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SuppXLS/"/>
    </mc:Choice>
  </mc:AlternateContent>
  <xr:revisionPtr revIDLastSave="2" documentId="11_F155C0A1AB6C0CA68297119D0493FC27C7CCBCFC" xr6:coauthVersionLast="47" xr6:coauthVersionMax="47" xr10:uidLastSave="{42EC0EA6-441A-44FF-A68A-A41652578BE3}"/>
  <bookViews>
    <workbookView xWindow="-110" yWindow="-110" windowWidth="38620" windowHeight="11020" firstSheet="11" activeTab="11" xr2:uid="{00000000-000D-0000-FFFF-FFFF00000000}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AllStorageOrUse_TECH" sheetId="31" r:id="rId14"/>
    <sheet name="IMPOIL_BND" sheetId="24" r:id="rId15"/>
    <sheet name="IMPGAS_BND" sheetId="25" r:id="rId16"/>
    <sheet name="Bound_on_ele" sheetId="32" r:id="rId17"/>
    <sheet name="Bound_on_bio_n_geo" sheetId="33" r:id="rId18"/>
    <sheet name="Bound_on_hydrogen" sheetId="34" r:id="rId19"/>
    <sheet name="Bound_on_hydrogen (2)" sheetId="35" r:id="rId20"/>
    <sheet name="Bound_on_hydrogen (3)" sheetId="36" r:id="rId21"/>
    <sheet name="Bound_on_hydrogen (4)" sheetId="38" r:id="rId22"/>
  </sheets>
  <definedNames>
    <definedName name="_xlnm._FilterDatabase" localSheetId="17" hidden="1">Bound_on_bio_n_geo!$I$1:$I$73</definedName>
    <definedName name="_xlnm._FilterDatabase" localSheetId="16" hidden="1">Bound_on_ele!$K$1:$K$325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2" i="36" l="1"/>
  <c r="J72" i="36"/>
  <c r="I72" i="36"/>
  <c r="H72" i="36"/>
  <c r="C72" i="36"/>
  <c r="K71" i="36"/>
  <c r="J71" i="36"/>
  <c r="I71" i="36"/>
  <c r="H71" i="36"/>
  <c r="C71" i="36"/>
  <c r="K70" i="36"/>
  <c r="J70" i="36"/>
  <c r="I70" i="36"/>
  <c r="H70" i="36"/>
  <c r="C70" i="36"/>
  <c r="K69" i="36"/>
  <c r="J69" i="36"/>
  <c r="I69" i="36"/>
  <c r="H69" i="36"/>
  <c r="C69" i="36"/>
  <c r="K68" i="36"/>
  <c r="J68" i="36"/>
  <c r="I68" i="36"/>
  <c r="H68" i="36"/>
  <c r="C68" i="36"/>
  <c r="K67" i="36"/>
  <c r="J67" i="36"/>
  <c r="I67" i="36"/>
  <c r="H67" i="36"/>
  <c r="C67" i="36"/>
  <c r="K66" i="36"/>
  <c r="J66" i="36"/>
  <c r="I66" i="36"/>
  <c r="H66" i="36"/>
  <c r="C66" i="36"/>
  <c r="K65" i="36"/>
  <c r="J65" i="36"/>
  <c r="I65" i="36"/>
  <c r="H65" i="36"/>
  <c r="C65" i="36"/>
  <c r="K64" i="36"/>
  <c r="J64" i="36"/>
  <c r="I64" i="36"/>
  <c r="H64" i="36"/>
  <c r="C64" i="36"/>
  <c r="K63" i="36"/>
  <c r="J63" i="36"/>
  <c r="I63" i="36"/>
  <c r="H63" i="36"/>
  <c r="C63" i="36"/>
  <c r="K62" i="36"/>
  <c r="J62" i="36"/>
  <c r="I62" i="36"/>
  <c r="H62" i="36"/>
  <c r="C62" i="36"/>
  <c r="K61" i="36"/>
  <c r="J61" i="36"/>
  <c r="I61" i="36"/>
  <c r="H61" i="36"/>
  <c r="C61" i="36"/>
  <c r="K60" i="36"/>
  <c r="J60" i="36"/>
  <c r="I60" i="36"/>
  <c r="H60" i="36"/>
  <c r="C60" i="36"/>
  <c r="K59" i="36"/>
  <c r="J59" i="36"/>
  <c r="I59" i="36"/>
  <c r="H59" i="36"/>
  <c r="C59" i="36"/>
  <c r="K58" i="36"/>
  <c r="J58" i="36"/>
  <c r="I58" i="36"/>
  <c r="H58" i="36"/>
  <c r="C58" i="36"/>
  <c r="K57" i="36"/>
  <c r="J57" i="36"/>
  <c r="I57" i="36"/>
  <c r="H57" i="36"/>
  <c r="C57" i="36"/>
  <c r="K56" i="36"/>
  <c r="J56" i="36"/>
  <c r="I56" i="36"/>
  <c r="H56" i="36"/>
  <c r="C56" i="36"/>
  <c r="K55" i="36"/>
  <c r="J55" i="36"/>
  <c r="I55" i="36"/>
  <c r="H55" i="36"/>
  <c r="C55" i="36"/>
  <c r="K54" i="36"/>
  <c r="J54" i="36"/>
  <c r="I54" i="36"/>
  <c r="H54" i="36"/>
  <c r="C54" i="36"/>
  <c r="K53" i="36"/>
  <c r="J53" i="36"/>
  <c r="I53" i="36"/>
  <c r="H53" i="36"/>
  <c r="C53" i="36"/>
  <c r="K52" i="36"/>
  <c r="J52" i="36"/>
  <c r="I52" i="36"/>
  <c r="H52" i="36"/>
  <c r="C52" i="36"/>
  <c r="K51" i="36"/>
  <c r="J51" i="36"/>
  <c r="I51" i="36"/>
  <c r="H51" i="36"/>
  <c r="C51" i="36"/>
  <c r="K50" i="36"/>
  <c r="J50" i="36"/>
  <c r="I50" i="36"/>
  <c r="H50" i="36"/>
  <c r="C50" i="36"/>
  <c r="K49" i="36"/>
  <c r="J49" i="36"/>
  <c r="I49" i="36"/>
  <c r="H49" i="36"/>
  <c r="C49" i="36"/>
  <c r="K48" i="36"/>
  <c r="J48" i="36"/>
  <c r="I48" i="36"/>
  <c r="H48" i="36"/>
  <c r="C48" i="36"/>
  <c r="K47" i="36"/>
  <c r="J47" i="36"/>
  <c r="I47" i="36"/>
  <c r="H47" i="36"/>
  <c r="C47" i="36"/>
  <c r="K46" i="36"/>
  <c r="J46" i="36"/>
  <c r="I46" i="36"/>
  <c r="H46" i="36"/>
  <c r="C46" i="36"/>
  <c r="K45" i="36"/>
  <c r="J45" i="36"/>
  <c r="I45" i="36"/>
  <c r="H45" i="36"/>
  <c r="C45" i="36"/>
  <c r="K44" i="36"/>
  <c r="J44" i="36"/>
  <c r="I44" i="36"/>
  <c r="H44" i="36"/>
  <c r="C44" i="36"/>
  <c r="K43" i="36"/>
  <c r="J43" i="36"/>
  <c r="I43" i="36"/>
  <c r="H43" i="36"/>
  <c r="C43" i="36"/>
  <c r="K42" i="36"/>
  <c r="H42" i="36"/>
  <c r="K72" i="35"/>
  <c r="J72" i="35"/>
  <c r="I72" i="35"/>
  <c r="H72" i="35"/>
  <c r="C72" i="35"/>
  <c r="K71" i="35"/>
  <c r="J71" i="35"/>
  <c r="I71" i="35"/>
  <c r="H71" i="35"/>
  <c r="C71" i="35"/>
  <c r="K70" i="35"/>
  <c r="J70" i="35"/>
  <c r="I70" i="35"/>
  <c r="H70" i="35"/>
  <c r="C70" i="35"/>
  <c r="K69" i="35"/>
  <c r="J69" i="35"/>
  <c r="I69" i="35"/>
  <c r="H69" i="35"/>
  <c r="C69" i="35"/>
  <c r="K68" i="35"/>
  <c r="J68" i="35"/>
  <c r="I68" i="35"/>
  <c r="H68" i="35"/>
  <c r="C68" i="35"/>
  <c r="K67" i="35"/>
  <c r="J67" i="35"/>
  <c r="I67" i="35"/>
  <c r="H67" i="35"/>
  <c r="C67" i="35"/>
  <c r="K66" i="35"/>
  <c r="J66" i="35"/>
  <c r="I66" i="35"/>
  <c r="H66" i="35"/>
  <c r="C66" i="35"/>
  <c r="K65" i="35"/>
  <c r="J65" i="35"/>
  <c r="I65" i="35"/>
  <c r="H65" i="35"/>
  <c r="C65" i="35"/>
  <c r="K64" i="35"/>
  <c r="J64" i="35"/>
  <c r="I64" i="35"/>
  <c r="H64" i="35"/>
  <c r="C64" i="35"/>
  <c r="K63" i="35"/>
  <c r="J63" i="35"/>
  <c r="I63" i="35"/>
  <c r="H63" i="35"/>
  <c r="C63" i="35"/>
  <c r="K62" i="35"/>
  <c r="J62" i="35"/>
  <c r="I62" i="35"/>
  <c r="H62" i="35"/>
  <c r="C62" i="35"/>
  <c r="K61" i="35"/>
  <c r="J61" i="35"/>
  <c r="I61" i="35"/>
  <c r="H61" i="35"/>
  <c r="C61" i="35"/>
  <c r="K60" i="35"/>
  <c r="J60" i="35"/>
  <c r="I60" i="35"/>
  <c r="H60" i="35"/>
  <c r="C60" i="35"/>
  <c r="K59" i="35"/>
  <c r="J59" i="35"/>
  <c r="I59" i="35"/>
  <c r="H59" i="35"/>
  <c r="C59" i="35"/>
  <c r="K58" i="35"/>
  <c r="J58" i="35"/>
  <c r="I58" i="35"/>
  <c r="H58" i="35"/>
  <c r="C58" i="35"/>
  <c r="K57" i="35"/>
  <c r="J57" i="35"/>
  <c r="I57" i="35"/>
  <c r="H57" i="35"/>
  <c r="C57" i="35"/>
  <c r="K56" i="35"/>
  <c r="J56" i="35"/>
  <c r="I56" i="35"/>
  <c r="H56" i="35"/>
  <c r="C56" i="35"/>
  <c r="K55" i="35"/>
  <c r="J55" i="35"/>
  <c r="I55" i="35"/>
  <c r="H55" i="35"/>
  <c r="C55" i="35"/>
  <c r="K54" i="35"/>
  <c r="J54" i="35"/>
  <c r="I54" i="35"/>
  <c r="H54" i="35"/>
  <c r="C54" i="35"/>
  <c r="K53" i="35"/>
  <c r="J53" i="35"/>
  <c r="I53" i="35"/>
  <c r="H53" i="35"/>
  <c r="C53" i="35"/>
  <c r="K52" i="35"/>
  <c r="J52" i="35"/>
  <c r="I52" i="35"/>
  <c r="H52" i="35"/>
  <c r="C52" i="35"/>
  <c r="K51" i="35"/>
  <c r="J51" i="35"/>
  <c r="I51" i="35"/>
  <c r="H51" i="35"/>
  <c r="C51" i="35"/>
  <c r="K50" i="35"/>
  <c r="J50" i="35"/>
  <c r="I50" i="35"/>
  <c r="H50" i="35"/>
  <c r="C50" i="35"/>
  <c r="K49" i="35"/>
  <c r="J49" i="35"/>
  <c r="I49" i="35"/>
  <c r="H49" i="35"/>
  <c r="C49" i="35"/>
  <c r="K48" i="35"/>
  <c r="J48" i="35"/>
  <c r="I48" i="35"/>
  <c r="H48" i="35"/>
  <c r="C48" i="35"/>
  <c r="K47" i="35"/>
  <c r="J47" i="35"/>
  <c r="I47" i="35"/>
  <c r="H47" i="35"/>
  <c r="C47" i="35"/>
  <c r="K46" i="35"/>
  <c r="J46" i="35"/>
  <c r="I46" i="35"/>
  <c r="H46" i="35"/>
  <c r="C46" i="35"/>
  <c r="K45" i="35"/>
  <c r="J45" i="35"/>
  <c r="I45" i="35"/>
  <c r="H45" i="35"/>
  <c r="C45" i="35"/>
  <c r="K44" i="35"/>
  <c r="J44" i="35"/>
  <c r="I44" i="35"/>
  <c r="H44" i="35"/>
  <c r="C44" i="35"/>
  <c r="K43" i="35"/>
  <c r="J43" i="35"/>
  <c r="I43" i="35"/>
  <c r="H43" i="35"/>
  <c r="C43" i="35"/>
  <c r="K42" i="35"/>
  <c r="H42" i="35"/>
  <c r="K41" i="34"/>
  <c r="J41" i="34"/>
  <c r="I41" i="34"/>
  <c r="H41" i="34"/>
  <c r="C41" i="34"/>
  <c r="K40" i="34"/>
  <c r="J40" i="34"/>
  <c r="I40" i="34"/>
  <c r="H40" i="34"/>
  <c r="C40" i="34"/>
  <c r="K39" i="34"/>
  <c r="J39" i="34"/>
  <c r="I39" i="34"/>
  <c r="H39" i="34"/>
  <c r="C39" i="34"/>
  <c r="K38" i="34"/>
  <c r="J38" i="34"/>
  <c r="I38" i="34"/>
  <c r="H38" i="34"/>
  <c r="C38" i="34"/>
  <c r="K37" i="34"/>
  <c r="J37" i="34"/>
  <c r="I37" i="34"/>
  <c r="H37" i="34"/>
  <c r="C37" i="34"/>
  <c r="K36" i="34"/>
  <c r="J36" i="34"/>
  <c r="I36" i="34"/>
  <c r="H36" i="34"/>
  <c r="C36" i="34"/>
  <c r="K35" i="34"/>
  <c r="J35" i="34"/>
  <c r="I35" i="34"/>
  <c r="H35" i="34"/>
  <c r="C35" i="34"/>
  <c r="K34" i="34"/>
  <c r="J34" i="34"/>
  <c r="I34" i="34"/>
  <c r="H34" i="34"/>
  <c r="C34" i="34"/>
  <c r="K33" i="34"/>
  <c r="J33" i="34"/>
  <c r="I33" i="34"/>
  <c r="H33" i="34"/>
  <c r="C33" i="34"/>
  <c r="K32" i="34"/>
  <c r="J32" i="34"/>
  <c r="I32" i="34"/>
  <c r="H32" i="34"/>
  <c r="C32" i="34"/>
  <c r="K31" i="34"/>
  <c r="J31" i="34"/>
  <c r="I31" i="34"/>
  <c r="H31" i="34"/>
  <c r="C31" i="34"/>
  <c r="K30" i="34"/>
  <c r="J30" i="34"/>
  <c r="I30" i="34"/>
  <c r="H30" i="34"/>
  <c r="C30" i="34"/>
  <c r="K29" i="34"/>
  <c r="J29" i="34"/>
  <c r="I29" i="34"/>
  <c r="H29" i="34"/>
  <c r="C29" i="34"/>
  <c r="K28" i="34"/>
  <c r="J28" i="34"/>
  <c r="I28" i="34"/>
  <c r="H28" i="34"/>
  <c r="C28" i="34"/>
  <c r="K27" i="34"/>
  <c r="J27" i="34"/>
  <c r="I27" i="34"/>
  <c r="H27" i="34"/>
  <c r="C27" i="34"/>
  <c r="K26" i="34"/>
  <c r="J26" i="34"/>
  <c r="I26" i="34"/>
  <c r="H26" i="34"/>
  <c r="C26" i="34"/>
  <c r="K25" i="34"/>
  <c r="J25" i="34"/>
  <c r="I25" i="34"/>
  <c r="H25" i="34"/>
  <c r="C25" i="34"/>
  <c r="K24" i="34"/>
  <c r="J24" i="34"/>
  <c r="I24" i="34"/>
  <c r="H24" i="34"/>
  <c r="C24" i="34"/>
  <c r="K23" i="34"/>
  <c r="J23" i="34"/>
  <c r="I23" i="34"/>
  <c r="H23" i="34"/>
  <c r="C23" i="34"/>
  <c r="K22" i="34"/>
  <c r="J22" i="34"/>
  <c r="I22" i="34"/>
  <c r="H22" i="34"/>
  <c r="C22" i="34"/>
  <c r="K21" i="34"/>
  <c r="J21" i="34"/>
  <c r="I21" i="34"/>
  <c r="H21" i="34"/>
  <c r="C21" i="34"/>
  <c r="K20" i="34"/>
  <c r="J20" i="34"/>
  <c r="I20" i="34"/>
  <c r="H20" i="34"/>
  <c r="C20" i="34"/>
  <c r="K19" i="34"/>
  <c r="J19" i="34"/>
  <c r="I19" i="34"/>
  <c r="H19" i="34"/>
  <c r="C19" i="34"/>
  <c r="K18" i="34"/>
  <c r="J18" i="34"/>
  <c r="I18" i="34"/>
  <c r="H18" i="34"/>
  <c r="C18" i="34"/>
  <c r="K17" i="34"/>
  <c r="J17" i="34"/>
  <c r="I17" i="34"/>
  <c r="H17" i="34"/>
  <c r="C17" i="34"/>
  <c r="K16" i="34"/>
  <c r="J16" i="34"/>
  <c r="I16" i="34"/>
  <c r="H16" i="34"/>
  <c r="C16" i="34"/>
  <c r="K15" i="34"/>
  <c r="J15" i="34"/>
  <c r="I15" i="34"/>
  <c r="H15" i="34"/>
  <c r="C15" i="34"/>
  <c r="K14" i="34"/>
  <c r="J14" i="34"/>
  <c r="I14" i="34"/>
  <c r="H14" i="34"/>
  <c r="C14" i="34"/>
  <c r="K13" i="34"/>
  <c r="J13" i="34"/>
  <c r="I13" i="34"/>
  <c r="H13" i="34"/>
  <c r="C13" i="34"/>
  <c r="K12" i="34"/>
  <c r="J12" i="34"/>
  <c r="I12" i="34"/>
  <c r="H12" i="34"/>
  <c r="C12" i="34"/>
  <c r="K11" i="34"/>
  <c r="Y325" i="32"/>
  <c r="X325" i="32"/>
  <c r="U325" i="32"/>
  <c r="T325" i="32"/>
  <c r="Y324" i="32"/>
  <c r="X324" i="32"/>
  <c r="U324" i="32"/>
  <c r="T324" i="32"/>
  <c r="Y323" i="32"/>
  <c r="X323" i="32"/>
  <c r="U323" i="32"/>
  <c r="T323" i="32"/>
  <c r="Y322" i="32"/>
  <c r="X322" i="32"/>
  <c r="U322" i="32"/>
  <c r="T322" i="32"/>
  <c r="Y321" i="32"/>
  <c r="X321" i="32"/>
  <c r="U321" i="32"/>
  <c r="T321" i="32"/>
  <c r="Y320" i="32"/>
  <c r="X320" i="32"/>
  <c r="U320" i="32"/>
  <c r="T320" i="32"/>
  <c r="Y319" i="32"/>
  <c r="X319" i="32"/>
  <c r="U319" i="32"/>
  <c r="T319" i="32"/>
  <c r="Y318" i="32"/>
  <c r="X318" i="32"/>
  <c r="U318" i="32"/>
  <c r="T318" i="32"/>
  <c r="Y317" i="32"/>
  <c r="X317" i="32"/>
  <c r="U317" i="32"/>
  <c r="T317" i="32"/>
  <c r="Y316" i="32"/>
  <c r="X316" i="32"/>
  <c r="U316" i="32"/>
  <c r="T316" i="32"/>
  <c r="Y315" i="32"/>
  <c r="X315" i="32"/>
  <c r="U315" i="32"/>
  <c r="T315" i="32"/>
  <c r="Y314" i="32"/>
  <c r="X314" i="32"/>
  <c r="U314" i="32"/>
  <c r="T314" i="32"/>
  <c r="Y313" i="32"/>
  <c r="X313" i="32"/>
  <c r="U313" i="32"/>
  <c r="T313" i="32"/>
  <c r="Y312" i="32"/>
  <c r="X312" i="32"/>
  <c r="U312" i="32"/>
  <c r="T312" i="32"/>
  <c r="Y311" i="32"/>
  <c r="X311" i="32"/>
  <c r="U311" i="32"/>
  <c r="T311" i="32"/>
  <c r="Y310" i="32"/>
  <c r="X310" i="32"/>
  <c r="U310" i="32"/>
  <c r="T310" i="32"/>
  <c r="Y309" i="32"/>
  <c r="X309" i="32"/>
  <c r="U309" i="32"/>
  <c r="T309" i="32"/>
  <c r="Y308" i="32"/>
  <c r="X308" i="32"/>
  <c r="U308" i="32"/>
  <c r="T308" i="32"/>
  <c r="Y307" i="32"/>
  <c r="X307" i="32"/>
  <c r="U307" i="32"/>
  <c r="T307" i="32"/>
  <c r="Y306" i="32"/>
  <c r="X306" i="32"/>
  <c r="U306" i="32"/>
  <c r="T306" i="32"/>
  <c r="Y305" i="32"/>
  <c r="X305" i="32"/>
  <c r="U305" i="32"/>
  <c r="T305" i="32"/>
  <c r="Y304" i="32"/>
  <c r="X304" i="32"/>
  <c r="U304" i="32"/>
  <c r="T304" i="32"/>
  <c r="Y303" i="32"/>
  <c r="X303" i="32"/>
  <c r="U303" i="32"/>
  <c r="T303" i="32"/>
  <c r="Y302" i="32"/>
  <c r="X302" i="32"/>
  <c r="U302" i="32"/>
  <c r="T302" i="32"/>
  <c r="Y301" i="32"/>
  <c r="X301" i="32"/>
  <c r="U301" i="32"/>
  <c r="T301" i="32"/>
  <c r="Y300" i="32"/>
  <c r="X300" i="32"/>
  <c r="U300" i="32"/>
  <c r="T300" i="32"/>
  <c r="Y299" i="32"/>
  <c r="X299" i="32"/>
  <c r="U299" i="32"/>
  <c r="T299" i="32"/>
  <c r="Y298" i="32"/>
  <c r="X298" i="32"/>
  <c r="U298" i="32"/>
  <c r="T298" i="32"/>
  <c r="Y297" i="32"/>
  <c r="X297" i="32"/>
  <c r="U297" i="32"/>
  <c r="T297" i="32"/>
  <c r="Y296" i="32"/>
  <c r="X296" i="32"/>
  <c r="U296" i="32"/>
  <c r="T296" i="32"/>
  <c r="Y295" i="32"/>
  <c r="X295" i="32"/>
  <c r="U295" i="32"/>
  <c r="T295" i="32"/>
  <c r="AP258" i="32"/>
  <c r="AO258" i="32"/>
  <c r="AN258" i="32"/>
  <c r="AM258" i="32"/>
  <c r="AL258" i="32"/>
  <c r="AK258" i="32"/>
  <c r="AJ258" i="32"/>
  <c r="R258" i="32"/>
  <c r="Q258" i="32"/>
  <c r="P258" i="32"/>
  <c r="O258" i="32"/>
  <c r="N258" i="32"/>
  <c r="M258" i="32"/>
  <c r="L258" i="32"/>
  <c r="K258" i="32"/>
  <c r="H258" i="32"/>
  <c r="G258" i="32"/>
  <c r="AP257" i="32"/>
  <c r="AO257" i="32"/>
  <c r="AN257" i="32"/>
  <c r="AM257" i="32"/>
  <c r="AL257" i="32"/>
  <c r="AK257" i="32"/>
  <c r="AJ257" i="32"/>
  <c r="R257" i="32"/>
  <c r="Q257" i="32"/>
  <c r="P257" i="32"/>
  <c r="O257" i="32"/>
  <c r="N257" i="32"/>
  <c r="M257" i="32"/>
  <c r="L257" i="32"/>
  <c r="K257" i="32"/>
  <c r="H257" i="32"/>
  <c r="G257" i="32"/>
  <c r="AP256" i="32"/>
  <c r="AO256" i="32"/>
  <c r="AN256" i="32"/>
  <c r="AM256" i="32"/>
  <c r="AL256" i="32"/>
  <c r="AK256" i="32"/>
  <c r="AJ256" i="32"/>
  <c r="R256" i="32"/>
  <c r="Q256" i="32"/>
  <c r="P256" i="32"/>
  <c r="O256" i="32"/>
  <c r="N256" i="32"/>
  <c r="M256" i="32"/>
  <c r="L256" i="32"/>
  <c r="K256" i="32"/>
  <c r="H256" i="32"/>
  <c r="G256" i="32"/>
  <c r="AP255" i="32"/>
  <c r="AO255" i="32"/>
  <c r="AN255" i="32"/>
  <c r="AM255" i="32"/>
  <c r="AL255" i="32"/>
  <c r="AK255" i="32"/>
  <c r="AJ255" i="32"/>
  <c r="Q255" i="32"/>
  <c r="O255" i="32"/>
  <c r="N255" i="32"/>
  <c r="M255" i="32"/>
  <c r="L255" i="32"/>
  <c r="K255" i="32"/>
  <c r="H255" i="32"/>
  <c r="G255" i="32"/>
  <c r="AP254" i="32"/>
  <c r="AO254" i="32"/>
  <c r="AN254" i="32"/>
  <c r="AM254" i="32"/>
  <c r="AL254" i="32"/>
  <c r="AK254" i="32"/>
  <c r="AJ254" i="32"/>
  <c r="R254" i="32"/>
  <c r="Q254" i="32"/>
  <c r="P254" i="32"/>
  <c r="O254" i="32"/>
  <c r="N254" i="32"/>
  <c r="M254" i="32"/>
  <c r="L254" i="32"/>
  <c r="K254" i="32"/>
  <c r="H254" i="32"/>
  <c r="G254" i="32"/>
  <c r="AP253" i="32"/>
  <c r="AO253" i="32"/>
  <c r="AN253" i="32"/>
  <c r="AM253" i="32"/>
  <c r="AL253" i="32"/>
  <c r="AK253" i="32"/>
  <c r="AJ253" i="32"/>
  <c r="R253" i="32"/>
  <c r="Q253" i="32"/>
  <c r="P253" i="32"/>
  <c r="O253" i="32"/>
  <c r="N253" i="32"/>
  <c r="M253" i="32"/>
  <c r="L253" i="32"/>
  <c r="K253" i="32"/>
  <c r="H253" i="32"/>
  <c r="G253" i="32"/>
  <c r="AP252" i="32"/>
  <c r="AO252" i="32"/>
  <c r="AN252" i="32"/>
  <c r="AM252" i="32"/>
  <c r="AL252" i="32"/>
  <c r="AK252" i="32"/>
  <c r="AJ252" i="32"/>
  <c r="R252" i="32"/>
  <c r="Q252" i="32"/>
  <c r="P252" i="32"/>
  <c r="O252" i="32"/>
  <c r="N252" i="32"/>
  <c r="M252" i="32"/>
  <c r="L252" i="32"/>
  <c r="K252" i="32"/>
  <c r="H252" i="32"/>
  <c r="G252" i="32"/>
  <c r="AP251" i="32"/>
  <c r="AO251" i="32"/>
  <c r="AN251" i="32"/>
  <c r="AM251" i="32"/>
  <c r="AL251" i="32"/>
  <c r="AK251" i="32"/>
  <c r="AJ251" i="32"/>
  <c r="R251" i="32"/>
  <c r="Q251" i="32"/>
  <c r="P251" i="32"/>
  <c r="O251" i="32"/>
  <c r="N251" i="32"/>
  <c r="M251" i="32"/>
  <c r="L251" i="32"/>
  <c r="K251" i="32"/>
  <c r="H251" i="32"/>
  <c r="G251" i="32"/>
  <c r="AP250" i="32"/>
  <c r="AO250" i="32"/>
  <c r="AN250" i="32"/>
  <c r="AM250" i="32"/>
  <c r="AL250" i="32"/>
  <c r="AK250" i="32"/>
  <c r="AJ250" i="32"/>
  <c r="R250" i="32"/>
  <c r="Q250" i="32"/>
  <c r="P250" i="32"/>
  <c r="O250" i="32"/>
  <c r="N250" i="32"/>
  <c r="M250" i="32"/>
  <c r="L250" i="32"/>
  <c r="K250" i="32"/>
  <c r="H250" i="32"/>
  <c r="G250" i="32"/>
  <c r="AP249" i="32"/>
  <c r="AO249" i="32"/>
  <c r="AN249" i="32"/>
  <c r="AM249" i="32"/>
  <c r="AL249" i="32"/>
  <c r="AK249" i="32"/>
  <c r="AJ249" i="32"/>
  <c r="R249" i="32"/>
  <c r="Q249" i="32"/>
  <c r="P249" i="32"/>
  <c r="O249" i="32"/>
  <c r="N249" i="32"/>
  <c r="M249" i="32"/>
  <c r="L249" i="32"/>
  <c r="K249" i="32"/>
  <c r="H249" i="32"/>
  <c r="G249" i="32"/>
  <c r="AP248" i="32"/>
  <c r="AO248" i="32"/>
  <c r="AN248" i="32"/>
  <c r="AM248" i="32"/>
  <c r="AL248" i="32"/>
  <c r="AK248" i="32"/>
  <c r="AJ248" i="32"/>
  <c r="R248" i="32"/>
  <c r="Q248" i="32"/>
  <c r="P248" i="32"/>
  <c r="O248" i="32"/>
  <c r="N248" i="32"/>
  <c r="M248" i="32"/>
  <c r="L248" i="32"/>
  <c r="K248" i="32"/>
  <c r="H248" i="32"/>
  <c r="G248" i="32"/>
  <c r="AP247" i="32"/>
  <c r="AO247" i="32"/>
  <c r="AN247" i="32"/>
  <c r="AM247" i="32"/>
  <c r="AL247" i="32"/>
  <c r="AK247" i="32"/>
  <c r="AJ247" i="32"/>
  <c r="Q247" i="32"/>
  <c r="O247" i="32"/>
  <c r="N247" i="32"/>
  <c r="M247" i="32"/>
  <c r="L247" i="32"/>
  <c r="K247" i="32"/>
  <c r="H247" i="32"/>
  <c r="G247" i="32"/>
  <c r="AP246" i="32"/>
  <c r="AO246" i="32"/>
  <c r="AN246" i="32"/>
  <c r="AM246" i="32"/>
  <c r="AL246" i="32"/>
  <c r="AK246" i="32"/>
  <c r="AJ246" i="32"/>
  <c r="R246" i="32"/>
  <c r="Q246" i="32"/>
  <c r="P246" i="32"/>
  <c r="O246" i="32"/>
  <c r="N246" i="32"/>
  <c r="M246" i="32"/>
  <c r="L246" i="32"/>
  <c r="K246" i="32"/>
  <c r="H246" i="32"/>
  <c r="G246" i="32"/>
  <c r="AP245" i="32"/>
  <c r="AO245" i="32"/>
  <c r="AN245" i="32"/>
  <c r="AM245" i="32"/>
  <c r="AL245" i="32"/>
  <c r="AK245" i="32"/>
  <c r="AJ245" i="32"/>
  <c r="R245" i="32"/>
  <c r="Q245" i="32"/>
  <c r="P245" i="32"/>
  <c r="O245" i="32"/>
  <c r="N245" i="32"/>
  <c r="M245" i="32"/>
  <c r="L245" i="32"/>
  <c r="K245" i="32"/>
  <c r="H245" i="32"/>
  <c r="G245" i="32"/>
  <c r="AP244" i="32"/>
  <c r="AO244" i="32"/>
  <c r="AN244" i="32"/>
  <c r="AM244" i="32"/>
  <c r="AL244" i="32"/>
  <c r="AK244" i="32"/>
  <c r="AJ244" i="32"/>
  <c r="R244" i="32"/>
  <c r="Q244" i="32"/>
  <c r="P244" i="32"/>
  <c r="O244" i="32"/>
  <c r="N244" i="32"/>
  <c r="M244" i="32"/>
  <c r="L244" i="32"/>
  <c r="K244" i="32"/>
  <c r="H244" i="32"/>
  <c r="G244" i="32"/>
  <c r="AP243" i="32"/>
  <c r="AO243" i="32"/>
  <c r="AN243" i="32"/>
  <c r="AM243" i="32"/>
  <c r="AL243" i="32"/>
  <c r="AK243" i="32"/>
  <c r="AJ243" i="32"/>
  <c r="R243" i="32"/>
  <c r="Q243" i="32"/>
  <c r="P243" i="32"/>
  <c r="O243" i="32"/>
  <c r="N243" i="32"/>
  <c r="M243" i="32"/>
  <c r="L243" i="32"/>
  <c r="K243" i="32"/>
  <c r="H243" i="32"/>
  <c r="G243" i="32"/>
  <c r="AP242" i="32"/>
  <c r="AO242" i="32"/>
  <c r="AN242" i="32"/>
  <c r="AM242" i="32"/>
  <c r="AL242" i="32"/>
  <c r="AK242" i="32"/>
  <c r="AJ242" i="32"/>
  <c r="R242" i="32"/>
  <c r="Q242" i="32"/>
  <c r="P242" i="32"/>
  <c r="O242" i="32"/>
  <c r="N242" i="32"/>
  <c r="M242" i="32"/>
  <c r="L242" i="32"/>
  <c r="K242" i="32"/>
  <c r="H242" i="32"/>
  <c r="G242" i="32"/>
  <c r="AP241" i="32"/>
  <c r="AO241" i="32"/>
  <c r="AN241" i="32"/>
  <c r="AM241" i="32"/>
  <c r="AL241" i="32"/>
  <c r="AK241" i="32"/>
  <c r="AJ241" i="32"/>
  <c r="R241" i="32"/>
  <c r="Q241" i="32"/>
  <c r="P241" i="32"/>
  <c r="O241" i="32"/>
  <c r="N241" i="32"/>
  <c r="M241" i="32"/>
  <c r="L241" i="32"/>
  <c r="K241" i="32"/>
  <c r="H241" i="32"/>
  <c r="G241" i="32"/>
  <c r="AP240" i="32"/>
  <c r="AO240" i="32"/>
  <c r="AN240" i="32"/>
  <c r="AM240" i="32"/>
  <c r="AL240" i="32"/>
  <c r="AK240" i="32"/>
  <c r="AJ240" i="32"/>
  <c r="R240" i="32"/>
  <c r="Q240" i="32"/>
  <c r="P240" i="32"/>
  <c r="O240" i="32"/>
  <c r="N240" i="32"/>
  <c r="M240" i="32"/>
  <c r="L240" i="32"/>
  <c r="K240" i="32"/>
  <c r="H240" i="32"/>
  <c r="G240" i="32"/>
  <c r="AP239" i="32"/>
  <c r="AO239" i="32"/>
  <c r="AN239" i="32"/>
  <c r="AM239" i="32"/>
  <c r="AL239" i="32"/>
  <c r="AK239" i="32"/>
  <c r="AJ239" i="32"/>
  <c r="Q239" i="32"/>
  <c r="O239" i="32"/>
  <c r="N239" i="32"/>
  <c r="M239" i="32"/>
  <c r="L239" i="32"/>
  <c r="K239" i="32"/>
  <c r="H239" i="32"/>
  <c r="G239" i="32"/>
  <c r="AP238" i="32"/>
  <c r="AO238" i="32"/>
  <c r="AN238" i="32"/>
  <c r="AM238" i="32"/>
  <c r="AL238" i="32"/>
  <c r="AK238" i="32"/>
  <c r="AJ238" i="32"/>
  <c r="R238" i="32"/>
  <c r="Q238" i="32"/>
  <c r="P238" i="32"/>
  <c r="O238" i="32"/>
  <c r="N238" i="32"/>
  <c r="M238" i="32"/>
  <c r="L238" i="32"/>
  <c r="K238" i="32"/>
  <c r="H238" i="32"/>
  <c r="G238" i="32"/>
  <c r="AP237" i="32"/>
  <c r="AO237" i="32"/>
  <c r="AN237" i="32"/>
  <c r="AM237" i="32"/>
  <c r="AL237" i="32"/>
  <c r="AK237" i="32"/>
  <c r="AJ237" i="32"/>
  <c r="R237" i="32"/>
  <c r="Q237" i="32"/>
  <c r="P237" i="32"/>
  <c r="O237" i="32"/>
  <c r="N237" i="32"/>
  <c r="M237" i="32"/>
  <c r="L237" i="32"/>
  <c r="K237" i="32"/>
  <c r="H237" i="32"/>
  <c r="G237" i="32"/>
  <c r="AP236" i="32"/>
  <c r="AO236" i="32"/>
  <c r="AN236" i="32"/>
  <c r="AM236" i="32"/>
  <c r="AL236" i="32"/>
  <c r="AK236" i="32"/>
  <c r="AJ236" i="32"/>
  <c r="R236" i="32"/>
  <c r="Q236" i="32"/>
  <c r="P236" i="32"/>
  <c r="O236" i="32"/>
  <c r="N236" i="32"/>
  <c r="M236" i="32"/>
  <c r="L236" i="32"/>
  <c r="K236" i="32"/>
  <c r="H236" i="32"/>
  <c r="G236" i="32"/>
  <c r="AP235" i="32"/>
  <c r="AO235" i="32"/>
  <c r="AN235" i="32"/>
  <c r="AM235" i="32"/>
  <c r="AL235" i="32"/>
  <c r="AK235" i="32"/>
  <c r="AJ235" i="32"/>
  <c r="R235" i="32"/>
  <c r="Q235" i="32"/>
  <c r="P235" i="32"/>
  <c r="O235" i="32"/>
  <c r="N235" i="32"/>
  <c r="M235" i="32"/>
  <c r="L235" i="32"/>
  <c r="K235" i="32"/>
  <c r="H235" i="32"/>
  <c r="G235" i="32"/>
  <c r="AP234" i="32"/>
  <c r="AO234" i="32"/>
  <c r="AN234" i="32"/>
  <c r="AM234" i="32"/>
  <c r="AL234" i="32"/>
  <c r="AK234" i="32"/>
  <c r="AJ234" i="32"/>
  <c r="R234" i="32"/>
  <c r="Q234" i="32"/>
  <c r="P234" i="32"/>
  <c r="O234" i="32"/>
  <c r="N234" i="32"/>
  <c r="M234" i="32"/>
  <c r="L234" i="32"/>
  <c r="K234" i="32"/>
  <c r="H234" i="32"/>
  <c r="G234" i="32"/>
  <c r="AP233" i="32"/>
  <c r="AO233" i="32"/>
  <c r="AN233" i="32"/>
  <c r="AM233" i="32"/>
  <c r="AL233" i="32"/>
  <c r="AK233" i="32"/>
  <c r="AJ233" i="32"/>
  <c r="R233" i="32"/>
  <c r="Q233" i="32"/>
  <c r="P233" i="32"/>
  <c r="O233" i="32"/>
  <c r="N233" i="32"/>
  <c r="M233" i="32"/>
  <c r="L233" i="32"/>
  <c r="K233" i="32"/>
  <c r="H233" i="32"/>
  <c r="G233" i="32"/>
  <c r="AP232" i="32"/>
  <c r="AO232" i="32"/>
  <c r="AN232" i="32"/>
  <c r="AM232" i="32"/>
  <c r="AL232" i="32"/>
  <c r="AK232" i="32"/>
  <c r="AJ232" i="32"/>
  <c r="R232" i="32"/>
  <c r="Q232" i="32"/>
  <c r="P232" i="32"/>
  <c r="O232" i="32"/>
  <c r="N232" i="32"/>
  <c r="M232" i="32"/>
  <c r="L232" i="32"/>
  <c r="K232" i="32"/>
  <c r="H232" i="32"/>
  <c r="G232" i="32"/>
  <c r="AP231" i="32"/>
  <c r="AO231" i="32"/>
  <c r="AN231" i="32"/>
  <c r="AM231" i="32"/>
  <c r="AL231" i="32"/>
  <c r="AK231" i="32"/>
  <c r="AJ231" i="32"/>
  <c r="Q231" i="32"/>
  <c r="O231" i="32"/>
  <c r="N231" i="32"/>
  <c r="M231" i="32"/>
  <c r="L231" i="32"/>
  <c r="K231" i="32"/>
  <c r="H231" i="32"/>
  <c r="G231" i="32"/>
  <c r="AP230" i="32"/>
  <c r="AO230" i="32"/>
  <c r="AN230" i="32"/>
  <c r="AM230" i="32"/>
  <c r="AL230" i="32"/>
  <c r="AK230" i="32"/>
  <c r="AJ230" i="32"/>
  <c r="R230" i="32"/>
  <c r="Q230" i="32"/>
  <c r="P230" i="32"/>
  <c r="O230" i="32"/>
  <c r="N230" i="32"/>
  <c r="M230" i="32"/>
  <c r="L230" i="32"/>
  <c r="K230" i="32"/>
  <c r="H230" i="32"/>
  <c r="G230" i="32"/>
  <c r="AP229" i="32"/>
  <c r="AO229" i="32"/>
  <c r="AN229" i="32"/>
  <c r="AM229" i="32"/>
  <c r="AL229" i="32"/>
  <c r="AK229" i="32"/>
  <c r="AJ229" i="32"/>
  <c r="R229" i="32"/>
  <c r="Q229" i="32"/>
  <c r="P229" i="32"/>
  <c r="O229" i="32"/>
  <c r="N229" i="32"/>
  <c r="M229" i="32"/>
  <c r="L229" i="32"/>
  <c r="K229" i="32"/>
  <c r="H229" i="32"/>
  <c r="G229" i="32"/>
  <c r="AP228" i="32"/>
  <c r="AO228" i="32"/>
  <c r="AN228" i="32"/>
  <c r="AM228" i="32"/>
  <c r="AL228" i="32"/>
  <c r="AK228" i="32"/>
  <c r="AJ228" i="32"/>
  <c r="R228" i="32"/>
  <c r="Q228" i="32"/>
  <c r="P228" i="32"/>
  <c r="O228" i="32"/>
  <c r="N228" i="32"/>
  <c r="M228" i="32"/>
  <c r="L228" i="32"/>
  <c r="K228" i="32"/>
  <c r="H228" i="32"/>
  <c r="G228" i="32"/>
  <c r="AP227" i="32"/>
  <c r="AO227" i="32"/>
  <c r="AN227" i="32"/>
  <c r="AM227" i="32"/>
  <c r="AL227" i="32"/>
  <c r="AK227" i="32"/>
  <c r="AJ227" i="32"/>
  <c r="R227" i="32"/>
  <c r="Q227" i="32"/>
  <c r="P227" i="32"/>
  <c r="O227" i="32"/>
  <c r="N227" i="32"/>
  <c r="M227" i="32"/>
  <c r="L227" i="32"/>
  <c r="K227" i="32"/>
  <c r="H227" i="32"/>
  <c r="G227" i="32"/>
  <c r="AP226" i="32"/>
  <c r="AO226" i="32"/>
  <c r="AN226" i="32"/>
  <c r="AM226" i="32"/>
  <c r="AL226" i="32"/>
  <c r="AK226" i="32"/>
  <c r="AJ226" i="32"/>
  <c r="R226" i="32"/>
  <c r="Q226" i="32"/>
  <c r="P226" i="32"/>
  <c r="O226" i="32"/>
  <c r="N226" i="32"/>
  <c r="M226" i="32"/>
  <c r="L226" i="32"/>
  <c r="K226" i="32"/>
  <c r="H226" i="32"/>
  <c r="G226" i="32"/>
  <c r="AP225" i="32"/>
  <c r="AO225" i="32"/>
  <c r="AN225" i="32"/>
  <c r="AM225" i="32"/>
  <c r="AL225" i="32"/>
  <c r="AK225" i="32"/>
  <c r="AJ225" i="32"/>
  <c r="R225" i="32"/>
  <c r="Q225" i="32"/>
  <c r="P225" i="32"/>
  <c r="O225" i="32"/>
  <c r="N225" i="32"/>
  <c r="M225" i="32"/>
  <c r="L225" i="32"/>
  <c r="K225" i="32"/>
  <c r="H225" i="32"/>
  <c r="G225" i="32"/>
  <c r="AP224" i="32"/>
  <c r="AO224" i="32"/>
  <c r="AN224" i="32"/>
  <c r="AM224" i="32"/>
  <c r="AL224" i="32"/>
  <c r="AK224" i="32"/>
  <c r="AJ224" i="32"/>
  <c r="R224" i="32"/>
  <c r="Q224" i="32"/>
  <c r="P224" i="32"/>
  <c r="O224" i="32"/>
  <c r="N224" i="32"/>
  <c r="M224" i="32"/>
  <c r="L224" i="32"/>
  <c r="K224" i="32"/>
  <c r="H224" i="32"/>
  <c r="G224" i="32"/>
  <c r="AP223" i="32"/>
  <c r="AO223" i="32"/>
  <c r="AN223" i="32"/>
  <c r="AM223" i="32"/>
  <c r="AL223" i="32"/>
  <c r="AK223" i="32"/>
  <c r="AJ223" i="32"/>
  <c r="Q223" i="32"/>
  <c r="O223" i="32"/>
  <c r="N223" i="32"/>
  <c r="M223" i="32"/>
  <c r="L223" i="32"/>
  <c r="K223" i="32"/>
  <c r="H223" i="32"/>
  <c r="G223" i="32"/>
  <c r="AP222" i="32"/>
  <c r="AO222" i="32"/>
  <c r="AN222" i="32"/>
  <c r="AM222" i="32"/>
  <c r="AL222" i="32"/>
  <c r="AK222" i="32"/>
  <c r="AJ222" i="32"/>
  <c r="R222" i="32"/>
  <c r="Q222" i="32"/>
  <c r="P222" i="32"/>
  <c r="O222" i="32"/>
  <c r="N222" i="32"/>
  <c r="M222" i="32"/>
  <c r="L222" i="32"/>
  <c r="K222" i="32"/>
  <c r="H222" i="32"/>
  <c r="G222" i="32"/>
  <c r="AP221" i="32"/>
  <c r="AO221" i="32"/>
  <c r="AN221" i="32"/>
  <c r="AM221" i="32"/>
  <c r="AL221" i="32"/>
  <c r="AK221" i="32"/>
  <c r="AJ221" i="32"/>
  <c r="R221" i="32"/>
  <c r="Q221" i="32"/>
  <c r="P221" i="32"/>
  <c r="O221" i="32"/>
  <c r="N221" i="32"/>
  <c r="M221" i="32"/>
  <c r="L221" i="32"/>
  <c r="K221" i="32"/>
  <c r="H221" i="32"/>
  <c r="G221" i="32"/>
  <c r="AP220" i="32"/>
  <c r="AO220" i="32"/>
  <c r="AN220" i="32"/>
  <c r="AM220" i="32"/>
  <c r="AL220" i="32"/>
  <c r="AK220" i="32"/>
  <c r="AJ220" i="32"/>
  <c r="R220" i="32"/>
  <c r="Q220" i="32"/>
  <c r="P220" i="32"/>
  <c r="O220" i="32"/>
  <c r="N220" i="32"/>
  <c r="M220" i="32"/>
  <c r="L220" i="32"/>
  <c r="K220" i="32"/>
  <c r="H220" i="32"/>
  <c r="G220" i="32"/>
  <c r="AP219" i="32"/>
  <c r="AO219" i="32"/>
  <c r="AN219" i="32"/>
  <c r="AM219" i="32"/>
  <c r="AL219" i="32"/>
  <c r="AK219" i="32"/>
  <c r="AJ219" i="32"/>
  <c r="R219" i="32"/>
  <c r="Q219" i="32"/>
  <c r="P219" i="32"/>
  <c r="O219" i="32"/>
  <c r="N219" i="32"/>
  <c r="M219" i="32"/>
  <c r="L219" i="32"/>
  <c r="K219" i="32"/>
  <c r="H219" i="32"/>
  <c r="G219" i="32"/>
  <c r="AP218" i="32"/>
  <c r="AO218" i="32"/>
  <c r="AN218" i="32"/>
  <c r="AM218" i="32"/>
  <c r="AL218" i="32"/>
  <c r="AK218" i="32"/>
  <c r="AJ218" i="32"/>
  <c r="R218" i="32"/>
  <c r="Q218" i="32"/>
  <c r="P218" i="32"/>
  <c r="O218" i="32"/>
  <c r="N218" i="32"/>
  <c r="M218" i="32"/>
  <c r="L218" i="32"/>
  <c r="K218" i="32"/>
  <c r="H218" i="32"/>
  <c r="G218" i="32"/>
  <c r="AP217" i="32"/>
  <c r="AO217" i="32"/>
  <c r="AN217" i="32"/>
  <c r="AM217" i="32"/>
  <c r="AL217" i="32"/>
  <c r="AK217" i="32"/>
  <c r="AJ217" i="32"/>
  <c r="R217" i="32"/>
  <c r="Q217" i="32"/>
  <c r="P217" i="32"/>
  <c r="O217" i="32"/>
  <c r="N217" i="32"/>
  <c r="M217" i="32"/>
  <c r="L217" i="32"/>
  <c r="K217" i="32"/>
  <c r="H217" i="32"/>
  <c r="G217" i="32"/>
  <c r="AP216" i="32"/>
  <c r="AO216" i="32"/>
  <c r="AN216" i="32"/>
  <c r="AM216" i="32"/>
  <c r="AL216" i="32"/>
  <c r="AK216" i="32"/>
  <c r="AJ216" i="32"/>
  <c r="R216" i="32"/>
  <c r="Q216" i="32"/>
  <c r="P216" i="32"/>
  <c r="O216" i="32"/>
  <c r="N216" i="32"/>
  <c r="M216" i="32"/>
  <c r="L216" i="32"/>
  <c r="K216" i="32"/>
  <c r="H216" i="32"/>
  <c r="G216" i="32"/>
  <c r="AP215" i="32"/>
  <c r="AO215" i="32"/>
  <c r="AN215" i="32"/>
  <c r="AM215" i="32"/>
  <c r="AL215" i="32"/>
  <c r="AK215" i="32"/>
  <c r="AJ215" i="32"/>
  <c r="Q215" i="32"/>
  <c r="O215" i="32"/>
  <c r="N215" i="32"/>
  <c r="M215" i="32"/>
  <c r="L215" i="32"/>
  <c r="K215" i="32"/>
  <c r="H215" i="32"/>
  <c r="G215" i="32"/>
  <c r="AP214" i="32"/>
  <c r="AO214" i="32"/>
  <c r="AN214" i="32"/>
  <c r="AM214" i="32"/>
  <c r="AL214" i="32"/>
  <c r="AK214" i="32"/>
  <c r="AJ214" i="32"/>
  <c r="R214" i="32"/>
  <c r="Q214" i="32"/>
  <c r="P214" i="32"/>
  <c r="O214" i="32"/>
  <c r="N214" i="32"/>
  <c r="M214" i="32"/>
  <c r="L214" i="32"/>
  <c r="K214" i="32"/>
  <c r="H214" i="32"/>
  <c r="G214" i="32"/>
  <c r="AP213" i="32"/>
  <c r="AO213" i="32"/>
  <c r="AN213" i="32"/>
  <c r="AM213" i="32"/>
  <c r="AL213" i="32"/>
  <c r="AK213" i="32"/>
  <c r="AJ213" i="32"/>
  <c r="R213" i="32"/>
  <c r="Q213" i="32"/>
  <c r="P213" i="32"/>
  <c r="O213" i="32"/>
  <c r="N213" i="32"/>
  <c r="M213" i="32"/>
  <c r="L213" i="32"/>
  <c r="K213" i="32"/>
  <c r="H213" i="32"/>
  <c r="G213" i="32"/>
  <c r="AP212" i="32"/>
  <c r="AO212" i="32"/>
  <c r="AN212" i="32"/>
  <c r="AM212" i="32"/>
  <c r="AL212" i="32"/>
  <c r="AK212" i="32"/>
  <c r="AJ212" i="32"/>
  <c r="R212" i="32"/>
  <c r="Q212" i="32"/>
  <c r="P212" i="32"/>
  <c r="O212" i="32"/>
  <c r="N212" i="32"/>
  <c r="M212" i="32"/>
  <c r="L212" i="32"/>
  <c r="K212" i="32"/>
  <c r="H212" i="32"/>
  <c r="G212" i="32"/>
  <c r="AP211" i="32"/>
  <c r="AO211" i="32"/>
  <c r="AN211" i="32"/>
  <c r="AM211" i="32"/>
  <c r="AL211" i="32"/>
  <c r="AK211" i="32"/>
  <c r="AJ211" i="32"/>
  <c r="R211" i="32"/>
  <c r="Q211" i="32"/>
  <c r="P211" i="32"/>
  <c r="O211" i="32"/>
  <c r="N211" i="32"/>
  <c r="M211" i="32"/>
  <c r="L211" i="32"/>
  <c r="K211" i="32"/>
  <c r="H211" i="32"/>
  <c r="G211" i="32"/>
  <c r="AP210" i="32"/>
  <c r="AO210" i="32"/>
  <c r="AN210" i="32"/>
  <c r="AM210" i="32"/>
  <c r="AL210" i="32"/>
  <c r="AK210" i="32"/>
  <c r="AJ210" i="32"/>
  <c r="R210" i="32"/>
  <c r="Q210" i="32"/>
  <c r="P210" i="32"/>
  <c r="O210" i="32"/>
  <c r="N210" i="32"/>
  <c r="M210" i="32"/>
  <c r="L210" i="32"/>
  <c r="K210" i="32"/>
  <c r="H210" i="32"/>
  <c r="G210" i="32"/>
  <c r="AP209" i="32"/>
  <c r="AO209" i="32"/>
  <c r="AN209" i="32"/>
  <c r="AM209" i="32"/>
  <c r="AL209" i="32"/>
  <c r="AK209" i="32"/>
  <c r="AJ209" i="32"/>
  <c r="R209" i="32"/>
  <c r="Q209" i="32"/>
  <c r="P209" i="32"/>
  <c r="O209" i="32"/>
  <c r="N209" i="32"/>
  <c r="M209" i="32"/>
  <c r="L209" i="32"/>
  <c r="K209" i="32"/>
  <c r="H209" i="32"/>
  <c r="G209" i="32"/>
  <c r="AP208" i="32"/>
  <c r="AO208" i="32"/>
  <c r="AN208" i="32"/>
  <c r="AM208" i="32"/>
  <c r="AL208" i="32"/>
  <c r="AK208" i="32"/>
  <c r="AJ208" i="32"/>
  <c r="R208" i="32"/>
  <c r="Q208" i="32"/>
  <c r="P208" i="32"/>
  <c r="O208" i="32"/>
  <c r="N208" i="32"/>
  <c r="M208" i="32"/>
  <c r="L208" i="32"/>
  <c r="K208" i="32"/>
  <c r="H208" i="32"/>
  <c r="G208" i="32"/>
  <c r="AP207" i="32"/>
  <c r="AO207" i="32"/>
  <c r="AN207" i="32"/>
  <c r="AM207" i="32"/>
  <c r="AL207" i="32"/>
  <c r="AK207" i="32"/>
  <c r="AJ207" i="32"/>
  <c r="Q207" i="32"/>
  <c r="O207" i="32"/>
  <c r="N207" i="32"/>
  <c r="M207" i="32"/>
  <c r="L207" i="32"/>
  <c r="K207" i="32"/>
  <c r="H207" i="32"/>
  <c r="G207" i="32"/>
  <c r="AP206" i="32"/>
  <c r="AO206" i="32"/>
  <c r="AN206" i="32"/>
  <c r="AM206" i="32"/>
  <c r="AL206" i="32"/>
  <c r="AK206" i="32"/>
  <c r="AJ206" i="32"/>
  <c r="R206" i="32"/>
  <c r="Q206" i="32"/>
  <c r="P206" i="32"/>
  <c r="O206" i="32"/>
  <c r="N206" i="32"/>
  <c r="M206" i="32"/>
  <c r="L206" i="32"/>
  <c r="K206" i="32"/>
  <c r="H206" i="32"/>
  <c r="G206" i="32"/>
  <c r="AP205" i="32"/>
  <c r="AO205" i="32"/>
  <c r="AN205" i="32"/>
  <c r="AM205" i="32"/>
  <c r="AL205" i="32"/>
  <c r="AK205" i="32"/>
  <c r="AJ205" i="32"/>
  <c r="R205" i="32"/>
  <c r="Q205" i="32"/>
  <c r="P205" i="32"/>
  <c r="O205" i="32"/>
  <c r="N205" i="32"/>
  <c r="M205" i="32"/>
  <c r="L205" i="32"/>
  <c r="K205" i="32"/>
  <c r="H205" i="32"/>
  <c r="G205" i="32"/>
  <c r="AP204" i="32"/>
  <c r="AO204" i="32"/>
  <c r="AN204" i="32"/>
  <c r="AM204" i="32"/>
  <c r="AL204" i="32"/>
  <c r="AK204" i="32"/>
  <c r="AJ204" i="32"/>
  <c r="R204" i="32"/>
  <c r="Q204" i="32"/>
  <c r="P204" i="32"/>
  <c r="O204" i="32"/>
  <c r="N204" i="32"/>
  <c r="M204" i="32"/>
  <c r="L204" i="32"/>
  <c r="K204" i="32"/>
  <c r="H204" i="32"/>
  <c r="G204" i="32"/>
  <c r="AP203" i="32"/>
  <c r="AO203" i="32"/>
  <c r="AN203" i="32"/>
  <c r="AM203" i="32"/>
  <c r="AL203" i="32"/>
  <c r="AK203" i="32"/>
  <c r="AJ203" i="32"/>
  <c r="R203" i="32"/>
  <c r="Q203" i="32"/>
  <c r="P203" i="32"/>
  <c r="O203" i="32"/>
  <c r="N203" i="32"/>
  <c r="M203" i="32"/>
  <c r="L203" i="32"/>
  <c r="K203" i="32"/>
  <c r="H203" i="32"/>
  <c r="G203" i="32"/>
  <c r="AP202" i="32"/>
  <c r="AO202" i="32"/>
  <c r="AN202" i="32"/>
  <c r="AM202" i="32"/>
  <c r="AL202" i="32"/>
  <c r="AK202" i="32"/>
  <c r="AJ202" i="32"/>
  <c r="R202" i="32"/>
  <c r="Q202" i="32"/>
  <c r="P202" i="32"/>
  <c r="O202" i="32"/>
  <c r="N202" i="32"/>
  <c r="M202" i="32"/>
  <c r="L202" i="32"/>
  <c r="K202" i="32"/>
  <c r="H202" i="32"/>
  <c r="G202" i="32"/>
  <c r="AP201" i="32"/>
  <c r="AO201" i="32"/>
  <c r="AN201" i="32"/>
  <c r="AM201" i="32"/>
  <c r="AL201" i="32"/>
  <c r="AK201" i="32"/>
  <c r="AJ201" i="32"/>
  <c r="R201" i="32"/>
  <c r="Q201" i="32"/>
  <c r="P201" i="32"/>
  <c r="O201" i="32"/>
  <c r="N201" i="32"/>
  <c r="M201" i="32"/>
  <c r="L201" i="32"/>
  <c r="K201" i="32"/>
  <c r="H201" i="32"/>
  <c r="G201" i="32"/>
  <c r="AP200" i="32"/>
  <c r="AO200" i="32"/>
  <c r="AN200" i="32"/>
  <c r="AM200" i="32"/>
  <c r="AL200" i="32"/>
  <c r="AK200" i="32"/>
  <c r="AJ200" i="32"/>
  <c r="R200" i="32"/>
  <c r="Q200" i="32"/>
  <c r="P200" i="32"/>
  <c r="O200" i="32"/>
  <c r="N200" i="32"/>
  <c r="M200" i="32"/>
  <c r="L200" i="32"/>
  <c r="K200" i="32"/>
  <c r="H200" i="32"/>
  <c r="G200" i="32"/>
  <c r="AP199" i="32"/>
  <c r="AO199" i="32"/>
  <c r="AN199" i="32"/>
  <c r="AM199" i="32"/>
  <c r="AL199" i="32"/>
  <c r="AK199" i="32"/>
  <c r="AJ199" i="32"/>
  <c r="Q199" i="32"/>
  <c r="O199" i="32"/>
  <c r="N199" i="32"/>
  <c r="M199" i="32"/>
  <c r="L199" i="32"/>
  <c r="K199" i="32"/>
  <c r="H199" i="32"/>
  <c r="G199" i="32"/>
  <c r="AP198" i="32"/>
  <c r="AO198" i="32"/>
  <c r="AN198" i="32"/>
  <c r="AM198" i="32"/>
  <c r="AL198" i="32"/>
  <c r="AK198" i="32"/>
  <c r="AJ198" i="32"/>
  <c r="R198" i="32"/>
  <c r="Q198" i="32"/>
  <c r="P198" i="32"/>
  <c r="O198" i="32"/>
  <c r="N198" i="32"/>
  <c r="M198" i="32"/>
  <c r="L198" i="32"/>
  <c r="K198" i="32"/>
  <c r="H198" i="32"/>
  <c r="G198" i="32"/>
  <c r="AP197" i="32"/>
  <c r="AO197" i="32"/>
  <c r="AN197" i="32"/>
  <c r="AM197" i="32"/>
  <c r="AL197" i="32"/>
  <c r="AK197" i="32"/>
  <c r="AJ197" i="32"/>
  <c r="R197" i="32"/>
  <c r="Q197" i="32"/>
  <c r="P197" i="32"/>
  <c r="O197" i="32"/>
  <c r="N197" i="32"/>
  <c r="M197" i="32"/>
  <c r="L197" i="32"/>
  <c r="K197" i="32"/>
  <c r="H197" i="32"/>
  <c r="G197" i="32"/>
  <c r="AP196" i="32"/>
  <c r="AO196" i="32"/>
  <c r="AN196" i="32"/>
  <c r="AM196" i="32"/>
  <c r="AL196" i="32"/>
  <c r="AK196" i="32"/>
  <c r="AJ196" i="32"/>
  <c r="R196" i="32"/>
  <c r="Q196" i="32"/>
  <c r="P196" i="32"/>
  <c r="O196" i="32"/>
  <c r="N196" i="32"/>
  <c r="M196" i="32"/>
  <c r="L196" i="32"/>
  <c r="K196" i="32"/>
  <c r="H196" i="32"/>
  <c r="G196" i="32"/>
  <c r="AP195" i="32"/>
  <c r="AO195" i="32"/>
  <c r="AN195" i="32"/>
  <c r="AM195" i="32"/>
  <c r="AL195" i="32"/>
  <c r="AK195" i="32"/>
  <c r="AJ195" i="32"/>
  <c r="R195" i="32"/>
  <c r="Q195" i="32"/>
  <c r="P195" i="32"/>
  <c r="O195" i="32"/>
  <c r="N195" i="32"/>
  <c r="M195" i="32"/>
  <c r="L195" i="32"/>
  <c r="K195" i="32"/>
  <c r="H195" i="32"/>
  <c r="G195" i="32"/>
  <c r="AP194" i="32"/>
  <c r="AO194" i="32"/>
  <c r="AN194" i="32"/>
  <c r="AM194" i="32"/>
  <c r="AL194" i="32"/>
  <c r="AK194" i="32"/>
  <c r="AJ194" i="32"/>
  <c r="R194" i="32"/>
  <c r="Q194" i="32"/>
  <c r="P194" i="32"/>
  <c r="O194" i="32"/>
  <c r="N194" i="32"/>
  <c r="M194" i="32"/>
  <c r="L194" i="32"/>
  <c r="K194" i="32"/>
  <c r="H194" i="32"/>
  <c r="G194" i="32"/>
  <c r="AP193" i="32"/>
  <c r="AO193" i="32"/>
  <c r="AN193" i="32"/>
  <c r="AM193" i="32"/>
  <c r="AL193" i="32"/>
  <c r="AK193" i="32"/>
  <c r="AJ193" i="32"/>
  <c r="R193" i="32"/>
  <c r="Q193" i="32"/>
  <c r="P193" i="32"/>
  <c r="O193" i="32"/>
  <c r="N193" i="32"/>
  <c r="M193" i="32"/>
  <c r="L193" i="32"/>
  <c r="K193" i="32"/>
  <c r="H193" i="32"/>
  <c r="G193" i="32"/>
  <c r="AP192" i="32"/>
  <c r="AO192" i="32"/>
  <c r="AN192" i="32"/>
  <c r="AM192" i="32"/>
  <c r="AL192" i="32"/>
  <c r="AK192" i="32"/>
  <c r="AJ192" i="32"/>
  <c r="R192" i="32"/>
  <c r="Q192" i="32"/>
  <c r="P192" i="32"/>
  <c r="O192" i="32"/>
  <c r="N192" i="32"/>
  <c r="M192" i="32"/>
  <c r="L192" i="32"/>
  <c r="K192" i="32"/>
  <c r="H192" i="32"/>
  <c r="G192" i="32"/>
  <c r="AP191" i="32"/>
  <c r="AO191" i="32"/>
  <c r="AN191" i="32"/>
  <c r="AM191" i="32"/>
  <c r="AL191" i="32"/>
  <c r="AK191" i="32"/>
  <c r="AJ191" i="32"/>
  <c r="Q191" i="32"/>
  <c r="O191" i="32"/>
  <c r="N191" i="32"/>
  <c r="M191" i="32"/>
  <c r="L191" i="32"/>
  <c r="K191" i="32"/>
  <c r="H191" i="32"/>
  <c r="G191" i="32"/>
  <c r="AP190" i="32"/>
  <c r="AO190" i="32"/>
  <c r="AN190" i="32"/>
  <c r="AM190" i="32"/>
  <c r="AL190" i="32"/>
  <c r="AK190" i="32"/>
  <c r="AJ190" i="32"/>
  <c r="R190" i="32"/>
  <c r="Q190" i="32"/>
  <c r="P190" i="32"/>
  <c r="O190" i="32"/>
  <c r="N190" i="32"/>
  <c r="M190" i="32"/>
  <c r="L190" i="32"/>
  <c r="K190" i="32"/>
  <c r="H190" i="32"/>
  <c r="G190" i="32"/>
  <c r="AP189" i="32"/>
  <c r="AO189" i="32"/>
  <c r="AN189" i="32"/>
  <c r="AM189" i="32"/>
  <c r="AL189" i="32"/>
  <c r="AK189" i="32"/>
  <c r="AJ189" i="32"/>
  <c r="R189" i="32"/>
  <c r="Q189" i="32"/>
  <c r="P189" i="32"/>
  <c r="O189" i="32"/>
  <c r="N189" i="32"/>
  <c r="M189" i="32"/>
  <c r="L189" i="32"/>
  <c r="K189" i="32"/>
  <c r="H189" i="32"/>
  <c r="G189" i="32"/>
  <c r="AP188" i="32"/>
  <c r="AO188" i="32"/>
  <c r="AN188" i="32"/>
  <c r="AM188" i="32"/>
  <c r="AL188" i="32"/>
  <c r="AK188" i="32"/>
  <c r="AJ188" i="32"/>
  <c r="R188" i="32"/>
  <c r="Q188" i="32"/>
  <c r="P188" i="32"/>
  <c r="O188" i="32"/>
  <c r="N188" i="32"/>
  <c r="M188" i="32"/>
  <c r="L188" i="32"/>
  <c r="K188" i="32"/>
  <c r="H188" i="32"/>
  <c r="G188" i="32"/>
  <c r="AP187" i="32"/>
  <c r="AO187" i="32"/>
  <c r="AN187" i="32"/>
  <c r="AM187" i="32"/>
  <c r="AL187" i="32"/>
  <c r="AK187" i="32"/>
  <c r="AJ187" i="32"/>
  <c r="R187" i="32"/>
  <c r="Q187" i="32"/>
  <c r="P187" i="32"/>
  <c r="O187" i="32"/>
  <c r="N187" i="32"/>
  <c r="M187" i="32"/>
  <c r="L187" i="32"/>
  <c r="K187" i="32"/>
  <c r="H187" i="32"/>
  <c r="G187" i="32"/>
  <c r="AP186" i="32"/>
  <c r="AO186" i="32"/>
  <c r="AN186" i="32"/>
  <c r="AM186" i="32"/>
  <c r="AL186" i="32"/>
  <c r="AK186" i="32"/>
  <c r="AJ186" i="32"/>
  <c r="R186" i="32"/>
  <c r="Q186" i="32"/>
  <c r="P186" i="32"/>
  <c r="O186" i="32"/>
  <c r="N186" i="32"/>
  <c r="M186" i="32"/>
  <c r="L186" i="32"/>
  <c r="K186" i="32"/>
  <c r="H186" i="32"/>
  <c r="G186" i="32"/>
  <c r="AP185" i="32"/>
  <c r="AO185" i="32"/>
  <c r="AN185" i="32"/>
  <c r="AM185" i="32"/>
  <c r="AL185" i="32"/>
  <c r="AK185" i="32"/>
  <c r="AJ185" i="32"/>
  <c r="R185" i="32"/>
  <c r="Q185" i="32"/>
  <c r="P185" i="32"/>
  <c r="O185" i="32"/>
  <c r="N185" i="32"/>
  <c r="M185" i="32"/>
  <c r="L185" i="32"/>
  <c r="K185" i="32"/>
  <c r="H185" i="32"/>
  <c r="G185" i="32"/>
  <c r="AP184" i="32"/>
  <c r="AO184" i="32"/>
  <c r="AN184" i="32"/>
  <c r="AM184" i="32"/>
  <c r="AL184" i="32"/>
  <c r="AK184" i="32"/>
  <c r="AJ184" i="32"/>
  <c r="R184" i="32"/>
  <c r="Q184" i="32"/>
  <c r="P184" i="32"/>
  <c r="O184" i="32"/>
  <c r="N184" i="32"/>
  <c r="M184" i="32"/>
  <c r="L184" i="32"/>
  <c r="K184" i="32"/>
  <c r="H184" i="32"/>
  <c r="G184" i="32"/>
  <c r="AP183" i="32"/>
  <c r="AO183" i="32"/>
  <c r="AN183" i="32"/>
  <c r="AM183" i="32"/>
  <c r="AL183" i="32"/>
  <c r="AK183" i="32"/>
  <c r="AJ183" i="32"/>
  <c r="Q183" i="32"/>
  <c r="O183" i="32"/>
  <c r="N183" i="32"/>
  <c r="M183" i="32"/>
  <c r="L183" i="32"/>
  <c r="K183" i="32"/>
  <c r="H183" i="32"/>
  <c r="G183" i="32"/>
  <c r="AP182" i="32"/>
  <c r="AO182" i="32"/>
  <c r="AN182" i="32"/>
  <c r="AM182" i="32"/>
  <c r="AL182" i="32"/>
  <c r="AK182" i="32"/>
  <c r="AJ182" i="32"/>
  <c r="R182" i="32"/>
  <c r="Q182" i="32"/>
  <c r="P182" i="32"/>
  <c r="O182" i="32"/>
  <c r="N182" i="32"/>
  <c r="M182" i="32"/>
  <c r="L182" i="32"/>
  <c r="K182" i="32"/>
  <c r="H182" i="32"/>
  <c r="G182" i="32"/>
  <c r="AP181" i="32"/>
  <c r="AO181" i="32"/>
  <c r="AN181" i="32"/>
  <c r="AM181" i="32"/>
  <c r="AL181" i="32"/>
  <c r="AK181" i="32"/>
  <c r="AJ181" i="32"/>
  <c r="R181" i="32"/>
  <c r="Q181" i="32"/>
  <c r="P181" i="32"/>
  <c r="O181" i="32"/>
  <c r="N181" i="32"/>
  <c r="M181" i="32"/>
  <c r="L181" i="32"/>
  <c r="K181" i="32"/>
  <c r="H181" i="32"/>
  <c r="G181" i="32"/>
  <c r="AP180" i="32"/>
  <c r="AO180" i="32"/>
  <c r="AN180" i="32"/>
  <c r="AM180" i="32"/>
  <c r="AL180" i="32"/>
  <c r="AK180" i="32"/>
  <c r="AJ180" i="32"/>
  <c r="R180" i="32"/>
  <c r="Q180" i="32"/>
  <c r="P180" i="32"/>
  <c r="O180" i="32"/>
  <c r="N180" i="32"/>
  <c r="M180" i="32"/>
  <c r="L180" i="32"/>
  <c r="K180" i="32"/>
  <c r="H180" i="32"/>
  <c r="G180" i="32"/>
  <c r="AP179" i="32"/>
  <c r="AO179" i="32"/>
  <c r="AN179" i="32"/>
  <c r="AM179" i="32"/>
  <c r="AL179" i="32"/>
  <c r="AK179" i="32"/>
  <c r="AJ179" i="32"/>
  <c r="R179" i="32"/>
  <c r="Q179" i="32"/>
  <c r="P179" i="32"/>
  <c r="O179" i="32"/>
  <c r="N179" i="32"/>
  <c r="M179" i="32"/>
  <c r="L179" i="32"/>
  <c r="K179" i="32"/>
  <c r="H179" i="32"/>
  <c r="G179" i="32"/>
  <c r="AP178" i="32"/>
  <c r="AO178" i="32"/>
  <c r="AN178" i="32"/>
  <c r="AM178" i="32"/>
  <c r="AL178" i="32"/>
  <c r="AK178" i="32"/>
  <c r="AJ178" i="32"/>
  <c r="R178" i="32"/>
  <c r="Q178" i="32"/>
  <c r="P178" i="32"/>
  <c r="O178" i="32"/>
  <c r="N178" i="32"/>
  <c r="M178" i="32"/>
  <c r="L178" i="32"/>
  <c r="K178" i="32"/>
  <c r="H178" i="32"/>
  <c r="G178" i="32"/>
  <c r="AP177" i="32"/>
  <c r="AO177" i="32"/>
  <c r="AN177" i="32"/>
  <c r="AM177" i="32"/>
  <c r="AL177" i="32"/>
  <c r="AK177" i="32"/>
  <c r="AJ177" i="32"/>
  <c r="R177" i="32"/>
  <c r="Q177" i="32"/>
  <c r="P177" i="32"/>
  <c r="O177" i="32"/>
  <c r="N177" i="32"/>
  <c r="M177" i="32"/>
  <c r="L177" i="32"/>
  <c r="K177" i="32"/>
  <c r="H177" i="32"/>
  <c r="G177" i="32"/>
  <c r="AP176" i="32"/>
  <c r="AO176" i="32"/>
  <c r="AN176" i="32"/>
  <c r="AM176" i="32"/>
  <c r="AL176" i="32"/>
  <c r="AK176" i="32"/>
  <c r="AJ176" i="32"/>
  <c r="R176" i="32"/>
  <c r="Q176" i="32"/>
  <c r="P176" i="32"/>
  <c r="O176" i="32"/>
  <c r="N176" i="32"/>
  <c r="M176" i="32"/>
  <c r="L176" i="32"/>
  <c r="K176" i="32"/>
  <c r="H176" i="32"/>
  <c r="G176" i="32"/>
  <c r="AP175" i="32"/>
  <c r="AO175" i="32"/>
  <c r="AN175" i="32"/>
  <c r="AM175" i="32"/>
  <c r="AL175" i="32"/>
  <c r="AK175" i="32"/>
  <c r="AJ175" i="32"/>
  <c r="Q175" i="32"/>
  <c r="O175" i="32"/>
  <c r="N175" i="32"/>
  <c r="M175" i="32"/>
  <c r="L175" i="32"/>
  <c r="K175" i="32"/>
  <c r="H175" i="32"/>
  <c r="G175" i="32"/>
  <c r="AP174" i="32"/>
  <c r="AO174" i="32"/>
  <c r="AN174" i="32"/>
  <c r="AM174" i="32"/>
  <c r="AL174" i="32"/>
  <c r="AK174" i="32"/>
  <c r="AJ174" i="32"/>
  <c r="R174" i="32"/>
  <c r="Q174" i="32"/>
  <c r="P174" i="32"/>
  <c r="O174" i="32"/>
  <c r="N174" i="32"/>
  <c r="M174" i="32"/>
  <c r="L174" i="32"/>
  <c r="K174" i="32"/>
  <c r="H174" i="32"/>
  <c r="G174" i="32"/>
  <c r="AP173" i="32"/>
  <c r="AO173" i="32"/>
  <c r="AN173" i="32"/>
  <c r="AM173" i="32"/>
  <c r="AL173" i="32"/>
  <c r="AK173" i="32"/>
  <c r="AJ173" i="32"/>
  <c r="R173" i="32"/>
  <c r="Q173" i="32"/>
  <c r="P173" i="32"/>
  <c r="O173" i="32"/>
  <c r="N173" i="32"/>
  <c r="M173" i="32"/>
  <c r="L173" i="32"/>
  <c r="K173" i="32"/>
  <c r="H173" i="32"/>
  <c r="G173" i="32"/>
  <c r="AP172" i="32"/>
  <c r="AO172" i="32"/>
  <c r="AN172" i="32"/>
  <c r="AM172" i="32"/>
  <c r="AL172" i="32"/>
  <c r="AK172" i="32"/>
  <c r="AJ172" i="32"/>
  <c r="R172" i="32"/>
  <c r="Q172" i="32"/>
  <c r="P172" i="32"/>
  <c r="O172" i="32"/>
  <c r="N172" i="32"/>
  <c r="M172" i="32"/>
  <c r="L172" i="32"/>
  <c r="K172" i="32"/>
  <c r="H172" i="32"/>
  <c r="G172" i="32"/>
  <c r="AP171" i="32"/>
  <c r="AO171" i="32"/>
  <c r="AN171" i="32"/>
  <c r="AM171" i="32"/>
  <c r="AL171" i="32"/>
  <c r="AK171" i="32"/>
  <c r="AJ171" i="32"/>
  <c r="R171" i="32"/>
  <c r="Q171" i="32"/>
  <c r="P171" i="32"/>
  <c r="O171" i="32"/>
  <c r="N171" i="32"/>
  <c r="M171" i="32"/>
  <c r="L171" i="32"/>
  <c r="K171" i="32"/>
  <c r="H171" i="32"/>
  <c r="G171" i="32"/>
  <c r="AP170" i="32"/>
  <c r="AO170" i="32"/>
  <c r="AN170" i="32"/>
  <c r="AM170" i="32"/>
  <c r="AL170" i="32"/>
  <c r="AK170" i="32"/>
  <c r="AJ170" i="32"/>
  <c r="R170" i="32"/>
  <c r="Q170" i="32"/>
  <c r="P170" i="32"/>
  <c r="O170" i="32"/>
  <c r="N170" i="32"/>
  <c r="M170" i="32"/>
  <c r="L170" i="32"/>
  <c r="K170" i="32"/>
  <c r="H170" i="32"/>
  <c r="G170" i="32"/>
  <c r="AP169" i="32"/>
  <c r="AO169" i="32"/>
  <c r="AN169" i="32"/>
  <c r="AM169" i="32"/>
  <c r="AL169" i="32"/>
  <c r="AK169" i="32"/>
  <c r="AJ169" i="32"/>
  <c r="R169" i="32"/>
  <c r="Q169" i="32"/>
  <c r="P169" i="32"/>
  <c r="O169" i="32"/>
  <c r="N169" i="32"/>
  <c r="M169" i="32"/>
  <c r="L169" i="32"/>
  <c r="K169" i="32"/>
  <c r="H169" i="32"/>
  <c r="G169" i="32"/>
  <c r="AP168" i="32"/>
  <c r="AO168" i="32"/>
  <c r="AN168" i="32"/>
  <c r="AM168" i="32"/>
  <c r="AL168" i="32"/>
  <c r="AK168" i="32"/>
  <c r="AJ168" i="32"/>
  <c r="R168" i="32"/>
  <c r="Q168" i="32"/>
  <c r="P168" i="32"/>
  <c r="O168" i="32"/>
  <c r="N168" i="32"/>
  <c r="M168" i="32"/>
  <c r="L168" i="32"/>
  <c r="K168" i="32"/>
  <c r="H168" i="32"/>
  <c r="G168" i="32"/>
  <c r="AP167" i="32"/>
  <c r="AO167" i="32"/>
  <c r="AN167" i="32"/>
  <c r="AM167" i="32"/>
  <c r="AL167" i="32"/>
  <c r="AK167" i="32"/>
  <c r="AJ167" i="32"/>
  <c r="Q167" i="32"/>
  <c r="O167" i="32"/>
  <c r="N167" i="32"/>
  <c r="M167" i="32"/>
  <c r="L167" i="32"/>
  <c r="K167" i="32"/>
  <c r="H167" i="32"/>
  <c r="G167" i="32"/>
  <c r="AP166" i="32"/>
  <c r="AO166" i="32"/>
  <c r="AN166" i="32"/>
  <c r="AM166" i="32"/>
  <c r="AL166" i="32"/>
  <c r="AK166" i="32"/>
  <c r="AJ166" i="32"/>
  <c r="R166" i="32"/>
  <c r="Q166" i="32"/>
  <c r="P166" i="32"/>
  <c r="O166" i="32"/>
  <c r="N166" i="32"/>
  <c r="M166" i="32"/>
  <c r="L166" i="32"/>
  <c r="K166" i="32"/>
  <c r="H166" i="32"/>
  <c r="G166" i="32"/>
  <c r="AP165" i="32"/>
  <c r="AO165" i="32"/>
  <c r="AN165" i="32"/>
  <c r="AM165" i="32"/>
  <c r="AL165" i="32"/>
  <c r="AK165" i="32"/>
  <c r="AJ165" i="32"/>
  <c r="R165" i="32"/>
  <c r="Q165" i="32"/>
  <c r="P165" i="32"/>
  <c r="O165" i="32"/>
  <c r="N165" i="32"/>
  <c r="M165" i="32"/>
  <c r="L165" i="32"/>
  <c r="K165" i="32"/>
  <c r="H165" i="32"/>
  <c r="G165" i="32"/>
  <c r="AP164" i="32"/>
  <c r="AO164" i="32"/>
  <c r="AN164" i="32"/>
  <c r="AM164" i="32"/>
  <c r="AL164" i="32"/>
  <c r="AK164" i="32"/>
  <c r="AJ164" i="32"/>
  <c r="R164" i="32"/>
  <c r="Q164" i="32"/>
  <c r="P164" i="32"/>
  <c r="O164" i="32"/>
  <c r="N164" i="32"/>
  <c r="M164" i="32"/>
  <c r="L164" i="32"/>
  <c r="K164" i="32"/>
  <c r="H164" i="32"/>
  <c r="G164" i="32"/>
  <c r="AP163" i="32"/>
  <c r="AO163" i="32"/>
  <c r="AN163" i="32"/>
  <c r="AM163" i="32"/>
  <c r="AL163" i="32"/>
  <c r="AK163" i="32"/>
  <c r="AJ163" i="32"/>
  <c r="R163" i="32"/>
  <c r="Q163" i="32"/>
  <c r="P163" i="32"/>
  <c r="O163" i="32"/>
  <c r="N163" i="32"/>
  <c r="M163" i="32"/>
  <c r="L163" i="32"/>
  <c r="K163" i="32"/>
  <c r="H163" i="32"/>
  <c r="G163" i="32"/>
  <c r="AP162" i="32"/>
  <c r="AO162" i="32"/>
  <c r="AN162" i="32"/>
  <c r="AM162" i="32"/>
  <c r="AL162" i="32"/>
  <c r="AK162" i="32"/>
  <c r="AJ162" i="32"/>
  <c r="R162" i="32"/>
  <c r="Q162" i="32"/>
  <c r="P162" i="32"/>
  <c r="O162" i="32"/>
  <c r="N162" i="32"/>
  <c r="M162" i="32"/>
  <c r="L162" i="32"/>
  <c r="K162" i="32"/>
  <c r="H162" i="32"/>
  <c r="G162" i="32"/>
  <c r="AP161" i="32"/>
  <c r="AO161" i="32"/>
  <c r="AN161" i="32"/>
  <c r="AM161" i="32"/>
  <c r="AL161" i="32"/>
  <c r="AK161" i="32"/>
  <c r="AJ161" i="32"/>
  <c r="R161" i="32"/>
  <c r="Q161" i="32"/>
  <c r="P161" i="32"/>
  <c r="O161" i="32"/>
  <c r="N161" i="32"/>
  <c r="M161" i="32"/>
  <c r="L161" i="32"/>
  <c r="K161" i="32"/>
  <c r="H161" i="32"/>
  <c r="G161" i="32"/>
  <c r="AP160" i="32"/>
  <c r="AO160" i="32"/>
  <c r="AN160" i="32"/>
  <c r="AM160" i="32"/>
  <c r="AL160" i="32"/>
  <c r="AK160" i="32"/>
  <c r="AJ160" i="32"/>
  <c r="R160" i="32"/>
  <c r="Q160" i="32"/>
  <c r="P160" i="32"/>
  <c r="O160" i="32"/>
  <c r="N160" i="32"/>
  <c r="M160" i="32"/>
  <c r="L160" i="32"/>
  <c r="K160" i="32"/>
  <c r="H160" i="32"/>
  <c r="G160" i="32"/>
  <c r="AP159" i="32"/>
  <c r="AO159" i="32"/>
  <c r="AN159" i="32"/>
  <c r="AM159" i="32"/>
  <c r="AL159" i="32"/>
  <c r="AK159" i="32"/>
  <c r="AJ159" i="32"/>
  <c r="Q159" i="32"/>
  <c r="O159" i="32"/>
  <c r="N159" i="32"/>
  <c r="M159" i="32"/>
  <c r="L159" i="32"/>
  <c r="K159" i="32"/>
  <c r="H159" i="32"/>
  <c r="G159" i="32"/>
  <c r="AP158" i="32"/>
  <c r="AO158" i="32"/>
  <c r="AN158" i="32"/>
  <c r="AM158" i="32"/>
  <c r="AL158" i="32"/>
  <c r="AK158" i="32"/>
  <c r="AJ158" i="32"/>
  <c r="R158" i="32"/>
  <c r="Q158" i="32"/>
  <c r="P158" i="32"/>
  <c r="O158" i="32"/>
  <c r="N158" i="32"/>
  <c r="M158" i="32"/>
  <c r="L158" i="32"/>
  <c r="K158" i="32"/>
  <c r="H158" i="32"/>
  <c r="G158" i="32"/>
  <c r="AP157" i="32"/>
  <c r="AO157" i="32"/>
  <c r="AN157" i="32"/>
  <c r="AM157" i="32"/>
  <c r="AL157" i="32"/>
  <c r="AK157" i="32"/>
  <c r="AJ157" i="32"/>
  <c r="R157" i="32"/>
  <c r="Q157" i="32"/>
  <c r="P157" i="32"/>
  <c r="O157" i="32"/>
  <c r="N157" i="32"/>
  <c r="M157" i="32"/>
  <c r="L157" i="32"/>
  <c r="K157" i="32"/>
  <c r="H157" i="32"/>
  <c r="G157" i="32"/>
  <c r="AP156" i="32"/>
  <c r="AO156" i="32"/>
  <c r="AN156" i="32"/>
  <c r="AM156" i="32"/>
  <c r="AL156" i="32"/>
  <c r="AK156" i="32"/>
  <c r="AJ156" i="32"/>
  <c r="R156" i="32"/>
  <c r="Q156" i="32"/>
  <c r="P156" i="32"/>
  <c r="O156" i="32"/>
  <c r="N156" i="32"/>
  <c r="M156" i="32"/>
  <c r="L156" i="32"/>
  <c r="K156" i="32"/>
  <c r="H156" i="32"/>
  <c r="G156" i="32"/>
  <c r="AP155" i="32"/>
  <c r="AO155" i="32"/>
  <c r="AN155" i="32"/>
  <c r="AM155" i="32"/>
  <c r="AL155" i="32"/>
  <c r="AK155" i="32"/>
  <c r="AJ155" i="32"/>
  <c r="R155" i="32"/>
  <c r="Q155" i="32"/>
  <c r="P155" i="32"/>
  <c r="O155" i="32"/>
  <c r="N155" i="32"/>
  <c r="M155" i="32"/>
  <c r="L155" i="32"/>
  <c r="K155" i="32"/>
  <c r="H155" i="32"/>
  <c r="G155" i="32"/>
  <c r="AP154" i="32"/>
  <c r="AO154" i="32"/>
  <c r="AN154" i="32"/>
  <c r="AM154" i="32"/>
  <c r="AL154" i="32"/>
  <c r="AK154" i="32"/>
  <c r="AJ154" i="32"/>
  <c r="R154" i="32"/>
  <c r="Q154" i="32"/>
  <c r="P154" i="32"/>
  <c r="O154" i="32"/>
  <c r="N154" i="32"/>
  <c r="M154" i="32"/>
  <c r="L154" i="32"/>
  <c r="K154" i="32"/>
  <c r="H154" i="32"/>
  <c r="G154" i="32"/>
  <c r="AP153" i="32"/>
  <c r="AO153" i="32"/>
  <c r="AN153" i="32"/>
  <c r="AM153" i="32"/>
  <c r="AL153" i="32"/>
  <c r="AK153" i="32"/>
  <c r="AJ153" i="32"/>
  <c r="R153" i="32"/>
  <c r="Q153" i="32"/>
  <c r="P153" i="32"/>
  <c r="O153" i="32"/>
  <c r="N153" i="32"/>
  <c r="M153" i="32"/>
  <c r="L153" i="32"/>
  <c r="K153" i="32"/>
  <c r="H153" i="32"/>
  <c r="G153" i="32"/>
  <c r="AP152" i="32"/>
  <c r="AO152" i="32"/>
  <c r="AN152" i="32"/>
  <c r="AM152" i="32"/>
  <c r="AL152" i="32"/>
  <c r="AK152" i="32"/>
  <c r="AJ152" i="32"/>
  <c r="R152" i="32"/>
  <c r="Q152" i="32"/>
  <c r="P152" i="32"/>
  <c r="O152" i="32"/>
  <c r="N152" i="32"/>
  <c r="M152" i="32"/>
  <c r="L152" i="32"/>
  <c r="K152" i="32"/>
  <c r="H152" i="32"/>
  <c r="G152" i="32"/>
  <c r="AP151" i="32"/>
  <c r="AO151" i="32"/>
  <c r="AN151" i="32"/>
  <c r="AM151" i="32"/>
  <c r="AL151" i="32"/>
  <c r="AK151" i="32"/>
  <c r="AJ151" i="32"/>
  <c r="Q151" i="32"/>
  <c r="O151" i="32"/>
  <c r="N151" i="32"/>
  <c r="M151" i="32"/>
  <c r="L151" i="32"/>
  <c r="K151" i="32"/>
  <c r="H151" i="32"/>
  <c r="G151" i="32"/>
  <c r="AP150" i="32"/>
  <c r="AO150" i="32"/>
  <c r="AN150" i="32"/>
  <c r="AM150" i="32"/>
  <c r="AL150" i="32"/>
  <c r="AK150" i="32"/>
  <c r="AJ150" i="32"/>
  <c r="R150" i="32"/>
  <c r="Q150" i="32"/>
  <c r="P150" i="32"/>
  <c r="O150" i="32"/>
  <c r="N150" i="32"/>
  <c r="M150" i="32"/>
  <c r="L150" i="32"/>
  <c r="K150" i="32"/>
  <c r="H150" i="32"/>
  <c r="G150" i="32"/>
  <c r="AP149" i="32"/>
  <c r="AO149" i="32"/>
  <c r="AN149" i="32"/>
  <c r="AM149" i="32"/>
  <c r="AL149" i="32"/>
  <c r="AK149" i="32"/>
  <c r="AJ149" i="32"/>
  <c r="R149" i="32"/>
  <c r="Q149" i="32"/>
  <c r="P149" i="32"/>
  <c r="O149" i="32"/>
  <c r="N149" i="32"/>
  <c r="M149" i="32"/>
  <c r="L149" i="32"/>
  <c r="K149" i="32"/>
  <c r="H149" i="32"/>
  <c r="G149" i="32"/>
  <c r="AP148" i="32"/>
  <c r="AO148" i="32"/>
  <c r="AN148" i="32"/>
  <c r="AM148" i="32"/>
  <c r="AL148" i="32"/>
  <c r="AK148" i="32"/>
  <c r="AJ148" i="32"/>
  <c r="R148" i="32"/>
  <c r="Q148" i="32"/>
  <c r="P148" i="32"/>
  <c r="O148" i="32"/>
  <c r="N148" i="32"/>
  <c r="M148" i="32"/>
  <c r="L148" i="32"/>
  <c r="K148" i="32"/>
  <c r="H148" i="32"/>
  <c r="G148" i="32"/>
  <c r="AP147" i="32"/>
  <c r="AO147" i="32"/>
  <c r="AN147" i="32"/>
  <c r="AM147" i="32"/>
  <c r="AL147" i="32"/>
  <c r="AK147" i="32"/>
  <c r="AJ147" i="32"/>
  <c r="R147" i="32"/>
  <c r="Q147" i="32"/>
  <c r="P147" i="32"/>
  <c r="O147" i="32"/>
  <c r="N147" i="32"/>
  <c r="M147" i="32"/>
  <c r="L147" i="32"/>
  <c r="K147" i="32"/>
  <c r="H147" i="32"/>
  <c r="G147" i="32"/>
  <c r="AP146" i="32"/>
  <c r="AO146" i="32"/>
  <c r="AN146" i="32"/>
  <c r="AM146" i="32"/>
  <c r="AL146" i="32"/>
  <c r="AK146" i="32"/>
  <c r="AJ146" i="32"/>
  <c r="R146" i="32"/>
  <c r="Q146" i="32"/>
  <c r="P146" i="32"/>
  <c r="O146" i="32"/>
  <c r="N146" i="32"/>
  <c r="M146" i="32"/>
  <c r="L146" i="32"/>
  <c r="K146" i="32"/>
  <c r="H146" i="32"/>
  <c r="G146" i="32"/>
  <c r="AP145" i="32"/>
  <c r="AO145" i="32"/>
  <c r="AN145" i="32"/>
  <c r="AM145" i="32"/>
  <c r="AL145" i="32"/>
  <c r="AK145" i="32"/>
  <c r="AJ145" i="32"/>
  <c r="R145" i="32"/>
  <c r="Q145" i="32"/>
  <c r="P145" i="32"/>
  <c r="O145" i="32"/>
  <c r="N145" i="32"/>
  <c r="M145" i="32"/>
  <c r="L145" i="32"/>
  <c r="K145" i="32"/>
  <c r="H145" i="32"/>
  <c r="G145" i="32"/>
  <c r="AP144" i="32"/>
  <c r="AO144" i="32"/>
  <c r="AN144" i="32"/>
  <c r="AM144" i="32"/>
  <c r="AL144" i="32"/>
  <c r="AK144" i="32"/>
  <c r="AJ144" i="32"/>
  <c r="R144" i="32"/>
  <c r="Q144" i="32"/>
  <c r="P144" i="32"/>
  <c r="O144" i="32"/>
  <c r="N144" i="32"/>
  <c r="M144" i="32"/>
  <c r="L144" i="32"/>
  <c r="K144" i="32"/>
  <c r="H144" i="32"/>
  <c r="G144" i="32"/>
  <c r="AP143" i="32"/>
  <c r="AO143" i="32"/>
  <c r="AN143" i="32"/>
  <c r="AM143" i="32"/>
  <c r="AL143" i="32"/>
  <c r="AK143" i="32"/>
  <c r="AJ143" i="32"/>
  <c r="Q143" i="32"/>
  <c r="O143" i="32"/>
  <c r="N143" i="32"/>
  <c r="M143" i="32"/>
  <c r="L143" i="32"/>
  <c r="K143" i="32"/>
  <c r="H143" i="32"/>
  <c r="G143" i="32"/>
  <c r="AP142" i="32"/>
  <c r="AO142" i="32"/>
  <c r="AN142" i="32"/>
  <c r="AM142" i="32"/>
  <c r="AL142" i="32"/>
  <c r="AK142" i="32"/>
  <c r="AJ142" i="32"/>
  <c r="R142" i="32"/>
  <c r="Q142" i="32"/>
  <c r="P142" i="32"/>
  <c r="O142" i="32"/>
  <c r="N142" i="32"/>
  <c r="M142" i="32"/>
  <c r="L142" i="32"/>
  <c r="K142" i="32"/>
  <c r="H142" i="32"/>
  <c r="G142" i="32"/>
  <c r="AP141" i="32"/>
  <c r="AO141" i="32"/>
  <c r="AN141" i="32"/>
  <c r="AM141" i="32"/>
  <c r="AL141" i="32"/>
  <c r="AK141" i="32"/>
  <c r="AJ141" i="32"/>
  <c r="R141" i="32"/>
  <c r="Q141" i="32"/>
  <c r="P141" i="32"/>
  <c r="O141" i="32"/>
  <c r="N141" i="32"/>
  <c r="M141" i="32"/>
  <c r="L141" i="32"/>
  <c r="K141" i="32"/>
  <c r="H141" i="32"/>
  <c r="G141" i="32"/>
  <c r="AP140" i="32"/>
  <c r="AO140" i="32"/>
  <c r="AN140" i="32"/>
  <c r="AM140" i="32"/>
  <c r="AL140" i="32"/>
  <c r="AK140" i="32"/>
  <c r="AJ140" i="32"/>
  <c r="R140" i="32"/>
  <c r="Q140" i="32"/>
  <c r="P140" i="32"/>
  <c r="O140" i="32"/>
  <c r="N140" i="32"/>
  <c r="M140" i="32"/>
  <c r="L140" i="32"/>
  <c r="K140" i="32"/>
  <c r="H140" i="32"/>
  <c r="G140" i="32"/>
  <c r="AP139" i="32"/>
  <c r="AO139" i="32"/>
  <c r="AN139" i="32"/>
  <c r="AM139" i="32"/>
  <c r="AL139" i="32"/>
  <c r="AK139" i="32"/>
  <c r="AJ139" i="32"/>
  <c r="R139" i="32"/>
  <c r="Q139" i="32"/>
  <c r="P139" i="32"/>
  <c r="O139" i="32"/>
  <c r="N139" i="32"/>
  <c r="M139" i="32"/>
  <c r="L139" i="32"/>
  <c r="K139" i="32"/>
  <c r="H139" i="32"/>
  <c r="G139" i="32"/>
  <c r="AP138" i="32"/>
  <c r="AO138" i="32"/>
  <c r="AN138" i="32"/>
  <c r="AM138" i="32"/>
  <c r="AL138" i="32"/>
  <c r="AK138" i="32"/>
  <c r="AJ138" i="32"/>
  <c r="R138" i="32"/>
  <c r="Q138" i="32"/>
  <c r="P138" i="32"/>
  <c r="O138" i="32"/>
  <c r="N138" i="32"/>
  <c r="M138" i="32"/>
  <c r="L138" i="32"/>
  <c r="K138" i="32"/>
  <c r="H138" i="32"/>
  <c r="G138" i="32"/>
  <c r="AP137" i="32"/>
  <c r="AO137" i="32"/>
  <c r="AN137" i="32"/>
  <c r="AM137" i="32"/>
  <c r="AL137" i="32"/>
  <c r="AK137" i="32"/>
  <c r="AJ137" i="32"/>
  <c r="R137" i="32"/>
  <c r="Q137" i="32"/>
  <c r="P137" i="32"/>
  <c r="O137" i="32"/>
  <c r="N137" i="32"/>
  <c r="M137" i="32"/>
  <c r="L137" i="32"/>
  <c r="K137" i="32"/>
  <c r="H137" i="32"/>
  <c r="G137" i="32"/>
  <c r="AP136" i="32"/>
  <c r="AO136" i="32"/>
  <c r="AN136" i="32"/>
  <c r="AM136" i="32"/>
  <c r="AL136" i="32"/>
  <c r="AK136" i="32"/>
  <c r="AJ136" i="32"/>
  <c r="R136" i="32"/>
  <c r="Q136" i="32"/>
  <c r="P136" i="32"/>
  <c r="O136" i="32"/>
  <c r="N136" i="32"/>
  <c r="M136" i="32"/>
  <c r="L136" i="32"/>
  <c r="K136" i="32"/>
  <c r="H136" i="32"/>
  <c r="G136" i="32"/>
  <c r="AP135" i="32"/>
  <c r="AO135" i="32"/>
  <c r="AN135" i="32"/>
  <c r="AM135" i="32"/>
  <c r="AL135" i="32"/>
  <c r="AK135" i="32"/>
  <c r="AJ135" i="32"/>
  <c r="Q135" i="32"/>
  <c r="O135" i="32"/>
  <c r="N135" i="32"/>
  <c r="M135" i="32"/>
  <c r="L135" i="32"/>
  <c r="K135" i="32"/>
  <c r="H135" i="32"/>
  <c r="G135" i="32"/>
  <c r="AP134" i="32"/>
  <c r="AO134" i="32"/>
  <c r="AN134" i="32"/>
  <c r="AM134" i="32"/>
  <c r="AL134" i="32"/>
  <c r="AK134" i="32"/>
  <c r="AJ134" i="32"/>
  <c r="R134" i="32"/>
  <c r="Q134" i="32"/>
  <c r="P134" i="32"/>
  <c r="O134" i="32"/>
  <c r="N134" i="32"/>
  <c r="M134" i="32"/>
  <c r="L134" i="32"/>
  <c r="K134" i="32"/>
  <c r="H134" i="32"/>
  <c r="G134" i="32"/>
  <c r="AP133" i="32"/>
  <c r="AO133" i="32"/>
  <c r="AN133" i="32"/>
  <c r="AM133" i="32"/>
  <c r="AL133" i="32"/>
  <c r="AK133" i="32"/>
  <c r="AJ133" i="32"/>
  <c r="R133" i="32"/>
  <c r="Q133" i="32"/>
  <c r="P133" i="32"/>
  <c r="O133" i="32"/>
  <c r="N133" i="32"/>
  <c r="M133" i="32"/>
  <c r="L133" i="32"/>
  <c r="K133" i="32"/>
  <c r="H133" i="32"/>
  <c r="G133" i="32"/>
  <c r="AP132" i="32"/>
  <c r="AO132" i="32"/>
  <c r="AN132" i="32"/>
  <c r="AM132" i="32"/>
  <c r="AL132" i="32"/>
  <c r="AK132" i="32"/>
  <c r="AJ132" i="32"/>
  <c r="R132" i="32"/>
  <c r="Q132" i="32"/>
  <c r="P132" i="32"/>
  <c r="O132" i="32"/>
  <c r="N132" i="32"/>
  <c r="M132" i="32"/>
  <c r="L132" i="32"/>
  <c r="K132" i="32"/>
  <c r="H132" i="32"/>
  <c r="G132" i="32"/>
  <c r="AP131" i="32"/>
  <c r="AO131" i="32"/>
  <c r="AN131" i="32"/>
  <c r="AM131" i="32"/>
  <c r="AL131" i="32"/>
  <c r="AK131" i="32"/>
  <c r="AJ131" i="32"/>
  <c r="R131" i="32"/>
  <c r="Q131" i="32"/>
  <c r="P131" i="32"/>
  <c r="O131" i="32"/>
  <c r="N131" i="32"/>
  <c r="M131" i="32"/>
  <c r="L131" i="32"/>
  <c r="K131" i="32"/>
  <c r="H131" i="32"/>
  <c r="G131" i="32"/>
  <c r="AP130" i="32"/>
  <c r="AO130" i="32"/>
  <c r="AN130" i="32"/>
  <c r="AM130" i="32"/>
  <c r="AL130" i="32"/>
  <c r="AK130" i="32"/>
  <c r="AJ130" i="32"/>
  <c r="R130" i="32"/>
  <c r="Q130" i="32"/>
  <c r="P130" i="32"/>
  <c r="O130" i="32"/>
  <c r="N130" i="32"/>
  <c r="M130" i="32"/>
  <c r="L130" i="32"/>
  <c r="K130" i="32"/>
  <c r="H130" i="32"/>
  <c r="G130" i="32"/>
  <c r="AP129" i="32"/>
  <c r="AO129" i="32"/>
  <c r="AN129" i="32"/>
  <c r="AM129" i="32"/>
  <c r="AL129" i="32"/>
  <c r="AK129" i="32"/>
  <c r="AJ129" i="32"/>
  <c r="R129" i="32"/>
  <c r="Q129" i="32"/>
  <c r="P129" i="32"/>
  <c r="O129" i="32"/>
  <c r="N129" i="32"/>
  <c r="M129" i="32"/>
  <c r="L129" i="32"/>
  <c r="K129" i="32"/>
  <c r="H129" i="32"/>
  <c r="G129" i="32"/>
  <c r="AP128" i="32"/>
  <c r="AO128" i="32"/>
  <c r="AN128" i="32"/>
  <c r="AM128" i="32"/>
  <c r="AL128" i="32"/>
  <c r="AK128" i="32"/>
  <c r="AJ128" i="32"/>
  <c r="R128" i="32"/>
  <c r="Q128" i="32"/>
  <c r="P128" i="32"/>
  <c r="O128" i="32"/>
  <c r="N128" i="32"/>
  <c r="M128" i="32"/>
  <c r="L128" i="32"/>
  <c r="K128" i="32"/>
  <c r="H128" i="32"/>
  <c r="G128" i="32"/>
  <c r="AP127" i="32"/>
  <c r="AO127" i="32"/>
  <c r="AN127" i="32"/>
  <c r="AM127" i="32"/>
  <c r="AL127" i="32"/>
  <c r="AK127" i="32"/>
  <c r="AJ127" i="32"/>
  <c r="Q127" i="32"/>
  <c r="O127" i="32"/>
  <c r="N127" i="32"/>
  <c r="M127" i="32"/>
  <c r="L127" i="32"/>
  <c r="K127" i="32"/>
  <c r="H127" i="32"/>
  <c r="G127" i="32"/>
  <c r="AP126" i="32"/>
  <c r="AO126" i="32"/>
  <c r="AN126" i="32"/>
  <c r="AM126" i="32"/>
  <c r="AL126" i="32"/>
  <c r="AK126" i="32"/>
  <c r="AJ126" i="32"/>
  <c r="R126" i="32"/>
  <c r="Q126" i="32"/>
  <c r="P126" i="32"/>
  <c r="O126" i="32"/>
  <c r="N126" i="32"/>
  <c r="M126" i="32"/>
  <c r="L126" i="32"/>
  <c r="K126" i="32"/>
  <c r="H126" i="32"/>
  <c r="G126" i="32"/>
  <c r="AP125" i="32"/>
  <c r="AO125" i="32"/>
  <c r="AN125" i="32"/>
  <c r="AM125" i="32"/>
  <c r="AL125" i="32"/>
  <c r="AK125" i="32"/>
  <c r="AJ125" i="32"/>
  <c r="R125" i="32"/>
  <c r="Q125" i="32"/>
  <c r="P125" i="32"/>
  <c r="O125" i="32"/>
  <c r="N125" i="32"/>
  <c r="M125" i="32"/>
  <c r="L125" i="32"/>
  <c r="K125" i="32"/>
  <c r="H125" i="32"/>
  <c r="G125" i="32"/>
  <c r="AP124" i="32"/>
  <c r="AO124" i="32"/>
  <c r="AN124" i="32"/>
  <c r="AM124" i="32"/>
  <c r="AL124" i="32"/>
  <c r="AK124" i="32"/>
  <c r="AJ124" i="32"/>
  <c r="R124" i="32"/>
  <c r="Q124" i="32"/>
  <c r="P124" i="32"/>
  <c r="O124" i="32"/>
  <c r="N124" i="32"/>
  <c r="M124" i="32"/>
  <c r="L124" i="32"/>
  <c r="K124" i="32"/>
  <c r="H124" i="32"/>
  <c r="G124" i="32"/>
  <c r="AP123" i="32"/>
  <c r="AO123" i="32"/>
  <c r="AN123" i="32"/>
  <c r="AM123" i="32"/>
  <c r="AL123" i="32"/>
  <c r="AK123" i="32"/>
  <c r="AJ123" i="32"/>
  <c r="R123" i="32"/>
  <c r="Q123" i="32"/>
  <c r="P123" i="32"/>
  <c r="O123" i="32"/>
  <c r="N123" i="32"/>
  <c r="M123" i="32"/>
  <c r="L123" i="32"/>
  <c r="K123" i="32"/>
  <c r="H123" i="32"/>
  <c r="G123" i="32"/>
  <c r="AP122" i="32"/>
  <c r="AO122" i="32"/>
  <c r="AN122" i="32"/>
  <c r="AM122" i="32"/>
  <c r="AL122" i="32"/>
  <c r="AK122" i="32"/>
  <c r="AJ122" i="32"/>
  <c r="R122" i="32"/>
  <c r="Q122" i="32"/>
  <c r="P122" i="32"/>
  <c r="O122" i="32"/>
  <c r="N122" i="32"/>
  <c r="M122" i="32"/>
  <c r="L122" i="32"/>
  <c r="K122" i="32"/>
  <c r="H122" i="32"/>
  <c r="G122" i="32"/>
  <c r="AP121" i="32"/>
  <c r="AO121" i="32"/>
  <c r="AN121" i="32"/>
  <c r="AM121" i="32"/>
  <c r="AL121" i="32"/>
  <c r="AK121" i="32"/>
  <c r="AJ121" i="32"/>
  <c r="R121" i="32"/>
  <c r="Q121" i="32"/>
  <c r="P121" i="32"/>
  <c r="O121" i="32"/>
  <c r="N121" i="32"/>
  <c r="M121" i="32"/>
  <c r="L121" i="32"/>
  <c r="K121" i="32"/>
  <c r="H121" i="32"/>
  <c r="G121" i="32"/>
  <c r="AP120" i="32"/>
  <c r="AO120" i="32"/>
  <c r="AN120" i="32"/>
  <c r="AM120" i="32"/>
  <c r="AL120" i="32"/>
  <c r="AK120" i="32"/>
  <c r="AJ120" i="32"/>
  <c r="R120" i="32"/>
  <c r="Q120" i="32"/>
  <c r="P120" i="32"/>
  <c r="O120" i="32"/>
  <c r="N120" i="32"/>
  <c r="M120" i="32"/>
  <c r="L120" i="32"/>
  <c r="K120" i="32"/>
  <c r="H120" i="32"/>
  <c r="G120" i="32"/>
  <c r="AP119" i="32"/>
  <c r="AO119" i="32"/>
  <c r="AN119" i="32"/>
  <c r="AM119" i="32"/>
  <c r="AL119" i="32"/>
  <c r="AK119" i="32"/>
  <c r="AJ119" i="32"/>
  <c r="Q119" i="32"/>
  <c r="O119" i="32"/>
  <c r="N119" i="32"/>
  <c r="M119" i="32"/>
  <c r="L119" i="32"/>
  <c r="K119" i="32"/>
  <c r="H119" i="32"/>
  <c r="G119" i="32"/>
  <c r="AP118" i="32"/>
  <c r="AO118" i="32"/>
  <c r="AN118" i="32"/>
  <c r="AM118" i="32"/>
  <c r="AL118" i="32"/>
  <c r="AK118" i="32"/>
  <c r="AJ118" i="32"/>
  <c r="R118" i="32"/>
  <c r="Q118" i="32"/>
  <c r="P118" i="32"/>
  <c r="O118" i="32"/>
  <c r="N118" i="32"/>
  <c r="M118" i="32"/>
  <c r="L118" i="32"/>
  <c r="K118" i="32"/>
  <c r="H118" i="32"/>
  <c r="G118" i="32"/>
  <c r="AP117" i="32"/>
  <c r="AO117" i="32"/>
  <c r="AN117" i="32"/>
  <c r="AM117" i="32"/>
  <c r="AL117" i="32"/>
  <c r="AK117" i="32"/>
  <c r="AJ117" i="32"/>
  <c r="R117" i="32"/>
  <c r="Q117" i="32"/>
  <c r="P117" i="32"/>
  <c r="O117" i="32"/>
  <c r="N117" i="32"/>
  <c r="M117" i="32"/>
  <c r="L117" i="32"/>
  <c r="K117" i="32"/>
  <c r="H117" i="32"/>
  <c r="G117" i="32"/>
  <c r="AP116" i="32"/>
  <c r="AO116" i="32"/>
  <c r="AN116" i="32"/>
  <c r="AM116" i="32"/>
  <c r="AL116" i="32"/>
  <c r="AK116" i="32"/>
  <c r="AJ116" i="32"/>
  <c r="R116" i="32"/>
  <c r="Q116" i="32"/>
  <c r="P116" i="32"/>
  <c r="O116" i="32"/>
  <c r="N116" i="32"/>
  <c r="M116" i="32"/>
  <c r="L116" i="32"/>
  <c r="K116" i="32"/>
  <c r="H116" i="32"/>
  <c r="G116" i="32"/>
  <c r="AP115" i="32"/>
  <c r="AO115" i="32"/>
  <c r="AN115" i="32"/>
  <c r="AM115" i="32"/>
  <c r="AL115" i="32"/>
  <c r="AK115" i="32"/>
  <c r="AJ115" i="32"/>
  <c r="R115" i="32"/>
  <c r="Q115" i="32"/>
  <c r="P115" i="32"/>
  <c r="O115" i="32"/>
  <c r="N115" i="32"/>
  <c r="M115" i="32"/>
  <c r="L115" i="32"/>
  <c r="K115" i="32"/>
  <c r="H115" i="32"/>
  <c r="G115" i="32"/>
  <c r="AP114" i="32"/>
  <c r="AO114" i="32"/>
  <c r="AN114" i="32"/>
  <c r="AM114" i="32"/>
  <c r="AL114" i="32"/>
  <c r="AK114" i="32"/>
  <c r="AJ114" i="32"/>
  <c r="R114" i="32"/>
  <c r="Q114" i="32"/>
  <c r="P114" i="32"/>
  <c r="O114" i="32"/>
  <c r="N114" i="32"/>
  <c r="M114" i="32"/>
  <c r="L114" i="32"/>
  <c r="K114" i="32"/>
  <c r="H114" i="32"/>
  <c r="G114" i="32"/>
  <c r="AP113" i="32"/>
  <c r="AO113" i="32"/>
  <c r="AN113" i="32"/>
  <c r="AM113" i="32"/>
  <c r="AL113" i="32"/>
  <c r="AK113" i="32"/>
  <c r="AJ113" i="32"/>
  <c r="R113" i="32"/>
  <c r="Q113" i="32"/>
  <c r="P113" i="32"/>
  <c r="O113" i="32"/>
  <c r="N113" i="32"/>
  <c r="M113" i="32"/>
  <c r="L113" i="32"/>
  <c r="K113" i="32"/>
  <c r="H113" i="32"/>
  <c r="G113" i="32"/>
  <c r="AP112" i="32"/>
  <c r="AO112" i="32"/>
  <c r="AN112" i="32"/>
  <c r="AM112" i="32"/>
  <c r="AL112" i="32"/>
  <c r="AK112" i="32"/>
  <c r="AJ112" i="32"/>
  <c r="R112" i="32"/>
  <c r="Q112" i="32"/>
  <c r="P112" i="32"/>
  <c r="O112" i="32"/>
  <c r="N112" i="32"/>
  <c r="M112" i="32"/>
  <c r="L112" i="32"/>
  <c r="K112" i="32"/>
  <c r="H112" i="32"/>
  <c r="G112" i="32"/>
  <c r="AP111" i="32"/>
  <c r="AO111" i="32"/>
  <c r="AN111" i="32"/>
  <c r="AM111" i="32"/>
  <c r="AL111" i="32"/>
  <c r="AK111" i="32"/>
  <c r="AJ111" i="32"/>
  <c r="Q111" i="32"/>
  <c r="O111" i="32"/>
  <c r="N111" i="32"/>
  <c r="M111" i="32"/>
  <c r="L111" i="32"/>
  <c r="K111" i="32"/>
  <c r="H111" i="32"/>
  <c r="G111" i="32"/>
  <c r="AP110" i="32"/>
  <c r="AO110" i="32"/>
  <c r="AN110" i="32"/>
  <c r="AM110" i="32"/>
  <c r="AL110" i="32"/>
  <c r="AK110" i="32"/>
  <c r="AJ110" i="32"/>
  <c r="R110" i="32"/>
  <c r="Q110" i="32"/>
  <c r="P110" i="32"/>
  <c r="O110" i="32"/>
  <c r="N110" i="32"/>
  <c r="M110" i="32"/>
  <c r="L110" i="32"/>
  <c r="K110" i="32"/>
  <c r="H110" i="32"/>
  <c r="G110" i="32"/>
  <c r="AP109" i="32"/>
  <c r="AO109" i="32"/>
  <c r="AN109" i="32"/>
  <c r="AM109" i="32"/>
  <c r="AL109" i="32"/>
  <c r="AK109" i="32"/>
  <c r="AJ109" i="32"/>
  <c r="R109" i="32"/>
  <c r="Q109" i="32"/>
  <c r="P109" i="32"/>
  <c r="O109" i="32"/>
  <c r="N109" i="32"/>
  <c r="M109" i="32"/>
  <c r="L109" i="32"/>
  <c r="K109" i="32"/>
  <c r="H109" i="32"/>
  <c r="G109" i="32"/>
  <c r="AP108" i="32"/>
  <c r="AO108" i="32"/>
  <c r="AN108" i="32"/>
  <c r="AM108" i="32"/>
  <c r="AL108" i="32"/>
  <c r="AK108" i="32"/>
  <c r="AJ108" i="32"/>
  <c r="R108" i="32"/>
  <c r="Q108" i="32"/>
  <c r="P108" i="32"/>
  <c r="O108" i="32"/>
  <c r="N108" i="32"/>
  <c r="M108" i="32"/>
  <c r="L108" i="32"/>
  <c r="K108" i="32"/>
  <c r="H108" i="32"/>
  <c r="G108" i="32"/>
  <c r="AP107" i="32"/>
  <c r="AO107" i="32"/>
  <c r="AN107" i="32"/>
  <c r="AM107" i="32"/>
  <c r="AL107" i="32"/>
  <c r="AK107" i="32"/>
  <c r="AJ107" i="32"/>
  <c r="R107" i="32"/>
  <c r="Q107" i="32"/>
  <c r="P107" i="32"/>
  <c r="O107" i="32"/>
  <c r="N107" i="32"/>
  <c r="M107" i="32"/>
  <c r="L107" i="32"/>
  <c r="K107" i="32"/>
  <c r="H107" i="32"/>
  <c r="G107" i="32"/>
  <c r="AP106" i="32"/>
  <c r="AO106" i="32"/>
  <c r="AN106" i="32"/>
  <c r="AM106" i="32"/>
  <c r="AL106" i="32"/>
  <c r="AK106" i="32"/>
  <c r="AJ106" i="32"/>
  <c r="R106" i="32"/>
  <c r="Q106" i="32"/>
  <c r="P106" i="32"/>
  <c r="O106" i="32"/>
  <c r="N106" i="32"/>
  <c r="M106" i="32"/>
  <c r="L106" i="32"/>
  <c r="K106" i="32"/>
  <c r="H106" i="32"/>
  <c r="G106" i="32"/>
  <c r="AP105" i="32"/>
  <c r="AO105" i="32"/>
  <c r="AN105" i="32"/>
  <c r="AM105" i="32"/>
  <c r="AL105" i="32"/>
  <c r="AK105" i="32"/>
  <c r="AJ105" i="32"/>
  <c r="R105" i="32"/>
  <c r="Q105" i="32"/>
  <c r="P105" i="32"/>
  <c r="O105" i="32"/>
  <c r="N105" i="32"/>
  <c r="M105" i="32"/>
  <c r="L105" i="32"/>
  <c r="K105" i="32"/>
  <c r="H105" i="32"/>
  <c r="G105" i="32"/>
  <c r="AP104" i="32"/>
  <c r="AO104" i="32"/>
  <c r="AN104" i="32"/>
  <c r="AM104" i="32"/>
  <c r="AL104" i="32"/>
  <c r="AK104" i="32"/>
  <c r="AJ104" i="32"/>
  <c r="R104" i="32"/>
  <c r="Q104" i="32"/>
  <c r="P104" i="32"/>
  <c r="O104" i="32"/>
  <c r="N104" i="32"/>
  <c r="M104" i="32"/>
  <c r="L104" i="32"/>
  <c r="K104" i="32"/>
  <c r="H104" i="32"/>
  <c r="G104" i="32"/>
  <c r="AP103" i="32"/>
  <c r="AO103" i="32"/>
  <c r="AN103" i="32"/>
  <c r="AM103" i="32"/>
  <c r="AL103" i="32"/>
  <c r="AK103" i="32"/>
  <c r="AJ103" i="32"/>
  <c r="Q103" i="32"/>
  <c r="O103" i="32"/>
  <c r="N103" i="32"/>
  <c r="M103" i="32"/>
  <c r="L103" i="32"/>
  <c r="K103" i="32"/>
  <c r="H103" i="32"/>
  <c r="G103" i="32"/>
  <c r="AP102" i="32"/>
  <c r="AO102" i="32"/>
  <c r="AN102" i="32"/>
  <c r="AM102" i="32"/>
  <c r="AL102" i="32"/>
  <c r="AK102" i="32"/>
  <c r="AJ102" i="32"/>
  <c r="R102" i="32"/>
  <c r="Q102" i="32"/>
  <c r="P102" i="32"/>
  <c r="O102" i="32"/>
  <c r="N102" i="32"/>
  <c r="M102" i="32"/>
  <c r="L102" i="32"/>
  <c r="K102" i="32"/>
  <c r="H102" i="32"/>
  <c r="G102" i="32"/>
  <c r="AP101" i="32"/>
  <c r="AO101" i="32"/>
  <c r="AN101" i="32"/>
  <c r="AM101" i="32"/>
  <c r="AL101" i="32"/>
  <c r="AK101" i="32"/>
  <c r="AJ101" i="32"/>
  <c r="R101" i="32"/>
  <c r="Q101" i="32"/>
  <c r="P101" i="32"/>
  <c r="O101" i="32"/>
  <c r="N101" i="32"/>
  <c r="M101" i="32"/>
  <c r="L101" i="32"/>
  <c r="K101" i="32"/>
  <c r="H101" i="32"/>
  <c r="G101" i="32"/>
  <c r="AP100" i="32"/>
  <c r="AO100" i="32"/>
  <c r="AN100" i="32"/>
  <c r="AM100" i="32"/>
  <c r="AL100" i="32"/>
  <c r="AK100" i="32"/>
  <c r="AJ100" i="32"/>
  <c r="R100" i="32"/>
  <c r="Q100" i="32"/>
  <c r="P100" i="32"/>
  <c r="O100" i="32"/>
  <c r="N100" i="32"/>
  <c r="M100" i="32"/>
  <c r="L100" i="32"/>
  <c r="K100" i="32"/>
  <c r="H100" i="32"/>
  <c r="G100" i="32"/>
  <c r="AP99" i="32"/>
  <c r="AO99" i="32"/>
  <c r="AN99" i="32"/>
  <c r="AM99" i="32"/>
  <c r="AL99" i="32"/>
  <c r="AK99" i="32"/>
  <c r="AJ99" i="32"/>
  <c r="R99" i="32"/>
  <c r="Q99" i="32"/>
  <c r="P99" i="32"/>
  <c r="O99" i="32"/>
  <c r="N99" i="32"/>
  <c r="M99" i="32"/>
  <c r="L99" i="32"/>
  <c r="K99" i="32"/>
  <c r="H99" i="32"/>
  <c r="G99" i="32"/>
  <c r="AP98" i="32"/>
  <c r="AO98" i="32"/>
  <c r="AN98" i="32"/>
  <c r="AM98" i="32"/>
  <c r="AL98" i="32"/>
  <c r="AK98" i="32"/>
  <c r="AJ98" i="32"/>
  <c r="R98" i="32"/>
  <c r="Q98" i="32"/>
  <c r="P98" i="32"/>
  <c r="O98" i="32"/>
  <c r="N98" i="32"/>
  <c r="M98" i="32"/>
  <c r="L98" i="32"/>
  <c r="K98" i="32"/>
  <c r="H98" i="32"/>
  <c r="G98" i="32"/>
  <c r="AP97" i="32"/>
  <c r="AO97" i="32"/>
  <c r="AN97" i="32"/>
  <c r="AM97" i="32"/>
  <c r="AL97" i="32"/>
  <c r="AK97" i="32"/>
  <c r="AJ97" i="32"/>
  <c r="R97" i="32"/>
  <c r="Q97" i="32"/>
  <c r="P97" i="32"/>
  <c r="O97" i="32"/>
  <c r="N97" i="32"/>
  <c r="M97" i="32"/>
  <c r="L97" i="32"/>
  <c r="K97" i="32"/>
  <c r="H97" i="32"/>
  <c r="G97" i="32"/>
  <c r="AP96" i="32"/>
  <c r="AO96" i="32"/>
  <c r="AN96" i="32"/>
  <c r="AM96" i="32"/>
  <c r="AL96" i="32"/>
  <c r="AK96" i="32"/>
  <c r="AJ96" i="32"/>
  <c r="R96" i="32"/>
  <c r="Q96" i="32"/>
  <c r="P96" i="32"/>
  <c r="O96" i="32"/>
  <c r="N96" i="32"/>
  <c r="M96" i="32"/>
  <c r="L96" i="32"/>
  <c r="K96" i="32"/>
  <c r="H96" i="32"/>
  <c r="G96" i="32"/>
  <c r="AP95" i="32"/>
  <c r="AO95" i="32"/>
  <c r="AN95" i="32"/>
  <c r="AM95" i="32"/>
  <c r="AL95" i="32"/>
  <c r="AK95" i="32"/>
  <c r="AJ95" i="32"/>
  <c r="Q95" i="32"/>
  <c r="O95" i="32"/>
  <c r="N95" i="32"/>
  <c r="M95" i="32"/>
  <c r="L95" i="32"/>
  <c r="K95" i="32"/>
  <c r="H95" i="32"/>
  <c r="G95" i="32"/>
  <c r="AP94" i="32"/>
  <c r="AO94" i="32"/>
  <c r="AN94" i="32"/>
  <c r="AM94" i="32"/>
  <c r="AL94" i="32"/>
  <c r="AK94" i="32"/>
  <c r="AJ94" i="32"/>
  <c r="R94" i="32"/>
  <c r="Q94" i="32"/>
  <c r="P94" i="32"/>
  <c r="O94" i="32"/>
  <c r="N94" i="32"/>
  <c r="M94" i="32"/>
  <c r="L94" i="32"/>
  <c r="K94" i="32"/>
  <c r="H94" i="32"/>
  <c r="G94" i="32"/>
  <c r="AP93" i="32"/>
  <c r="AO93" i="32"/>
  <c r="AN93" i="32"/>
  <c r="AM93" i="32"/>
  <c r="AL93" i="32"/>
  <c r="AK93" i="32"/>
  <c r="AJ93" i="32"/>
  <c r="R93" i="32"/>
  <c r="Q93" i="32"/>
  <c r="P93" i="32"/>
  <c r="O93" i="32"/>
  <c r="N93" i="32"/>
  <c r="M93" i="32"/>
  <c r="L93" i="32"/>
  <c r="K93" i="32"/>
  <c r="H93" i="32"/>
  <c r="G93" i="32"/>
  <c r="AP92" i="32"/>
  <c r="AO92" i="32"/>
  <c r="AN92" i="32"/>
  <c r="AM92" i="32"/>
  <c r="AL92" i="32"/>
  <c r="AK92" i="32"/>
  <c r="AJ92" i="32"/>
  <c r="R92" i="32"/>
  <c r="Q92" i="32"/>
  <c r="P92" i="32"/>
  <c r="O92" i="32"/>
  <c r="N92" i="32"/>
  <c r="M92" i="32"/>
  <c r="L92" i="32"/>
  <c r="K92" i="32"/>
  <c r="H92" i="32"/>
  <c r="G92" i="32"/>
  <c r="AP91" i="32"/>
  <c r="AO91" i="32"/>
  <c r="AN91" i="32"/>
  <c r="AM91" i="32"/>
  <c r="AL91" i="32"/>
  <c r="AK91" i="32"/>
  <c r="AJ91" i="32"/>
  <c r="R91" i="32"/>
  <c r="Q91" i="32"/>
  <c r="P91" i="32"/>
  <c r="O91" i="32"/>
  <c r="N91" i="32"/>
  <c r="M91" i="32"/>
  <c r="L91" i="32"/>
  <c r="K91" i="32"/>
  <c r="H91" i="32"/>
  <c r="G91" i="32"/>
  <c r="AP90" i="32"/>
  <c r="AO90" i="32"/>
  <c r="AN90" i="32"/>
  <c r="AM90" i="32"/>
  <c r="AL90" i="32"/>
  <c r="AK90" i="32"/>
  <c r="AJ90" i="32"/>
  <c r="R90" i="32"/>
  <c r="Q90" i="32"/>
  <c r="P90" i="32"/>
  <c r="O90" i="32"/>
  <c r="N90" i="32"/>
  <c r="M90" i="32"/>
  <c r="L90" i="32"/>
  <c r="K90" i="32"/>
  <c r="H90" i="32"/>
  <c r="G90" i="32"/>
  <c r="AP89" i="32"/>
  <c r="AO89" i="32"/>
  <c r="AN89" i="32"/>
  <c r="AM89" i="32"/>
  <c r="AL89" i="32"/>
  <c r="AK89" i="32"/>
  <c r="AJ89" i="32"/>
  <c r="R89" i="32"/>
  <c r="Q89" i="32"/>
  <c r="P89" i="32"/>
  <c r="O89" i="32"/>
  <c r="N89" i="32"/>
  <c r="M89" i="32"/>
  <c r="L89" i="32"/>
  <c r="K89" i="32"/>
  <c r="H89" i="32"/>
  <c r="G89" i="32"/>
  <c r="AP88" i="32"/>
  <c r="AO88" i="32"/>
  <c r="AN88" i="32"/>
  <c r="AM88" i="32"/>
  <c r="AL88" i="32"/>
  <c r="AK88" i="32"/>
  <c r="AJ88" i="32"/>
  <c r="R88" i="32"/>
  <c r="Q88" i="32"/>
  <c r="P88" i="32"/>
  <c r="O88" i="32"/>
  <c r="N88" i="32"/>
  <c r="M88" i="32"/>
  <c r="L88" i="32"/>
  <c r="K88" i="32"/>
  <c r="H88" i="32"/>
  <c r="G88" i="32"/>
  <c r="AP87" i="32"/>
  <c r="AO87" i="32"/>
  <c r="AN87" i="32"/>
  <c r="AM87" i="32"/>
  <c r="AL87" i="32"/>
  <c r="AK87" i="32"/>
  <c r="AJ87" i="32"/>
  <c r="Q87" i="32"/>
  <c r="O87" i="32"/>
  <c r="N87" i="32"/>
  <c r="M87" i="32"/>
  <c r="L87" i="32"/>
  <c r="K87" i="32"/>
  <c r="H87" i="32"/>
  <c r="G87" i="32"/>
  <c r="AP86" i="32"/>
  <c r="AO86" i="32"/>
  <c r="AN86" i="32"/>
  <c r="AM86" i="32"/>
  <c r="AL86" i="32"/>
  <c r="AK86" i="32"/>
  <c r="AJ86" i="32"/>
  <c r="R86" i="32"/>
  <c r="Q86" i="32"/>
  <c r="P86" i="32"/>
  <c r="O86" i="32"/>
  <c r="N86" i="32"/>
  <c r="M86" i="32"/>
  <c r="L86" i="32"/>
  <c r="K86" i="32"/>
  <c r="H86" i="32"/>
  <c r="G86" i="32"/>
  <c r="AP85" i="32"/>
  <c r="AO85" i="32"/>
  <c r="AN85" i="32"/>
  <c r="AM85" i="32"/>
  <c r="AL85" i="32"/>
  <c r="AK85" i="32"/>
  <c r="AJ85" i="32"/>
  <c r="R85" i="32"/>
  <c r="Q85" i="32"/>
  <c r="P85" i="32"/>
  <c r="O85" i="32"/>
  <c r="N85" i="32"/>
  <c r="M85" i="32"/>
  <c r="L85" i="32"/>
  <c r="K85" i="32"/>
  <c r="H85" i="32"/>
  <c r="G85" i="32"/>
  <c r="AP84" i="32"/>
  <c r="AO84" i="32"/>
  <c r="AN84" i="32"/>
  <c r="AM84" i="32"/>
  <c r="AL84" i="32"/>
  <c r="AK84" i="32"/>
  <c r="AJ84" i="32"/>
  <c r="R84" i="32"/>
  <c r="Q84" i="32"/>
  <c r="P84" i="32"/>
  <c r="O84" i="32"/>
  <c r="N84" i="32"/>
  <c r="M84" i="32"/>
  <c r="L84" i="32"/>
  <c r="K84" i="32"/>
  <c r="H84" i="32"/>
  <c r="G84" i="32"/>
  <c r="AP83" i="32"/>
  <c r="AO83" i="32"/>
  <c r="AN83" i="32"/>
  <c r="AM83" i="32"/>
  <c r="AL83" i="32"/>
  <c r="AK83" i="32"/>
  <c r="AJ83" i="32"/>
  <c r="R83" i="32"/>
  <c r="Q83" i="32"/>
  <c r="P83" i="32"/>
  <c r="O83" i="32"/>
  <c r="N83" i="32"/>
  <c r="M83" i="32"/>
  <c r="L83" i="32"/>
  <c r="K83" i="32"/>
  <c r="H83" i="32"/>
  <c r="G83" i="32"/>
  <c r="AP82" i="32"/>
  <c r="AO82" i="32"/>
  <c r="AN82" i="32"/>
  <c r="AM82" i="32"/>
  <c r="AL82" i="32"/>
  <c r="AK82" i="32"/>
  <c r="AJ82" i="32"/>
  <c r="R82" i="32"/>
  <c r="Q82" i="32"/>
  <c r="P82" i="32"/>
  <c r="O82" i="32"/>
  <c r="N82" i="32"/>
  <c r="M82" i="32"/>
  <c r="L82" i="32"/>
  <c r="K82" i="32"/>
  <c r="H82" i="32"/>
  <c r="G82" i="32"/>
  <c r="AP81" i="32"/>
  <c r="AO81" i="32"/>
  <c r="AN81" i="32"/>
  <c r="AM81" i="32"/>
  <c r="AL81" i="32"/>
  <c r="AK81" i="32"/>
  <c r="AJ81" i="32"/>
  <c r="R81" i="32"/>
  <c r="Q81" i="32"/>
  <c r="P81" i="32"/>
  <c r="O81" i="32"/>
  <c r="N81" i="32"/>
  <c r="M81" i="32"/>
  <c r="L81" i="32"/>
  <c r="K81" i="32"/>
  <c r="H81" i="32"/>
  <c r="G81" i="32"/>
  <c r="AP80" i="32"/>
  <c r="AO80" i="32"/>
  <c r="AN80" i="32"/>
  <c r="AM80" i="32"/>
  <c r="AL80" i="32"/>
  <c r="AK80" i="32"/>
  <c r="AJ80" i="32"/>
  <c r="R80" i="32"/>
  <c r="Q80" i="32"/>
  <c r="P80" i="32"/>
  <c r="O80" i="32"/>
  <c r="N80" i="32"/>
  <c r="M80" i="32"/>
  <c r="L80" i="32"/>
  <c r="K80" i="32"/>
  <c r="H80" i="32"/>
  <c r="G80" i="32"/>
  <c r="AP79" i="32"/>
  <c r="AO79" i="32"/>
  <c r="AN79" i="32"/>
  <c r="AM79" i="32"/>
  <c r="AL79" i="32"/>
  <c r="AK79" i="32"/>
  <c r="AJ79" i="32"/>
  <c r="Q79" i="32"/>
  <c r="O79" i="32"/>
  <c r="N79" i="32"/>
  <c r="M79" i="32"/>
  <c r="L79" i="32"/>
  <c r="K79" i="32"/>
  <c r="H79" i="32"/>
  <c r="G79" i="32"/>
  <c r="AP78" i="32"/>
  <c r="AO78" i="32"/>
  <c r="AN78" i="32"/>
  <c r="AM78" i="32"/>
  <c r="AL78" i="32"/>
  <c r="AK78" i="32"/>
  <c r="AJ78" i="32"/>
  <c r="R78" i="32"/>
  <c r="Q78" i="32"/>
  <c r="P78" i="32"/>
  <c r="O78" i="32"/>
  <c r="N78" i="32"/>
  <c r="M78" i="32"/>
  <c r="L78" i="32"/>
  <c r="K78" i="32"/>
  <c r="H78" i="32"/>
  <c r="G78" i="32"/>
  <c r="AP77" i="32"/>
  <c r="AO77" i="32"/>
  <c r="AN77" i="32"/>
  <c r="AM77" i="32"/>
  <c r="AL77" i="32"/>
  <c r="AK77" i="32"/>
  <c r="AJ77" i="32"/>
  <c r="R77" i="32"/>
  <c r="Q77" i="32"/>
  <c r="P77" i="32"/>
  <c r="O77" i="32"/>
  <c r="N77" i="32"/>
  <c r="M77" i="32"/>
  <c r="L77" i="32"/>
  <c r="K77" i="32"/>
  <c r="H77" i="32"/>
  <c r="G77" i="32"/>
  <c r="AP76" i="32"/>
  <c r="AO76" i="32"/>
  <c r="AN76" i="32"/>
  <c r="AM76" i="32"/>
  <c r="AL76" i="32"/>
  <c r="AK76" i="32"/>
  <c r="AJ76" i="32"/>
  <c r="R76" i="32"/>
  <c r="Q76" i="32"/>
  <c r="P76" i="32"/>
  <c r="O76" i="32"/>
  <c r="N76" i="32"/>
  <c r="M76" i="32"/>
  <c r="L76" i="32"/>
  <c r="K76" i="32"/>
  <c r="H76" i="32"/>
  <c r="G76" i="32"/>
  <c r="AP75" i="32"/>
  <c r="AO75" i="32"/>
  <c r="AN75" i="32"/>
  <c r="AM75" i="32"/>
  <c r="AL75" i="32"/>
  <c r="AK75" i="32"/>
  <c r="AJ75" i="32"/>
  <c r="R75" i="32"/>
  <c r="Q75" i="32"/>
  <c r="P75" i="32"/>
  <c r="O75" i="32"/>
  <c r="N75" i="32"/>
  <c r="M75" i="32"/>
  <c r="L75" i="32"/>
  <c r="K75" i="32"/>
  <c r="H75" i="32"/>
  <c r="G75" i="32"/>
  <c r="AP74" i="32"/>
  <c r="AO74" i="32"/>
  <c r="AN74" i="32"/>
  <c r="AM74" i="32"/>
  <c r="AL74" i="32"/>
  <c r="AK74" i="32"/>
  <c r="AJ74" i="32"/>
  <c r="R74" i="32"/>
  <c r="Q74" i="32"/>
  <c r="P74" i="32"/>
  <c r="O74" i="32"/>
  <c r="N74" i="32"/>
  <c r="M74" i="32"/>
  <c r="L74" i="32"/>
  <c r="K74" i="32"/>
  <c r="H74" i="32"/>
  <c r="G74" i="32"/>
  <c r="AP73" i="32"/>
  <c r="AO73" i="32"/>
  <c r="AN73" i="32"/>
  <c r="AM73" i="32"/>
  <c r="AL73" i="32"/>
  <c r="AK73" i="32"/>
  <c r="AJ73" i="32"/>
  <c r="R73" i="32"/>
  <c r="Q73" i="32"/>
  <c r="P73" i="32"/>
  <c r="O73" i="32"/>
  <c r="N73" i="32"/>
  <c r="M73" i="32"/>
  <c r="L73" i="32"/>
  <c r="K73" i="32"/>
  <c r="H73" i="32"/>
  <c r="G73" i="32"/>
  <c r="AP72" i="32"/>
  <c r="AO72" i="32"/>
  <c r="AN72" i="32"/>
  <c r="AM72" i="32"/>
  <c r="AL72" i="32"/>
  <c r="AK72" i="32"/>
  <c r="AJ72" i="32"/>
  <c r="R72" i="32"/>
  <c r="Q72" i="32"/>
  <c r="P72" i="32"/>
  <c r="O72" i="32"/>
  <c r="N72" i="32"/>
  <c r="M72" i="32"/>
  <c r="L72" i="32"/>
  <c r="K72" i="32"/>
  <c r="H72" i="32"/>
  <c r="G72" i="32"/>
  <c r="AP71" i="32"/>
  <c r="AO71" i="32"/>
  <c r="AN71" i="32"/>
  <c r="AM71" i="32"/>
  <c r="AL71" i="32"/>
  <c r="AK71" i="32"/>
  <c r="AJ71" i="32"/>
  <c r="Q71" i="32"/>
  <c r="O71" i="32"/>
  <c r="N71" i="32"/>
  <c r="M71" i="32"/>
  <c r="L71" i="32"/>
  <c r="K71" i="32"/>
  <c r="H71" i="32"/>
  <c r="G71" i="32"/>
  <c r="AP70" i="32"/>
  <c r="AO70" i="32"/>
  <c r="AN70" i="32"/>
  <c r="AM70" i="32"/>
  <c r="AL70" i="32"/>
  <c r="AK70" i="32"/>
  <c r="AJ70" i="32"/>
  <c r="R70" i="32"/>
  <c r="Q70" i="32"/>
  <c r="P70" i="32"/>
  <c r="O70" i="32"/>
  <c r="N70" i="32"/>
  <c r="M70" i="32"/>
  <c r="L70" i="32"/>
  <c r="K70" i="32"/>
  <c r="H70" i="32"/>
  <c r="G70" i="32"/>
  <c r="AP69" i="32"/>
  <c r="AO69" i="32"/>
  <c r="AN69" i="32"/>
  <c r="AM69" i="32"/>
  <c r="AL69" i="32"/>
  <c r="AK69" i="32"/>
  <c r="AJ69" i="32"/>
  <c r="R69" i="32"/>
  <c r="Q69" i="32"/>
  <c r="P69" i="32"/>
  <c r="O69" i="32"/>
  <c r="N69" i="32"/>
  <c r="M69" i="32"/>
  <c r="L69" i="32"/>
  <c r="K69" i="32"/>
  <c r="H69" i="32"/>
  <c r="G69" i="32"/>
  <c r="AP68" i="32"/>
  <c r="AO68" i="32"/>
  <c r="AN68" i="32"/>
  <c r="AM68" i="32"/>
  <c r="AL68" i="32"/>
  <c r="AK68" i="32"/>
  <c r="AJ68" i="32"/>
  <c r="R68" i="32"/>
  <c r="Q68" i="32"/>
  <c r="P68" i="32"/>
  <c r="O68" i="32"/>
  <c r="N68" i="32"/>
  <c r="M68" i="32"/>
  <c r="L68" i="32"/>
  <c r="K68" i="32"/>
  <c r="H68" i="32"/>
  <c r="G68" i="32"/>
  <c r="AP67" i="32"/>
  <c r="AO67" i="32"/>
  <c r="AN67" i="32"/>
  <c r="AM67" i="32"/>
  <c r="AL67" i="32"/>
  <c r="AK67" i="32"/>
  <c r="AJ67" i="32"/>
  <c r="R67" i="32"/>
  <c r="Q67" i="32"/>
  <c r="P67" i="32"/>
  <c r="O67" i="32"/>
  <c r="N67" i="32"/>
  <c r="M67" i="32"/>
  <c r="L67" i="32"/>
  <c r="K67" i="32"/>
  <c r="H67" i="32"/>
  <c r="G67" i="32"/>
  <c r="AP66" i="32"/>
  <c r="AO66" i="32"/>
  <c r="AN66" i="32"/>
  <c r="AM66" i="32"/>
  <c r="AL66" i="32"/>
  <c r="AK66" i="32"/>
  <c r="AJ66" i="32"/>
  <c r="R66" i="32"/>
  <c r="Q66" i="32"/>
  <c r="P66" i="32"/>
  <c r="O66" i="32"/>
  <c r="N66" i="32"/>
  <c r="M66" i="32"/>
  <c r="L66" i="32"/>
  <c r="K66" i="32"/>
  <c r="H66" i="32"/>
  <c r="G66" i="32"/>
  <c r="AP65" i="32"/>
  <c r="AO65" i="32"/>
  <c r="AN65" i="32"/>
  <c r="AM65" i="32"/>
  <c r="AL65" i="32"/>
  <c r="AK65" i="32"/>
  <c r="AJ65" i="32"/>
  <c r="R65" i="32"/>
  <c r="Q65" i="32"/>
  <c r="P65" i="32"/>
  <c r="O65" i="32"/>
  <c r="N65" i="32"/>
  <c r="M65" i="32"/>
  <c r="L65" i="32"/>
  <c r="K65" i="32"/>
  <c r="H65" i="32"/>
  <c r="G65" i="32"/>
  <c r="AP64" i="32"/>
  <c r="AO64" i="32"/>
  <c r="AN64" i="32"/>
  <c r="AM64" i="32"/>
  <c r="AL64" i="32"/>
  <c r="AK64" i="32"/>
  <c r="AJ64" i="32"/>
  <c r="R64" i="32"/>
  <c r="Q64" i="32"/>
  <c r="P64" i="32"/>
  <c r="O64" i="32"/>
  <c r="N64" i="32"/>
  <c r="M64" i="32"/>
  <c r="L64" i="32"/>
  <c r="K64" i="32"/>
  <c r="H64" i="32"/>
  <c r="G64" i="32"/>
  <c r="AP63" i="32"/>
  <c r="AO63" i="32"/>
  <c r="AN63" i="32"/>
  <c r="AM63" i="32"/>
  <c r="AL63" i="32"/>
  <c r="AK63" i="32"/>
  <c r="AJ63" i="32"/>
  <c r="Q63" i="32"/>
  <c r="O63" i="32"/>
  <c r="N63" i="32"/>
  <c r="M63" i="32"/>
  <c r="L63" i="32"/>
  <c r="K63" i="32"/>
  <c r="H63" i="32"/>
  <c r="G63" i="32"/>
  <c r="AP62" i="32"/>
  <c r="AO62" i="32"/>
  <c r="AN62" i="32"/>
  <c r="AM62" i="32"/>
  <c r="AL62" i="32"/>
  <c r="AK62" i="32"/>
  <c r="AJ62" i="32"/>
  <c r="R62" i="32"/>
  <c r="Q62" i="32"/>
  <c r="P62" i="32"/>
  <c r="O62" i="32"/>
  <c r="N62" i="32"/>
  <c r="M62" i="32"/>
  <c r="L62" i="32"/>
  <c r="K62" i="32"/>
  <c r="H62" i="32"/>
  <c r="G62" i="32"/>
  <c r="AP61" i="32"/>
  <c r="AO61" i="32"/>
  <c r="AN61" i="32"/>
  <c r="AM61" i="32"/>
  <c r="AL61" i="32"/>
  <c r="AK61" i="32"/>
  <c r="AJ61" i="32"/>
  <c r="R61" i="32"/>
  <c r="Q61" i="32"/>
  <c r="P61" i="32"/>
  <c r="O61" i="32"/>
  <c r="N61" i="32"/>
  <c r="M61" i="32"/>
  <c r="L61" i="32"/>
  <c r="K61" i="32"/>
  <c r="H61" i="32"/>
  <c r="G61" i="32"/>
  <c r="AP60" i="32"/>
  <c r="AO60" i="32"/>
  <c r="AN60" i="32"/>
  <c r="AM60" i="32"/>
  <c r="AL60" i="32"/>
  <c r="AK60" i="32"/>
  <c r="AJ60" i="32"/>
  <c r="R60" i="32"/>
  <c r="Q60" i="32"/>
  <c r="P60" i="32"/>
  <c r="O60" i="32"/>
  <c r="N60" i="32"/>
  <c r="M60" i="32"/>
  <c r="L60" i="32"/>
  <c r="K60" i="32"/>
  <c r="H60" i="32"/>
  <c r="G60" i="32"/>
  <c r="AP59" i="32"/>
  <c r="AO59" i="32"/>
  <c r="AN59" i="32"/>
  <c r="AM59" i="32"/>
  <c r="AL59" i="32"/>
  <c r="AK59" i="32"/>
  <c r="AJ59" i="32"/>
  <c r="R59" i="32"/>
  <c r="Q59" i="32"/>
  <c r="P59" i="32"/>
  <c r="O59" i="32"/>
  <c r="N59" i="32"/>
  <c r="M59" i="32"/>
  <c r="L59" i="32"/>
  <c r="K59" i="32"/>
  <c r="H59" i="32"/>
  <c r="G59" i="32"/>
  <c r="AP58" i="32"/>
  <c r="AO58" i="32"/>
  <c r="AN58" i="32"/>
  <c r="AM58" i="32"/>
  <c r="AL58" i="32"/>
  <c r="AK58" i="32"/>
  <c r="AJ58" i="32"/>
  <c r="R58" i="32"/>
  <c r="Q58" i="32"/>
  <c r="P58" i="32"/>
  <c r="O58" i="32"/>
  <c r="N58" i="32"/>
  <c r="M58" i="32"/>
  <c r="L58" i="32"/>
  <c r="K58" i="32"/>
  <c r="H58" i="32"/>
  <c r="G58" i="32"/>
  <c r="AP57" i="32"/>
  <c r="AO57" i="32"/>
  <c r="AN57" i="32"/>
  <c r="AM57" i="32"/>
  <c r="AL57" i="32"/>
  <c r="AK57" i="32"/>
  <c r="AJ57" i="32"/>
  <c r="R57" i="32"/>
  <c r="Q57" i="32"/>
  <c r="P57" i="32"/>
  <c r="O57" i="32"/>
  <c r="N57" i="32"/>
  <c r="M57" i="32"/>
  <c r="L57" i="32"/>
  <c r="K57" i="32"/>
  <c r="H57" i="32"/>
  <c r="G57" i="32"/>
  <c r="AP56" i="32"/>
  <c r="AO56" i="32"/>
  <c r="AN56" i="32"/>
  <c r="AM56" i="32"/>
  <c r="AL56" i="32"/>
  <c r="AK56" i="32"/>
  <c r="AJ56" i="32"/>
  <c r="R56" i="32"/>
  <c r="Q56" i="32"/>
  <c r="P56" i="32"/>
  <c r="O56" i="32"/>
  <c r="N56" i="32"/>
  <c r="M56" i="32"/>
  <c r="L56" i="32"/>
  <c r="K56" i="32"/>
  <c r="H56" i="32"/>
  <c r="G56" i="32"/>
  <c r="AP55" i="32"/>
  <c r="AO55" i="32"/>
  <c r="AN55" i="32"/>
  <c r="AM55" i="32"/>
  <c r="AL55" i="32"/>
  <c r="AK55" i="32"/>
  <c r="AJ55" i="32"/>
  <c r="Q55" i="32"/>
  <c r="O55" i="32"/>
  <c r="N55" i="32"/>
  <c r="M55" i="32"/>
  <c r="L55" i="32"/>
  <c r="K55" i="32"/>
  <c r="H55" i="32"/>
  <c r="G55" i="32"/>
  <c r="AP54" i="32"/>
  <c r="AO54" i="32"/>
  <c r="AN54" i="32"/>
  <c r="AM54" i="32"/>
  <c r="AL54" i="32"/>
  <c r="AK54" i="32"/>
  <c r="AJ54" i="32"/>
  <c r="R54" i="32"/>
  <c r="Q54" i="32"/>
  <c r="P54" i="32"/>
  <c r="O54" i="32"/>
  <c r="N54" i="32"/>
  <c r="M54" i="32"/>
  <c r="L54" i="32"/>
  <c r="K54" i="32"/>
  <c r="H54" i="32"/>
  <c r="G54" i="32"/>
  <c r="AP53" i="32"/>
  <c r="AO53" i="32"/>
  <c r="AN53" i="32"/>
  <c r="AM53" i="32"/>
  <c r="AL53" i="32"/>
  <c r="AK53" i="32"/>
  <c r="AJ53" i="32"/>
  <c r="R53" i="32"/>
  <c r="Q53" i="32"/>
  <c r="P53" i="32"/>
  <c r="O53" i="32"/>
  <c r="N53" i="32"/>
  <c r="M53" i="32"/>
  <c r="L53" i="32"/>
  <c r="K53" i="32"/>
  <c r="H53" i="32"/>
  <c r="G53" i="32"/>
  <c r="AP52" i="32"/>
  <c r="AO52" i="32"/>
  <c r="AN52" i="32"/>
  <c r="AM52" i="32"/>
  <c r="AL52" i="32"/>
  <c r="AK52" i="32"/>
  <c r="AJ52" i="32"/>
  <c r="R52" i="32"/>
  <c r="Q52" i="32"/>
  <c r="P52" i="32"/>
  <c r="O52" i="32"/>
  <c r="N52" i="32"/>
  <c r="M52" i="32"/>
  <c r="L52" i="32"/>
  <c r="K52" i="32"/>
  <c r="H52" i="32"/>
  <c r="G52" i="32"/>
  <c r="AP51" i="32"/>
  <c r="AO51" i="32"/>
  <c r="AN51" i="32"/>
  <c r="AM51" i="32"/>
  <c r="AL51" i="32"/>
  <c r="AK51" i="32"/>
  <c r="AJ51" i="32"/>
  <c r="R51" i="32"/>
  <c r="Q51" i="32"/>
  <c r="P51" i="32"/>
  <c r="O51" i="32"/>
  <c r="N51" i="32"/>
  <c r="M51" i="32"/>
  <c r="L51" i="32"/>
  <c r="K51" i="32"/>
  <c r="H51" i="32"/>
  <c r="G51" i="32"/>
  <c r="AP50" i="32"/>
  <c r="AO50" i="32"/>
  <c r="AN50" i="32"/>
  <c r="AM50" i="32"/>
  <c r="AL50" i="32"/>
  <c r="AK50" i="32"/>
  <c r="AJ50" i="32"/>
  <c r="R50" i="32"/>
  <c r="Q50" i="32"/>
  <c r="P50" i="32"/>
  <c r="O50" i="32"/>
  <c r="N50" i="32"/>
  <c r="M50" i="32"/>
  <c r="L50" i="32"/>
  <c r="K50" i="32"/>
  <c r="H50" i="32"/>
  <c r="G50" i="32"/>
  <c r="AP49" i="32"/>
  <c r="AO49" i="32"/>
  <c r="AN49" i="32"/>
  <c r="AM49" i="32"/>
  <c r="AL49" i="32"/>
  <c r="AK49" i="32"/>
  <c r="AJ49" i="32"/>
  <c r="R49" i="32"/>
  <c r="Q49" i="32"/>
  <c r="P49" i="32"/>
  <c r="O49" i="32"/>
  <c r="N49" i="32"/>
  <c r="M49" i="32"/>
  <c r="L49" i="32"/>
  <c r="K49" i="32"/>
  <c r="H49" i="32"/>
  <c r="G49" i="32"/>
  <c r="AP48" i="32"/>
  <c r="AO48" i="32"/>
  <c r="AN48" i="32"/>
  <c r="AM48" i="32"/>
  <c r="AL48" i="32"/>
  <c r="AK48" i="32"/>
  <c r="AJ48" i="32"/>
  <c r="R48" i="32"/>
  <c r="Q48" i="32"/>
  <c r="P48" i="32"/>
  <c r="O48" i="32"/>
  <c r="N48" i="32"/>
  <c r="M48" i="32"/>
  <c r="L48" i="32"/>
  <c r="K48" i="32"/>
  <c r="H48" i="32"/>
  <c r="G48" i="32"/>
  <c r="AP47" i="32"/>
  <c r="AO47" i="32"/>
  <c r="AN47" i="32"/>
  <c r="AM47" i="32"/>
  <c r="AL47" i="32"/>
  <c r="AK47" i="32"/>
  <c r="AJ47" i="32"/>
  <c r="Q47" i="32"/>
  <c r="O47" i="32"/>
  <c r="N47" i="32"/>
  <c r="M47" i="32"/>
  <c r="L47" i="32"/>
  <c r="K47" i="32"/>
  <c r="H47" i="32"/>
  <c r="G47" i="32"/>
  <c r="AP46" i="32"/>
  <c r="AO46" i="32"/>
  <c r="AN46" i="32"/>
  <c r="AM46" i="32"/>
  <c r="AL46" i="32"/>
  <c r="AK46" i="32"/>
  <c r="AJ46" i="32"/>
  <c r="R46" i="32"/>
  <c r="Q46" i="32"/>
  <c r="P46" i="32"/>
  <c r="O46" i="32"/>
  <c r="N46" i="32"/>
  <c r="M46" i="32"/>
  <c r="L46" i="32"/>
  <c r="K46" i="32"/>
  <c r="H46" i="32"/>
  <c r="G46" i="32"/>
  <c r="AP45" i="32"/>
  <c r="AO45" i="32"/>
  <c r="AN45" i="32"/>
  <c r="AM45" i="32"/>
  <c r="AL45" i="32"/>
  <c r="AK45" i="32"/>
  <c r="AJ45" i="32"/>
  <c r="R45" i="32"/>
  <c r="Q45" i="32"/>
  <c r="P45" i="32"/>
  <c r="O45" i="32"/>
  <c r="N45" i="32"/>
  <c r="M45" i="32"/>
  <c r="L45" i="32"/>
  <c r="K45" i="32"/>
  <c r="H45" i="32"/>
  <c r="G45" i="32"/>
  <c r="AP44" i="32"/>
  <c r="AO44" i="32"/>
  <c r="AN44" i="32"/>
  <c r="AM44" i="32"/>
  <c r="AL44" i="32"/>
  <c r="AK44" i="32"/>
  <c r="AJ44" i="32"/>
  <c r="R44" i="32"/>
  <c r="Q44" i="32"/>
  <c r="P44" i="32"/>
  <c r="O44" i="32"/>
  <c r="N44" i="32"/>
  <c r="M44" i="32"/>
  <c r="L44" i="32"/>
  <c r="K44" i="32"/>
  <c r="H44" i="32"/>
  <c r="G44" i="32"/>
  <c r="AP43" i="32"/>
  <c r="AO43" i="32"/>
  <c r="AN43" i="32"/>
  <c r="AM43" i="32"/>
  <c r="AL43" i="32"/>
  <c r="AK43" i="32"/>
  <c r="AJ43" i="32"/>
  <c r="R43" i="32"/>
  <c r="Q43" i="32"/>
  <c r="P43" i="32"/>
  <c r="O43" i="32"/>
  <c r="N43" i="32"/>
  <c r="M43" i="32"/>
  <c r="L43" i="32"/>
  <c r="K43" i="32"/>
  <c r="H43" i="32"/>
  <c r="G43" i="32"/>
  <c r="AP42" i="32"/>
  <c r="AO42" i="32"/>
  <c r="AN42" i="32"/>
  <c r="AM42" i="32"/>
  <c r="AL42" i="32"/>
  <c r="AK42" i="32"/>
  <c r="AJ42" i="32"/>
  <c r="R42" i="32"/>
  <c r="Q42" i="32"/>
  <c r="P42" i="32"/>
  <c r="O42" i="32"/>
  <c r="N42" i="32"/>
  <c r="M42" i="32"/>
  <c r="L42" i="32"/>
  <c r="K42" i="32"/>
  <c r="H42" i="32"/>
  <c r="G42" i="32"/>
  <c r="AP41" i="32"/>
  <c r="AO41" i="32"/>
  <c r="AN41" i="32"/>
  <c r="AM41" i="32"/>
  <c r="AL41" i="32"/>
  <c r="AK41" i="32"/>
  <c r="AJ41" i="32"/>
  <c r="R41" i="32"/>
  <c r="Q41" i="32"/>
  <c r="P41" i="32"/>
  <c r="O41" i="32"/>
  <c r="N41" i="32"/>
  <c r="M41" i="32"/>
  <c r="L41" i="32"/>
  <c r="K41" i="32"/>
  <c r="H41" i="32"/>
  <c r="G41" i="32"/>
  <c r="AP40" i="32"/>
  <c r="AO40" i="32"/>
  <c r="AN40" i="32"/>
  <c r="AM40" i="32"/>
  <c r="AL40" i="32"/>
  <c r="AK40" i="32"/>
  <c r="AJ40" i="32"/>
  <c r="R40" i="32"/>
  <c r="Q40" i="32"/>
  <c r="P40" i="32"/>
  <c r="O40" i="32"/>
  <c r="N40" i="32"/>
  <c r="M40" i="32"/>
  <c r="L40" i="32"/>
  <c r="K40" i="32"/>
  <c r="H40" i="32"/>
  <c r="G40" i="32"/>
  <c r="AP39" i="32"/>
  <c r="AO39" i="32"/>
  <c r="AN39" i="32"/>
  <c r="AM39" i="32"/>
  <c r="AL39" i="32"/>
  <c r="AK39" i="32"/>
  <c r="AJ39" i="32"/>
  <c r="Q39" i="32"/>
  <c r="O39" i="32"/>
  <c r="N39" i="32"/>
  <c r="M39" i="32"/>
  <c r="L39" i="32"/>
  <c r="K39" i="32"/>
  <c r="H39" i="32"/>
  <c r="G39" i="32"/>
  <c r="AP38" i="32"/>
  <c r="AO38" i="32"/>
  <c r="AN38" i="32"/>
  <c r="AM38" i="32"/>
  <c r="AL38" i="32"/>
  <c r="AK38" i="32"/>
  <c r="AJ38" i="32"/>
  <c r="R38" i="32"/>
  <c r="Q38" i="32"/>
  <c r="P38" i="32"/>
  <c r="O38" i="32"/>
  <c r="N38" i="32"/>
  <c r="M38" i="32"/>
  <c r="L38" i="32"/>
  <c r="K38" i="32"/>
  <c r="H38" i="32"/>
  <c r="G38" i="32"/>
  <c r="AP37" i="32"/>
  <c r="AO37" i="32"/>
  <c r="AN37" i="32"/>
  <c r="AM37" i="32"/>
  <c r="AL37" i="32"/>
  <c r="AK37" i="32"/>
  <c r="AJ37" i="32"/>
  <c r="R37" i="32"/>
  <c r="Q37" i="32"/>
  <c r="P37" i="32"/>
  <c r="O37" i="32"/>
  <c r="N37" i="32"/>
  <c r="M37" i="32"/>
  <c r="L37" i="32"/>
  <c r="K37" i="32"/>
  <c r="H37" i="32"/>
  <c r="G37" i="32"/>
  <c r="AP36" i="32"/>
  <c r="AO36" i="32"/>
  <c r="AN36" i="32"/>
  <c r="AM36" i="32"/>
  <c r="AL36" i="32"/>
  <c r="AK36" i="32"/>
  <c r="AJ36" i="32"/>
  <c r="R36" i="32"/>
  <c r="Q36" i="32"/>
  <c r="P36" i="32"/>
  <c r="O36" i="32"/>
  <c r="N36" i="32"/>
  <c r="M36" i="32"/>
  <c r="L36" i="32"/>
  <c r="K36" i="32"/>
  <c r="H36" i="32"/>
  <c r="G36" i="32"/>
  <c r="AP35" i="32"/>
  <c r="AO35" i="32"/>
  <c r="AN35" i="32"/>
  <c r="AM35" i="32"/>
  <c r="AL35" i="32"/>
  <c r="AK35" i="32"/>
  <c r="AJ35" i="32"/>
  <c r="R35" i="32"/>
  <c r="Q35" i="32"/>
  <c r="P35" i="32"/>
  <c r="O35" i="32"/>
  <c r="N35" i="32"/>
  <c r="M35" i="32"/>
  <c r="L35" i="32"/>
  <c r="K35" i="32"/>
  <c r="H35" i="32"/>
  <c r="G35" i="32"/>
  <c r="AP34" i="32"/>
  <c r="AO34" i="32"/>
  <c r="AN34" i="32"/>
  <c r="AM34" i="32"/>
  <c r="AL34" i="32"/>
  <c r="AK34" i="32"/>
  <c r="AJ34" i="32"/>
  <c r="R34" i="32"/>
  <c r="Q34" i="32"/>
  <c r="P34" i="32"/>
  <c r="O34" i="32"/>
  <c r="N34" i="32"/>
  <c r="M34" i="32"/>
  <c r="L34" i="32"/>
  <c r="K34" i="32"/>
  <c r="H34" i="32"/>
  <c r="G34" i="32"/>
  <c r="AP33" i="32"/>
  <c r="AO33" i="32"/>
  <c r="AN33" i="32"/>
  <c r="AM33" i="32"/>
  <c r="AL33" i="32"/>
  <c r="AK33" i="32"/>
  <c r="AJ33" i="32"/>
  <c r="R33" i="32"/>
  <c r="Q33" i="32"/>
  <c r="P33" i="32"/>
  <c r="O33" i="32"/>
  <c r="N33" i="32"/>
  <c r="M33" i="32"/>
  <c r="L33" i="32"/>
  <c r="K33" i="32"/>
  <c r="H33" i="32"/>
  <c r="G33" i="32"/>
  <c r="AP32" i="32"/>
  <c r="AO32" i="32"/>
  <c r="AN32" i="32"/>
  <c r="AM32" i="32"/>
  <c r="AL32" i="32"/>
  <c r="AK32" i="32"/>
  <c r="AJ32" i="32"/>
  <c r="R32" i="32"/>
  <c r="Q32" i="32"/>
  <c r="P32" i="32"/>
  <c r="O32" i="32"/>
  <c r="N32" i="32"/>
  <c r="M32" i="32"/>
  <c r="L32" i="32"/>
  <c r="K32" i="32"/>
  <c r="H32" i="32"/>
  <c r="G32" i="32"/>
  <c r="AP31" i="32"/>
  <c r="AO31" i="32"/>
  <c r="AN31" i="32"/>
  <c r="AM31" i="32"/>
  <c r="AL31" i="32"/>
  <c r="AK31" i="32"/>
  <c r="AJ31" i="32"/>
  <c r="Q31" i="32"/>
  <c r="O31" i="32"/>
  <c r="N31" i="32"/>
  <c r="M31" i="32"/>
  <c r="L31" i="32"/>
  <c r="K31" i="32"/>
  <c r="H31" i="32"/>
  <c r="G31" i="32"/>
  <c r="AP30" i="32"/>
  <c r="AO30" i="32"/>
  <c r="AN30" i="32"/>
  <c r="AM30" i="32"/>
  <c r="AL30" i="32"/>
  <c r="AK30" i="32"/>
  <c r="AJ30" i="32"/>
  <c r="R30" i="32"/>
  <c r="Q30" i="32"/>
  <c r="P30" i="32"/>
  <c r="O30" i="32"/>
  <c r="N30" i="32"/>
  <c r="M30" i="32"/>
  <c r="L30" i="32"/>
  <c r="K30" i="32"/>
  <c r="H30" i="32"/>
  <c r="G30" i="32"/>
  <c r="AP29" i="32"/>
  <c r="AO29" i="32"/>
  <c r="AN29" i="32"/>
  <c r="AM29" i="32"/>
  <c r="AL29" i="32"/>
  <c r="AK29" i="32"/>
  <c r="AJ29" i="32"/>
  <c r="R29" i="32"/>
  <c r="Q29" i="32"/>
  <c r="P29" i="32"/>
  <c r="O29" i="32"/>
  <c r="N29" i="32"/>
  <c r="M29" i="32"/>
  <c r="L29" i="32"/>
  <c r="K29" i="32"/>
  <c r="H29" i="32"/>
  <c r="G29" i="32"/>
  <c r="AP28" i="32"/>
  <c r="AO28" i="32"/>
  <c r="AN28" i="32"/>
  <c r="AM28" i="32"/>
  <c r="AL28" i="32"/>
  <c r="AK28" i="32"/>
  <c r="AJ28" i="32"/>
  <c r="R28" i="32"/>
  <c r="Q28" i="32"/>
  <c r="P28" i="32"/>
  <c r="O28" i="32"/>
  <c r="N28" i="32"/>
  <c r="M28" i="32"/>
  <c r="L28" i="32"/>
  <c r="K28" i="32"/>
  <c r="H28" i="32"/>
  <c r="G28" i="32"/>
  <c r="AP27" i="32"/>
  <c r="AO27" i="32"/>
  <c r="AN27" i="32"/>
  <c r="AM27" i="32"/>
  <c r="AL27" i="32"/>
  <c r="AK27" i="32"/>
  <c r="AJ27" i="32"/>
  <c r="R27" i="32"/>
  <c r="Q27" i="32"/>
  <c r="P27" i="32"/>
  <c r="O27" i="32"/>
  <c r="N27" i="32"/>
  <c r="M27" i="32"/>
  <c r="L27" i="32"/>
  <c r="K27" i="32"/>
  <c r="H27" i="32"/>
  <c r="G27" i="32"/>
  <c r="AP26" i="32"/>
  <c r="AO26" i="32"/>
  <c r="AN26" i="32"/>
  <c r="AM26" i="32"/>
  <c r="AL26" i="32"/>
  <c r="AK26" i="32"/>
  <c r="AJ26" i="32"/>
  <c r="R26" i="32"/>
  <c r="Q26" i="32"/>
  <c r="P26" i="32"/>
  <c r="O26" i="32"/>
  <c r="N26" i="32"/>
  <c r="M26" i="32"/>
  <c r="L26" i="32"/>
  <c r="K26" i="32"/>
  <c r="H26" i="32"/>
  <c r="G26" i="32"/>
  <c r="AP25" i="32"/>
  <c r="AO25" i="32"/>
  <c r="AN25" i="32"/>
  <c r="AM25" i="32"/>
  <c r="AL25" i="32"/>
  <c r="AK25" i="32"/>
  <c r="AJ25" i="32"/>
  <c r="R25" i="32"/>
  <c r="Q25" i="32"/>
  <c r="P25" i="32"/>
  <c r="O25" i="32"/>
  <c r="N25" i="32"/>
  <c r="M25" i="32"/>
  <c r="L25" i="32"/>
  <c r="K25" i="32"/>
  <c r="H25" i="32"/>
  <c r="G25" i="32"/>
  <c r="AP24" i="32"/>
  <c r="AO24" i="32"/>
  <c r="AN24" i="32"/>
  <c r="AM24" i="32"/>
  <c r="AL24" i="32"/>
  <c r="AK24" i="32"/>
  <c r="AJ24" i="32"/>
  <c r="R24" i="32"/>
  <c r="Q24" i="32"/>
  <c r="P24" i="32"/>
  <c r="O24" i="32"/>
  <c r="N24" i="32"/>
  <c r="M24" i="32"/>
  <c r="L24" i="32"/>
  <c r="K24" i="32"/>
  <c r="H24" i="32"/>
  <c r="G24" i="32"/>
  <c r="AP23" i="32"/>
  <c r="AO23" i="32"/>
  <c r="AN23" i="32"/>
  <c r="AM23" i="32"/>
  <c r="AL23" i="32"/>
  <c r="AK23" i="32"/>
  <c r="AJ23" i="32"/>
  <c r="Q23" i="32"/>
  <c r="O23" i="32"/>
  <c r="N23" i="32"/>
  <c r="M23" i="32"/>
  <c r="L23" i="32"/>
  <c r="K23" i="32"/>
  <c r="H23" i="32"/>
  <c r="G23" i="32"/>
  <c r="AP22" i="32"/>
  <c r="AO22" i="32"/>
  <c r="AN22" i="32"/>
  <c r="AM22" i="32"/>
  <c r="AL22" i="32"/>
  <c r="AK22" i="32"/>
  <c r="AJ22" i="32"/>
  <c r="R22" i="32"/>
  <c r="Q22" i="32"/>
  <c r="P22" i="32"/>
  <c r="O22" i="32"/>
  <c r="N22" i="32"/>
  <c r="M22" i="32"/>
  <c r="L22" i="32"/>
  <c r="K22" i="32"/>
  <c r="H22" i="32"/>
  <c r="G22" i="32"/>
  <c r="AP21" i="32"/>
  <c r="AO21" i="32"/>
  <c r="AN21" i="32"/>
  <c r="AM21" i="32"/>
  <c r="AL21" i="32"/>
  <c r="AK21" i="32"/>
  <c r="AJ21" i="32"/>
  <c r="R21" i="32"/>
  <c r="Q21" i="32"/>
  <c r="P21" i="32"/>
  <c r="O21" i="32"/>
  <c r="N21" i="32"/>
  <c r="M21" i="32"/>
  <c r="L21" i="32"/>
  <c r="K21" i="32"/>
  <c r="H21" i="32"/>
  <c r="G21" i="32"/>
  <c r="AP20" i="32"/>
  <c r="AO20" i="32"/>
  <c r="AN20" i="32"/>
  <c r="AM20" i="32"/>
  <c r="AL20" i="32"/>
  <c r="AK20" i="32"/>
  <c r="AJ20" i="32"/>
  <c r="R20" i="32"/>
  <c r="Q20" i="32"/>
  <c r="P20" i="32"/>
  <c r="O20" i="32"/>
  <c r="N20" i="32"/>
  <c r="M20" i="32"/>
  <c r="L20" i="32"/>
  <c r="K20" i="32"/>
  <c r="H20" i="32"/>
  <c r="G20" i="32"/>
  <c r="AP19" i="32"/>
  <c r="AO19" i="32"/>
  <c r="AN19" i="32"/>
  <c r="AM19" i="32"/>
  <c r="AL19" i="32"/>
  <c r="AK19" i="32"/>
  <c r="AJ19" i="32"/>
  <c r="R19" i="32"/>
  <c r="Q19" i="32"/>
  <c r="P19" i="32"/>
  <c r="O19" i="32"/>
  <c r="N19" i="32"/>
  <c r="M19" i="32"/>
  <c r="L19" i="32"/>
  <c r="K19" i="32"/>
  <c r="H19" i="32"/>
  <c r="G19" i="32"/>
  <c r="AP18" i="32"/>
  <c r="AO18" i="32"/>
  <c r="AN18" i="32"/>
  <c r="AM18" i="32"/>
  <c r="AL18" i="32"/>
  <c r="AK18" i="32"/>
  <c r="R18" i="32"/>
  <c r="Q18" i="32"/>
  <c r="P18" i="32"/>
  <c r="O18" i="32"/>
  <c r="N18" i="32"/>
  <c r="M18" i="32"/>
  <c r="L18" i="32"/>
  <c r="AP17" i="32"/>
  <c r="AO17" i="32"/>
  <c r="AN17" i="32"/>
  <c r="AM17" i="32"/>
  <c r="AL17" i="32"/>
  <c r="AK17" i="32"/>
  <c r="R17" i="32"/>
  <c r="Q17" i="32"/>
  <c r="P17" i="32"/>
  <c r="O17" i="32"/>
  <c r="N17" i="32"/>
  <c r="M17" i="32"/>
  <c r="L17" i="32"/>
  <c r="AP16" i="32"/>
  <c r="AO16" i="32"/>
  <c r="AN16" i="32"/>
  <c r="AM16" i="32"/>
  <c r="AL16" i="32"/>
  <c r="AK16" i="32"/>
  <c r="R16" i="32"/>
  <c r="Q16" i="32"/>
  <c r="P16" i="32"/>
  <c r="O16" i="32"/>
  <c r="N16" i="32"/>
  <c r="M16" i="32"/>
  <c r="L16" i="32"/>
  <c r="AP15" i="32"/>
  <c r="AO15" i="32"/>
  <c r="AN15" i="32"/>
  <c r="AM15" i="32"/>
  <c r="AL15" i="32"/>
  <c r="Q15" i="32"/>
  <c r="O15" i="32"/>
  <c r="N15" i="32"/>
  <c r="M15" i="32"/>
  <c r="L15" i="32"/>
  <c r="AP14" i="32"/>
  <c r="AO14" i="32"/>
  <c r="AN14" i="32"/>
  <c r="AM14" i="32"/>
  <c r="AL14" i="32"/>
  <c r="AK14" i="32"/>
  <c r="R14" i="32"/>
  <c r="Q14" i="32"/>
  <c r="P14" i="32"/>
  <c r="O14" i="32"/>
  <c r="N14" i="32"/>
  <c r="M14" i="32"/>
  <c r="L14" i="32"/>
  <c r="AP13" i="32"/>
  <c r="AO13" i="32"/>
  <c r="AN13" i="32"/>
  <c r="AM13" i="32"/>
  <c r="AL13" i="32"/>
  <c r="AK13" i="32"/>
  <c r="R13" i="32"/>
  <c r="Q13" i="32"/>
  <c r="P13" i="32"/>
  <c r="O13" i="32"/>
  <c r="N13" i="32"/>
  <c r="M13" i="32"/>
  <c r="L13" i="32"/>
  <c r="AP12" i="32"/>
  <c r="AO12" i="32"/>
  <c r="AN12" i="32"/>
  <c r="AM12" i="32"/>
  <c r="AL12" i="32"/>
  <c r="AK12" i="32"/>
  <c r="R12" i="32"/>
  <c r="Q12" i="32"/>
  <c r="P12" i="32"/>
  <c r="O12" i="32"/>
  <c r="N12" i="32"/>
  <c r="M12" i="32"/>
  <c r="L12" i="32"/>
  <c r="AP11" i="32"/>
  <c r="AO11" i="32"/>
  <c r="AN11" i="32"/>
  <c r="AM11" i="32"/>
  <c r="AL11" i="32"/>
  <c r="AK11" i="32"/>
  <c r="R11" i="32"/>
  <c r="Q11" i="32"/>
  <c r="P11" i="32"/>
  <c r="O11" i="32"/>
  <c r="N11" i="32"/>
  <c r="M11" i="32"/>
  <c r="L11" i="32"/>
  <c r="L41" i="25"/>
  <c r="L40" i="25"/>
  <c r="L39" i="25"/>
  <c r="L38" i="25"/>
  <c r="L37" i="25"/>
  <c r="L36" i="25"/>
  <c r="L35" i="25"/>
  <c r="L34" i="25"/>
  <c r="L33" i="25"/>
  <c r="L32" i="25"/>
  <c r="L31" i="25"/>
  <c r="L30" i="25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41" i="24"/>
  <c r="L40" i="24"/>
  <c r="L39" i="24"/>
  <c r="L38" i="24"/>
  <c r="L37" i="24"/>
  <c r="L36" i="24"/>
  <c r="L35" i="24"/>
  <c r="L34" i="24"/>
  <c r="L33" i="24"/>
  <c r="L32" i="24"/>
  <c r="L31" i="24"/>
  <c r="L30" i="24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J134" i="31"/>
  <c r="D134" i="31"/>
  <c r="J133" i="31"/>
  <c r="D133" i="31"/>
  <c r="J132" i="31"/>
  <c r="D132" i="31"/>
  <c r="J131" i="31"/>
  <c r="D131" i="31"/>
  <c r="J130" i="31"/>
  <c r="D130" i="31"/>
  <c r="J129" i="31"/>
  <c r="D129" i="31"/>
  <c r="J128" i="31"/>
  <c r="D128" i="31"/>
  <c r="J127" i="31"/>
  <c r="D127" i="31"/>
  <c r="J126" i="31"/>
  <c r="D126" i="31"/>
  <c r="J125" i="31"/>
  <c r="D125" i="31"/>
  <c r="J124" i="31"/>
  <c r="D124" i="31"/>
  <c r="J123" i="31"/>
  <c r="D123" i="31"/>
  <c r="J122" i="31"/>
  <c r="D122" i="31"/>
  <c r="J121" i="31"/>
  <c r="D121" i="31"/>
  <c r="J120" i="31"/>
  <c r="D120" i="31"/>
  <c r="J119" i="31"/>
  <c r="D119" i="31"/>
  <c r="J118" i="31"/>
  <c r="D118" i="31"/>
  <c r="J117" i="31"/>
  <c r="D117" i="31"/>
  <c r="J116" i="31"/>
  <c r="D116" i="31"/>
  <c r="J115" i="31"/>
  <c r="D115" i="31"/>
  <c r="J114" i="31"/>
  <c r="D114" i="31"/>
  <c r="J113" i="31"/>
  <c r="D113" i="31"/>
  <c r="J112" i="31"/>
  <c r="D112" i="31"/>
  <c r="J111" i="31"/>
  <c r="D111" i="31"/>
  <c r="J110" i="31"/>
  <c r="D110" i="31"/>
  <c r="J109" i="31"/>
  <c r="D109" i="31"/>
  <c r="J108" i="31"/>
  <c r="D108" i="31"/>
  <c r="J107" i="31"/>
  <c r="D107" i="31"/>
  <c r="J106" i="31"/>
  <c r="D106" i="31"/>
  <c r="J105" i="31"/>
  <c r="D105" i="31"/>
  <c r="J103" i="31"/>
  <c r="D103" i="31"/>
  <c r="J102" i="31"/>
  <c r="D102" i="31"/>
  <c r="J101" i="31"/>
  <c r="D101" i="31"/>
  <c r="J100" i="31"/>
  <c r="D100" i="31"/>
  <c r="J99" i="31"/>
  <c r="D99" i="31"/>
  <c r="J98" i="31"/>
  <c r="D98" i="31"/>
  <c r="J97" i="31"/>
  <c r="D97" i="31"/>
  <c r="J96" i="31"/>
  <c r="D96" i="31"/>
  <c r="J95" i="31"/>
  <c r="D95" i="31"/>
  <c r="J94" i="31"/>
  <c r="D94" i="31"/>
  <c r="J93" i="31"/>
  <c r="D93" i="31"/>
  <c r="J92" i="31"/>
  <c r="D92" i="31"/>
  <c r="J91" i="31"/>
  <c r="D91" i="31"/>
  <c r="J90" i="31"/>
  <c r="D90" i="31"/>
  <c r="J89" i="31"/>
  <c r="D89" i="31"/>
  <c r="J88" i="31"/>
  <c r="D88" i="31"/>
  <c r="J87" i="31"/>
  <c r="D87" i="31"/>
  <c r="J86" i="31"/>
  <c r="D86" i="31"/>
  <c r="J85" i="31"/>
  <c r="D85" i="31"/>
  <c r="J84" i="31"/>
  <c r="D84" i="31"/>
  <c r="J83" i="31"/>
  <c r="D83" i="31"/>
  <c r="J82" i="31"/>
  <c r="D82" i="31"/>
  <c r="J81" i="31"/>
  <c r="D81" i="31"/>
  <c r="J80" i="31"/>
  <c r="D80" i="31"/>
  <c r="J79" i="31"/>
  <c r="D79" i="31"/>
  <c r="J78" i="31"/>
  <c r="D78" i="31"/>
  <c r="J77" i="31"/>
  <c r="D77" i="31"/>
  <c r="J76" i="31"/>
  <c r="D76" i="31"/>
  <c r="J75" i="31"/>
  <c r="D75" i="31"/>
  <c r="J74" i="31"/>
  <c r="D74" i="31"/>
  <c r="J72" i="31"/>
  <c r="D72" i="31"/>
  <c r="J71" i="31"/>
  <c r="D71" i="31"/>
  <c r="J70" i="31"/>
  <c r="D70" i="31"/>
  <c r="J69" i="31"/>
  <c r="D69" i="31"/>
  <c r="J68" i="31"/>
  <c r="D68" i="31"/>
  <c r="J67" i="31"/>
  <c r="D67" i="31"/>
  <c r="J66" i="31"/>
  <c r="D66" i="31"/>
  <c r="J65" i="31"/>
  <c r="D65" i="31"/>
  <c r="J64" i="31"/>
  <c r="D64" i="31"/>
  <c r="J63" i="31"/>
  <c r="D63" i="31"/>
  <c r="J62" i="31"/>
  <c r="D62" i="31"/>
  <c r="J61" i="31"/>
  <c r="D61" i="31"/>
  <c r="J60" i="31"/>
  <c r="D60" i="31"/>
  <c r="J59" i="31"/>
  <c r="D59" i="31"/>
  <c r="J58" i="31"/>
  <c r="D58" i="31"/>
  <c r="J57" i="31"/>
  <c r="D57" i="31"/>
  <c r="J56" i="31"/>
  <c r="D56" i="31"/>
  <c r="J55" i="31"/>
  <c r="D55" i="31"/>
  <c r="J54" i="31"/>
  <c r="D54" i="31"/>
  <c r="J53" i="31"/>
  <c r="D53" i="31"/>
  <c r="J52" i="31"/>
  <c r="D52" i="31"/>
  <c r="J51" i="31"/>
  <c r="D51" i="31"/>
  <c r="J50" i="31"/>
  <c r="D50" i="31"/>
  <c r="J49" i="31"/>
  <c r="D49" i="31"/>
  <c r="J48" i="31"/>
  <c r="D48" i="31"/>
  <c r="J47" i="31"/>
  <c r="D47" i="31"/>
  <c r="J46" i="31"/>
  <c r="D46" i="31"/>
  <c r="J45" i="31"/>
  <c r="D45" i="31"/>
  <c r="J44" i="31"/>
  <c r="D44" i="31"/>
  <c r="J43" i="31"/>
  <c r="D43" i="31"/>
  <c r="J41" i="31"/>
  <c r="D41" i="31"/>
  <c r="J40" i="31"/>
  <c r="D40" i="31"/>
  <c r="J39" i="31"/>
  <c r="D39" i="31"/>
  <c r="J38" i="31"/>
  <c r="D38" i="31"/>
  <c r="J37" i="31"/>
  <c r="D37" i="31"/>
  <c r="J36" i="31"/>
  <c r="D36" i="31"/>
  <c r="J35" i="31"/>
  <c r="D35" i="31"/>
  <c r="J34" i="31"/>
  <c r="D34" i="31"/>
  <c r="J33" i="31"/>
  <c r="D33" i="31"/>
  <c r="J32" i="31"/>
  <c r="D32" i="31"/>
  <c r="J31" i="31"/>
  <c r="D31" i="31"/>
  <c r="J30" i="31"/>
  <c r="D30" i="31"/>
  <c r="J29" i="31"/>
  <c r="D29" i="31"/>
  <c r="J28" i="31"/>
  <c r="D28" i="31"/>
  <c r="J27" i="31"/>
  <c r="D27" i="31"/>
  <c r="J26" i="31"/>
  <c r="D26" i="31"/>
  <c r="J25" i="31"/>
  <c r="D25" i="31"/>
  <c r="J24" i="31"/>
  <c r="D24" i="31"/>
  <c r="J23" i="31"/>
  <c r="D23" i="31"/>
  <c r="J22" i="31"/>
  <c r="D22" i="31"/>
  <c r="J21" i="31"/>
  <c r="D21" i="31"/>
  <c r="J20" i="31"/>
  <c r="D20" i="31"/>
  <c r="J19" i="31"/>
  <c r="D19" i="31"/>
  <c r="J18" i="31"/>
  <c r="D18" i="31"/>
  <c r="J17" i="31"/>
  <c r="D17" i="31"/>
  <c r="J16" i="31"/>
  <c r="D16" i="31"/>
  <c r="J15" i="31"/>
  <c r="D15" i="31"/>
  <c r="J14" i="31"/>
  <c r="D14" i="31"/>
  <c r="J13" i="31"/>
  <c r="D13" i="31"/>
  <c r="J12" i="31"/>
  <c r="D12" i="31"/>
  <c r="L164" i="27"/>
  <c r="G164" i="27"/>
  <c r="L163" i="27"/>
  <c r="G163" i="27"/>
  <c r="L162" i="27"/>
  <c r="G162" i="27"/>
  <c r="L161" i="27"/>
  <c r="G161" i="27"/>
  <c r="L160" i="27"/>
  <c r="G160" i="27"/>
  <c r="L159" i="27"/>
  <c r="G159" i="27"/>
  <c r="L158" i="27"/>
  <c r="G158" i="27"/>
  <c r="L157" i="27"/>
  <c r="G157" i="27"/>
  <c r="L156" i="27"/>
  <c r="G156" i="27"/>
  <c r="L155" i="27"/>
  <c r="G155" i="27"/>
  <c r="L154" i="27"/>
  <c r="G154" i="27"/>
  <c r="L153" i="27"/>
  <c r="G153" i="27"/>
  <c r="L152" i="27"/>
  <c r="G152" i="27"/>
  <c r="L151" i="27"/>
  <c r="G151" i="27"/>
  <c r="L150" i="27"/>
  <c r="G150" i="27"/>
  <c r="L149" i="27"/>
  <c r="G149" i="27"/>
  <c r="L148" i="27"/>
  <c r="G148" i="27"/>
  <c r="L147" i="27"/>
  <c r="G147" i="27"/>
  <c r="L146" i="27"/>
  <c r="G146" i="27"/>
  <c r="L145" i="27"/>
  <c r="G145" i="27"/>
  <c r="L144" i="27"/>
  <c r="G144" i="27"/>
  <c r="L143" i="27"/>
  <c r="G143" i="27"/>
  <c r="L142" i="27"/>
  <c r="G142" i="27"/>
  <c r="L141" i="27"/>
  <c r="G141" i="27"/>
  <c r="L140" i="27"/>
  <c r="G140" i="27"/>
  <c r="L139" i="27"/>
  <c r="G139" i="27"/>
  <c r="L138" i="27"/>
  <c r="G138" i="27"/>
  <c r="L137" i="27"/>
  <c r="G137" i="27"/>
  <c r="L136" i="27"/>
  <c r="G136" i="27"/>
  <c r="L135" i="27"/>
  <c r="L134" i="27"/>
  <c r="G134" i="27"/>
  <c r="L133" i="27"/>
  <c r="G133" i="27"/>
  <c r="L132" i="27"/>
  <c r="G132" i="27"/>
  <c r="L131" i="27"/>
  <c r="G131" i="27"/>
  <c r="L130" i="27"/>
  <c r="G130" i="27"/>
  <c r="L129" i="27"/>
  <c r="G129" i="27"/>
  <c r="L128" i="27"/>
  <c r="G128" i="27"/>
  <c r="L127" i="27"/>
  <c r="G127" i="27"/>
  <c r="L126" i="27"/>
  <c r="G126" i="27"/>
  <c r="L125" i="27"/>
  <c r="G125" i="27"/>
  <c r="L124" i="27"/>
  <c r="G124" i="27"/>
  <c r="L123" i="27"/>
  <c r="G123" i="27"/>
  <c r="L122" i="27"/>
  <c r="G122" i="27"/>
  <c r="L121" i="27"/>
  <c r="G121" i="27"/>
  <c r="L120" i="27"/>
  <c r="G120" i="27"/>
  <c r="L119" i="27"/>
  <c r="G119" i="27"/>
  <c r="L118" i="27"/>
  <c r="G118" i="27"/>
  <c r="L117" i="27"/>
  <c r="G117" i="27"/>
  <c r="L116" i="27"/>
  <c r="G116" i="27"/>
  <c r="L115" i="27"/>
  <c r="G115" i="27"/>
  <c r="L114" i="27"/>
  <c r="G114" i="27"/>
  <c r="L113" i="27"/>
  <c r="G113" i="27"/>
  <c r="L112" i="27"/>
  <c r="G112" i="27"/>
  <c r="L111" i="27"/>
  <c r="G111" i="27"/>
  <c r="L110" i="27"/>
  <c r="G110" i="27"/>
  <c r="L109" i="27"/>
  <c r="G109" i="27"/>
  <c r="L108" i="27"/>
  <c r="G108" i="27"/>
  <c r="L107" i="27"/>
  <c r="G107" i="27"/>
  <c r="L106" i="27"/>
  <c r="G106" i="27"/>
  <c r="L105" i="27"/>
  <c r="G105" i="27"/>
  <c r="L104" i="27"/>
  <c r="L103" i="27"/>
  <c r="G103" i="27"/>
  <c r="L102" i="27"/>
  <c r="G102" i="27"/>
  <c r="L101" i="27"/>
  <c r="G101" i="27"/>
  <c r="L100" i="27"/>
  <c r="G100" i="27"/>
  <c r="L99" i="27"/>
  <c r="G99" i="27"/>
  <c r="L98" i="27"/>
  <c r="G98" i="27"/>
  <c r="L97" i="27"/>
  <c r="G97" i="27"/>
  <c r="L96" i="27"/>
  <c r="G96" i="27"/>
  <c r="L95" i="27"/>
  <c r="G95" i="27"/>
  <c r="L94" i="27"/>
  <c r="G94" i="27"/>
  <c r="L93" i="27"/>
  <c r="G93" i="27"/>
  <c r="L92" i="27"/>
  <c r="G92" i="27"/>
  <c r="L91" i="27"/>
  <c r="G91" i="27"/>
  <c r="L90" i="27"/>
  <c r="G90" i="27"/>
  <c r="L89" i="27"/>
  <c r="G89" i="27"/>
  <c r="L88" i="27"/>
  <c r="G88" i="27"/>
  <c r="L87" i="27"/>
  <c r="G87" i="27"/>
  <c r="L86" i="27"/>
  <c r="G86" i="27"/>
  <c r="L85" i="27"/>
  <c r="G85" i="27"/>
  <c r="L84" i="27"/>
  <c r="G84" i="27"/>
  <c r="L83" i="27"/>
  <c r="G83" i="27"/>
  <c r="L82" i="27"/>
  <c r="G82" i="27"/>
  <c r="L81" i="27"/>
  <c r="G81" i="27"/>
  <c r="L80" i="27"/>
  <c r="G80" i="27"/>
  <c r="L79" i="27"/>
  <c r="G79" i="27"/>
  <c r="L78" i="27"/>
  <c r="G78" i="27"/>
  <c r="L77" i="27"/>
  <c r="G77" i="27"/>
  <c r="L76" i="27"/>
  <c r="G76" i="27"/>
  <c r="L75" i="27"/>
  <c r="G75" i="27"/>
  <c r="L74" i="27"/>
  <c r="G74" i="27"/>
  <c r="L73" i="27"/>
  <c r="L72" i="27"/>
  <c r="G72" i="27"/>
  <c r="L71" i="27"/>
  <c r="G71" i="27"/>
  <c r="L70" i="27"/>
  <c r="G70" i="27"/>
  <c r="L69" i="27"/>
  <c r="G69" i="27"/>
  <c r="L68" i="27"/>
  <c r="G68" i="27"/>
  <c r="L67" i="27"/>
  <c r="G67" i="27"/>
  <c r="L66" i="27"/>
  <c r="G66" i="27"/>
  <c r="L65" i="27"/>
  <c r="G65" i="27"/>
  <c r="L64" i="27"/>
  <c r="G64" i="27"/>
  <c r="L63" i="27"/>
  <c r="G63" i="27"/>
  <c r="L62" i="27"/>
  <c r="G62" i="27"/>
  <c r="L61" i="27"/>
  <c r="G61" i="27"/>
  <c r="L60" i="27"/>
  <c r="G60" i="27"/>
  <c r="L59" i="27"/>
  <c r="G59" i="27"/>
  <c r="L58" i="27"/>
  <c r="G58" i="27"/>
  <c r="L57" i="27"/>
  <c r="G57" i="27"/>
  <c r="L56" i="27"/>
  <c r="G56" i="27"/>
  <c r="L55" i="27"/>
  <c r="G55" i="27"/>
  <c r="L54" i="27"/>
  <c r="G54" i="27"/>
  <c r="L53" i="27"/>
  <c r="G53" i="27"/>
  <c r="L52" i="27"/>
  <c r="G52" i="27"/>
  <c r="L51" i="27"/>
  <c r="G51" i="27"/>
  <c r="L50" i="27"/>
  <c r="G50" i="27"/>
  <c r="L49" i="27"/>
  <c r="G49" i="27"/>
  <c r="L48" i="27"/>
  <c r="G48" i="27"/>
  <c r="L47" i="27"/>
  <c r="G47" i="27"/>
  <c r="L46" i="27"/>
  <c r="G46" i="27"/>
  <c r="L45" i="27"/>
  <c r="G45" i="27"/>
  <c r="L44" i="27"/>
  <c r="G44" i="27"/>
  <c r="L43" i="27"/>
  <c r="G43" i="27"/>
  <c r="L42" i="27"/>
  <c r="L41" i="27"/>
  <c r="G41" i="27"/>
  <c r="L40" i="27"/>
  <c r="G40" i="27"/>
  <c r="L39" i="27"/>
  <c r="G39" i="27"/>
  <c r="L38" i="27"/>
  <c r="G38" i="27"/>
  <c r="L37" i="27"/>
  <c r="G37" i="27"/>
  <c r="L36" i="27"/>
  <c r="G36" i="27"/>
  <c r="L35" i="27"/>
  <c r="G35" i="27"/>
  <c r="L34" i="27"/>
  <c r="G34" i="27"/>
  <c r="L33" i="27"/>
  <c r="G33" i="27"/>
  <c r="L32" i="27"/>
  <c r="G32" i="27"/>
  <c r="L31" i="27"/>
  <c r="G31" i="27"/>
  <c r="L30" i="27"/>
  <c r="G30" i="27"/>
  <c r="L29" i="27"/>
  <c r="G29" i="27"/>
  <c r="L28" i="27"/>
  <c r="G28" i="27"/>
  <c r="L27" i="27"/>
  <c r="G27" i="27"/>
  <c r="L26" i="27"/>
  <c r="G26" i="27"/>
  <c r="L25" i="27"/>
  <c r="G25" i="27"/>
  <c r="L24" i="27"/>
  <c r="G24" i="27"/>
  <c r="L23" i="27"/>
  <c r="G23" i="27"/>
  <c r="L22" i="27"/>
  <c r="G22" i="27"/>
  <c r="L21" i="27"/>
  <c r="G21" i="27"/>
  <c r="L20" i="27"/>
  <c r="G20" i="27"/>
  <c r="L19" i="27"/>
  <c r="G19" i="27"/>
  <c r="L18" i="27"/>
  <c r="G18" i="27"/>
  <c r="L17" i="27"/>
  <c r="G17" i="27"/>
  <c r="L16" i="27"/>
  <c r="G16" i="27"/>
  <c r="L15" i="27"/>
  <c r="G15" i="27"/>
  <c r="L14" i="27"/>
  <c r="G14" i="27"/>
  <c r="L13" i="27"/>
  <c r="G13" i="27"/>
  <c r="L12" i="27"/>
  <c r="G12" i="27"/>
  <c r="L11" i="27"/>
  <c r="R41" i="28"/>
  <c r="Q41" i="28"/>
  <c r="O41" i="28"/>
  <c r="L41" i="28"/>
  <c r="D41" i="28"/>
  <c r="R40" i="28"/>
  <c r="Q40" i="28"/>
  <c r="O40" i="28"/>
  <c r="L40" i="28"/>
  <c r="D40" i="28"/>
  <c r="R39" i="28"/>
  <c r="Q39" i="28"/>
  <c r="O39" i="28"/>
  <c r="L39" i="28"/>
  <c r="D39" i="28"/>
  <c r="R38" i="28"/>
  <c r="Q38" i="28"/>
  <c r="O38" i="28"/>
  <c r="L38" i="28"/>
  <c r="D38" i="28"/>
  <c r="R37" i="28"/>
  <c r="Q37" i="28"/>
  <c r="O37" i="28"/>
  <c r="L37" i="28"/>
  <c r="D37" i="28"/>
  <c r="R36" i="28"/>
  <c r="Q36" i="28"/>
  <c r="O36" i="28"/>
  <c r="L36" i="28"/>
  <c r="D36" i="28"/>
  <c r="R35" i="28"/>
  <c r="Q35" i="28"/>
  <c r="O35" i="28"/>
  <c r="L35" i="28"/>
  <c r="D35" i="28"/>
  <c r="R34" i="28"/>
  <c r="Q34" i="28"/>
  <c r="O34" i="28"/>
  <c r="L34" i="28"/>
  <c r="D34" i="28"/>
  <c r="R33" i="28"/>
  <c r="Q33" i="28"/>
  <c r="O33" i="28"/>
  <c r="L33" i="28"/>
  <c r="D33" i="28"/>
  <c r="R32" i="28"/>
  <c r="Q32" i="28"/>
  <c r="O32" i="28"/>
  <c r="L32" i="28"/>
  <c r="D32" i="28"/>
  <c r="R31" i="28"/>
  <c r="Q31" i="28"/>
  <c r="O31" i="28"/>
  <c r="L31" i="28"/>
  <c r="D31" i="28"/>
  <c r="R30" i="28"/>
  <c r="Q30" i="28"/>
  <c r="O30" i="28"/>
  <c r="L30" i="28"/>
  <c r="D30" i="28"/>
  <c r="R29" i="28"/>
  <c r="Q29" i="28"/>
  <c r="O29" i="28"/>
  <c r="L29" i="28"/>
  <c r="D29" i="28"/>
  <c r="R28" i="28"/>
  <c r="Q28" i="28"/>
  <c r="O28" i="28"/>
  <c r="L28" i="28"/>
  <c r="D28" i="28"/>
  <c r="R27" i="28"/>
  <c r="Q27" i="28"/>
  <c r="O27" i="28"/>
  <c r="L27" i="28"/>
  <c r="D27" i="28"/>
  <c r="R26" i="28"/>
  <c r="Q26" i="28"/>
  <c r="O26" i="28"/>
  <c r="L26" i="28"/>
  <c r="D26" i="28"/>
  <c r="R25" i="28"/>
  <c r="Q25" i="28"/>
  <c r="O25" i="28"/>
  <c r="L25" i="28"/>
  <c r="D25" i="28"/>
  <c r="R24" i="28"/>
  <c r="Q24" i="28"/>
  <c r="O24" i="28"/>
  <c r="L24" i="28"/>
  <c r="D24" i="28"/>
  <c r="R23" i="28"/>
  <c r="Q23" i="28"/>
  <c r="O23" i="28"/>
  <c r="L23" i="28"/>
  <c r="D23" i="28"/>
  <c r="R22" i="28"/>
  <c r="Q22" i="28"/>
  <c r="O22" i="28"/>
  <c r="L22" i="28"/>
  <c r="D22" i="28"/>
  <c r="R21" i="28"/>
  <c r="Q21" i="28"/>
  <c r="O21" i="28"/>
  <c r="L21" i="28"/>
  <c r="D21" i="28"/>
  <c r="R20" i="28"/>
  <c r="Q20" i="28"/>
  <c r="O20" i="28"/>
  <c r="L20" i="28"/>
  <c r="D20" i="28"/>
  <c r="R19" i="28"/>
  <c r="Q19" i="28"/>
  <c r="O19" i="28"/>
  <c r="L19" i="28"/>
  <c r="D19" i="28"/>
  <c r="R18" i="28"/>
  <c r="Q18" i="28"/>
  <c r="O18" i="28"/>
  <c r="L18" i="28"/>
  <c r="D18" i="28"/>
  <c r="R17" i="28"/>
  <c r="Q17" i="28"/>
  <c r="O17" i="28"/>
  <c r="L17" i="28"/>
  <c r="D17" i="28"/>
  <c r="R16" i="28"/>
  <c r="Q16" i="28"/>
  <c r="O16" i="28"/>
  <c r="L16" i="28"/>
  <c r="D16" i="28"/>
  <c r="R15" i="28"/>
  <c r="Q15" i="28"/>
  <c r="O15" i="28"/>
  <c r="L15" i="28"/>
  <c r="D15" i="28"/>
  <c r="R14" i="28"/>
  <c r="Q14" i="28"/>
  <c r="O14" i="28"/>
  <c r="L14" i="28"/>
  <c r="D14" i="28"/>
  <c r="Q13" i="28"/>
  <c r="O13" i="28"/>
  <c r="L13" i="28"/>
  <c r="D13" i="28"/>
  <c r="Q12" i="28"/>
  <c r="O12" i="28"/>
  <c r="L12" i="28"/>
  <c r="D12" i="28"/>
  <c r="Q11" i="28"/>
  <c r="O11" i="28"/>
  <c r="L11" i="28"/>
  <c r="O41" i="26"/>
  <c r="N41" i="26"/>
  <c r="L41" i="26"/>
  <c r="D41" i="26"/>
  <c r="O40" i="26"/>
  <c r="N40" i="26"/>
  <c r="L40" i="26"/>
  <c r="D40" i="26"/>
  <c r="O39" i="26"/>
  <c r="N39" i="26"/>
  <c r="L39" i="26"/>
  <c r="D39" i="26"/>
  <c r="O38" i="26"/>
  <c r="N38" i="26"/>
  <c r="L38" i="26"/>
  <c r="D38" i="26"/>
  <c r="O37" i="26"/>
  <c r="N37" i="26"/>
  <c r="L37" i="26"/>
  <c r="D37" i="26"/>
  <c r="O36" i="26"/>
  <c r="N36" i="26"/>
  <c r="L36" i="26"/>
  <c r="D36" i="26"/>
  <c r="O35" i="26"/>
  <c r="N35" i="26"/>
  <c r="L35" i="26"/>
  <c r="D35" i="26"/>
  <c r="O34" i="26"/>
  <c r="N34" i="26"/>
  <c r="L34" i="26"/>
  <c r="D34" i="26"/>
  <c r="O33" i="26"/>
  <c r="N33" i="26"/>
  <c r="L33" i="26"/>
  <c r="D33" i="26"/>
  <c r="O32" i="26"/>
  <c r="N32" i="26"/>
  <c r="L32" i="26"/>
  <c r="D32" i="26"/>
  <c r="O31" i="26"/>
  <c r="N31" i="26"/>
  <c r="L31" i="26"/>
  <c r="D31" i="26"/>
  <c r="O30" i="26"/>
  <c r="N30" i="26"/>
  <c r="L30" i="26"/>
  <c r="D30" i="26"/>
  <c r="O29" i="26"/>
  <c r="N29" i="26"/>
  <c r="L29" i="26"/>
  <c r="D29" i="26"/>
  <c r="O28" i="26"/>
  <c r="N28" i="26"/>
  <c r="L28" i="26"/>
  <c r="D28" i="26"/>
  <c r="O27" i="26"/>
  <c r="N27" i="26"/>
  <c r="L27" i="26"/>
  <c r="D27" i="26"/>
  <c r="O26" i="26"/>
  <c r="N26" i="26"/>
  <c r="L26" i="26"/>
  <c r="D26" i="26"/>
  <c r="O25" i="26"/>
  <c r="N25" i="26"/>
  <c r="L25" i="26"/>
  <c r="D25" i="26"/>
  <c r="O24" i="26"/>
  <c r="N24" i="26"/>
  <c r="L24" i="26"/>
  <c r="D24" i="26"/>
  <c r="O23" i="26"/>
  <c r="N23" i="26"/>
  <c r="L23" i="26"/>
  <c r="D23" i="26"/>
  <c r="O22" i="26"/>
  <c r="N22" i="26"/>
  <c r="L22" i="26"/>
  <c r="D22" i="26"/>
  <c r="O21" i="26"/>
  <c r="N21" i="26"/>
  <c r="L21" i="26"/>
  <c r="D21" i="26"/>
  <c r="O20" i="26"/>
  <c r="N20" i="26"/>
  <c r="L20" i="26"/>
  <c r="D20" i="26"/>
  <c r="O19" i="26"/>
  <c r="N19" i="26"/>
  <c r="L19" i="26"/>
  <c r="D19" i="26"/>
  <c r="O18" i="26"/>
  <c r="N18" i="26"/>
  <c r="L18" i="26"/>
  <c r="D18" i="26"/>
  <c r="O17" i="26"/>
  <c r="N17" i="26"/>
  <c r="L17" i="26"/>
  <c r="D17" i="26"/>
  <c r="O16" i="26"/>
  <c r="N16" i="26"/>
  <c r="L16" i="26"/>
  <c r="D16" i="26"/>
  <c r="O15" i="26"/>
  <c r="N15" i="26"/>
  <c r="L15" i="26"/>
  <c r="D15" i="26"/>
  <c r="O14" i="26"/>
  <c r="N14" i="26"/>
  <c r="L14" i="26"/>
  <c r="D14" i="26"/>
  <c r="N13" i="26"/>
  <c r="L13" i="26"/>
  <c r="D13" i="26"/>
  <c r="N12" i="26"/>
  <c r="L12" i="26"/>
  <c r="D12" i="26"/>
  <c r="N11" i="26"/>
  <c r="L11" i="26"/>
  <c r="L41" i="29"/>
  <c r="D41" i="29"/>
  <c r="L40" i="29"/>
  <c r="D40" i="29"/>
  <c r="L39" i="29"/>
  <c r="D39" i="29"/>
  <c r="L38" i="29"/>
  <c r="D38" i="29"/>
  <c r="L37" i="29"/>
  <c r="D37" i="29"/>
  <c r="L36" i="29"/>
  <c r="D36" i="29"/>
  <c r="L35" i="29"/>
  <c r="D35" i="29"/>
  <c r="L34" i="29"/>
  <c r="D34" i="29"/>
  <c r="L33" i="29"/>
  <c r="D33" i="29"/>
  <c r="L32" i="29"/>
  <c r="D32" i="29"/>
  <c r="L31" i="29"/>
  <c r="D31" i="29"/>
  <c r="L30" i="29"/>
  <c r="D30" i="29"/>
  <c r="L29" i="29"/>
  <c r="D29" i="29"/>
  <c r="L28" i="29"/>
  <c r="D28" i="29"/>
  <c r="L27" i="29"/>
  <c r="D27" i="29"/>
  <c r="L26" i="29"/>
  <c r="D26" i="29"/>
  <c r="L25" i="29"/>
  <c r="D25" i="29"/>
  <c r="L24" i="29"/>
  <c r="D24" i="29"/>
  <c r="L23" i="29"/>
  <c r="D23" i="29"/>
  <c r="L22" i="29"/>
  <c r="D22" i="29"/>
  <c r="L21" i="29"/>
  <c r="D21" i="29"/>
  <c r="L20" i="29"/>
  <c r="D20" i="29"/>
  <c r="L19" i="29"/>
  <c r="D19" i="29"/>
  <c r="L18" i="29"/>
  <c r="D18" i="29"/>
  <c r="L17" i="29"/>
  <c r="D17" i="29"/>
  <c r="L16" i="29"/>
  <c r="D16" i="29"/>
  <c r="L15" i="29"/>
  <c r="D15" i="29"/>
  <c r="L14" i="29"/>
  <c r="D14" i="29"/>
  <c r="L13" i="29"/>
  <c r="D13" i="29"/>
  <c r="L12" i="29"/>
  <c r="D12" i="29"/>
  <c r="L11" i="29"/>
  <c r="L41" i="30"/>
  <c r="D41" i="30"/>
  <c r="L40" i="30"/>
  <c r="D40" i="30"/>
  <c r="L39" i="30"/>
  <c r="D39" i="30"/>
  <c r="L38" i="30"/>
  <c r="D38" i="30"/>
  <c r="L37" i="30"/>
  <c r="D37" i="30"/>
  <c r="L36" i="30"/>
  <c r="D36" i="30"/>
  <c r="L35" i="30"/>
  <c r="D35" i="30"/>
  <c r="L34" i="30"/>
  <c r="D34" i="30"/>
  <c r="L33" i="30"/>
  <c r="D33" i="30"/>
  <c r="L32" i="30"/>
  <c r="D32" i="30"/>
  <c r="L31" i="30"/>
  <c r="D31" i="30"/>
  <c r="L30" i="30"/>
  <c r="D30" i="30"/>
  <c r="L29" i="30"/>
  <c r="D29" i="30"/>
  <c r="L28" i="30"/>
  <c r="D28" i="30"/>
  <c r="L27" i="30"/>
  <c r="D27" i="30"/>
  <c r="L26" i="30"/>
  <c r="D26" i="30"/>
  <c r="L25" i="30"/>
  <c r="D25" i="30"/>
  <c r="L24" i="30"/>
  <c r="D24" i="30"/>
  <c r="L23" i="30"/>
  <c r="D23" i="30"/>
  <c r="L22" i="30"/>
  <c r="D22" i="30"/>
  <c r="L21" i="30"/>
  <c r="D21" i="30"/>
  <c r="L20" i="30"/>
  <c r="D20" i="30"/>
  <c r="L19" i="30"/>
  <c r="D19" i="30"/>
  <c r="L18" i="30"/>
  <c r="D18" i="30"/>
  <c r="L17" i="30"/>
  <c r="D17" i="30"/>
  <c r="L16" i="30"/>
  <c r="D16" i="30"/>
  <c r="L15" i="30"/>
  <c r="D15" i="30"/>
  <c r="L14" i="30"/>
  <c r="D14" i="30"/>
  <c r="L13" i="30"/>
  <c r="D13" i="30"/>
  <c r="L12" i="30"/>
  <c r="D12" i="30"/>
  <c r="L11" i="30"/>
  <c r="L41" i="22"/>
  <c r="L40" i="22"/>
  <c r="L39" i="22"/>
  <c r="L38" i="22"/>
  <c r="L37" i="22"/>
  <c r="L36" i="22"/>
  <c r="L35" i="22"/>
  <c r="L34" i="22"/>
  <c r="L33" i="22"/>
  <c r="L32" i="22"/>
  <c r="L31" i="22"/>
  <c r="L30" i="22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Q11" i="22"/>
  <c r="L11" i="22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Q11" i="23"/>
  <c r="L11" i="23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40" i="18"/>
  <c r="L39" i="18"/>
  <c r="L38" i="18"/>
  <c r="L37" i="18"/>
  <c r="L36" i="18"/>
  <c r="L35" i="18"/>
  <c r="L34" i="18"/>
  <c r="L33" i="18"/>
  <c r="L32" i="18"/>
  <c r="L31" i="18"/>
  <c r="L30" i="18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L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P9" authorId="0" shapeId="0" xr:uid="{00000000-0006-0000-02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L26" authorId="0" shapeId="0" xr:uid="{00000000-0006-0000-05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8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9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O26" authorId="0" shapeId="0" xr:uid="{00000000-0006-0000-0A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R26" authorId="0" shapeId="0" xr:uid="{00000000-0006-0000-0B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xli9</author>
  </authors>
  <commentList>
    <comment ref="AJ7" authorId="0" shapeId="0" xr:uid="{00000000-0006-0000-1000-000001000000}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<sst xmlns="http://schemas.openxmlformats.org/spreadsheetml/2006/main" count="3352" uniqueCount="123">
  <si>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</si>
  <si>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</si>
  <si>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</si>
  <si>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</si>
  <si>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</si>
  <si>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</si>
  <si>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</si>
  <si>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</si>
  <si>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</si>
  <si>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</si>
  <si>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</si>
  <si>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</si>
  <si>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</si>
  <si>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</si>
  <si>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</si>
  <si>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</si>
  <si>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</si>
  <si>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</si>
  <si>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</si>
  <si>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</si>
  <si>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</si>
  <si>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</si>
  <si>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</si>
  <si>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</si>
  <si>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</si>
  <si>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</si>
  <si>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original series</t>
  </si>
  <si>
    <t>AU_HYDROGENCO2_BND</t>
  </si>
  <si>
    <t>HYDROGENCO2N</t>
  </si>
  <si>
    <t>AU_AGRCO2_BND</t>
  </si>
  <si>
    <t>AGRCO2N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</si>
  <si>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</si>
  <si>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</si>
  <si>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</si>
  <si>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</si>
  <si>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</si>
  <si>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</si>
  <si>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</si>
  <si>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</si>
  <si>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</si>
  <si>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</si>
  <si>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</si>
  <si>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</si>
  <si>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</si>
  <si>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</si>
  <si>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</si>
  <si>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</si>
  <si>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</si>
  <si>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</si>
  <si>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</si>
  <si>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</si>
  <si>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</si>
  <si>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</si>
  <si>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</si>
  <si>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</si>
  <si>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</si>
  <si>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</si>
  <si>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~TFM_INS</t>
  </si>
  <si>
    <t>*</t>
  </si>
  <si>
    <t>SINKCCS_Immiscible</t>
  </si>
  <si>
    <t>ACT_BND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</si>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</sst>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"/>
  </numFmts>
  <fonts count="22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"/>
      <name val="Arial"/>
      <charset val="134"/>
    </font>
    <font>
      <sz val="10.199999999999999"/>
      <color rgb="FF212529"/>
      <name val="Segoe U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0"/>
      <name val="Arial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b/>
      <sz val="10"/>
      <color indexed="12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199999999999999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21" fillId="0" borderId="0"/>
    <xf numFmtId="0" fontId="4" fillId="0" borderId="0"/>
    <xf numFmtId="0" fontId="6" fillId="0" borderId="0"/>
  </cellStyleXfs>
  <cellXfs count="44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/>
    <xf numFmtId="0" fontId="3" fillId="0" borderId="0" xfId="0" applyFont="1"/>
    <xf numFmtId="0" fontId="4" fillId="0" borderId="0" xfId="0" applyFont="1" applyFill="1" applyBorder="1" applyAlignment="1"/>
    <xf numFmtId="0" fontId="5" fillId="0" borderId="0" xfId="0" applyFont="1"/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5" fillId="0" borderId="0" xfId="0" applyFont="1" applyAlignment="1">
      <alignment horizontal="center" indent="1"/>
    </xf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8" fillId="2" borderId="0" xfId="0" applyNumberFormat="1" applyFont="1" applyFill="1" applyBorder="1" applyAlignment="1" applyProtection="1"/>
    <xf numFmtId="0" fontId="0" fillId="0" borderId="0" xfId="0" applyFill="1" applyAlignment="1">
      <alignment vertical="center"/>
    </xf>
    <xf numFmtId="0" fontId="8" fillId="3" borderId="0" xfId="0" applyNumberFormat="1" applyFont="1" applyFill="1" applyBorder="1" applyAlignment="1" applyProtection="1"/>
    <xf numFmtId="0" fontId="8" fillId="4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4" fillId="0" borderId="0" xfId="0" applyNumberFormat="1" applyFont="1" applyFill="1" applyBorder="1" applyAlignment="1" applyProtection="1"/>
    <xf numFmtId="165" fontId="6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9" fillId="0" borderId="1" xfId="0" applyFont="1" applyBorder="1"/>
    <xf numFmtId="0" fontId="10" fillId="0" borderId="1" xfId="0" applyNumberFormat="1" applyFont="1" applyFill="1" applyBorder="1" applyAlignment="1" applyProtection="1"/>
    <xf numFmtId="0" fontId="0" fillId="5" borderId="0" xfId="0" applyFill="1"/>
    <xf numFmtId="0" fontId="0" fillId="5" borderId="0" xfId="0" applyFont="1" applyFill="1" applyAlignment="1"/>
    <xf numFmtId="0" fontId="1" fillId="6" borderId="0" xfId="0" applyFont="1" applyFill="1" applyAlignment="1"/>
    <xf numFmtId="0" fontId="0" fillId="6" borderId="0" xfId="0" applyFont="1" applyFill="1" applyAlignment="1"/>
    <xf numFmtId="0" fontId="0" fillId="6" borderId="0" xfId="0" applyFill="1"/>
    <xf numFmtId="0" fontId="11" fillId="0" borderId="0" xfId="0" applyFont="1" applyFill="1" applyAlignment="1"/>
    <xf numFmtId="0" fontId="12" fillId="0" borderId="0" xfId="0" applyFont="1" applyFill="1" applyAlignment="1">
      <alignment vertical="center"/>
    </xf>
    <xf numFmtId="0" fontId="12" fillId="0" borderId="0" xfId="0" applyFont="1"/>
    <xf numFmtId="0" fontId="0" fillId="0" borderId="0" xfId="0" applyNumberForma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Alignment="1">
      <alignment horizontal="center" indent="1"/>
    </xf>
    <xf numFmtId="0" fontId="17" fillId="0" borderId="0" xfId="0" applyFont="1"/>
    <xf numFmtId="0" fontId="4" fillId="7" borderId="0" xfId="0" applyFont="1" applyFill="1" applyBorder="1"/>
    <xf numFmtId="11" fontId="0" fillId="0" borderId="0" xfId="0" applyNumberFormat="1" applyFill="1" applyAlignment="1">
      <alignment vertical="center"/>
    </xf>
    <xf numFmtId="0" fontId="18" fillId="0" borderId="0" xfId="0" applyFont="1" applyFill="1" applyAlignment="1"/>
    <xf numFmtId="0" fontId="4" fillId="0" borderId="0" xfId="0" applyFont="1" applyFill="1" applyBorder="1"/>
    <xf numFmtId="0" fontId="4" fillId="8" borderId="0" xfId="0" applyFont="1" applyFill="1" applyBorder="1"/>
    <xf numFmtId="0" fontId="0" fillId="8" borderId="0" xfId="0" applyFill="1"/>
    <xf numFmtId="0" fontId="6" fillId="0" borderId="0" xfId="0" quotePrefix="1" applyNumberFormat="1" applyFont="1" applyFill="1" applyBorder="1" applyAlignment="1" applyProtection="1">
      <alignment vertical="center"/>
    </xf>
  </cellXfs>
  <cellStyles count="5">
    <cellStyle name="Normal" xfId="0" builtinId="0"/>
    <cellStyle name="Normal 10" xfId="1" xr:uid="{00000000-0005-0000-0000-000031000000}"/>
    <cellStyle name="Normal 11 2 2" xfId="2" xr:uid="{00000000-0005-0000-0000-000032000000}"/>
    <cellStyle name="Normal 4" xfId="3" xr:uid="{00000000-0005-0000-0000-000033000000}"/>
    <cellStyle name="Normale_Scen_UC_IND-StrucConst" xfId="4" xr:uid="{00000000-0005-0000-0000-00003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1"/>
  <sheetViews>
    <sheetView workbookViewId="0">
      <selection activeCell="N18" sqref="N18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14</v>
      </c>
      <c r="G11" s="1" t="s">
        <v>15</v>
      </c>
      <c r="I11" s="1">
        <v>2020</v>
      </c>
      <c r="J11" s="1" t="s">
        <v>16</v>
      </c>
      <c r="K11" s="1">
        <v>1</v>
      </c>
      <c r="L11" s="1">
        <f>N11*1000</f>
        <v>645400.5013</v>
      </c>
      <c r="N11" s="13">
        <v>645.40050129999997</v>
      </c>
    </row>
    <row r="12" spans="2:14">
      <c r="G12" s="1" t="str">
        <f>G11</f>
        <v>TOTCO2</v>
      </c>
      <c r="I12" s="1">
        <v>2021</v>
      </c>
      <c r="J12" s="1" t="s">
        <v>16</v>
      </c>
      <c r="K12" s="1">
        <v>1</v>
      </c>
      <c r="L12" s="1">
        <v>653125.11399999994</v>
      </c>
    </row>
    <row r="13" spans="2:14">
      <c r="G13" s="1" t="str">
        <f t="shared" ref="G13:G41" si="0">G12</f>
        <v>TOTCO2</v>
      </c>
      <c r="I13" s="1">
        <v>2022</v>
      </c>
      <c r="J13" s="1" t="s">
        <v>16</v>
      </c>
      <c r="K13" s="1">
        <v>1</v>
      </c>
      <c r="L13" s="1">
        <v>672924.49</v>
      </c>
    </row>
    <row r="14" spans="2:14">
      <c r="G14" s="1" t="str">
        <f t="shared" si="0"/>
        <v>TOTCO2</v>
      </c>
      <c r="I14" s="1">
        <v>2023</v>
      </c>
      <c r="J14" s="1" t="s">
        <v>16</v>
      </c>
      <c r="K14" s="1">
        <v>1</v>
      </c>
      <c r="L14" s="1">
        <v>670107.00749999995</v>
      </c>
    </row>
    <row r="15" spans="2:14">
      <c r="G15" s="1" t="str">
        <f t="shared" si="0"/>
        <v>TOTCO2</v>
      </c>
      <c r="I15" s="1">
        <v>2024</v>
      </c>
      <c r="J15" s="1" t="s">
        <v>16</v>
      </c>
      <c r="K15" s="1">
        <v>1</v>
      </c>
      <c r="L15" s="1">
        <v>645859.91159999999</v>
      </c>
    </row>
    <row r="16" spans="2:14">
      <c r="G16" s="1" t="str">
        <f t="shared" si="0"/>
        <v>TOTCO2</v>
      </c>
      <c r="I16" s="1">
        <v>2025</v>
      </c>
      <c r="J16" s="1" t="s">
        <v>16</v>
      </c>
      <c r="K16" s="1">
        <v>1</v>
      </c>
      <c r="L16" s="1">
        <v>619999.62769999995</v>
      </c>
    </row>
    <row r="17" spans="7:12">
      <c r="G17" s="1" t="str">
        <f t="shared" si="0"/>
        <v>TOTCO2</v>
      </c>
      <c r="I17" s="1">
        <v>2026</v>
      </c>
      <c r="J17" s="1" t="s">
        <v>16</v>
      </c>
      <c r="K17" s="1">
        <v>1</v>
      </c>
      <c r="L17" s="1">
        <v>605787.97869999998</v>
      </c>
    </row>
    <row r="18" spans="7:12">
      <c r="G18" s="1" t="str">
        <f t="shared" si="0"/>
        <v>TOTCO2</v>
      </c>
      <c r="I18" s="1">
        <v>2027</v>
      </c>
      <c r="J18" s="1" t="s">
        <v>16</v>
      </c>
      <c r="K18" s="1">
        <v>1</v>
      </c>
      <c r="L18" s="1">
        <v>588887.61939999997</v>
      </c>
    </row>
    <row r="19" spans="7:12">
      <c r="G19" s="1" t="str">
        <f t="shared" si="0"/>
        <v>TOTCO2</v>
      </c>
      <c r="I19" s="1">
        <v>2028</v>
      </c>
      <c r="J19" s="1" t="s">
        <v>16</v>
      </c>
      <c r="K19" s="1">
        <v>1</v>
      </c>
      <c r="L19" s="1">
        <v>566305.30180000002</v>
      </c>
    </row>
    <row r="20" spans="7:12">
      <c r="G20" s="1" t="str">
        <f t="shared" si="0"/>
        <v>TOTCO2</v>
      </c>
      <c r="I20" s="1">
        <v>2029</v>
      </c>
      <c r="J20" s="1" t="s">
        <v>16</v>
      </c>
      <c r="K20" s="1">
        <v>1</v>
      </c>
      <c r="L20" s="1">
        <v>537238.55989999999</v>
      </c>
    </row>
    <row r="21" spans="7:12">
      <c r="G21" s="1" t="str">
        <f t="shared" si="0"/>
        <v>TOTCO2</v>
      </c>
      <c r="I21" s="1">
        <v>2030</v>
      </c>
      <c r="J21" s="1" t="s">
        <v>16</v>
      </c>
      <c r="K21" s="1">
        <v>1</v>
      </c>
      <c r="L21" s="1">
        <v>502387.91810000001</v>
      </c>
    </row>
    <row r="22" spans="7:12">
      <c r="G22" s="1" t="str">
        <f t="shared" si="0"/>
        <v>TOTCO2</v>
      </c>
      <c r="I22" s="1">
        <v>2031</v>
      </c>
      <c r="J22" s="1" t="s">
        <v>16</v>
      </c>
      <c r="K22" s="1">
        <v>1</v>
      </c>
      <c r="L22" s="1">
        <v>468000.66460000002</v>
      </c>
    </row>
    <row r="23" spans="7:12">
      <c r="G23" s="1" t="str">
        <f t="shared" si="0"/>
        <v>TOTCO2</v>
      </c>
      <c r="I23" s="1">
        <v>2032</v>
      </c>
      <c r="J23" s="1" t="s">
        <v>16</v>
      </c>
      <c r="K23" s="1">
        <v>1</v>
      </c>
      <c r="L23" s="1">
        <v>433704.98489999998</v>
      </c>
    </row>
    <row r="24" spans="7:12">
      <c r="G24" s="1" t="str">
        <f t="shared" si="0"/>
        <v>TOTCO2</v>
      </c>
      <c r="I24" s="1">
        <v>2033</v>
      </c>
      <c r="J24" s="1" t="s">
        <v>16</v>
      </c>
      <c r="K24" s="1">
        <v>1</v>
      </c>
      <c r="L24" s="1">
        <v>403574.11800000002</v>
      </c>
    </row>
    <row r="25" spans="7:12">
      <c r="G25" s="1" t="str">
        <f t="shared" si="0"/>
        <v>TOTCO2</v>
      </c>
      <c r="I25" s="1">
        <v>2034</v>
      </c>
      <c r="J25" s="1" t="s">
        <v>16</v>
      </c>
      <c r="K25" s="1">
        <v>1</v>
      </c>
      <c r="L25" s="1">
        <v>369347.91210000002</v>
      </c>
    </row>
    <row r="26" spans="7:12">
      <c r="G26" s="1" t="str">
        <f t="shared" si="0"/>
        <v>TOTCO2</v>
      </c>
      <c r="I26" s="1">
        <v>2035</v>
      </c>
      <c r="J26" s="1" t="s">
        <v>16</v>
      </c>
      <c r="K26" s="1">
        <v>1</v>
      </c>
      <c r="L26" s="1">
        <v>336212.90830000001</v>
      </c>
    </row>
    <row r="27" spans="7:12">
      <c r="G27" s="1" t="str">
        <f t="shared" si="0"/>
        <v>TOTCO2</v>
      </c>
      <c r="I27" s="1">
        <v>2036</v>
      </c>
      <c r="J27" s="1" t="s">
        <v>16</v>
      </c>
      <c r="K27" s="1">
        <v>1</v>
      </c>
      <c r="L27" s="1">
        <v>306437.74300000002</v>
      </c>
    </row>
    <row r="28" spans="7:12">
      <c r="G28" s="1" t="str">
        <f t="shared" si="0"/>
        <v>TOTCO2</v>
      </c>
      <c r="I28" s="1">
        <v>2037</v>
      </c>
      <c r="J28" s="1" t="s">
        <v>16</v>
      </c>
      <c r="K28" s="1">
        <v>1</v>
      </c>
      <c r="L28" s="1">
        <v>277724.01169999997</v>
      </c>
    </row>
    <row r="29" spans="7:12">
      <c r="G29" s="1" t="str">
        <f t="shared" si="0"/>
        <v>TOTCO2</v>
      </c>
      <c r="I29" s="1">
        <v>2038</v>
      </c>
      <c r="J29" s="1" t="s">
        <v>16</v>
      </c>
      <c r="K29" s="1">
        <v>1</v>
      </c>
      <c r="L29" s="1">
        <v>251197.88870000001</v>
      </c>
    </row>
    <row r="30" spans="7:12">
      <c r="G30" s="1" t="str">
        <f t="shared" si="0"/>
        <v>TOTCO2</v>
      </c>
      <c r="I30" s="1">
        <v>2039</v>
      </c>
      <c r="J30" s="1" t="s">
        <v>16</v>
      </c>
      <c r="K30" s="1">
        <v>1</v>
      </c>
      <c r="L30" s="1">
        <v>227561.8848</v>
      </c>
    </row>
    <row r="31" spans="7:12">
      <c r="G31" s="1" t="str">
        <f t="shared" si="0"/>
        <v>TOTCO2</v>
      </c>
      <c r="I31" s="1">
        <v>2040</v>
      </c>
      <c r="J31" s="1" t="s">
        <v>16</v>
      </c>
      <c r="K31" s="1">
        <v>1</v>
      </c>
      <c r="L31" s="1">
        <v>204238.38310000001</v>
      </c>
    </row>
    <row r="32" spans="7:12">
      <c r="G32" s="1" t="str">
        <f t="shared" si="0"/>
        <v>TOTCO2</v>
      </c>
      <c r="I32" s="1">
        <v>2041</v>
      </c>
      <c r="J32" s="1" t="s">
        <v>16</v>
      </c>
      <c r="K32" s="1">
        <v>1</v>
      </c>
      <c r="L32" s="1">
        <v>179940.54</v>
      </c>
    </row>
    <row r="33" spans="7:12">
      <c r="G33" s="1" t="str">
        <f t="shared" si="0"/>
        <v>TOTCO2</v>
      </c>
      <c r="I33" s="1">
        <v>2042</v>
      </c>
      <c r="J33" s="1" t="s">
        <v>16</v>
      </c>
      <c r="K33" s="1">
        <v>1</v>
      </c>
      <c r="L33" s="1">
        <v>158608.3559</v>
      </c>
    </row>
    <row r="34" spans="7:12">
      <c r="G34" s="1" t="str">
        <f t="shared" si="0"/>
        <v>TOTCO2</v>
      </c>
      <c r="I34" s="1">
        <v>2043</v>
      </c>
      <c r="J34" s="1" t="s">
        <v>16</v>
      </c>
      <c r="K34" s="1">
        <v>1</v>
      </c>
      <c r="L34" s="1">
        <v>138027.6697</v>
      </c>
    </row>
    <row r="35" spans="7:12">
      <c r="G35" s="1" t="str">
        <f t="shared" si="0"/>
        <v>TOTCO2</v>
      </c>
      <c r="I35" s="1">
        <v>2044</v>
      </c>
      <c r="J35" s="1" t="s">
        <v>16</v>
      </c>
      <c r="K35" s="1">
        <v>1</v>
      </c>
      <c r="L35" s="1">
        <v>117950.9088</v>
      </c>
    </row>
    <row r="36" spans="7:12">
      <c r="G36" s="1" t="str">
        <f t="shared" si="0"/>
        <v>TOTCO2</v>
      </c>
      <c r="I36" s="1">
        <v>2045</v>
      </c>
      <c r="J36" s="1" t="s">
        <v>16</v>
      </c>
      <c r="K36" s="1">
        <v>1</v>
      </c>
      <c r="L36" s="1">
        <v>97264.122390000004</v>
      </c>
    </row>
    <row r="37" spans="7:12">
      <c r="G37" s="1" t="str">
        <f t="shared" si="0"/>
        <v>TOTCO2</v>
      </c>
      <c r="I37" s="1">
        <v>2046</v>
      </c>
      <c r="J37" s="1" t="s">
        <v>16</v>
      </c>
      <c r="K37" s="1">
        <v>1</v>
      </c>
      <c r="L37" s="1">
        <v>76143.460430000006</v>
      </c>
    </row>
    <row r="38" spans="7:12">
      <c r="G38" s="1" t="str">
        <f t="shared" si="0"/>
        <v>TOTCO2</v>
      </c>
      <c r="I38" s="1">
        <v>2047</v>
      </c>
      <c r="J38" s="1" t="s">
        <v>16</v>
      </c>
      <c r="K38" s="1">
        <v>1</v>
      </c>
      <c r="L38" s="1">
        <v>56629.453670000003</v>
      </c>
    </row>
    <row r="39" spans="7:12">
      <c r="G39" s="1" t="str">
        <f t="shared" si="0"/>
        <v>TOTCO2</v>
      </c>
      <c r="I39" s="1">
        <v>2048</v>
      </c>
      <c r="J39" s="1" t="s">
        <v>16</v>
      </c>
      <c r="K39" s="1">
        <v>1</v>
      </c>
      <c r="L39" s="1">
        <v>37413.527349999997</v>
      </c>
    </row>
    <row r="40" spans="7:12">
      <c r="G40" s="1" t="str">
        <f t="shared" si="0"/>
        <v>TOTCO2</v>
      </c>
      <c r="I40" s="1">
        <v>2049</v>
      </c>
      <c r="J40" s="1" t="s">
        <v>16</v>
      </c>
      <c r="K40" s="1">
        <v>1</v>
      </c>
      <c r="L40" s="1">
        <v>18780.314180000001</v>
      </c>
    </row>
    <row r="41" spans="7:12">
      <c r="G41" s="1" t="str">
        <f t="shared" si="0"/>
        <v>TOTCO2</v>
      </c>
      <c r="I41" s="1">
        <v>2050</v>
      </c>
      <c r="J41" s="1" t="s">
        <v>16</v>
      </c>
      <c r="K41" s="1">
        <v>1</v>
      </c>
      <c r="L41" s="1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0" tint="-0.14990691854609822"/>
  </sheetPr>
  <dimension ref="A4:S41"/>
  <sheetViews>
    <sheetView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6" spans="2:19">
      <c r="J6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7"/>
    </row>
    <row r="11" spans="2:19">
      <c r="B11" s="1" t="s">
        <v>43</v>
      </c>
      <c r="D11" s="5" t="s">
        <v>44</v>
      </c>
      <c r="H11" s="4"/>
      <c r="I11" s="1">
        <v>2020</v>
      </c>
      <c r="J11" s="1" t="s">
        <v>42</v>
      </c>
      <c r="K11" s="1">
        <v>1</v>
      </c>
      <c r="L11" s="1">
        <f>-HYDROGENCO2!O11*1000</f>
        <v>0</v>
      </c>
      <c r="N11" s="1"/>
      <c r="O11" s="1"/>
      <c r="P11" s="13"/>
      <c r="S11" s="13"/>
    </row>
    <row r="12" spans="2:19">
      <c r="D12" s="5" t="str">
        <f t="shared" ref="D12:D41" si="0">D11</f>
        <v>SINKCCU_Fake_H2</v>
      </c>
      <c r="H12" s="4"/>
      <c r="I12" s="1">
        <v>2021</v>
      </c>
      <c r="J12" s="1" t="s">
        <v>42</v>
      </c>
      <c r="K12" s="1">
        <v>1</v>
      </c>
      <c r="L12" s="1">
        <f>-HYDROGENCO2!O12*1000</f>
        <v>0</v>
      </c>
      <c r="N12" s="1"/>
      <c r="O12" s="1"/>
      <c r="P12" s="13"/>
      <c r="R12" s="1"/>
      <c r="S12" s="13"/>
    </row>
    <row r="13" spans="2:19">
      <c r="D13" s="5" t="str">
        <f t="shared" si="0"/>
        <v>SINKCCU_Fake_H2</v>
      </c>
      <c r="H13" s="4"/>
      <c r="I13" s="1">
        <v>2022</v>
      </c>
      <c r="J13" s="1" t="s">
        <v>42</v>
      </c>
      <c r="K13" s="1">
        <v>1</v>
      </c>
      <c r="L13" s="1">
        <f>-HYDROGENCO2!O13*1000</f>
        <v>0</v>
      </c>
      <c r="N13" s="1"/>
      <c r="O13" s="1"/>
      <c r="P13" s="13"/>
      <c r="R13" s="1"/>
      <c r="S13" s="13"/>
    </row>
    <row r="14" spans="2:19">
      <c r="D14" s="5" t="str">
        <f t="shared" si="0"/>
        <v>SINKCCU_Fake_H2</v>
      </c>
      <c r="H14" s="4"/>
      <c r="I14" s="1">
        <v>2023</v>
      </c>
      <c r="J14" s="1" t="s">
        <v>42</v>
      </c>
      <c r="K14" s="1">
        <v>1</v>
      </c>
      <c r="L14" s="1">
        <f>-HYDROGENCO2!O14*1000</f>
        <v>0</v>
      </c>
      <c r="N14" s="1"/>
      <c r="O14" s="1"/>
      <c r="P14" s="38"/>
      <c r="R14" s="1"/>
      <c r="S14" s="13"/>
    </row>
    <row r="15" spans="2:19">
      <c r="D15" s="5" t="str">
        <f t="shared" si="0"/>
        <v>SINKCCU_Fake_H2</v>
      </c>
      <c r="H15" s="4"/>
      <c r="I15" s="1">
        <v>2024</v>
      </c>
      <c r="J15" s="1" t="s">
        <v>42</v>
      </c>
      <c r="K15" s="1">
        <v>1</v>
      </c>
      <c r="L15" s="1">
        <f>-HYDROGENCO2!O15*1000</f>
        <v>0</v>
      </c>
      <c r="N15" s="1"/>
      <c r="O15" s="1"/>
      <c r="P15" s="38"/>
      <c r="R15" s="1"/>
      <c r="S15" s="13"/>
    </row>
    <row r="16" spans="2:19">
      <c r="D16" s="5" t="str">
        <f t="shared" si="0"/>
        <v>SINKCCU_Fake_H2</v>
      </c>
      <c r="H16" s="4"/>
      <c r="I16" s="1">
        <v>2025</v>
      </c>
      <c r="J16" s="1" t="s">
        <v>42</v>
      </c>
      <c r="K16" s="1">
        <v>1</v>
      </c>
      <c r="L16" s="1">
        <f>-HYDROGENCO2!O16*1000</f>
        <v>0</v>
      </c>
      <c r="N16" s="1"/>
      <c r="O16" s="1"/>
      <c r="P16" s="38"/>
      <c r="R16" s="1"/>
      <c r="S16" s="13"/>
    </row>
    <row r="17" spans="4:19">
      <c r="D17" s="5" t="str">
        <f t="shared" si="0"/>
        <v>SINKCCU_Fake_H2</v>
      </c>
      <c r="H17" s="4"/>
      <c r="I17" s="1">
        <v>2026</v>
      </c>
      <c r="J17" s="1" t="s">
        <v>42</v>
      </c>
      <c r="K17" s="1">
        <v>1</v>
      </c>
      <c r="L17" s="1">
        <f>-HYDROGENCO2!O17*1000</f>
        <v>0</v>
      </c>
      <c r="N17" s="1"/>
      <c r="O17" s="1"/>
      <c r="P17" s="38"/>
      <c r="R17" s="1"/>
      <c r="S17" s="13"/>
    </row>
    <row r="18" spans="4:19">
      <c r="D18" s="5" t="str">
        <f t="shared" si="0"/>
        <v>SINKCCU_Fake_H2</v>
      </c>
      <c r="H18" s="4"/>
      <c r="I18" s="1">
        <v>2027</v>
      </c>
      <c r="J18" s="1" t="s">
        <v>42</v>
      </c>
      <c r="K18" s="1">
        <v>1</v>
      </c>
      <c r="L18" s="1">
        <f>-HYDROGENCO2!O18*1000</f>
        <v>0</v>
      </c>
      <c r="N18" s="1"/>
      <c r="O18" s="1"/>
      <c r="P18" s="38"/>
      <c r="R18" s="1"/>
      <c r="S18" s="13"/>
    </row>
    <row r="19" spans="4:19">
      <c r="D19" s="5" t="str">
        <f t="shared" si="0"/>
        <v>SINKCCU_Fake_H2</v>
      </c>
      <c r="H19" s="4"/>
      <c r="I19" s="1">
        <v>2028</v>
      </c>
      <c r="J19" s="1" t="s">
        <v>42</v>
      </c>
      <c r="K19" s="1">
        <v>1</v>
      </c>
      <c r="L19" s="1">
        <f>-HYDROGENCO2!O19*1000</f>
        <v>0</v>
      </c>
      <c r="N19" s="1"/>
      <c r="O19" s="1"/>
      <c r="P19" s="38"/>
      <c r="R19" s="1"/>
      <c r="S19" s="13"/>
    </row>
    <row r="20" spans="4:19">
      <c r="D20" s="5" t="str">
        <f t="shared" si="0"/>
        <v>SINKCCU_Fake_H2</v>
      </c>
      <c r="H20" s="4"/>
      <c r="I20" s="1">
        <v>2029</v>
      </c>
      <c r="J20" s="1" t="s">
        <v>42</v>
      </c>
      <c r="K20" s="1">
        <v>1</v>
      </c>
      <c r="L20" s="1">
        <f>-HYDROGENCO2!O20*1000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SINKCCU_Fake_H2</v>
      </c>
      <c r="H21" s="4"/>
      <c r="I21" s="1">
        <v>2030</v>
      </c>
      <c r="J21" s="1" t="s">
        <v>42</v>
      </c>
      <c r="K21" s="1">
        <v>1</v>
      </c>
      <c r="L21" s="1">
        <f>-HYDROGENCO2!O21*1000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SINKCCU_Fake_H2</v>
      </c>
      <c r="H22" s="4"/>
      <c r="I22" s="1">
        <v>2031</v>
      </c>
      <c r="J22" s="1" t="s">
        <v>42</v>
      </c>
      <c r="K22" s="1">
        <v>1</v>
      </c>
      <c r="L22" s="1">
        <f>-HYDROGENCO2!O22*1000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SINKCCU_Fake_H2</v>
      </c>
      <c r="H23" s="4"/>
      <c r="I23" s="1">
        <v>2032</v>
      </c>
      <c r="J23" s="1" t="s">
        <v>42</v>
      </c>
      <c r="K23" s="1">
        <v>1</v>
      </c>
      <c r="L23" s="1">
        <f>-HYDROGENCO2!O23*1000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SINKCCU_Fake_H2</v>
      </c>
      <c r="H24" s="4"/>
      <c r="I24" s="1">
        <v>2033</v>
      </c>
      <c r="J24" s="1" t="s">
        <v>42</v>
      </c>
      <c r="K24" s="1">
        <v>1</v>
      </c>
      <c r="L24" s="1">
        <f>-HYDROGENCO2!O24*1000</f>
        <v>12.553000000000001</v>
      </c>
      <c r="N24" s="1"/>
      <c r="O24" s="1"/>
      <c r="P24" s="13"/>
      <c r="R24" s="1"/>
      <c r="S24" s="13"/>
    </row>
    <row r="25" spans="4:19">
      <c r="D25" s="5" t="str">
        <f t="shared" si="0"/>
        <v>SINKCCU_Fake_H2</v>
      </c>
      <c r="H25" s="4"/>
      <c r="I25" s="1">
        <v>2034</v>
      </c>
      <c r="J25" s="1" t="s">
        <v>42</v>
      </c>
      <c r="K25" s="1">
        <v>1</v>
      </c>
      <c r="L25" s="1">
        <f>-HYDROGENCO2!O25*1000</f>
        <v>298.85000000000002</v>
      </c>
      <c r="N25" s="1"/>
      <c r="O25" s="1"/>
      <c r="P25" s="13"/>
      <c r="R25" s="1"/>
      <c r="S25" s="13"/>
    </row>
    <row r="26" spans="4:19">
      <c r="D26" s="5" t="str">
        <f t="shared" si="0"/>
        <v>SINKCCU_Fake_H2</v>
      </c>
      <c r="H26" s="4"/>
      <c r="I26" s="1">
        <v>2035</v>
      </c>
      <c r="J26" s="1" t="s">
        <v>42</v>
      </c>
      <c r="K26" s="1">
        <v>1</v>
      </c>
      <c r="L26" s="1">
        <f>-HYDROGENCO2!O26*1000</f>
        <v>1039.8951999999999</v>
      </c>
      <c r="N26" s="1"/>
      <c r="O26" s="1"/>
      <c r="P26" s="13"/>
      <c r="R26" s="1"/>
      <c r="S26" s="13"/>
    </row>
    <row r="27" spans="4:19">
      <c r="D27" s="5" t="str">
        <f t="shared" si="0"/>
        <v>SINKCCU_Fake_H2</v>
      </c>
      <c r="H27" s="4"/>
      <c r="I27" s="1">
        <v>2036</v>
      </c>
      <c r="J27" s="1" t="s">
        <v>42</v>
      </c>
      <c r="K27" s="1">
        <v>1</v>
      </c>
      <c r="L27" s="1">
        <f>-HYDROGENCO2!O27*1000</f>
        <v>2128.7020000000002</v>
      </c>
      <c r="N27" s="1"/>
      <c r="O27" s="1"/>
      <c r="P27" s="13"/>
      <c r="R27" s="1"/>
      <c r="S27" s="13"/>
    </row>
    <row r="28" spans="4:19">
      <c r="D28" s="5" t="str">
        <f t="shared" si="0"/>
        <v>SINKCCU_Fake_H2</v>
      </c>
      <c r="H28" s="4"/>
      <c r="I28" s="1">
        <v>2037</v>
      </c>
      <c r="J28" s="1" t="s">
        <v>42</v>
      </c>
      <c r="K28" s="1">
        <v>1</v>
      </c>
      <c r="L28" s="1">
        <f>-HYDROGENCO2!O28*1000</f>
        <v>3082.7071999999998</v>
      </c>
      <c r="N28" s="1"/>
      <c r="O28" s="1"/>
      <c r="P28" s="13"/>
      <c r="R28" s="1"/>
      <c r="S28" s="13"/>
    </row>
    <row r="29" spans="4:19">
      <c r="D29" s="5" t="str">
        <f t="shared" si="0"/>
        <v>SINKCCU_Fake_H2</v>
      </c>
      <c r="H29" s="4"/>
      <c r="I29" s="1">
        <v>2038</v>
      </c>
      <c r="J29" s="1" t="s">
        <v>42</v>
      </c>
      <c r="K29" s="1">
        <v>1</v>
      </c>
      <c r="L29" s="1">
        <f>-HYDROGENCO2!O29*1000</f>
        <v>4183.5428000000002</v>
      </c>
      <c r="N29" s="1"/>
      <c r="O29" s="1"/>
      <c r="P29" s="13"/>
      <c r="R29" s="1"/>
      <c r="S29" s="13"/>
    </row>
    <row r="30" spans="4:19">
      <c r="D30" s="5" t="str">
        <f t="shared" si="0"/>
        <v>SINKCCU_Fake_H2</v>
      </c>
      <c r="H30" s="4"/>
      <c r="I30" s="1">
        <v>2039</v>
      </c>
      <c r="J30" s="1" t="s">
        <v>42</v>
      </c>
      <c r="K30" s="1">
        <v>1</v>
      </c>
      <c r="L30" s="1">
        <f>-HYDROGENCO2!O30*1000</f>
        <v>5394.7619999999997</v>
      </c>
      <c r="N30" s="1"/>
      <c r="O30" s="1"/>
      <c r="P30" s="13"/>
      <c r="R30" s="1"/>
      <c r="S30" s="13"/>
    </row>
    <row r="31" spans="4:19">
      <c r="D31" s="5" t="str">
        <f t="shared" si="0"/>
        <v>SINKCCU_Fake_H2</v>
      </c>
      <c r="H31" s="4"/>
      <c r="I31" s="1">
        <v>2040</v>
      </c>
      <c r="J31" s="1" t="s">
        <v>42</v>
      </c>
      <c r="K31" s="1">
        <v>1</v>
      </c>
      <c r="L31" s="1">
        <f>-HYDROGENCO2!O31*1000</f>
        <v>6709.4956000000002</v>
      </c>
      <c r="N31" s="1"/>
      <c r="O31" s="1"/>
      <c r="P31" s="13"/>
      <c r="R31" s="1"/>
      <c r="S31" s="13"/>
    </row>
    <row r="32" spans="4:19">
      <c r="D32" s="5" t="str">
        <f t="shared" si="0"/>
        <v>SINKCCU_Fake_H2</v>
      </c>
      <c r="H32" s="4"/>
      <c r="I32" s="1">
        <v>2041</v>
      </c>
      <c r="J32" s="1" t="s">
        <v>42</v>
      </c>
      <c r="K32" s="1">
        <v>1</v>
      </c>
      <c r="L32" s="1">
        <f>-HYDROGENCO2!O32*1000</f>
        <v>8266.3040000000001</v>
      </c>
      <c r="N32" s="1"/>
      <c r="O32" s="1"/>
      <c r="P32" s="13"/>
      <c r="R32" s="1"/>
      <c r="S32" s="13"/>
    </row>
    <row r="33" spans="4:19">
      <c r="D33" s="5" t="str">
        <f t="shared" si="0"/>
        <v>SINKCCU_Fake_H2</v>
      </c>
      <c r="H33" s="4"/>
      <c r="I33" s="1">
        <v>2042</v>
      </c>
      <c r="J33" s="1" t="s">
        <v>42</v>
      </c>
      <c r="K33" s="1">
        <v>1</v>
      </c>
      <c r="L33" s="1">
        <f>-HYDROGENCO2!O33*1000</f>
        <v>9940.9171999999999</v>
      </c>
      <c r="N33" s="1"/>
      <c r="O33" s="1"/>
      <c r="P33" s="13"/>
      <c r="R33" s="1"/>
      <c r="S33" s="13"/>
    </row>
    <row r="34" spans="4:19">
      <c r="D34" s="5" t="str">
        <f t="shared" si="0"/>
        <v>SINKCCU_Fake_H2</v>
      </c>
      <c r="H34" s="4"/>
      <c r="I34" s="1">
        <v>2043</v>
      </c>
      <c r="J34" s="1" t="s">
        <v>42</v>
      </c>
      <c r="K34" s="1">
        <v>1</v>
      </c>
      <c r="L34" s="1">
        <f>-HYDROGENCO2!O34*1000</f>
        <v>11042.157999999999</v>
      </c>
      <c r="N34" s="1"/>
      <c r="O34" s="1"/>
      <c r="P34" s="13"/>
      <c r="R34" s="1"/>
      <c r="S34" s="13"/>
    </row>
    <row r="35" spans="4:19">
      <c r="D35" s="5" t="str">
        <f t="shared" si="0"/>
        <v>SINKCCU_Fake_H2</v>
      </c>
      <c r="H35" s="4"/>
      <c r="I35" s="1">
        <v>2044</v>
      </c>
      <c r="J35" s="1" t="s">
        <v>42</v>
      </c>
      <c r="K35" s="1">
        <v>1</v>
      </c>
      <c r="L35" s="1">
        <f>-HYDROGENCO2!O35*1000</f>
        <v>12122.078799999999</v>
      </c>
      <c r="N35" s="1"/>
      <c r="O35" s="1"/>
      <c r="P35" s="13"/>
      <c r="R35" s="1"/>
      <c r="S35" s="13"/>
    </row>
    <row r="36" spans="4:19">
      <c r="D36" s="5" t="str">
        <f t="shared" si="0"/>
        <v>SINKCCU_Fake_H2</v>
      </c>
      <c r="H36" s="4"/>
      <c r="I36" s="1">
        <v>2045</v>
      </c>
      <c r="J36" s="1" t="s">
        <v>42</v>
      </c>
      <c r="K36" s="1">
        <v>1</v>
      </c>
      <c r="L36" s="1">
        <f>-HYDROGENCO2!O36*1000</f>
        <v>13165.833199999999</v>
      </c>
      <c r="N36" s="1"/>
      <c r="O36" s="1"/>
      <c r="P36" s="13"/>
      <c r="R36" s="1"/>
      <c r="S36" s="13"/>
    </row>
    <row r="37" spans="4:19">
      <c r="D37" s="5" t="str">
        <f t="shared" si="0"/>
        <v>SINKCCU_Fake_H2</v>
      </c>
      <c r="H37" s="4"/>
      <c r="I37" s="1">
        <v>2046</v>
      </c>
      <c r="J37" s="1" t="s">
        <v>42</v>
      </c>
      <c r="K37" s="1">
        <v>1</v>
      </c>
      <c r="L37" s="1">
        <f>-HYDROGENCO2!O37*1000</f>
        <v>14586.733200000001</v>
      </c>
      <c r="N37" s="1"/>
      <c r="O37" s="1"/>
      <c r="P37" s="13"/>
      <c r="R37" s="1"/>
      <c r="S37" s="13"/>
    </row>
    <row r="38" spans="4:19">
      <c r="D38" s="5" t="str">
        <f t="shared" si="0"/>
        <v>SINKCCU_Fake_H2</v>
      </c>
      <c r="H38" s="4"/>
      <c r="I38" s="1">
        <v>2047</v>
      </c>
      <c r="J38" s="1" t="s">
        <v>42</v>
      </c>
      <c r="K38" s="1">
        <v>1</v>
      </c>
      <c r="L38" s="1">
        <f>-HYDROGENCO2!O38*1000</f>
        <v>16070.81472</v>
      </c>
      <c r="N38" s="1"/>
      <c r="O38" s="1"/>
      <c r="P38" s="13"/>
      <c r="R38" s="1"/>
      <c r="S38" s="13"/>
    </row>
    <row r="39" spans="4:19">
      <c r="D39" s="5" t="str">
        <f t="shared" si="0"/>
        <v>SINKCCU_Fake_H2</v>
      </c>
      <c r="H39" s="4"/>
      <c r="I39" s="1">
        <v>2048</v>
      </c>
      <c r="J39" s="1" t="s">
        <v>42</v>
      </c>
      <c r="K39" s="1">
        <v>1</v>
      </c>
      <c r="L39" s="1">
        <f>-HYDROGENCO2!O39*1000</f>
        <v>17601.420559999999</v>
      </c>
      <c r="N39" s="1"/>
      <c r="O39" s="1"/>
      <c r="P39" s="13"/>
      <c r="R39" s="1"/>
      <c r="S39" s="13"/>
    </row>
    <row r="40" spans="4:19">
      <c r="D40" s="5" t="str">
        <f t="shared" si="0"/>
        <v>SINKCCU_Fake_H2</v>
      </c>
      <c r="H40" s="4"/>
      <c r="I40" s="1">
        <v>2049</v>
      </c>
      <c r="J40" s="1" t="s">
        <v>42</v>
      </c>
      <c r="K40" s="1">
        <v>1</v>
      </c>
      <c r="L40" s="1">
        <f>-HYDROGENCO2!O40*1000</f>
        <v>19196.153119999999</v>
      </c>
      <c r="N40" s="1"/>
      <c r="O40" s="1"/>
      <c r="P40" s="13"/>
      <c r="R40" s="1"/>
      <c r="S40" s="13"/>
    </row>
    <row r="41" spans="4:19">
      <c r="D41" s="5" t="str">
        <f t="shared" si="0"/>
        <v>SINKCCU_Fake_H2</v>
      </c>
      <c r="H41" s="4"/>
      <c r="I41" s="1">
        <v>2050</v>
      </c>
      <c r="J41" s="1" t="s">
        <v>42</v>
      </c>
      <c r="K41" s="1">
        <v>1</v>
      </c>
      <c r="L41" s="1">
        <f>-HYDROGENCO2!O41*1000</f>
        <v>20757.8472</v>
      </c>
      <c r="N41" s="1"/>
      <c r="O41" s="1"/>
      <c r="P41" s="13"/>
      <c r="R41" s="1"/>
      <c r="S41" s="13"/>
    </row>
  </sheetData>
  <pageMargins left="0.75" right="0.75" top="1" bottom="1" header="0.5" footer="0.5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79989013336588644"/>
  </sheetPr>
  <dimension ref="A4:S41"/>
  <sheetViews>
    <sheetView topLeftCell="A4" zoomScale="66" zoomScaleNormal="66" workbookViewId="0">
      <selection activeCell="J9" sqref="J9"/>
    </sheetView>
  </sheetViews>
  <sheetFormatPr defaultColWidth="8.7265625" defaultRowHeight="14.5"/>
  <cols>
    <col min="1" max="1" width="9" style="1"/>
    <col min="2" max="3" width="8.7265625" style="1"/>
    <col min="4" max="4" width="20.269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9" spans="2:19">
      <c r="J9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7"/>
      <c r="P10" t="s">
        <v>45</v>
      </c>
      <c r="S10" t="s">
        <v>46</v>
      </c>
    </row>
    <row r="11" spans="2:19">
      <c r="B11" s="1" t="s">
        <v>47</v>
      </c>
      <c r="D11" s="5" t="s">
        <v>48</v>
      </c>
      <c r="H11" s="4"/>
      <c r="I11" s="1">
        <v>2020</v>
      </c>
      <c r="J11" s="1" t="s">
        <v>16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O11" s="1">
        <v>0</v>
      </c>
      <c r="P11" s="13">
        <v>0</v>
      </c>
      <c r="S11" s="13">
        <v>-13.38768103</v>
      </c>
    </row>
    <row r="12" spans="2:19">
      <c r="D12" s="5" t="str">
        <f t="shared" ref="D12:D41" si="2">D11</f>
        <v>SINKCCU_Fake_DAC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  <c r="N12" s="1">
        <f t="shared" si="1"/>
        <v>0</v>
      </c>
      <c r="O12" s="1">
        <v>0</v>
      </c>
      <c r="P12" s="13">
        <v>0</v>
      </c>
      <c r="R12" s="1"/>
      <c r="S12" s="13">
        <v>-17.30257254</v>
      </c>
    </row>
    <row r="13" spans="2:19">
      <c r="D13" s="5" t="str">
        <f t="shared" si="2"/>
        <v>SINKCCU_Fake_DAC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  <c r="N13" s="1">
        <f t="shared" si="1"/>
        <v>0</v>
      </c>
      <c r="O13" s="1">
        <v>0</v>
      </c>
      <c r="P13" s="13">
        <v>0</v>
      </c>
      <c r="R13" s="1"/>
      <c r="S13" s="13">
        <v>-15.406325819999999</v>
      </c>
    </row>
    <row r="14" spans="2:19">
      <c r="D14" s="5" t="str">
        <f t="shared" si="2"/>
        <v>SINKCCU_Fake_DAC</v>
      </c>
      <c r="H14" s="4"/>
      <c r="I14" s="1">
        <v>2023</v>
      </c>
      <c r="J14" s="1" t="s">
        <v>16</v>
      </c>
      <c r="K14" s="1">
        <v>1</v>
      </c>
      <c r="L14" s="1">
        <f t="shared" si="0"/>
        <v>3.4799999999999999E-10</v>
      </c>
      <c r="N14" s="1">
        <f t="shared" si="1"/>
        <v>3.4799999999999999E-10</v>
      </c>
      <c r="O14" s="1">
        <f t="shared" ref="O14:O41" si="3">P14*-1000</f>
        <v>3.4799999999999999E-10</v>
      </c>
      <c r="P14" s="38">
        <v>-3.4799999999999998E-13</v>
      </c>
      <c r="R14" s="1"/>
      <c r="S14" s="13">
        <v>-17.23053509</v>
      </c>
    </row>
    <row r="15" spans="2:19">
      <c r="D15" s="5" t="str">
        <f t="shared" si="2"/>
        <v>SINKCCU_Fake_DAC</v>
      </c>
      <c r="H15" s="4"/>
      <c r="I15" s="1">
        <v>2024</v>
      </c>
      <c r="J15" s="1" t="s">
        <v>16</v>
      </c>
      <c r="K15" s="1">
        <v>1</v>
      </c>
      <c r="L15" s="1">
        <f t="shared" si="0"/>
        <v>2.29E-7</v>
      </c>
      <c r="N15" s="1">
        <f t="shared" si="1"/>
        <v>2.29E-7</v>
      </c>
      <c r="O15" s="1">
        <f t="shared" si="3"/>
        <v>2.29E-7</v>
      </c>
      <c r="P15" s="38">
        <v>-2.2900000000000001E-10</v>
      </c>
      <c r="R15" s="1"/>
      <c r="S15" s="13">
        <v>-19.054744370000002</v>
      </c>
    </row>
    <row r="16" spans="2:19">
      <c r="D16" s="5" t="str">
        <f t="shared" si="2"/>
        <v>SINKCCU_Fake_DAC</v>
      </c>
      <c r="H16" s="4"/>
      <c r="I16" s="1">
        <v>2025</v>
      </c>
      <c r="J16" s="1" t="s">
        <v>16</v>
      </c>
      <c r="K16" s="1">
        <v>1</v>
      </c>
      <c r="L16" s="1">
        <f t="shared" si="0"/>
        <v>1.8099999999999999E-5</v>
      </c>
      <c r="N16" s="1">
        <f t="shared" si="1"/>
        <v>1.8099999999999999E-5</v>
      </c>
      <c r="O16" s="1">
        <f t="shared" si="3"/>
        <v>1.8099999999999999E-5</v>
      </c>
      <c r="P16" s="38">
        <v>-1.81E-8</v>
      </c>
      <c r="R16" s="1"/>
      <c r="S16" s="13">
        <v>-20.878953639999999</v>
      </c>
    </row>
    <row r="17" spans="4:19">
      <c r="D17" s="5" t="str">
        <f t="shared" si="2"/>
        <v>SINKCCU_Fake_DAC</v>
      </c>
      <c r="H17" s="4"/>
      <c r="I17" s="1">
        <v>2026</v>
      </c>
      <c r="J17" s="1" t="s">
        <v>16</v>
      </c>
      <c r="K17" s="1">
        <v>1</v>
      </c>
      <c r="L17" s="1">
        <f t="shared" si="0"/>
        <v>4.2000000000000002E-4</v>
      </c>
      <c r="N17" s="1">
        <f t="shared" si="1"/>
        <v>4.2000000000000002E-4</v>
      </c>
      <c r="O17" s="1">
        <f t="shared" si="3"/>
        <v>4.2000000000000002E-4</v>
      </c>
      <c r="P17" s="38">
        <v>-4.2E-7</v>
      </c>
      <c r="R17" s="1"/>
      <c r="S17" s="13">
        <v>-22.70316291</v>
      </c>
    </row>
    <row r="18" spans="4:19">
      <c r="D18" s="5" t="str">
        <f t="shared" si="2"/>
        <v>SINKCCU_Fake_DAC</v>
      </c>
      <c r="H18" s="4"/>
      <c r="I18" s="1">
        <v>2027</v>
      </c>
      <c r="J18" s="1" t="s">
        <v>16</v>
      </c>
      <c r="K18" s="1">
        <v>1</v>
      </c>
      <c r="L18" s="1">
        <f t="shared" si="0"/>
        <v>4.6100000000000004E-3</v>
      </c>
      <c r="N18" s="1">
        <f t="shared" si="1"/>
        <v>4.6100000000000004E-3</v>
      </c>
      <c r="O18" s="1">
        <f t="shared" si="3"/>
        <v>4.6100000000000004E-3</v>
      </c>
      <c r="P18" s="38">
        <v>-4.6099999999999999E-6</v>
      </c>
      <c r="R18" s="1"/>
      <c r="S18" s="13">
        <v>-24.52737218</v>
      </c>
    </row>
    <row r="19" spans="4:19">
      <c r="D19" s="5" t="str">
        <f t="shared" si="2"/>
        <v>SINKCCU_Fake_DAC</v>
      </c>
      <c r="H19" s="4"/>
      <c r="I19" s="1">
        <v>2028</v>
      </c>
      <c r="J19" s="1" t="s">
        <v>16</v>
      </c>
      <c r="K19" s="1">
        <v>1</v>
      </c>
      <c r="L19" s="1">
        <f t="shared" si="0"/>
        <v>3.0800000000000001E-2</v>
      </c>
      <c r="N19" s="1">
        <f t="shared" si="1"/>
        <v>3.0800000000000001E-2</v>
      </c>
      <c r="O19" s="1">
        <f t="shared" si="3"/>
        <v>3.0800000000000001E-2</v>
      </c>
      <c r="P19" s="38">
        <v>-3.0800000000000003E-5</v>
      </c>
      <c r="R19" s="1"/>
      <c r="S19" s="13">
        <v>-26.351581459999998</v>
      </c>
    </row>
    <row r="20" spans="4:19">
      <c r="D20" s="5" t="str">
        <f t="shared" si="2"/>
        <v>SINKCCU_Fake_DAC</v>
      </c>
      <c r="H20" s="4"/>
      <c r="I20" s="1">
        <v>2029</v>
      </c>
      <c r="J20" s="1" t="s">
        <v>16</v>
      </c>
      <c r="K20" s="1">
        <v>1</v>
      </c>
      <c r="L20" s="1">
        <f t="shared" si="0"/>
        <v>0.14587900000000001</v>
      </c>
      <c r="N20" s="1">
        <f t="shared" si="1"/>
        <v>0.14587900000000001</v>
      </c>
      <c r="O20" s="1">
        <f t="shared" si="3"/>
        <v>0.14587900000000001</v>
      </c>
      <c r="P20" s="13">
        <v>-1.4587899999999999E-4</v>
      </c>
      <c r="R20" s="1"/>
      <c r="S20" s="13">
        <v>-28.175790729999999</v>
      </c>
    </row>
    <row r="21" spans="4:19">
      <c r="D21" s="5" t="str">
        <f t="shared" si="2"/>
        <v>SINKCCU_Fake_DAC</v>
      </c>
      <c r="H21" s="4"/>
      <c r="I21" s="1">
        <v>2030</v>
      </c>
      <c r="J21" s="1" t="s">
        <v>16</v>
      </c>
      <c r="K21" s="1">
        <v>1</v>
      </c>
      <c r="L21" s="1">
        <f t="shared" si="0"/>
        <v>0.54004700000000005</v>
      </c>
      <c r="N21" s="1">
        <f t="shared" si="1"/>
        <v>0.54004700000000005</v>
      </c>
      <c r="O21" s="1">
        <f t="shared" si="3"/>
        <v>0.54004700000000005</v>
      </c>
      <c r="P21" s="13">
        <v>-5.4004699999999999E-4</v>
      </c>
      <c r="R21" s="1"/>
      <c r="S21" s="13">
        <v>-30</v>
      </c>
    </row>
    <row r="22" spans="4:19">
      <c r="D22" s="5" t="str">
        <f t="shared" si="2"/>
        <v>SINKCCU_Fake_DAC</v>
      </c>
      <c r="H22" s="4"/>
      <c r="I22" s="1">
        <v>2031</v>
      </c>
      <c r="J22" s="1" t="s">
        <v>16</v>
      </c>
      <c r="K22" s="1">
        <v>1</v>
      </c>
      <c r="L22" s="1">
        <f t="shared" si="0"/>
        <v>2.4950709999999998</v>
      </c>
      <c r="N22" s="1">
        <f t="shared" si="1"/>
        <v>2.4950709999999998</v>
      </c>
      <c r="O22" s="1">
        <f t="shared" si="3"/>
        <v>2.4950709999999998</v>
      </c>
      <c r="P22" s="13">
        <v>-2.4950710000000002E-3</v>
      </c>
      <c r="R22" s="1"/>
      <c r="S22" s="13">
        <v>-31</v>
      </c>
    </row>
    <row r="23" spans="4:19">
      <c r="D23" s="5" t="str">
        <f t="shared" si="2"/>
        <v>SINKCCU_Fake_DAC</v>
      </c>
      <c r="H23" s="4"/>
      <c r="I23" s="1">
        <v>2032</v>
      </c>
      <c r="J23" s="1" t="s">
        <v>16</v>
      </c>
      <c r="K23" s="1">
        <v>1</v>
      </c>
      <c r="L23" s="1">
        <f t="shared" si="0"/>
        <v>9.7468839999999997</v>
      </c>
      <c r="N23" s="1">
        <f t="shared" si="1"/>
        <v>9.7468839999999997</v>
      </c>
      <c r="O23" s="1">
        <f t="shared" si="3"/>
        <v>9.7468839999999997</v>
      </c>
      <c r="P23" s="13">
        <v>-9.7468840000000008E-3</v>
      </c>
      <c r="R23" s="1"/>
      <c r="S23" s="13">
        <v>-32</v>
      </c>
    </row>
    <row r="24" spans="4:19">
      <c r="D24" s="5" t="str">
        <f t="shared" si="2"/>
        <v>SINKCCU_Fake_DAC</v>
      </c>
      <c r="H24" s="4"/>
      <c r="I24" s="1">
        <v>2033</v>
      </c>
      <c r="J24" s="1" t="s">
        <v>16</v>
      </c>
      <c r="K24" s="1">
        <v>1</v>
      </c>
      <c r="L24" s="1">
        <f t="shared" si="0"/>
        <v>31.360810000000001</v>
      </c>
      <c r="N24" s="1">
        <f t="shared" si="1"/>
        <v>31.360810000000001</v>
      </c>
      <c r="O24" s="1">
        <f t="shared" si="3"/>
        <v>31.360810000000001</v>
      </c>
      <c r="P24" s="13">
        <v>-3.1360810000000003E-2</v>
      </c>
      <c r="R24" s="1"/>
      <c r="S24" s="13">
        <v>-33</v>
      </c>
    </row>
    <row r="25" spans="4:19">
      <c r="D25" s="5" t="str">
        <f t="shared" si="2"/>
        <v>SINKCCU_Fake_DAC</v>
      </c>
      <c r="H25" s="4"/>
      <c r="I25" s="1">
        <v>2034</v>
      </c>
      <c r="J25" s="1" t="s">
        <v>16</v>
      </c>
      <c r="K25" s="1">
        <v>1</v>
      </c>
      <c r="L25" s="1">
        <f t="shared" si="0"/>
        <v>85.732495</v>
      </c>
      <c r="N25" s="1">
        <f t="shared" si="1"/>
        <v>85.732495</v>
      </c>
      <c r="O25" s="1">
        <f t="shared" si="3"/>
        <v>85.732495</v>
      </c>
      <c r="P25" s="13">
        <v>-8.5732495000000006E-2</v>
      </c>
      <c r="R25" s="1"/>
      <c r="S25" s="13">
        <v>-34</v>
      </c>
    </row>
    <row r="26" spans="4:19">
      <c r="D26" s="5" t="str">
        <f t="shared" si="2"/>
        <v>SINKCCU_Fake_DAC</v>
      </c>
      <c r="H26" s="4"/>
      <c r="I26" s="1">
        <v>2035</v>
      </c>
      <c r="J26" s="1" t="s">
        <v>16</v>
      </c>
      <c r="K26" s="1">
        <v>1</v>
      </c>
      <c r="L26" s="1">
        <f t="shared" si="0"/>
        <v>205.21628999999999</v>
      </c>
      <c r="N26" s="1">
        <f t="shared" si="1"/>
        <v>205.21628999999999</v>
      </c>
      <c r="O26" s="1">
        <f t="shared" si="3"/>
        <v>205.21628999999999</v>
      </c>
      <c r="P26" s="13">
        <v>-0.20521629</v>
      </c>
      <c r="R26" s="1"/>
      <c r="S26" s="13">
        <v>-35</v>
      </c>
    </row>
    <row r="27" spans="4:19">
      <c r="D27" s="5" t="str">
        <f t="shared" si="2"/>
        <v>SINKCCU_Fake_DAC</v>
      </c>
      <c r="H27" s="4"/>
      <c r="I27" s="1">
        <v>2036</v>
      </c>
      <c r="J27" s="1" t="s">
        <v>16</v>
      </c>
      <c r="K27" s="1">
        <v>1</v>
      </c>
      <c r="L27" s="1">
        <f t="shared" si="0"/>
        <v>435.33742100000001</v>
      </c>
      <c r="N27" s="1">
        <f t="shared" si="1"/>
        <v>435.33742100000001</v>
      </c>
      <c r="O27" s="1">
        <f t="shared" si="3"/>
        <v>435.33742100000001</v>
      </c>
      <c r="P27" s="13">
        <v>-0.435337421</v>
      </c>
      <c r="R27" s="1"/>
      <c r="S27" s="13">
        <v>-36</v>
      </c>
    </row>
    <row r="28" spans="4:19">
      <c r="D28" s="5" t="str">
        <f t="shared" si="2"/>
        <v>SINKCCU_Fake_DAC</v>
      </c>
      <c r="H28" s="4"/>
      <c r="I28" s="1">
        <v>2037</v>
      </c>
      <c r="J28" s="1" t="s">
        <v>16</v>
      </c>
      <c r="K28" s="1">
        <v>1</v>
      </c>
      <c r="L28" s="1">
        <f t="shared" si="0"/>
        <v>840.418947</v>
      </c>
      <c r="N28" s="1">
        <f t="shared" si="1"/>
        <v>840.418947</v>
      </c>
      <c r="O28" s="1">
        <f t="shared" si="3"/>
        <v>840.418947</v>
      </c>
      <c r="P28" s="13">
        <v>-0.84041894699999997</v>
      </c>
      <c r="R28" s="1"/>
      <c r="S28" s="13">
        <v>-37</v>
      </c>
    </row>
    <row r="29" spans="4:19">
      <c r="D29" s="5" t="str">
        <f t="shared" si="2"/>
        <v>SINKCCU_Fake_DAC</v>
      </c>
      <c r="H29" s="4"/>
      <c r="I29" s="1">
        <v>2038</v>
      </c>
      <c r="J29" s="1" t="s">
        <v>16</v>
      </c>
      <c r="K29" s="1">
        <v>1</v>
      </c>
      <c r="L29" s="1">
        <f t="shared" si="0"/>
        <v>1500.4054699999999</v>
      </c>
      <c r="N29" s="1">
        <f t="shared" si="1"/>
        <v>1500.4054699999999</v>
      </c>
      <c r="O29" s="1">
        <f t="shared" si="3"/>
        <v>1500.4054699999999</v>
      </c>
      <c r="P29" s="13">
        <v>-1.50040547</v>
      </c>
      <c r="R29" s="1"/>
      <c r="S29" s="13">
        <v>-38</v>
      </c>
    </row>
    <row r="30" spans="4:19">
      <c r="D30" s="5" t="str">
        <f t="shared" si="2"/>
        <v>SINKCCU_Fake_DAC</v>
      </c>
      <c r="H30" s="4"/>
      <c r="I30" s="1">
        <v>2039</v>
      </c>
      <c r="J30" s="1" t="s">
        <v>16</v>
      </c>
      <c r="K30" s="1">
        <v>1</v>
      </c>
      <c r="L30" s="1">
        <f t="shared" si="0"/>
        <v>2505.2157459999999</v>
      </c>
      <c r="N30" s="1">
        <f t="shared" si="1"/>
        <v>2505.2157459999999</v>
      </c>
      <c r="O30" s="1">
        <f t="shared" si="3"/>
        <v>2505.2157459999999</v>
      </c>
      <c r="P30" s="13">
        <v>-2.5052157460000002</v>
      </c>
      <c r="R30" s="1"/>
      <c r="S30" s="13">
        <v>-39</v>
      </c>
    </row>
    <row r="31" spans="4:19">
      <c r="D31" s="5" t="str">
        <f t="shared" si="2"/>
        <v>SINKCCU_Fake_DAC</v>
      </c>
      <c r="H31" s="4"/>
      <c r="I31" s="1">
        <v>2040</v>
      </c>
      <c r="J31" s="1" t="s">
        <v>16</v>
      </c>
      <c r="K31" s="1">
        <v>1</v>
      </c>
      <c r="L31" s="1">
        <f t="shared" si="0"/>
        <v>3945.7231409999999</v>
      </c>
      <c r="N31" s="1">
        <f t="shared" si="1"/>
        <v>3945.7231409999999</v>
      </c>
      <c r="O31" s="1">
        <f t="shared" si="3"/>
        <v>3945.7231409999999</v>
      </c>
      <c r="P31" s="13">
        <v>-3.9457231410000002</v>
      </c>
      <c r="R31" s="1"/>
      <c r="S31" s="13">
        <v>-40</v>
      </c>
    </row>
    <row r="32" spans="4:19">
      <c r="D32" s="5" t="str">
        <f t="shared" si="2"/>
        <v>SINKCCU_Fake_DAC</v>
      </c>
      <c r="H32" s="4"/>
      <c r="I32" s="1">
        <v>2041</v>
      </c>
      <c r="J32" s="1" t="s">
        <v>16</v>
      </c>
      <c r="K32" s="1">
        <v>1</v>
      </c>
      <c r="L32" s="1">
        <f t="shared" si="0"/>
        <v>5823.8776939999998</v>
      </c>
      <c r="N32" s="1">
        <f t="shared" si="1"/>
        <v>5823.8776939999998</v>
      </c>
      <c r="O32" s="1">
        <f t="shared" si="3"/>
        <v>5823.8776939999998</v>
      </c>
      <c r="P32" s="13">
        <v>-5.8238776940000001</v>
      </c>
      <c r="R32" s="1"/>
      <c r="S32" s="13">
        <v>-41</v>
      </c>
    </row>
    <row r="33" spans="4:19">
      <c r="D33" s="5" t="str">
        <f t="shared" si="2"/>
        <v>SINKCCU_Fake_DAC</v>
      </c>
      <c r="H33" s="4"/>
      <c r="I33" s="1">
        <v>2042</v>
      </c>
      <c r="J33" s="1" t="s">
        <v>16</v>
      </c>
      <c r="K33" s="1">
        <v>1</v>
      </c>
      <c r="L33" s="1">
        <f t="shared" si="0"/>
        <v>8190.7389919999996</v>
      </c>
      <c r="N33" s="1">
        <f t="shared" si="1"/>
        <v>8190.7389919999996</v>
      </c>
      <c r="O33" s="1">
        <f t="shared" si="3"/>
        <v>8190.7389919999996</v>
      </c>
      <c r="P33" s="13">
        <v>-8.190738992</v>
      </c>
      <c r="R33" s="1"/>
      <c r="S33" s="13">
        <v>-42</v>
      </c>
    </row>
    <row r="34" spans="4:19">
      <c r="D34" s="5" t="str">
        <f t="shared" si="2"/>
        <v>SINKCCU_Fake_DAC</v>
      </c>
      <c r="H34" s="4"/>
      <c r="I34" s="1">
        <v>2043</v>
      </c>
      <c r="J34" s="1" t="s">
        <v>16</v>
      </c>
      <c r="K34" s="1">
        <v>1</v>
      </c>
      <c r="L34" s="1">
        <f t="shared" si="0"/>
        <v>11082.62213</v>
      </c>
      <c r="N34" s="1">
        <f t="shared" si="1"/>
        <v>11082.62213</v>
      </c>
      <c r="O34" s="1">
        <f t="shared" si="3"/>
        <v>11082.62213</v>
      </c>
      <c r="P34" s="13">
        <v>-11.082622130000001</v>
      </c>
      <c r="R34" s="1"/>
      <c r="S34" s="13">
        <v>-43</v>
      </c>
    </row>
    <row r="35" spans="4:19">
      <c r="D35" s="5" t="str">
        <f t="shared" si="2"/>
        <v>SINKCCU_Fake_DAC</v>
      </c>
      <c r="H35" s="4"/>
      <c r="I35" s="1">
        <v>2044</v>
      </c>
      <c r="J35" s="1" t="s">
        <v>16</v>
      </c>
      <c r="K35" s="1">
        <v>1</v>
      </c>
      <c r="L35" s="1">
        <f t="shared" si="0"/>
        <v>14518.999470000001</v>
      </c>
      <c r="N35" s="1">
        <f t="shared" si="1"/>
        <v>14518.999470000001</v>
      </c>
      <c r="O35" s="1">
        <f t="shared" si="3"/>
        <v>14518.999470000001</v>
      </c>
      <c r="P35" s="13">
        <v>-14.518999470000001</v>
      </c>
      <c r="R35" s="1"/>
      <c r="S35" s="13">
        <v>-44</v>
      </c>
    </row>
    <row r="36" spans="4:19">
      <c r="D36" s="5" t="str">
        <f t="shared" si="2"/>
        <v>SINKCCU_Fake_DAC</v>
      </c>
      <c r="H36" s="4"/>
      <c r="I36" s="1">
        <v>2045</v>
      </c>
      <c r="J36" s="1" t="s">
        <v>16</v>
      </c>
      <c r="K36" s="1">
        <v>1</v>
      </c>
      <c r="L36" s="1">
        <f t="shared" si="0"/>
        <v>18502.57415</v>
      </c>
      <c r="N36" s="1">
        <f t="shared" si="1"/>
        <v>18502.57415</v>
      </c>
      <c r="O36" s="1">
        <f t="shared" si="3"/>
        <v>18502.57415</v>
      </c>
      <c r="P36" s="13">
        <v>-18.502574150000001</v>
      </c>
      <c r="R36" s="1"/>
      <c r="S36" s="13">
        <v>-45</v>
      </c>
    </row>
    <row r="37" spans="4:19">
      <c r="D37" s="5" t="str">
        <f t="shared" si="2"/>
        <v>SINKCCU_Fake_DAC</v>
      </c>
      <c r="H37" s="4"/>
      <c r="I37" s="1">
        <v>2046</v>
      </c>
      <c r="J37" s="1" t="s">
        <v>16</v>
      </c>
      <c r="K37" s="1">
        <v>1</v>
      </c>
      <c r="L37" s="1">
        <f t="shared" si="0"/>
        <v>23021.178400000001</v>
      </c>
      <c r="N37" s="1">
        <f t="shared" si="1"/>
        <v>23021.178400000001</v>
      </c>
      <c r="O37" s="1">
        <f t="shared" si="3"/>
        <v>23021.178400000001</v>
      </c>
      <c r="P37" s="13">
        <v>-23.0211784</v>
      </c>
      <c r="R37" s="1"/>
      <c r="S37" s="13">
        <v>-46</v>
      </c>
    </row>
    <row r="38" spans="4:19">
      <c r="D38" s="5" t="str">
        <f t="shared" si="2"/>
        <v>SINKCCU_Fake_DAC</v>
      </c>
      <c r="H38" s="4"/>
      <c r="I38" s="1">
        <v>2047</v>
      </c>
      <c r="J38" s="1" t="s">
        <v>16</v>
      </c>
      <c r="K38" s="1">
        <v>1</v>
      </c>
      <c r="L38" s="1">
        <f t="shared" si="0"/>
        <v>28050.831320000001</v>
      </c>
      <c r="N38" s="1">
        <f t="shared" si="1"/>
        <v>28050.831320000001</v>
      </c>
      <c r="O38" s="1">
        <f t="shared" si="3"/>
        <v>28050.831320000001</v>
      </c>
      <c r="P38" s="13">
        <v>-28.05083132</v>
      </c>
      <c r="R38" s="1"/>
      <c r="S38" s="13">
        <v>-47</v>
      </c>
    </row>
    <row r="39" spans="4:19">
      <c r="D39" s="5" t="str">
        <f t="shared" si="2"/>
        <v>SINKCCU_Fake_DAC</v>
      </c>
      <c r="H39" s="4"/>
      <c r="I39" s="1">
        <v>2048</v>
      </c>
      <c r="J39" s="1" t="s">
        <v>16</v>
      </c>
      <c r="K39" s="1">
        <v>1</v>
      </c>
      <c r="L39" s="1">
        <f t="shared" si="0"/>
        <v>33559.23229</v>
      </c>
      <c r="N39" s="1">
        <f t="shared" si="1"/>
        <v>33559.23229</v>
      </c>
      <c r="O39" s="1">
        <f t="shared" si="3"/>
        <v>33559.23229</v>
      </c>
      <c r="P39" s="13">
        <v>-33.559232289999997</v>
      </c>
      <c r="R39" s="1"/>
      <c r="S39" s="13">
        <v>-48</v>
      </c>
    </row>
    <row r="40" spans="4:19">
      <c r="D40" s="5" t="str">
        <f t="shared" si="2"/>
        <v>SINKCCU_Fake_DAC</v>
      </c>
      <c r="H40" s="4"/>
      <c r="I40" s="1">
        <v>2049</v>
      </c>
      <c r="J40" s="1" t="s">
        <v>16</v>
      </c>
      <c r="K40" s="1">
        <v>1</v>
      </c>
      <c r="L40" s="1">
        <f t="shared" si="0"/>
        <v>39509.104149999999</v>
      </c>
      <c r="N40" s="1">
        <f t="shared" si="1"/>
        <v>39509.104149999999</v>
      </c>
      <c r="O40" s="1">
        <f t="shared" si="3"/>
        <v>39509.104149999999</v>
      </c>
      <c r="P40" s="13">
        <v>-39.509104149999999</v>
      </c>
      <c r="R40" s="1"/>
      <c r="S40" s="13">
        <v>-49</v>
      </c>
    </row>
    <row r="41" spans="4:19">
      <c r="D41" s="5" t="str">
        <f t="shared" si="2"/>
        <v>SINKCCU_Fake_DAC</v>
      </c>
      <c r="H41" s="4"/>
      <c r="I41" s="1">
        <v>2050</v>
      </c>
      <c r="J41" s="1" t="s">
        <v>16</v>
      </c>
      <c r="K41" s="1">
        <v>1</v>
      </c>
      <c r="L41" s="1">
        <f t="shared" si="0"/>
        <v>45861.023399999998</v>
      </c>
      <c r="N41" s="1">
        <f t="shared" si="1"/>
        <v>45861.023399999998</v>
      </c>
      <c r="O41" s="1">
        <f t="shared" si="3"/>
        <v>45861.023399999998</v>
      </c>
      <c r="P41" s="13">
        <v>-45.861023400000001</v>
      </c>
      <c r="R41" s="1"/>
      <c r="S41" s="13">
        <v>-50</v>
      </c>
    </row>
  </sheetData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79989013336588644"/>
  </sheetPr>
  <dimension ref="A4:V41"/>
  <sheetViews>
    <sheetView tabSelected="1" topLeftCell="A2" zoomScale="58" zoomScaleNormal="58" workbookViewId="0">
      <selection activeCell="J11" sqref="J11:J41"/>
    </sheetView>
  </sheetViews>
  <sheetFormatPr defaultColWidth="8.7265625" defaultRowHeight="14.5"/>
  <cols>
    <col min="1" max="1" width="9" style="1"/>
    <col min="2" max="2" width="22" style="1" customWidth="1"/>
    <col min="3" max="3" width="8.7265625" style="1"/>
    <col min="4" max="4" width="21.453125" style="1" customWidth="1"/>
    <col min="5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9" width="14"/>
    <col min="22" max="22" width="14"/>
  </cols>
  <sheetData>
    <row r="4" spans="2:22">
      <c r="B4" s="2" t="s">
        <v>0</v>
      </c>
    </row>
    <row r="5" spans="2:22">
      <c r="B5" s="1" t="s">
        <v>1</v>
      </c>
    </row>
    <row r="9" spans="2:22">
      <c r="J9" s="1" t="s">
        <v>2</v>
      </c>
    </row>
    <row r="10" spans="2:2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1" t="s">
        <v>13</v>
      </c>
      <c r="R10" s="37"/>
      <c r="S10" t="s">
        <v>45</v>
      </c>
      <c r="V10" t="s">
        <v>46</v>
      </c>
    </row>
    <row r="11" spans="2:22">
      <c r="B11" s="1" t="s">
        <v>49</v>
      </c>
      <c r="D11" s="5" t="s">
        <v>50</v>
      </c>
      <c r="H11" s="4"/>
      <c r="I11" s="1">
        <v>2020</v>
      </c>
      <c r="J11" s="1" t="s">
        <v>16</v>
      </c>
      <c r="K11" s="1">
        <v>1</v>
      </c>
      <c r="L11" s="1">
        <f>O11</f>
        <v>13387.68103</v>
      </c>
      <c r="O11" s="1">
        <f t="shared" ref="O11:O41" si="0">Q11*1</f>
        <v>13387.68103</v>
      </c>
      <c r="Q11" s="1">
        <f t="shared" ref="Q11:Q41" si="1">(V11)*-1000</f>
        <v>13387.68103</v>
      </c>
      <c r="R11" s="1">
        <v>0</v>
      </c>
      <c r="S11" s="13">
        <v>0</v>
      </c>
      <c r="V11" s="13">
        <v>-13.38768103</v>
      </c>
    </row>
    <row r="12" spans="2:22">
      <c r="D12" s="5" t="str">
        <f t="shared" ref="D12:D41" si="2">D11</f>
        <v>SINKCCS_FORESTRY</v>
      </c>
      <c r="H12" s="4"/>
      <c r="I12" s="1">
        <v>2021</v>
      </c>
      <c r="J12" s="1" t="s">
        <v>16</v>
      </c>
      <c r="K12" s="1">
        <v>1</v>
      </c>
      <c r="L12" s="1">
        <f t="shared" ref="L12:L41" si="3">O12</f>
        <v>17302.572540000001</v>
      </c>
      <c r="O12" s="1">
        <f t="shared" si="0"/>
        <v>17302.572540000001</v>
      </c>
      <c r="Q12" s="1">
        <f t="shared" si="1"/>
        <v>17302.572540000001</v>
      </c>
      <c r="R12" s="1">
        <v>0</v>
      </c>
      <c r="S12" s="13">
        <v>0</v>
      </c>
      <c r="U12" s="1"/>
      <c r="V12" s="13">
        <v>-17.30257254</v>
      </c>
    </row>
    <row r="13" spans="2:22">
      <c r="D13" s="5" t="str">
        <f t="shared" si="2"/>
        <v>SINKCCS_FORESTRY</v>
      </c>
      <c r="H13" s="4"/>
      <c r="I13" s="1">
        <v>2022</v>
      </c>
      <c r="J13" s="1" t="s">
        <v>16</v>
      </c>
      <c r="K13" s="1">
        <v>1</v>
      </c>
      <c r="L13" s="1">
        <f t="shared" si="3"/>
        <v>15406.32582</v>
      </c>
      <c r="O13" s="1">
        <f t="shared" si="0"/>
        <v>15406.32582</v>
      </c>
      <c r="Q13" s="1">
        <f t="shared" si="1"/>
        <v>15406.32582</v>
      </c>
      <c r="R13" s="1">
        <v>0</v>
      </c>
      <c r="S13" s="13">
        <v>0</v>
      </c>
      <c r="U13" s="1"/>
      <c r="V13" s="13">
        <v>-15.406325819999999</v>
      </c>
    </row>
    <row r="14" spans="2:22">
      <c r="D14" s="5" t="str">
        <f t="shared" si="2"/>
        <v>SINKCCS_FORESTRY</v>
      </c>
      <c r="H14" s="4"/>
      <c r="I14" s="1">
        <v>2023</v>
      </c>
      <c r="J14" s="1" t="s">
        <v>16</v>
      </c>
      <c r="K14" s="1">
        <v>1</v>
      </c>
      <c r="L14" s="1">
        <f t="shared" si="3"/>
        <v>17230.535090000001</v>
      </c>
      <c r="O14" s="1">
        <f t="shared" si="0"/>
        <v>17230.535090000001</v>
      </c>
      <c r="Q14" s="1">
        <f t="shared" si="1"/>
        <v>17230.535090000001</v>
      </c>
      <c r="R14" s="1">
        <f t="shared" ref="R14:R41" si="4">S14*-1000</f>
        <v>3.4799999999999999E-10</v>
      </c>
      <c r="S14" s="38">
        <v>-3.4799999999999998E-13</v>
      </c>
      <c r="U14" s="1"/>
      <c r="V14" s="13">
        <v>-17.23053509</v>
      </c>
    </row>
    <row r="15" spans="2:22">
      <c r="D15" s="5" t="str">
        <f t="shared" si="2"/>
        <v>SINKCCS_FORESTRY</v>
      </c>
      <c r="H15" s="4"/>
      <c r="I15" s="1">
        <v>2024</v>
      </c>
      <c r="J15" s="1" t="s">
        <v>16</v>
      </c>
      <c r="K15" s="1">
        <v>1</v>
      </c>
      <c r="L15" s="1">
        <f t="shared" si="3"/>
        <v>19054.74437</v>
      </c>
      <c r="O15" s="1">
        <f t="shared" si="0"/>
        <v>19054.74437</v>
      </c>
      <c r="Q15" s="1">
        <f t="shared" si="1"/>
        <v>19054.74437</v>
      </c>
      <c r="R15" s="1">
        <f t="shared" si="4"/>
        <v>2.29E-7</v>
      </c>
      <c r="S15" s="38">
        <v>-2.2900000000000001E-10</v>
      </c>
      <c r="U15" s="1"/>
      <c r="V15" s="13">
        <v>-19.054744370000002</v>
      </c>
    </row>
    <row r="16" spans="2:22">
      <c r="D16" s="5" t="str">
        <f t="shared" si="2"/>
        <v>SINKCCS_FORESTRY</v>
      </c>
      <c r="H16" s="4"/>
      <c r="I16" s="1">
        <v>2025</v>
      </c>
      <c r="J16" s="1" t="s">
        <v>16</v>
      </c>
      <c r="K16" s="1">
        <v>1</v>
      </c>
      <c r="L16" s="1">
        <f t="shared" si="3"/>
        <v>20878.95364</v>
      </c>
      <c r="O16" s="1">
        <f t="shared" si="0"/>
        <v>20878.95364</v>
      </c>
      <c r="Q16" s="1">
        <f t="shared" si="1"/>
        <v>20878.95364</v>
      </c>
      <c r="R16" s="1">
        <f t="shared" si="4"/>
        <v>1.8099999999999999E-5</v>
      </c>
      <c r="S16" s="38">
        <v>-1.81E-8</v>
      </c>
      <c r="U16" s="1"/>
      <c r="V16" s="13">
        <v>-20.878953639999999</v>
      </c>
    </row>
    <row r="17" spans="4:22">
      <c r="D17" s="5" t="str">
        <f t="shared" si="2"/>
        <v>SINKCCS_FORESTRY</v>
      </c>
      <c r="H17" s="4"/>
      <c r="I17" s="1">
        <v>2026</v>
      </c>
      <c r="J17" s="1" t="s">
        <v>16</v>
      </c>
      <c r="K17" s="1">
        <v>1</v>
      </c>
      <c r="L17" s="1">
        <f t="shared" si="3"/>
        <v>22703.162909999999</v>
      </c>
      <c r="O17" s="1">
        <f t="shared" si="0"/>
        <v>22703.162909999999</v>
      </c>
      <c r="Q17" s="1">
        <f t="shared" si="1"/>
        <v>22703.162909999999</v>
      </c>
      <c r="R17" s="1">
        <f t="shared" si="4"/>
        <v>4.2000000000000002E-4</v>
      </c>
      <c r="S17" s="38">
        <v>-4.2E-7</v>
      </c>
      <c r="U17" s="1"/>
      <c r="V17" s="13">
        <v>-22.70316291</v>
      </c>
    </row>
    <row r="18" spans="4:22">
      <c r="D18" s="5" t="str">
        <f t="shared" si="2"/>
        <v>SINKCCS_FORESTRY</v>
      </c>
      <c r="H18" s="4"/>
      <c r="I18" s="1">
        <v>2027</v>
      </c>
      <c r="J18" s="1" t="s">
        <v>16</v>
      </c>
      <c r="K18" s="1">
        <v>1</v>
      </c>
      <c r="L18" s="1">
        <f t="shared" si="3"/>
        <v>24527.372179999998</v>
      </c>
      <c r="O18" s="1">
        <f t="shared" si="0"/>
        <v>24527.372179999998</v>
      </c>
      <c r="Q18" s="1">
        <f t="shared" si="1"/>
        <v>24527.372179999998</v>
      </c>
      <c r="R18" s="1">
        <f t="shared" si="4"/>
        <v>4.6100000000000004E-3</v>
      </c>
      <c r="S18" s="38">
        <v>-4.6099999999999999E-6</v>
      </c>
      <c r="U18" s="1"/>
      <c r="V18" s="13">
        <v>-24.52737218</v>
      </c>
    </row>
    <row r="19" spans="4:22">
      <c r="D19" s="5" t="str">
        <f t="shared" si="2"/>
        <v>SINKCCS_FORESTRY</v>
      </c>
      <c r="H19" s="4"/>
      <c r="I19" s="1">
        <v>2028</v>
      </c>
      <c r="J19" s="1" t="s">
        <v>16</v>
      </c>
      <c r="K19" s="1">
        <v>1</v>
      </c>
      <c r="L19" s="1">
        <f t="shared" si="3"/>
        <v>26351.581460000001</v>
      </c>
      <c r="O19" s="1">
        <f t="shared" si="0"/>
        <v>26351.581460000001</v>
      </c>
      <c r="Q19" s="1">
        <f t="shared" si="1"/>
        <v>26351.581460000001</v>
      </c>
      <c r="R19" s="1">
        <f t="shared" si="4"/>
        <v>3.0800000000000001E-2</v>
      </c>
      <c r="S19" s="38">
        <v>-3.0800000000000003E-5</v>
      </c>
      <c r="U19" s="1"/>
      <c r="V19" s="13">
        <v>-26.351581459999998</v>
      </c>
    </row>
    <row r="20" spans="4:22">
      <c r="D20" s="5" t="str">
        <f t="shared" si="2"/>
        <v>SINKCCS_FORESTRY</v>
      </c>
      <c r="H20" s="4"/>
      <c r="I20" s="1">
        <v>2029</v>
      </c>
      <c r="J20" s="1" t="s">
        <v>16</v>
      </c>
      <c r="K20" s="1">
        <v>1</v>
      </c>
      <c r="L20" s="1">
        <f t="shared" si="3"/>
        <v>28175.790730000001</v>
      </c>
      <c r="O20" s="1">
        <f t="shared" si="0"/>
        <v>28175.790730000001</v>
      </c>
      <c r="Q20" s="1">
        <f t="shared" si="1"/>
        <v>28175.790730000001</v>
      </c>
      <c r="R20" s="1">
        <f t="shared" si="4"/>
        <v>0.14587900000000001</v>
      </c>
      <c r="S20" s="13">
        <v>-1.4587899999999999E-4</v>
      </c>
      <c r="U20" s="1"/>
      <c r="V20" s="13">
        <v>-28.175790729999999</v>
      </c>
    </row>
    <row r="21" spans="4:22">
      <c r="D21" s="5" t="str">
        <f t="shared" si="2"/>
        <v>SINKCCS_FORESTRY</v>
      </c>
      <c r="H21" s="4"/>
      <c r="I21" s="1">
        <v>2030</v>
      </c>
      <c r="J21" s="1" t="s">
        <v>16</v>
      </c>
      <c r="K21" s="1">
        <v>1</v>
      </c>
      <c r="L21" s="1">
        <f t="shared" si="3"/>
        <v>30000</v>
      </c>
      <c r="O21" s="1">
        <f t="shared" si="0"/>
        <v>30000</v>
      </c>
      <c r="Q21" s="1">
        <f t="shared" si="1"/>
        <v>30000</v>
      </c>
      <c r="R21" s="1">
        <f t="shared" si="4"/>
        <v>0.54004700000000005</v>
      </c>
      <c r="S21" s="13">
        <v>-5.4004699999999999E-4</v>
      </c>
      <c r="U21" s="1"/>
      <c r="V21" s="13">
        <v>-30</v>
      </c>
    </row>
    <row r="22" spans="4:22">
      <c r="D22" s="5" t="str">
        <f t="shared" si="2"/>
        <v>SINKCCS_FORESTRY</v>
      </c>
      <c r="H22" s="4"/>
      <c r="I22" s="1">
        <v>2031</v>
      </c>
      <c r="J22" s="1" t="s">
        <v>16</v>
      </c>
      <c r="K22" s="1">
        <v>1</v>
      </c>
      <c r="L22" s="1">
        <f t="shared" si="3"/>
        <v>31000</v>
      </c>
      <c r="O22" s="1">
        <f t="shared" si="0"/>
        <v>31000</v>
      </c>
      <c r="Q22" s="1">
        <f t="shared" si="1"/>
        <v>31000</v>
      </c>
      <c r="R22" s="1">
        <f t="shared" si="4"/>
        <v>2.4950709999999998</v>
      </c>
      <c r="S22" s="13">
        <v>-2.4950710000000002E-3</v>
      </c>
      <c r="U22" s="1"/>
      <c r="V22" s="13">
        <v>-31</v>
      </c>
    </row>
    <row r="23" spans="4:22">
      <c r="D23" s="5" t="str">
        <f t="shared" si="2"/>
        <v>SINKCCS_FORESTRY</v>
      </c>
      <c r="H23" s="4"/>
      <c r="I23" s="1">
        <v>2032</v>
      </c>
      <c r="J23" s="1" t="s">
        <v>16</v>
      </c>
      <c r="K23" s="1">
        <v>1</v>
      </c>
      <c r="L23" s="1">
        <f t="shared" si="3"/>
        <v>32000</v>
      </c>
      <c r="O23" s="1">
        <f t="shared" si="0"/>
        <v>32000</v>
      </c>
      <c r="Q23" s="1">
        <f t="shared" si="1"/>
        <v>32000</v>
      </c>
      <c r="R23" s="1">
        <f t="shared" si="4"/>
        <v>9.7468839999999997</v>
      </c>
      <c r="S23" s="13">
        <v>-9.7468840000000008E-3</v>
      </c>
      <c r="U23" s="1"/>
      <c r="V23" s="13">
        <v>-32</v>
      </c>
    </row>
    <row r="24" spans="4:22">
      <c r="D24" s="5" t="str">
        <f t="shared" si="2"/>
        <v>SINKCCS_FORESTRY</v>
      </c>
      <c r="H24" s="4"/>
      <c r="I24" s="1">
        <v>2033</v>
      </c>
      <c r="J24" s="1" t="s">
        <v>16</v>
      </c>
      <c r="K24" s="1">
        <v>1</v>
      </c>
      <c r="L24" s="1">
        <f t="shared" si="3"/>
        <v>33000</v>
      </c>
      <c r="O24" s="1">
        <f t="shared" si="0"/>
        <v>33000</v>
      </c>
      <c r="Q24" s="1">
        <f t="shared" si="1"/>
        <v>33000</v>
      </c>
      <c r="R24" s="1">
        <f t="shared" si="4"/>
        <v>31.360810000000001</v>
      </c>
      <c r="S24" s="13">
        <v>-3.1360810000000003E-2</v>
      </c>
      <c r="U24" s="1"/>
      <c r="V24" s="13">
        <v>-33</v>
      </c>
    </row>
    <row r="25" spans="4:22">
      <c r="D25" s="5" t="str">
        <f t="shared" si="2"/>
        <v>SINKCCS_FORESTRY</v>
      </c>
      <c r="H25" s="4"/>
      <c r="I25" s="1">
        <v>2034</v>
      </c>
      <c r="J25" s="1" t="s">
        <v>16</v>
      </c>
      <c r="K25" s="1">
        <v>1</v>
      </c>
      <c r="L25" s="1">
        <f t="shared" si="3"/>
        <v>34000</v>
      </c>
      <c r="O25" s="1">
        <f t="shared" si="0"/>
        <v>34000</v>
      </c>
      <c r="Q25" s="1">
        <f t="shared" si="1"/>
        <v>34000</v>
      </c>
      <c r="R25" s="1">
        <f t="shared" si="4"/>
        <v>85.732495</v>
      </c>
      <c r="S25" s="13">
        <v>-8.5732495000000006E-2</v>
      </c>
      <c r="U25" s="1"/>
      <c r="V25" s="13">
        <v>-34</v>
      </c>
    </row>
    <row r="26" spans="4:22">
      <c r="D26" s="5" t="str">
        <f t="shared" si="2"/>
        <v>SINKCCS_FORESTRY</v>
      </c>
      <c r="H26" s="4"/>
      <c r="I26" s="1">
        <v>2035</v>
      </c>
      <c r="J26" s="1" t="s">
        <v>16</v>
      </c>
      <c r="K26" s="1">
        <v>1</v>
      </c>
      <c r="L26" s="1">
        <f t="shared" si="3"/>
        <v>35000</v>
      </c>
      <c r="O26" s="1">
        <f t="shared" si="0"/>
        <v>35000</v>
      </c>
      <c r="Q26" s="1">
        <f t="shared" si="1"/>
        <v>35000</v>
      </c>
      <c r="R26" s="1">
        <f t="shared" si="4"/>
        <v>205.21628999999999</v>
      </c>
      <c r="S26" s="13">
        <v>-0.20521629</v>
      </c>
      <c r="U26" s="1"/>
      <c r="V26" s="13">
        <v>-35</v>
      </c>
    </row>
    <row r="27" spans="4:22">
      <c r="D27" s="5" t="str">
        <f t="shared" si="2"/>
        <v>SINKCCS_FORESTRY</v>
      </c>
      <c r="H27" s="4"/>
      <c r="I27" s="1">
        <v>2036</v>
      </c>
      <c r="J27" s="1" t="s">
        <v>16</v>
      </c>
      <c r="K27" s="1">
        <v>1</v>
      </c>
      <c r="L27" s="1">
        <f t="shared" si="3"/>
        <v>36000</v>
      </c>
      <c r="O27" s="1">
        <f t="shared" si="0"/>
        <v>36000</v>
      </c>
      <c r="Q27" s="1">
        <f t="shared" si="1"/>
        <v>36000</v>
      </c>
      <c r="R27" s="1">
        <f t="shared" si="4"/>
        <v>435.33742100000001</v>
      </c>
      <c r="S27" s="13">
        <v>-0.435337421</v>
      </c>
      <c r="U27" s="1"/>
      <c r="V27" s="13">
        <v>-36</v>
      </c>
    </row>
    <row r="28" spans="4:22">
      <c r="D28" s="5" t="str">
        <f t="shared" si="2"/>
        <v>SINKCCS_FORESTRY</v>
      </c>
      <c r="H28" s="4"/>
      <c r="I28" s="1">
        <v>2037</v>
      </c>
      <c r="J28" s="1" t="s">
        <v>16</v>
      </c>
      <c r="K28" s="1">
        <v>1</v>
      </c>
      <c r="L28" s="1">
        <f t="shared" si="3"/>
        <v>37000</v>
      </c>
      <c r="O28" s="1">
        <f t="shared" si="0"/>
        <v>37000</v>
      </c>
      <c r="Q28" s="1">
        <f t="shared" si="1"/>
        <v>37000</v>
      </c>
      <c r="R28" s="1">
        <f t="shared" si="4"/>
        <v>840.418947</v>
      </c>
      <c r="S28" s="13">
        <v>-0.84041894699999997</v>
      </c>
      <c r="U28" s="1"/>
      <c r="V28" s="13">
        <v>-37</v>
      </c>
    </row>
    <row r="29" spans="4:22">
      <c r="D29" s="5" t="str">
        <f t="shared" si="2"/>
        <v>SINKCCS_FORESTRY</v>
      </c>
      <c r="H29" s="4"/>
      <c r="I29" s="1">
        <v>2038</v>
      </c>
      <c r="J29" s="1" t="s">
        <v>16</v>
      </c>
      <c r="K29" s="1">
        <v>1</v>
      </c>
      <c r="L29" s="1">
        <f t="shared" si="3"/>
        <v>38000</v>
      </c>
      <c r="O29" s="1">
        <f t="shared" si="0"/>
        <v>38000</v>
      </c>
      <c r="Q29" s="1">
        <f t="shared" si="1"/>
        <v>38000</v>
      </c>
      <c r="R29" s="1">
        <f t="shared" si="4"/>
        <v>1500.4054699999999</v>
      </c>
      <c r="S29" s="13">
        <v>-1.50040547</v>
      </c>
      <c r="U29" s="1"/>
      <c r="V29" s="13">
        <v>-38</v>
      </c>
    </row>
    <row r="30" spans="4:22">
      <c r="D30" s="5" t="str">
        <f t="shared" si="2"/>
        <v>SINKCCS_FORESTRY</v>
      </c>
      <c r="H30" s="4"/>
      <c r="I30" s="1">
        <v>2039</v>
      </c>
      <c r="J30" s="1" t="s">
        <v>16</v>
      </c>
      <c r="K30" s="1">
        <v>1</v>
      </c>
      <c r="L30" s="1">
        <f t="shared" si="3"/>
        <v>39000</v>
      </c>
      <c r="O30" s="1">
        <f t="shared" si="0"/>
        <v>39000</v>
      </c>
      <c r="Q30" s="1">
        <f t="shared" si="1"/>
        <v>39000</v>
      </c>
      <c r="R30" s="1">
        <f t="shared" si="4"/>
        <v>2505.2157459999999</v>
      </c>
      <c r="S30" s="13">
        <v>-2.5052157460000002</v>
      </c>
      <c r="U30" s="1"/>
      <c r="V30" s="13">
        <v>-39</v>
      </c>
    </row>
    <row r="31" spans="4:22">
      <c r="D31" s="5" t="str">
        <f t="shared" si="2"/>
        <v>SINKCCS_FORESTRY</v>
      </c>
      <c r="H31" s="4"/>
      <c r="I31" s="1">
        <v>2040</v>
      </c>
      <c r="J31" s="1" t="s">
        <v>16</v>
      </c>
      <c r="K31" s="1">
        <v>1</v>
      </c>
      <c r="L31" s="1">
        <f t="shared" si="3"/>
        <v>40000</v>
      </c>
      <c r="O31" s="1">
        <f t="shared" si="0"/>
        <v>40000</v>
      </c>
      <c r="Q31" s="1">
        <f t="shared" si="1"/>
        <v>40000</v>
      </c>
      <c r="R31" s="1">
        <f t="shared" si="4"/>
        <v>3945.7231409999999</v>
      </c>
      <c r="S31" s="13">
        <v>-3.9457231410000002</v>
      </c>
      <c r="U31" s="1"/>
      <c r="V31" s="13">
        <v>-40</v>
      </c>
    </row>
    <row r="32" spans="4:22">
      <c r="D32" s="5" t="str">
        <f t="shared" si="2"/>
        <v>SINKCCS_FORESTRY</v>
      </c>
      <c r="H32" s="4"/>
      <c r="I32" s="1">
        <v>2041</v>
      </c>
      <c r="J32" s="1" t="s">
        <v>16</v>
      </c>
      <c r="K32" s="1">
        <v>1</v>
      </c>
      <c r="L32" s="1">
        <f t="shared" si="3"/>
        <v>41000</v>
      </c>
      <c r="O32" s="1">
        <f t="shared" si="0"/>
        <v>41000</v>
      </c>
      <c r="Q32" s="1">
        <f t="shared" si="1"/>
        <v>41000</v>
      </c>
      <c r="R32" s="1">
        <f t="shared" si="4"/>
        <v>5823.8776939999998</v>
      </c>
      <c r="S32" s="13">
        <v>-5.8238776940000001</v>
      </c>
      <c r="U32" s="1"/>
      <c r="V32" s="13">
        <v>-41</v>
      </c>
    </row>
    <row r="33" spans="4:22">
      <c r="D33" s="5" t="str">
        <f t="shared" si="2"/>
        <v>SINKCCS_FORESTRY</v>
      </c>
      <c r="H33" s="4"/>
      <c r="I33" s="1">
        <v>2042</v>
      </c>
      <c r="J33" s="1" t="s">
        <v>16</v>
      </c>
      <c r="K33" s="1">
        <v>1</v>
      </c>
      <c r="L33" s="1">
        <f t="shared" si="3"/>
        <v>42000</v>
      </c>
      <c r="O33" s="1">
        <f t="shared" si="0"/>
        <v>42000</v>
      </c>
      <c r="Q33" s="1">
        <f t="shared" si="1"/>
        <v>42000</v>
      </c>
      <c r="R33" s="1">
        <f t="shared" si="4"/>
        <v>8190.7389919999996</v>
      </c>
      <c r="S33" s="13">
        <v>-8.190738992</v>
      </c>
      <c r="U33" s="1"/>
      <c r="V33" s="13">
        <v>-42</v>
      </c>
    </row>
    <row r="34" spans="4:22">
      <c r="D34" s="5" t="str">
        <f t="shared" si="2"/>
        <v>SINKCCS_FORESTRY</v>
      </c>
      <c r="H34" s="4"/>
      <c r="I34" s="1">
        <v>2043</v>
      </c>
      <c r="J34" s="1" t="s">
        <v>16</v>
      </c>
      <c r="K34" s="1">
        <v>1</v>
      </c>
      <c r="L34" s="1">
        <f t="shared" si="3"/>
        <v>43000</v>
      </c>
      <c r="O34" s="1">
        <f t="shared" si="0"/>
        <v>43000</v>
      </c>
      <c r="Q34" s="1">
        <f t="shared" si="1"/>
        <v>43000</v>
      </c>
      <c r="R34" s="1">
        <f t="shared" si="4"/>
        <v>11082.62213</v>
      </c>
      <c r="S34" s="13">
        <v>-11.082622130000001</v>
      </c>
      <c r="U34" s="1"/>
      <c r="V34" s="13">
        <v>-43</v>
      </c>
    </row>
    <row r="35" spans="4:22">
      <c r="D35" s="5" t="str">
        <f t="shared" si="2"/>
        <v>SINKCCS_FORESTRY</v>
      </c>
      <c r="H35" s="4"/>
      <c r="I35" s="1">
        <v>2044</v>
      </c>
      <c r="J35" s="1" t="s">
        <v>16</v>
      </c>
      <c r="K35" s="1">
        <v>1</v>
      </c>
      <c r="L35" s="1">
        <f t="shared" si="3"/>
        <v>44000</v>
      </c>
      <c r="O35" s="1">
        <f t="shared" si="0"/>
        <v>44000</v>
      </c>
      <c r="Q35" s="1">
        <f t="shared" si="1"/>
        <v>44000</v>
      </c>
      <c r="R35" s="1">
        <f t="shared" si="4"/>
        <v>14518.999470000001</v>
      </c>
      <c r="S35" s="13">
        <v>-14.518999470000001</v>
      </c>
      <c r="U35" s="1"/>
      <c r="V35" s="13">
        <v>-44</v>
      </c>
    </row>
    <row r="36" spans="4:22">
      <c r="D36" s="5" t="str">
        <f t="shared" si="2"/>
        <v>SINKCCS_FORESTRY</v>
      </c>
      <c r="H36" s="4"/>
      <c r="I36" s="1">
        <v>2045</v>
      </c>
      <c r="J36" s="1" t="s">
        <v>16</v>
      </c>
      <c r="K36" s="1">
        <v>1</v>
      </c>
      <c r="L36" s="1">
        <f t="shared" si="3"/>
        <v>45000</v>
      </c>
      <c r="O36" s="1">
        <f t="shared" si="0"/>
        <v>45000</v>
      </c>
      <c r="Q36" s="1">
        <f t="shared" si="1"/>
        <v>45000</v>
      </c>
      <c r="R36" s="1">
        <f t="shared" si="4"/>
        <v>18502.57415</v>
      </c>
      <c r="S36" s="13">
        <v>-18.502574150000001</v>
      </c>
      <c r="U36" s="1"/>
      <c r="V36" s="13">
        <v>-45</v>
      </c>
    </row>
    <row r="37" spans="4:22">
      <c r="D37" s="5" t="str">
        <f t="shared" si="2"/>
        <v>SINKCCS_FORESTRY</v>
      </c>
      <c r="H37" s="4"/>
      <c r="I37" s="1">
        <v>2046</v>
      </c>
      <c r="J37" s="1" t="s">
        <v>16</v>
      </c>
      <c r="K37" s="1">
        <v>1</v>
      </c>
      <c r="L37" s="1">
        <f t="shared" si="3"/>
        <v>46000</v>
      </c>
      <c r="O37" s="1">
        <f t="shared" si="0"/>
        <v>46000</v>
      </c>
      <c r="Q37" s="1">
        <f t="shared" si="1"/>
        <v>46000</v>
      </c>
      <c r="R37" s="1">
        <f t="shared" si="4"/>
        <v>23021.178400000001</v>
      </c>
      <c r="S37" s="13">
        <v>-23.0211784</v>
      </c>
      <c r="U37" s="1"/>
      <c r="V37" s="13">
        <v>-46</v>
      </c>
    </row>
    <row r="38" spans="4:22">
      <c r="D38" s="5" t="str">
        <f t="shared" si="2"/>
        <v>SINKCCS_FORESTRY</v>
      </c>
      <c r="H38" s="4"/>
      <c r="I38" s="1">
        <v>2047</v>
      </c>
      <c r="J38" s="1" t="s">
        <v>16</v>
      </c>
      <c r="K38" s="1">
        <v>1</v>
      </c>
      <c r="L38" s="1">
        <f t="shared" si="3"/>
        <v>47000</v>
      </c>
      <c r="O38" s="1">
        <f t="shared" si="0"/>
        <v>47000</v>
      </c>
      <c r="Q38" s="1">
        <f t="shared" si="1"/>
        <v>47000</v>
      </c>
      <c r="R38" s="1">
        <f t="shared" si="4"/>
        <v>28050.831320000001</v>
      </c>
      <c r="S38" s="13">
        <v>-28.05083132</v>
      </c>
      <c r="U38" s="1"/>
      <c r="V38" s="13">
        <v>-47</v>
      </c>
    </row>
    <row r="39" spans="4:22">
      <c r="D39" s="5" t="str">
        <f t="shared" si="2"/>
        <v>SINKCCS_FORESTRY</v>
      </c>
      <c r="H39" s="4"/>
      <c r="I39" s="1">
        <v>2048</v>
      </c>
      <c r="J39" s="1" t="s">
        <v>16</v>
      </c>
      <c r="K39" s="1">
        <v>1</v>
      </c>
      <c r="L39" s="1">
        <f t="shared" si="3"/>
        <v>48000</v>
      </c>
      <c r="O39" s="1">
        <f t="shared" si="0"/>
        <v>48000</v>
      </c>
      <c r="Q39" s="1">
        <f t="shared" si="1"/>
        <v>48000</v>
      </c>
      <c r="R39" s="1">
        <f t="shared" si="4"/>
        <v>33559.23229</v>
      </c>
      <c r="S39" s="13">
        <v>-33.559232289999997</v>
      </c>
      <c r="U39" s="1"/>
      <c r="V39" s="13">
        <v>-48</v>
      </c>
    </row>
    <row r="40" spans="4:22">
      <c r="D40" s="5" t="str">
        <f t="shared" si="2"/>
        <v>SINKCCS_FORESTRY</v>
      </c>
      <c r="H40" s="4"/>
      <c r="I40" s="1">
        <v>2049</v>
      </c>
      <c r="J40" s="1" t="s">
        <v>16</v>
      </c>
      <c r="K40" s="1">
        <v>1</v>
      </c>
      <c r="L40" s="1">
        <f t="shared" si="3"/>
        <v>49000</v>
      </c>
      <c r="O40" s="1">
        <f t="shared" si="0"/>
        <v>49000</v>
      </c>
      <c r="Q40" s="1">
        <f t="shared" si="1"/>
        <v>49000</v>
      </c>
      <c r="R40" s="1">
        <f t="shared" si="4"/>
        <v>39509.104149999999</v>
      </c>
      <c r="S40" s="13">
        <v>-39.509104149999999</v>
      </c>
      <c r="U40" s="1"/>
      <c r="V40" s="13">
        <v>-49</v>
      </c>
    </row>
    <row r="41" spans="4:22">
      <c r="D41" s="5" t="str">
        <f t="shared" si="2"/>
        <v>SINKCCS_FORESTRY</v>
      </c>
      <c r="H41" s="4"/>
      <c r="I41" s="1">
        <v>2050</v>
      </c>
      <c r="J41" s="1" t="s">
        <v>16</v>
      </c>
      <c r="K41" s="1">
        <v>1</v>
      </c>
      <c r="L41" s="1">
        <f t="shared" si="3"/>
        <v>50000</v>
      </c>
      <c r="O41" s="1">
        <f t="shared" si="0"/>
        <v>50000</v>
      </c>
      <c r="Q41" s="1">
        <f t="shared" si="1"/>
        <v>50000</v>
      </c>
      <c r="R41" s="1">
        <f t="shared" si="4"/>
        <v>45861.023399999998</v>
      </c>
      <c r="S41" s="13">
        <v>-45.861023400000001</v>
      </c>
      <c r="U41" s="1"/>
      <c r="V41" s="13">
        <v>-50</v>
      </c>
    </row>
  </sheetData>
  <pageMargins left="0.75" right="0.75" top="1" bottom="1" header="0.5" footer="0.5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B4:L164"/>
  <sheetViews>
    <sheetView workbookViewId="0">
      <selection activeCell="D19" sqref="D19"/>
    </sheetView>
  </sheetViews>
  <sheetFormatPr defaultColWidth="8.7265625" defaultRowHeight="14.5"/>
  <cols>
    <col min="2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 t="s">
        <v>0</v>
      </c>
    </row>
    <row r="5" spans="2:12">
      <c r="B5" s="1" t="s">
        <v>1</v>
      </c>
    </row>
    <row r="9" spans="2:12">
      <c r="G9" s="1" t="s">
        <v>2</v>
      </c>
    </row>
    <row r="10" spans="2:12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2">
      <c r="B11" s="1" t="s">
        <v>51</v>
      </c>
      <c r="G11" s="5" t="s">
        <v>52</v>
      </c>
      <c r="H11" s="4"/>
      <c r="I11" s="1">
        <v>2020</v>
      </c>
      <c r="J11" s="1" t="s">
        <v>16</v>
      </c>
      <c r="K11" s="1">
        <v>1</v>
      </c>
      <c r="L11" s="1">
        <f t="shared" ref="L11:L74" si="0">N11*-1000</f>
        <v>0</v>
      </c>
    </row>
    <row r="12" spans="2:12">
      <c r="G12" s="1" t="str">
        <f t="shared" ref="G12:G41" si="1">G11</f>
        <v>SNKCO2NN</v>
      </c>
      <c r="H12" s="4"/>
      <c r="I12" s="1">
        <v>2021</v>
      </c>
      <c r="J12" s="1" t="s">
        <v>16</v>
      </c>
      <c r="K12" s="1">
        <v>1</v>
      </c>
      <c r="L12" s="1">
        <f t="shared" si="0"/>
        <v>0</v>
      </c>
    </row>
    <row r="13" spans="2:12">
      <c r="G13" s="1" t="str">
        <f t="shared" si="1"/>
        <v>SNKCO2NN</v>
      </c>
      <c r="H13" s="4"/>
      <c r="I13" s="1">
        <v>2022</v>
      </c>
      <c r="J13" s="1" t="s">
        <v>16</v>
      </c>
      <c r="K13" s="1">
        <v>1</v>
      </c>
      <c r="L13" s="1">
        <f t="shared" si="0"/>
        <v>0</v>
      </c>
    </row>
    <row r="14" spans="2:12">
      <c r="G14" s="1" t="str">
        <f t="shared" si="1"/>
        <v>SNKCO2NN</v>
      </c>
      <c r="H14" s="4"/>
      <c r="I14" s="1">
        <v>2023</v>
      </c>
      <c r="J14" s="1" t="s">
        <v>16</v>
      </c>
      <c r="K14" s="1">
        <v>1</v>
      </c>
      <c r="L14" s="1">
        <f t="shared" si="0"/>
        <v>0</v>
      </c>
    </row>
    <row r="15" spans="2:12">
      <c r="G15" s="1" t="str">
        <f t="shared" si="1"/>
        <v>SNKCO2NN</v>
      </c>
      <c r="H15" s="4"/>
      <c r="I15" s="1">
        <v>2024</v>
      </c>
      <c r="J15" s="1" t="s">
        <v>16</v>
      </c>
      <c r="K15" s="1">
        <v>1</v>
      </c>
      <c r="L15" s="1">
        <f t="shared" si="0"/>
        <v>0</v>
      </c>
    </row>
    <row r="16" spans="2:12">
      <c r="G16" s="1" t="str">
        <f t="shared" si="1"/>
        <v>SNKCO2NN</v>
      </c>
      <c r="H16" s="4"/>
      <c r="I16" s="1">
        <v>2025</v>
      </c>
      <c r="J16" s="1" t="s">
        <v>16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4"/>
      <c r="I17" s="1">
        <v>2026</v>
      </c>
      <c r="J17" s="1" t="s">
        <v>16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4"/>
      <c r="I18" s="1">
        <v>2027</v>
      </c>
      <c r="J18" s="1" t="s">
        <v>16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4"/>
      <c r="I19" s="1">
        <v>2028</v>
      </c>
      <c r="J19" s="1" t="s">
        <v>16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4"/>
      <c r="I20" s="1">
        <v>2029</v>
      </c>
      <c r="J20" s="1" t="s">
        <v>16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4"/>
      <c r="I21" s="1">
        <v>2030</v>
      </c>
      <c r="J21" s="1" t="s">
        <v>16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4"/>
      <c r="I22" s="1">
        <v>2031</v>
      </c>
      <c r="J22" s="1" t="s">
        <v>16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4"/>
      <c r="I23" s="1">
        <v>2032</v>
      </c>
      <c r="J23" s="1" t="s">
        <v>16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4"/>
      <c r="I24" s="1">
        <v>2033</v>
      </c>
      <c r="J24" s="1" t="s">
        <v>16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4"/>
      <c r="I25" s="1">
        <v>2034</v>
      </c>
      <c r="J25" s="1" t="s">
        <v>16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4"/>
      <c r="I26" s="1">
        <v>2035</v>
      </c>
      <c r="J26" s="1" t="s">
        <v>16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4"/>
      <c r="I27" s="1">
        <v>2036</v>
      </c>
      <c r="J27" s="1" t="s">
        <v>16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4"/>
      <c r="I28" s="1">
        <v>2037</v>
      </c>
      <c r="J28" s="1" t="s">
        <v>16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4"/>
      <c r="I29" s="1">
        <v>2038</v>
      </c>
      <c r="J29" s="1" t="s">
        <v>16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4"/>
      <c r="I30" s="1">
        <v>2039</v>
      </c>
      <c r="J30" s="1" t="s">
        <v>16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4"/>
      <c r="I31" s="1">
        <v>2040</v>
      </c>
      <c r="J31" s="1" t="s">
        <v>16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4"/>
      <c r="I32" s="1">
        <v>2041</v>
      </c>
      <c r="J32" s="1" t="s">
        <v>16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4"/>
      <c r="I33" s="1">
        <v>2042</v>
      </c>
      <c r="J33" s="1" t="s">
        <v>16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4"/>
      <c r="I34" s="1">
        <v>2043</v>
      </c>
      <c r="J34" s="1" t="s">
        <v>16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4"/>
      <c r="I35" s="1">
        <v>2044</v>
      </c>
      <c r="J35" s="1" t="s">
        <v>16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4"/>
      <c r="I36" s="1">
        <v>2045</v>
      </c>
      <c r="J36" s="1" t="s">
        <v>16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4"/>
      <c r="I37" s="1">
        <v>2046</v>
      </c>
      <c r="J37" s="1" t="s">
        <v>16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4"/>
      <c r="I38" s="1">
        <v>2047</v>
      </c>
      <c r="J38" s="1" t="s">
        <v>16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4"/>
      <c r="I39" s="1">
        <v>2048</v>
      </c>
      <c r="J39" s="1" t="s">
        <v>16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4"/>
      <c r="I40" s="1">
        <v>2049</v>
      </c>
      <c r="J40" s="1" t="s">
        <v>16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4"/>
      <c r="I41" s="1">
        <v>2050</v>
      </c>
      <c r="J41" s="1" t="s">
        <v>16</v>
      </c>
      <c r="K41" s="1">
        <v>1</v>
      </c>
      <c r="L41" s="1">
        <f t="shared" si="0"/>
        <v>0</v>
      </c>
    </row>
    <row r="42" spans="7:12">
      <c r="G42" s="4" t="s">
        <v>53</v>
      </c>
      <c r="H42" s="4"/>
      <c r="I42" s="1">
        <v>2020</v>
      </c>
      <c r="J42" s="1" t="s">
        <v>16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4"/>
      <c r="I43" s="1">
        <v>2021</v>
      </c>
      <c r="J43" s="1" t="s">
        <v>16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4"/>
      <c r="I44" s="1">
        <v>2022</v>
      </c>
      <c r="J44" s="1" t="s">
        <v>16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4"/>
      <c r="I45" s="1">
        <v>2023</v>
      </c>
      <c r="J45" s="1" t="s">
        <v>16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4"/>
      <c r="I46" s="1">
        <v>2024</v>
      </c>
      <c r="J46" s="1" t="s">
        <v>16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4"/>
      <c r="I47" s="1">
        <v>2025</v>
      </c>
      <c r="J47" s="1" t="s">
        <v>16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4"/>
      <c r="I48" s="1">
        <v>2026</v>
      </c>
      <c r="J48" s="1" t="s">
        <v>16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4"/>
      <c r="I49" s="1">
        <v>2027</v>
      </c>
      <c r="J49" s="1" t="s">
        <v>16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4"/>
      <c r="I50" s="1">
        <v>2028</v>
      </c>
      <c r="J50" s="1" t="s">
        <v>16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4"/>
      <c r="I51" s="1">
        <v>2029</v>
      </c>
      <c r="J51" s="1" t="s">
        <v>16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4"/>
      <c r="I52" s="1">
        <v>2030</v>
      </c>
      <c r="J52" s="1" t="s">
        <v>16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4"/>
      <c r="I53" s="1">
        <v>2031</v>
      </c>
      <c r="J53" s="1" t="s">
        <v>16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4"/>
      <c r="I54" s="1">
        <v>2032</v>
      </c>
      <c r="J54" s="1" t="s">
        <v>16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4"/>
      <c r="I55" s="1">
        <v>2033</v>
      </c>
      <c r="J55" s="1" t="s">
        <v>16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4"/>
      <c r="I56" s="1">
        <v>2034</v>
      </c>
      <c r="J56" s="1" t="s">
        <v>16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4"/>
      <c r="I57" s="1">
        <v>2035</v>
      </c>
      <c r="J57" s="1" t="s">
        <v>16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4"/>
      <c r="I58" s="1">
        <v>2036</v>
      </c>
      <c r="J58" s="1" t="s">
        <v>16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4"/>
      <c r="I59" s="1">
        <v>2037</v>
      </c>
      <c r="J59" s="1" t="s">
        <v>16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4"/>
      <c r="I60" s="1">
        <v>2038</v>
      </c>
      <c r="J60" s="1" t="s">
        <v>16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4"/>
      <c r="I61" s="1">
        <v>2039</v>
      </c>
      <c r="J61" s="1" t="s">
        <v>16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4"/>
      <c r="I62" s="1">
        <v>2040</v>
      </c>
      <c r="J62" s="1" t="s">
        <v>16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4"/>
      <c r="I63" s="1">
        <v>2041</v>
      </c>
      <c r="J63" s="1" t="s">
        <v>16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4"/>
      <c r="I64" s="1">
        <v>2042</v>
      </c>
      <c r="J64" s="1" t="s">
        <v>16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4"/>
      <c r="I65" s="1">
        <v>2043</v>
      </c>
      <c r="J65" s="1" t="s">
        <v>16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4"/>
      <c r="I66" s="1">
        <v>2044</v>
      </c>
      <c r="J66" s="1" t="s">
        <v>16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4"/>
      <c r="I67" s="1">
        <v>2045</v>
      </c>
      <c r="J67" s="1" t="s">
        <v>16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4"/>
      <c r="I68" s="1">
        <v>2046</v>
      </c>
      <c r="J68" s="1" t="s">
        <v>16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4"/>
      <c r="I69" s="1">
        <v>2047</v>
      </c>
      <c r="J69" s="1" t="s">
        <v>16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4"/>
      <c r="I70" s="1">
        <v>2048</v>
      </c>
      <c r="J70" s="1" t="s">
        <v>16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4"/>
      <c r="I71" s="1">
        <v>2049</v>
      </c>
      <c r="J71" s="1" t="s">
        <v>16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4"/>
      <c r="I72" s="1">
        <v>2050</v>
      </c>
      <c r="J72" s="1" t="s">
        <v>16</v>
      </c>
      <c r="K72" s="1">
        <v>1</v>
      </c>
      <c r="L72" s="1">
        <f t="shared" si="0"/>
        <v>0</v>
      </c>
    </row>
    <row r="73" spans="7:12">
      <c r="G73" s="4" t="s">
        <v>54</v>
      </c>
      <c r="H73" s="4"/>
      <c r="I73" s="1">
        <v>2020</v>
      </c>
      <c r="J73" s="1" t="s">
        <v>16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4"/>
      <c r="I74" s="1">
        <v>2021</v>
      </c>
      <c r="J74" s="1" t="s">
        <v>16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4"/>
      <c r="I75" s="1">
        <v>2022</v>
      </c>
      <c r="J75" s="1" t="s">
        <v>16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4"/>
      <c r="I76" s="1">
        <v>2023</v>
      </c>
      <c r="J76" s="1" t="s">
        <v>16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4"/>
      <c r="I77" s="1">
        <v>2024</v>
      </c>
      <c r="J77" s="1" t="s">
        <v>16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4"/>
      <c r="I78" s="1">
        <v>2025</v>
      </c>
      <c r="J78" s="1" t="s">
        <v>16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4"/>
      <c r="I79" s="1">
        <v>2026</v>
      </c>
      <c r="J79" s="1" t="s">
        <v>16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4"/>
      <c r="I80" s="1">
        <v>2027</v>
      </c>
      <c r="J80" s="1" t="s">
        <v>16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4"/>
      <c r="I81" s="1">
        <v>2028</v>
      </c>
      <c r="J81" s="1" t="s">
        <v>16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4"/>
      <c r="I82" s="1">
        <v>2029</v>
      </c>
      <c r="J82" s="1" t="s">
        <v>16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4"/>
      <c r="I83" s="1">
        <v>2030</v>
      </c>
      <c r="J83" s="1" t="s">
        <v>16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4"/>
      <c r="I84" s="1">
        <v>2031</v>
      </c>
      <c r="J84" s="1" t="s">
        <v>16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4"/>
      <c r="I85" s="1">
        <v>2032</v>
      </c>
      <c r="J85" s="1" t="s">
        <v>16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4"/>
      <c r="I86" s="1">
        <v>2033</v>
      </c>
      <c r="J86" s="1" t="s">
        <v>16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4"/>
      <c r="I87" s="1">
        <v>2034</v>
      </c>
      <c r="J87" s="1" t="s">
        <v>16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4"/>
      <c r="I88" s="1">
        <v>2035</v>
      </c>
      <c r="J88" s="1" t="s">
        <v>16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4"/>
      <c r="I89" s="1">
        <v>2036</v>
      </c>
      <c r="J89" s="1" t="s">
        <v>16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4"/>
      <c r="I90" s="1">
        <v>2037</v>
      </c>
      <c r="J90" s="1" t="s">
        <v>16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4"/>
      <c r="I91" s="1">
        <v>2038</v>
      </c>
      <c r="J91" s="1" t="s">
        <v>16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4"/>
      <c r="I92" s="1">
        <v>2039</v>
      </c>
      <c r="J92" s="1" t="s">
        <v>16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4"/>
      <c r="I93" s="1">
        <v>2040</v>
      </c>
      <c r="J93" s="1" t="s">
        <v>16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4"/>
      <c r="I94" s="1">
        <v>2041</v>
      </c>
      <c r="J94" s="1" t="s">
        <v>16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4"/>
      <c r="I95" s="1">
        <v>2042</v>
      </c>
      <c r="J95" s="1" t="s">
        <v>16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4"/>
      <c r="I96" s="1">
        <v>2043</v>
      </c>
      <c r="J96" s="1" t="s">
        <v>16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4"/>
      <c r="I97" s="1">
        <v>2044</v>
      </c>
      <c r="J97" s="1" t="s">
        <v>16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4"/>
      <c r="I98" s="1">
        <v>2045</v>
      </c>
      <c r="J98" s="1" t="s">
        <v>16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4"/>
      <c r="I99" s="1">
        <v>2046</v>
      </c>
      <c r="J99" s="1" t="s">
        <v>16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4"/>
      <c r="I100" s="1">
        <v>2047</v>
      </c>
      <c r="J100" s="1" t="s">
        <v>16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4"/>
      <c r="I101" s="1">
        <v>2048</v>
      </c>
      <c r="J101" s="1" t="s">
        <v>16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4"/>
      <c r="I102" s="1">
        <v>2049</v>
      </c>
      <c r="J102" s="1" t="s">
        <v>16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4"/>
      <c r="I103" s="1">
        <v>2050</v>
      </c>
      <c r="J103" s="1" t="s">
        <v>16</v>
      </c>
      <c r="K103" s="1">
        <v>1</v>
      </c>
      <c r="L103" s="1">
        <f t="shared" si="4"/>
        <v>0</v>
      </c>
    </row>
    <row r="104" spans="7:12">
      <c r="G104" s="36" t="s">
        <v>55</v>
      </c>
      <c r="H104" s="4"/>
      <c r="I104" s="1">
        <v>2020</v>
      </c>
      <c r="J104" s="1" t="s">
        <v>16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4"/>
      <c r="I105" s="1">
        <v>2021</v>
      </c>
      <c r="J105" s="1" t="s">
        <v>16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4"/>
      <c r="I106" s="1">
        <v>2022</v>
      </c>
      <c r="J106" s="1" t="s">
        <v>16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4"/>
      <c r="I107" s="1">
        <v>2023</v>
      </c>
      <c r="J107" s="1" t="s">
        <v>16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4"/>
      <c r="I108" s="1">
        <v>2024</v>
      </c>
      <c r="J108" s="1" t="s">
        <v>16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4"/>
      <c r="I109" s="1">
        <v>2025</v>
      </c>
      <c r="J109" s="1" t="s">
        <v>16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4"/>
      <c r="I110" s="1">
        <v>2026</v>
      </c>
      <c r="J110" s="1" t="s">
        <v>16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4"/>
      <c r="I111" s="1">
        <v>2027</v>
      </c>
      <c r="J111" s="1" t="s">
        <v>16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4"/>
      <c r="I112" s="1">
        <v>2028</v>
      </c>
      <c r="J112" s="1" t="s">
        <v>16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4"/>
      <c r="I113" s="1">
        <v>2029</v>
      </c>
      <c r="J113" s="1" t="s">
        <v>16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4"/>
      <c r="I114" s="1">
        <v>2030</v>
      </c>
      <c r="J114" s="1" t="s">
        <v>16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4"/>
      <c r="I115" s="1">
        <v>2031</v>
      </c>
      <c r="J115" s="1" t="s">
        <v>16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4"/>
      <c r="I116" s="1">
        <v>2032</v>
      </c>
      <c r="J116" s="1" t="s">
        <v>16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4"/>
      <c r="I117" s="1">
        <v>2033</v>
      </c>
      <c r="J117" s="1" t="s">
        <v>16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4"/>
      <c r="I118" s="1">
        <v>2034</v>
      </c>
      <c r="J118" s="1" t="s">
        <v>16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4"/>
      <c r="I119" s="1">
        <v>2035</v>
      </c>
      <c r="J119" s="1" t="s">
        <v>16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4"/>
      <c r="I120" s="1">
        <v>2036</v>
      </c>
      <c r="J120" s="1" t="s">
        <v>16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4"/>
      <c r="I121" s="1">
        <v>2037</v>
      </c>
      <c r="J121" s="1" t="s">
        <v>16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4"/>
      <c r="I122" s="1">
        <v>2038</v>
      </c>
      <c r="J122" s="1" t="s">
        <v>16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4"/>
      <c r="I123" s="1">
        <v>2039</v>
      </c>
      <c r="J123" s="1" t="s">
        <v>16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4"/>
      <c r="I124" s="1">
        <v>2040</v>
      </c>
      <c r="J124" s="1" t="s">
        <v>16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4"/>
      <c r="I125" s="1">
        <v>2041</v>
      </c>
      <c r="J125" s="1" t="s">
        <v>16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4"/>
      <c r="I126" s="1">
        <v>2042</v>
      </c>
      <c r="J126" s="1" t="s">
        <v>16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4"/>
      <c r="I127" s="1">
        <v>2043</v>
      </c>
      <c r="J127" s="1" t="s">
        <v>16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4"/>
      <c r="I128" s="1">
        <v>2044</v>
      </c>
      <c r="J128" s="1" t="s">
        <v>16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4"/>
      <c r="I129" s="1">
        <v>2045</v>
      </c>
      <c r="J129" s="1" t="s">
        <v>16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4"/>
      <c r="I130" s="1">
        <v>2046</v>
      </c>
      <c r="J130" s="1" t="s">
        <v>16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4"/>
      <c r="I131" s="1">
        <v>2047</v>
      </c>
      <c r="J131" s="1" t="s">
        <v>16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4"/>
      <c r="I132" s="1">
        <v>2048</v>
      </c>
      <c r="J132" s="1" t="s">
        <v>16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4"/>
      <c r="I133" s="1">
        <v>2049</v>
      </c>
      <c r="J133" s="1" t="s">
        <v>16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4"/>
      <c r="I134" s="1">
        <v>2050</v>
      </c>
      <c r="J134" s="1" t="s">
        <v>16</v>
      </c>
      <c r="K134" s="1">
        <v>1</v>
      </c>
      <c r="L134" s="1">
        <f t="shared" si="4"/>
        <v>0</v>
      </c>
    </row>
    <row r="135" spans="7:12" ht="16">
      <c r="G135" s="6" t="s">
        <v>56</v>
      </c>
      <c r="I135" s="1">
        <v>2021</v>
      </c>
      <c r="J135" s="1" t="s">
        <v>16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16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16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16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16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16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16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16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16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16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16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16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16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16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16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16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16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16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16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16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16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16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16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16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16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16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16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16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16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16</v>
      </c>
      <c r="K164" s="1">
        <v>1</v>
      </c>
      <c r="L164" s="1">
        <f t="shared" si="7"/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L135"/>
  <sheetViews>
    <sheetView zoomScale="70" zoomScaleNormal="70" workbookViewId="0">
      <selection activeCell="N15" sqref="N15"/>
    </sheetView>
  </sheetViews>
  <sheetFormatPr defaultColWidth="8.7265625" defaultRowHeight="14.5"/>
  <cols>
    <col min="2" max="3" width="8.7265625" style="1"/>
    <col min="4" max="4" width="18.81640625" style="1" customWidth="1"/>
    <col min="5" max="6" width="8.7265625" style="1"/>
    <col min="7" max="7" width="23.26953125" style="1" customWidth="1"/>
    <col min="8" max="10" width="8.7265625" style="1"/>
    <col min="11" max="11" width="11.54296875" style="1" customWidth="1"/>
    <col min="12" max="12" width="12.81640625" style="1"/>
  </cols>
  <sheetData>
    <row r="4" spans="2:12">
      <c r="B4" s="2"/>
    </row>
    <row r="9" spans="2:12">
      <c r="F9" s="28" t="s">
        <v>57</v>
      </c>
    </row>
    <row r="10" spans="2:12"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2" ht="16">
      <c r="D11" s="35" t="s">
        <v>59</v>
      </c>
      <c r="G11" s="5"/>
      <c r="H11" s="23" t="s">
        <v>60</v>
      </c>
      <c r="I11" s="1">
        <v>2020</v>
      </c>
      <c r="J11" s="1" t="s">
        <v>42</v>
      </c>
      <c r="L11" s="1">
        <v>0</v>
      </c>
    </row>
    <row r="12" spans="2:12">
      <c r="D12" s="1" t="str">
        <f t="shared" ref="D12:D41" si="0">D11</f>
        <v>SINKCCS_Immiscible</v>
      </c>
      <c r="H12" s="23" t="s">
        <v>60</v>
      </c>
      <c r="I12" s="1">
        <v>2021</v>
      </c>
      <c r="J12" s="1" t="str">
        <f t="shared" ref="J12:J41" si="1">J11</f>
        <v>LO</v>
      </c>
      <c r="L12" s="1">
        <v>0</v>
      </c>
    </row>
    <row r="13" spans="2:12">
      <c r="D13" s="1" t="str">
        <f t="shared" si="0"/>
        <v>SINKCCS_Immiscible</v>
      </c>
      <c r="H13" s="23" t="s">
        <v>60</v>
      </c>
      <c r="I13" s="1">
        <v>2022</v>
      </c>
      <c r="J13" s="1" t="str">
        <f t="shared" si="1"/>
        <v>LO</v>
      </c>
      <c r="L13" s="1">
        <v>0</v>
      </c>
    </row>
    <row r="14" spans="2:12">
      <c r="D14" s="1" t="str">
        <f t="shared" si="0"/>
        <v>SINKCCS_Immiscible</v>
      </c>
      <c r="H14" s="23" t="s">
        <v>60</v>
      </c>
      <c r="I14" s="1">
        <v>2023</v>
      </c>
      <c r="J14" s="1" t="str">
        <f t="shared" si="1"/>
        <v>LO</v>
      </c>
      <c r="L14" s="1">
        <v>0</v>
      </c>
    </row>
    <row r="15" spans="2:12">
      <c r="D15" s="1" t="str">
        <f t="shared" si="0"/>
        <v>SINKCCS_Immiscible</v>
      </c>
      <c r="H15" s="23" t="s">
        <v>60</v>
      </c>
      <c r="I15" s="1">
        <v>2024</v>
      </c>
      <c r="J15" s="1" t="str">
        <f t="shared" si="1"/>
        <v>LO</v>
      </c>
      <c r="L15" s="1">
        <v>0</v>
      </c>
    </row>
    <row r="16" spans="2:12">
      <c r="D16" s="1" t="str">
        <f t="shared" si="0"/>
        <v>SINKCCS_Immiscible</v>
      </c>
      <c r="H16" s="23" t="s">
        <v>60</v>
      </c>
      <c r="I16" s="1">
        <v>2025</v>
      </c>
      <c r="J16" s="1" t="str">
        <f t="shared" si="1"/>
        <v>LO</v>
      </c>
      <c r="L16" s="1">
        <v>0</v>
      </c>
    </row>
    <row r="17" spans="4:12">
      <c r="D17" s="1" t="str">
        <f t="shared" si="0"/>
        <v>SINKCCS_Immiscible</v>
      </c>
      <c r="H17" s="23" t="s">
        <v>60</v>
      </c>
      <c r="I17" s="1">
        <v>2026</v>
      </c>
      <c r="J17" s="1" t="str">
        <f t="shared" si="1"/>
        <v>LO</v>
      </c>
      <c r="L17" s="1">
        <v>0</v>
      </c>
    </row>
    <row r="18" spans="4:12">
      <c r="D18" s="1" t="str">
        <f t="shared" si="0"/>
        <v>SINKCCS_Immiscible</v>
      </c>
      <c r="H18" s="23" t="s">
        <v>60</v>
      </c>
      <c r="I18" s="1">
        <v>2027</v>
      </c>
      <c r="J18" s="1" t="str">
        <f t="shared" si="1"/>
        <v>LO</v>
      </c>
      <c r="L18" s="1">
        <v>0</v>
      </c>
    </row>
    <row r="19" spans="4:12">
      <c r="D19" s="1" t="str">
        <f t="shared" si="0"/>
        <v>SINKCCS_Immiscible</v>
      </c>
      <c r="H19" s="23" t="s">
        <v>60</v>
      </c>
      <c r="I19" s="1">
        <v>2028</v>
      </c>
      <c r="J19" s="1" t="str">
        <f t="shared" si="1"/>
        <v>LO</v>
      </c>
      <c r="L19" s="1">
        <v>0</v>
      </c>
    </row>
    <row r="20" spans="4:12">
      <c r="D20" s="1" t="str">
        <f t="shared" si="0"/>
        <v>SINKCCS_Immiscible</v>
      </c>
      <c r="H20" s="23" t="s">
        <v>60</v>
      </c>
      <c r="I20" s="1">
        <v>2029</v>
      </c>
      <c r="J20" s="1" t="str">
        <f t="shared" si="1"/>
        <v>LO</v>
      </c>
      <c r="L20" s="1">
        <v>0</v>
      </c>
    </row>
    <row r="21" spans="4:12">
      <c r="D21" s="1" t="str">
        <f t="shared" si="0"/>
        <v>SINKCCS_Immiscible</v>
      </c>
      <c r="H21" s="23" t="s">
        <v>60</v>
      </c>
      <c r="I21" s="1">
        <v>2030</v>
      </c>
      <c r="J21" s="1" t="str">
        <f t="shared" si="1"/>
        <v>LO</v>
      </c>
      <c r="L21" s="1">
        <v>0</v>
      </c>
    </row>
    <row r="22" spans="4:12">
      <c r="D22" s="1" t="str">
        <f t="shared" si="0"/>
        <v>SINKCCS_Immiscible</v>
      </c>
      <c r="H22" s="23" t="s">
        <v>60</v>
      </c>
      <c r="I22" s="1">
        <v>2031</v>
      </c>
      <c r="J22" s="1" t="str">
        <f t="shared" si="1"/>
        <v>LO</v>
      </c>
      <c r="L22" s="1">
        <v>0</v>
      </c>
    </row>
    <row r="23" spans="4:12">
      <c r="D23" s="1" t="str">
        <f t="shared" si="0"/>
        <v>SINKCCS_Immiscible</v>
      </c>
      <c r="H23" s="23" t="s">
        <v>60</v>
      </c>
      <c r="I23" s="1">
        <v>2032</v>
      </c>
      <c r="J23" s="1" t="str">
        <f t="shared" si="1"/>
        <v>LO</v>
      </c>
      <c r="L23" s="1">
        <v>0</v>
      </c>
    </row>
    <row r="24" spans="4:12">
      <c r="D24" s="1" t="str">
        <f t="shared" si="0"/>
        <v>SINKCCS_Immiscible</v>
      </c>
      <c r="H24" s="23" t="s">
        <v>60</v>
      </c>
      <c r="I24" s="1">
        <v>2033</v>
      </c>
      <c r="J24" s="1" t="str">
        <f t="shared" si="1"/>
        <v>LO</v>
      </c>
      <c r="L24" s="1">
        <v>0</v>
      </c>
    </row>
    <row r="25" spans="4:12">
      <c r="D25" s="1" t="str">
        <f t="shared" si="0"/>
        <v>SINKCCS_Immiscible</v>
      </c>
      <c r="H25" s="23" t="s">
        <v>60</v>
      </c>
      <c r="I25" s="1">
        <v>2034</v>
      </c>
      <c r="J25" s="1" t="str">
        <f t="shared" si="1"/>
        <v>LO</v>
      </c>
      <c r="L25" s="1">
        <v>0</v>
      </c>
    </row>
    <row r="26" spans="4:12">
      <c r="D26" s="1" t="str">
        <f t="shared" si="0"/>
        <v>SINKCCS_Immiscible</v>
      </c>
      <c r="H26" s="23" t="s">
        <v>60</v>
      </c>
      <c r="I26" s="1">
        <v>2035</v>
      </c>
      <c r="J26" s="1" t="str">
        <f t="shared" si="1"/>
        <v>LO</v>
      </c>
      <c r="L26" s="1">
        <v>0</v>
      </c>
    </row>
    <row r="27" spans="4:12">
      <c r="D27" s="1" t="str">
        <f t="shared" si="0"/>
        <v>SINKCCS_Immiscible</v>
      </c>
      <c r="H27" s="23" t="s">
        <v>60</v>
      </c>
      <c r="I27" s="1">
        <v>2036</v>
      </c>
      <c r="J27" s="1" t="str">
        <f t="shared" si="1"/>
        <v>LO</v>
      </c>
      <c r="L27" s="1">
        <v>0</v>
      </c>
    </row>
    <row r="28" spans="4:12">
      <c r="D28" s="1" t="str">
        <f t="shared" si="0"/>
        <v>SINKCCS_Immiscible</v>
      </c>
      <c r="H28" s="23" t="s">
        <v>60</v>
      </c>
      <c r="I28" s="1">
        <v>2037</v>
      </c>
      <c r="J28" s="1" t="str">
        <f t="shared" si="1"/>
        <v>LO</v>
      </c>
      <c r="L28" s="1">
        <v>0</v>
      </c>
    </row>
    <row r="29" spans="4:12">
      <c r="D29" s="1" t="str">
        <f t="shared" si="0"/>
        <v>SINKCCS_Immiscible</v>
      </c>
      <c r="H29" s="23" t="s">
        <v>60</v>
      </c>
      <c r="I29" s="1">
        <v>2038</v>
      </c>
      <c r="J29" s="1" t="str">
        <f t="shared" si="1"/>
        <v>LO</v>
      </c>
      <c r="L29" s="1">
        <v>0</v>
      </c>
    </row>
    <row r="30" spans="4:12">
      <c r="D30" s="1" t="str">
        <f t="shared" si="0"/>
        <v>SINKCCS_Immiscible</v>
      </c>
      <c r="H30" s="23" t="s">
        <v>60</v>
      </c>
      <c r="I30" s="1">
        <v>2039</v>
      </c>
      <c r="J30" s="1" t="str">
        <f t="shared" si="1"/>
        <v>LO</v>
      </c>
      <c r="L30" s="1">
        <v>0</v>
      </c>
    </row>
    <row r="31" spans="4:12">
      <c r="D31" s="1" t="str">
        <f t="shared" si="0"/>
        <v>SINKCCS_Immiscible</v>
      </c>
      <c r="H31" s="23" t="s">
        <v>60</v>
      </c>
      <c r="I31" s="1">
        <v>2040</v>
      </c>
      <c r="J31" s="1" t="str">
        <f t="shared" si="1"/>
        <v>LO</v>
      </c>
      <c r="L31" s="1">
        <v>0</v>
      </c>
    </row>
    <row r="32" spans="4:12">
      <c r="D32" s="1" t="str">
        <f t="shared" si="0"/>
        <v>SINKCCS_Immiscible</v>
      </c>
      <c r="H32" s="23" t="s">
        <v>60</v>
      </c>
      <c r="I32" s="1">
        <v>2041</v>
      </c>
      <c r="J32" s="1" t="str">
        <f t="shared" si="1"/>
        <v>LO</v>
      </c>
      <c r="L32" s="1">
        <v>0</v>
      </c>
    </row>
    <row r="33" spans="4:12">
      <c r="D33" s="1" t="str">
        <f t="shared" si="0"/>
        <v>SINKCCS_Immiscible</v>
      </c>
      <c r="H33" s="23" t="s">
        <v>60</v>
      </c>
      <c r="I33" s="1">
        <v>2042</v>
      </c>
      <c r="J33" s="1" t="str">
        <f t="shared" si="1"/>
        <v>LO</v>
      </c>
      <c r="L33" s="1">
        <v>0</v>
      </c>
    </row>
    <row r="34" spans="4:12">
      <c r="D34" s="1" t="str">
        <f t="shared" si="0"/>
        <v>SINKCCS_Immiscible</v>
      </c>
      <c r="H34" s="23" t="s">
        <v>60</v>
      </c>
      <c r="I34" s="1">
        <v>2043</v>
      </c>
      <c r="J34" s="1" t="str">
        <f t="shared" si="1"/>
        <v>LO</v>
      </c>
      <c r="L34" s="1">
        <v>0</v>
      </c>
    </row>
    <row r="35" spans="4:12">
      <c r="D35" s="1" t="str">
        <f t="shared" si="0"/>
        <v>SINKCCS_Immiscible</v>
      </c>
      <c r="H35" s="23" t="s">
        <v>60</v>
      </c>
      <c r="I35" s="1">
        <v>2044</v>
      </c>
      <c r="J35" s="1" t="str">
        <f t="shared" si="1"/>
        <v>LO</v>
      </c>
      <c r="L35" s="1">
        <v>0</v>
      </c>
    </row>
    <row r="36" spans="4:12">
      <c r="D36" s="1" t="str">
        <f t="shared" si="0"/>
        <v>SINKCCS_Immiscible</v>
      </c>
      <c r="H36" s="23" t="s">
        <v>60</v>
      </c>
      <c r="I36" s="1">
        <v>2045</v>
      </c>
      <c r="J36" s="1" t="str">
        <f t="shared" si="1"/>
        <v>LO</v>
      </c>
      <c r="L36" s="1">
        <v>0</v>
      </c>
    </row>
    <row r="37" spans="4:12">
      <c r="D37" s="1" t="str">
        <f t="shared" si="0"/>
        <v>SINKCCS_Immiscible</v>
      </c>
      <c r="H37" s="23" t="s">
        <v>60</v>
      </c>
      <c r="I37" s="1">
        <v>2046</v>
      </c>
      <c r="J37" s="1" t="str">
        <f t="shared" si="1"/>
        <v>LO</v>
      </c>
      <c r="L37" s="1">
        <v>0</v>
      </c>
    </row>
    <row r="38" spans="4:12">
      <c r="D38" s="1" t="str">
        <f t="shared" si="0"/>
        <v>SINKCCS_Immiscible</v>
      </c>
      <c r="H38" s="23" t="s">
        <v>60</v>
      </c>
      <c r="I38" s="1">
        <v>2047</v>
      </c>
      <c r="J38" s="1" t="str">
        <f t="shared" si="1"/>
        <v>LO</v>
      </c>
      <c r="L38" s="1">
        <v>0</v>
      </c>
    </row>
    <row r="39" spans="4:12">
      <c r="D39" s="1" t="str">
        <f t="shared" si="0"/>
        <v>SINKCCS_Immiscible</v>
      </c>
      <c r="H39" s="23" t="s">
        <v>60</v>
      </c>
      <c r="I39" s="1">
        <v>2048</v>
      </c>
      <c r="J39" s="1" t="str">
        <f t="shared" si="1"/>
        <v>LO</v>
      </c>
      <c r="L39" s="1">
        <v>0</v>
      </c>
    </row>
    <row r="40" spans="4:12">
      <c r="D40" s="1" t="str">
        <f t="shared" si="0"/>
        <v>SINKCCS_Immiscible</v>
      </c>
      <c r="H40" s="23" t="s">
        <v>60</v>
      </c>
      <c r="I40" s="1">
        <v>2049</v>
      </c>
      <c r="J40" s="1" t="str">
        <f t="shared" si="1"/>
        <v>LO</v>
      </c>
      <c r="L40" s="1">
        <v>0</v>
      </c>
    </row>
    <row r="41" spans="4:12">
      <c r="D41" s="1" t="str">
        <f t="shared" si="0"/>
        <v>SINKCCS_Immiscible</v>
      </c>
      <c r="H41" s="23" t="s">
        <v>60</v>
      </c>
      <c r="I41" s="1">
        <v>2050</v>
      </c>
      <c r="J41" s="1" t="str">
        <f t="shared" si="1"/>
        <v>LO</v>
      </c>
      <c r="L41" s="1">
        <v>0</v>
      </c>
    </row>
    <row r="42" spans="4:12" ht="16">
      <c r="D42" s="35" t="s">
        <v>61</v>
      </c>
      <c r="G42" s="5"/>
      <c r="H42" s="23" t="s">
        <v>60</v>
      </c>
      <c r="I42" s="1">
        <v>2020</v>
      </c>
      <c r="J42" s="1" t="s">
        <v>42</v>
      </c>
      <c r="L42" s="1">
        <v>0</v>
      </c>
    </row>
    <row r="43" spans="4:12">
      <c r="D43" s="1" t="str">
        <f t="shared" ref="D43:D72" si="2">D42</f>
        <v>SINKCCS_Miscible</v>
      </c>
      <c r="H43" s="23" t="s">
        <v>60</v>
      </c>
      <c r="I43" s="1">
        <v>2021</v>
      </c>
      <c r="J43" s="1" t="str">
        <f t="shared" ref="J43:J72" si="3">J42</f>
        <v>LO</v>
      </c>
      <c r="L43" s="1">
        <v>0</v>
      </c>
    </row>
    <row r="44" spans="4:12">
      <c r="D44" s="1" t="str">
        <f t="shared" si="2"/>
        <v>SINKCCS_Miscible</v>
      </c>
      <c r="H44" s="23" t="s">
        <v>60</v>
      </c>
      <c r="I44" s="1">
        <v>2022</v>
      </c>
      <c r="J44" s="1" t="str">
        <f t="shared" si="3"/>
        <v>LO</v>
      </c>
      <c r="L44" s="1">
        <v>0</v>
      </c>
    </row>
    <row r="45" spans="4:12">
      <c r="D45" s="1" t="str">
        <f t="shared" si="2"/>
        <v>SINKCCS_Miscible</v>
      </c>
      <c r="H45" s="23" t="s">
        <v>60</v>
      </c>
      <c r="I45" s="1">
        <v>2023</v>
      </c>
      <c r="J45" s="1" t="str">
        <f t="shared" si="3"/>
        <v>LO</v>
      </c>
      <c r="L45" s="1">
        <v>0</v>
      </c>
    </row>
    <row r="46" spans="4:12">
      <c r="D46" s="1" t="str">
        <f t="shared" si="2"/>
        <v>SINKCCS_Miscible</v>
      </c>
      <c r="H46" s="23" t="s">
        <v>60</v>
      </c>
      <c r="I46" s="1">
        <v>2024</v>
      </c>
      <c r="J46" s="1" t="str">
        <f t="shared" si="3"/>
        <v>LO</v>
      </c>
      <c r="L46" s="1">
        <v>0</v>
      </c>
    </row>
    <row r="47" spans="4:12">
      <c r="D47" s="1" t="str">
        <f t="shared" si="2"/>
        <v>SINKCCS_Miscible</v>
      </c>
      <c r="H47" s="23" t="s">
        <v>60</v>
      </c>
      <c r="I47" s="1">
        <v>2025</v>
      </c>
      <c r="J47" s="1" t="str">
        <f t="shared" si="3"/>
        <v>LO</v>
      </c>
      <c r="L47" s="1">
        <v>0</v>
      </c>
    </row>
    <row r="48" spans="4:12">
      <c r="D48" s="1" t="str">
        <f t="shared" si="2"/>
        <v>SINKCCS_Miscible</v>
      </c>
      <c r="H48" s="23" t="s">
        <v>60</v>
      </c>
      <c r="I48" s="1">
        <v>2026</v>
      </c>
      <c r="J48" s="1" t="str">
        <f t="shared" si="3"/>
        <v>LO</v>
      </c>
      <c r="L48" s="1">
        <v>0</v>
      </c>
    </row>
    <row r="49" spans="4:12">
      <c r="D49" s="1" t="str">
        <f t="shared" si="2"/>
        <v>SINKCCS_Miscible</v>
      </c>
      <c r="H49" s="23" t="s">
        <v>60</v>
      </c>
      <c r="I49" s="1">
        <v>2027</v>
      </c>
      <c r="J49" s="1" t="str">
        <f t="shared" si="3"/>
        <v>LO</v>
      </c>
      <c r="L49" s="1">
        <v>0</v>
      </c>
    </row>
    <row r="50" spans="4:12">
      <c r="D50" s="1" t="str">
        <f t="shared" si="2"/>
        <v>SINKCCS_Miscible</v>
      </c>
      <c r="H50" s="23" t="s">
        <v>60</v>
      </c>
      <c r="I50" s="1">
        <v>2028</v>
      </c>
      <c r="J50" s="1" t="str">
        <f t="shared" si="3"/>
        <v>LO</v>
      </c>
      <c r="L50" s="1">
        <v>0</v>
      </c>
    </row>
    <row r="51" spans="4:12">
      <c r="D51" s="1" t="str">
        <f t="shared" si="2"/>
        <v>SINKCCS_Miscible</v>
      </c>
      <c r="H51" s="23" t="s">
        <v>60</v>
      </c>
      <c r="I51" s="1">
        <v>2029</v>
      </c>
      <c r="J51" s="1" t="str">
        <f t="shared" si="3"/>
        <v>LO</v>
      </c>
      <c r="L51" s="1">
        <v>0</v>
      </c>
    </row>
    <row r="52" spans="4:12">
      <c r="D52" s="1" t="str">
        <f t="shared" si="2"/>
        <v>SINKCCS_Miscible</v>
      </c>
      <c r="H52" s="23" t="s">
        <v>60</v>
      </c>
      <c r="I52" s="1">
        <v>2030</v>
      </c>
      <c r="J52" s="1" t="str">
        <f t="shared" si="3"/>
        <v>LO</v>
      </c>
      <c r="L52" s="1">
        <v>0</v>
      </c>
    </row>
    <row r="53" spans="4:12">
      <c r="D53" s="1" t="str">
        <f t="shared" si="2"/>
        <v>SINKCCS_Miscible</v>
      </c>
      <c r="H53" s="23" t="s">
        <v>60</v>
      </c>
      <c r="I53" s="1">
        <v>2031</v>
      </c>
      <c r="J53" s="1" t="str">
        <f t="shared" si="3"/>
        <v>LO</v>
      </c>
      <c r="L53" s="1">
        <v>0</v>
      </c>
    </row>
    <row r="54" spans="4:12">
      <c r="D54" s="1" t="str">
        <f t="shared" si="2"/>
        <v>SINKCCS_Miscible</v>
      </c>
      <c r="H54" s="23" t="s">
        <v>60</v>
      </c>
      <c r="I54" s="1">
        <v>2032</v>
      </c>
      <c r="J54" s="1" t="str">
        <f t="shared" si="3"/>
        <v>LO</v>
      </c>
      <c r="L54" s="1">
        <v>0</v>
      </c>
    </row>
    <row r="55" spans="4:12">
      <c r="D55" s="1" t="str">
        <f t="shared" si="2"/>
        <v>SINKCCS_Miscible</v>
      </c>
      <c r="H55" s="23" t="s">
        <v>60</v>
      </c>
      <c r="I55" s="1">
        <v>2033</v>
      </c>
      <c r="J55" s="1" t="str">
        <f t="shared" si="3"/>
        <v>LO</v>
      </c>
      <c r="L55" s="1">
        <v>0</v>
      </c>
    </row>
    <row r="56" spans="4:12">
      <c r="D56" s="1" t="str">
        <f t="shared" si="2"/>
        <v>SINKCCS_Miscible</v>
      </c>
      <c r="H56" s="23" t="s">
        <v>60</v>
      </c>
      <c r="I56" s="1">
        <v>2034</v>
      </c>
      <c r="J56" s="1" t="str">
        <f t="shared" si="3"/>
        <v>LO</v>
      </c>
      <c r="L56" s="1">
        <v>0</v>
      </c>
    </row>
    <row r="57" spans="4:12">
      <c r="D57" s="1" t="str">
        <f t="shared" si="2"/>
        <v>SINKCCS_Miscible</v>
      </c>
      <c r="H57" s="23" t="s">
        <v>60</v>
      </c>
      <c r="I57" s="1">
        <v>2035</v>
      </c>
      <c r="J57" s="1" t="str">
        <f t="shared" si="3"/>
        <v>LO</v>
      </c>
      <c r="L57" s="1">
        <v>0</v>
      </c>
    </row>
    <row r="58" spans="4:12">
      <c r="D58" s="1" t="str">
        <f t="shared" si="2"/>
        <v>SINKCCS_Miscible</v>
      </c>
      <c r="H58" s="23" t="s">
        <v>60</v>
      </c>
      <c r="I58" s="1">
        <v>2036</v>
      </c>
      <c r="J58" s="1" t="str">
        <f t="shared" si="3"/>
        <v>LO</v>
      </c>
      <c r="L58" s="1">
        <v>0</v>
      </c>
    </row>
    <row r="59" spans="4:12">
      <c r="D59" s="1" t="str">
        <f t="shared" si="2"/>
        <v>SINKCCS_Miscible</v>
      </c>
      <c r="H59" s="23" t="s">
        <v>60</v>
      </c>
      <c r="I59" s="1">
        <v>2037</v>
      </c>
      <c r="J59" s="1" t="str">
        <f t="shared" si="3"/>
        <v>LO</v>
      </c>
      <c r="L59" s="1">
        <v>0</v>
      </c>
    </row>
    <row r="60" spans="4:12">
      <c r="D60" s="1" t="str">
        <f t="shared" si="2"/>
        <v>SINKCCS_Miscible</v>
      </c>
      <c r="H60" s="23" t="s">
        <v>60</v>
      </c>
      <c r="I60" s="1">
        <v>2038</v>
      </c>
      <c r="J60" s="1" t="str">
        <f t="shared" si="3"/>
        <v>LO</v>
      </c>
      <c r="L60" s="1">
        <v>0</v>
      </c>
    </row>
    <row r="61" spans="4:12">
      <c r="D61" s="1" t="str">
        <f t="shared" si="2"/>
        <v>SINKCCS_Miscible</v>
      </c>
      <c r="H61" s="23" t="s">
        <v>60</v>
      </c>
      <c r="I61" s="1">
        <v>2039</v>
      </c>
      <c r="J61" s="1" t="str">
        <f t="shared" si="3"/>
        <v>LO</v>
      </c>
      <c r="L61" s="1">
        <v>0</v>
      </c>
    </row>
    <row r="62" spans="4:12">
      <c r="D62" s="1" t="str">
        <f t="shared" si="2"/>
        <v>SINKCCS_Miscible</v>
      </c>
      <c r="H62" s="23" t="s">
        <v>60</v>
      </c>
      <c r="I62" s="1">
        <v>2040</v>
      </c>
      <c r="J62" s="1" t="str">
        <f t="shared" si="3"/>
        <v>LO</v>
      </c>
      <c r="L62" s="1">
        <v>0</v>
      </c>
    </row>
    <row r="63" spans="4:12">
      <c r="D63" s="1" t="str">
        <f t="shared" si="2"/>
        <v>SINKCCS_Miscible</v>
      </c>
      <c r="H63" s="23" t="s">
        <v>60</v>
      </c>
      <c r="I63" s="1">
        <v>2041</v>
      </c>
      <c r="J63" s="1" t="str">
        <f t="shared" si="3"/>
        <v>LO</v>
      </c>
      <c r="L63" s="1">
        <v>0</v>
      </c>
    </row>
    <row r="64" spans="4:12">
      <c r="D64" s="1" t="str">
        <f t="shared" si="2"/>
        <v>SINKCCS_Miscible</v>
      </c>
      <c r="H64" s="23" t="s">
        <v>60</v>
      </c>
      <c r="I64" s="1">
        <v>2042</v>
      </c>
      <c r="J64" s="1" t="str">
        <f t="shared" si="3"/>
        <v>LO</v>
      </c>
      <c r="L64" s="1">
        <v>0</v>
      </c>
    </row>
    <row r="65" spans="4:12">
      <c r="D65" s="1" t="str">
        <f t="shared" si="2"/>
        <v>SINKCCS_Miscible</v>
      </c>
      <c r="H65" s="23" t="s">
        <v>60</v>
      </c>
      <c r="I65" s="1">
        <v>2043</v>
      </c>
      <c r="J65" s="1" t="str">
        <f t="shared" si="3"/>
        <v>LO</v>
      </c>
      <c r="L65" s="1">
        <v>0</v>
      </c>
    </row>
    <row r="66" spans="4:12">
      <c r="D66" s="1" t="str">
        <f t="shared" si="2"/>
        <v>SINKCCS_Miscible</v>
      </c>
      <c r="H66" s="23" t="s">
        <v>60</v>
      </c>
      <c r="I66" s="1">
        <v>2044</v>
      </c>
      <c r="J66" s="1" t="str">
        <f t="shared" si="3"/>
        <v>LO</v>
      </c>
      <c r="L66" s="1">
        <v>0</v>
      </c>
    </row>
    <row r="67" spans="4:12">
      <c r="D67" s="1" t="str">
        <f t="shared" si="2"/>
        <v>SINKCCS_Miscible</v>
      </c>
      <c r="H67" s="23" t="s">
        <v>60</v>
      </c>
      <c r="I67" s="1">
        <v>2045</v>
      </c>
      <c r="J67" s="1" t="str">
        <f t="shared" si="3"/>
        <v>LO</v>
      </c>
      <c r="L67" s="1">
        <v>0</v>
      </c>
    </row>
    <row r="68" spans="4:12">
      <c r="D68" s="1" t="str">
        <f t="shared" si="2"/>
        <v>SINKCCS_Miscible</v>
      </c>
      <c r="H68" s="23" t="s">
        <v>60</v>
      </c>
      <c r="I68" s="1">
        <v>2046</v>
      </c>
      <c r="J68" s="1" t="str">
        <f t="shared" si="3"/>
        <v>LO</v>
      </c>
      <c r="L68" s="1">
        <v>0</v>
      </c>
    </row>
    <row r="69" spans="4:12">
      <c r="D69" s="1" t="str">
        <f t="shared" si="2"/>
        <v>SINKCCS_Miscible</v>
      </c>
      <c r="H69" s="23" t="s">
        <v>60</v>
      </c>
      <c r="I69" s="1">
        <v>2047</v>
      </c>
      <c r="J69" s="1" t="str">
        <f t="shared" si="3"/>
        <v>LO</v>
      </c>
      <c r="L69" s="1">
        <v>0</v>
      </c>
    </row>
    <row r="70" spans="4:12">
      <c r="D70" s="1" t="str">
        <f t="shared" si="2"/>
        <v>SINKCCS_Miscible</v>
      </c>
      <c r="H70" s="23" t="s">
        <v>60</v>
      </c>
      <c r="I70" s="1">
        <v>2048</v>
      </c>
      <c r="J70" s="1" t="str">
        <f t="shared" si="3"/>
        <v>LO</v>
      </c>
      <c r="L70" s="1">
        <v>0</v>
      </c>
    </row>
    <row r="71" spans="4:12">
      <c r="D71" s="1" t="str">
        <f t="shared" si="2"/>
        <v>SINKCCS_Miscible</v>
      </c>
      <c r="H71" s="23" t="s">
        <v>60</v>
      </c>
      <c r="I71" s="1">
        <v>2049</v>
      </c>
      <c r="J71" s="1" t="str">
        <f t="shared" si="3"/>
        <v>LO</v>
      </c>
      <c r="L71" s="1">
        <v>0</v>
      </c>
    </row>
    <row r="72" spans="4:12">
      <c r="D72" s="1" t="str">
        <f t="shared" si="2"/>
        <v>SINKCCS_Miscible</v>
      </c>
      <c r="H72" s="23" t="s">
        <v>60</v>
      </c>
      <c r="I72" s="1">
        <v>2050</v>
      </c>
      <c r="J72" s="1" t="str">
        <f t="shared" si="3"/>
        <v>LO</v>
      </c>
      <c r="L72" s="1">
        <v>0</v>
      </c>
    </row>
    <row r="73" spans="4:12" ht="16">
      <c r="D73" s="35" t="s">
        <v>62</v>
      </c>
      <c r="G73" s="5"/>
      <c r="H73" s="23" t="s">
        <v>60</v>
      </c>
      <c r="I73" s="1">
        <v>2020</v>
      </c>
      <c r="J73" s="1" t="s">
        <v>42</v>
      </c>
      <c r="L73" s="1">
        <v>0</v>
      </c>
    </row>
    <row r="74" spans="4:12">
      <c r="D74" s="1" t="str">
        <f t="shared" ref="D74:D103" si="4">D73</f>
        <v>SINKCCS_Saline</v>
      </c>
      <c r="H74" s="23" t="s">
        <v>60</v>
      </c>
      <c r="I74" s="1">
        <v>2021</v>
      </c>
      <c r="J74" s="1" t="str">
        <f t="shared" ref="J74:J103" si="5">J73</f>
        <v>LO</v>
      </c>
      <c r="L74" s="1">
        <v>0</v>
      </c>
    </row>
    <row r="75" spans="4:12">
      <c r="D75" s="1" t="str">
        <f t="shared" si="4"/>
        <v>SINKCCS_Saline</v>
      </c>
      <c r="H75" s="23" t="s">
        <v>60</v>
      </c>
      <c r="I75" s="1">
        <v>2022</v>
      </c>
      <c r="J75" s="1" t="str">
        <f t="shared" si="5"/>
        <v>LO</v>
      </c>
      <c r="L75" s="1">
        <v>0</v>
      </c>
    </row>
    <row r="76" spans="4:12">
      <c r="D76" s="1" t="str">
        <f t="shared" si="4"/>
        <v>SINKCCS_Saline</v>
      </c>
      <c r="H76" s="23" t="s">
        <v>60</v>
      </c>
      <c r="I76" s="1">
        <v>2023</v>
      </c>
      <c r="J76" s="1" t="str">
        <f t="shared" si="5"/>
        <v>LO</v>
      </c>
      <c r="L76" s="1">
        <v>0</v>
      </c>
    </row>
    <row r="77" spans="4:12">
      <c r="D77" s="1" t="str">
        <f t="shared" si="4"/>
        <v>SINKCCS_Saline</v>
      </c>
      <c r="H77" s="23" t="s">
        <v>60</v>
      </c>
      <c r="I77" s="1">
        <v>2024</v>
      </c>
      <c r="J77" s="1" t="str">
        <f t="shared" si="5"/>
        <v>LO</v>
      </c>
      <c r="L77" s="1">
        <v>0</v>
      </c>
    </row>
    <row r="78" spans="4:12">
      <c r="D78" s="1" t="str">
        <f t="shared" si="4"/>
        <v>SINKCCS_Saline</v>
      </c>
      <c r="H78" s="23" t="s">
        <v>60</v>
      </c>
      <c r="I78" s="1">
        <v>2025</v>
      </c>
      <c r="J78" s="1" t="str">
        <f t="shared" si="5"/>
        <v>LO</v>
      </c>
      <c r="L78" s="1">
        <v>0</v>
      </c>
    </row>
    <row r="79" spans="4:12">
      <c r="D79" s="1" t="str">
        <f t="shared" si="4"/>
        <v>SINKCCS_Saline</v>
      </c>
      <c r="H79" s="23" t="s">
        <v>60</v>
      </c>
      <c r="I79" s="1">
        <v>2026</v>
      </c>
      <c r="J79" s="1" t="str">
        <f t="shared" si="5"/>
        <v>LO</v>
      </c>
      <c r="L79" s="1">
        <v>0</v>
      </c>
    </row>
    <row r="80" spans="4:12">
      <c r="D80" s="1" t="str">
        <f t="shared" si="4"/>
        <v>SINKCCS_Saline</v>
      </c>
      <c r="H80" s="23" t="s">
        <v>60</v>
      </c>
      <c r="I80" s="1">
        <v>2027</v>
      </c>
      <c r="J80" s="1" t="str">
        <f t="shared" si="5"/>
        <v>LO</v>
      </c>
      <c r="L80" s="1">
        <v>0</v>
      </c>
    </row>
    <row r="81" spans="4:12">
      <c r="D81" s="1" t="str">
        <f t="shared" si="4"/>
        <v>SINKCCS_Saline</v>
      </c>
      <c r="H81" s="23" t="s">
        <v>60</v>
      </c>
      <c r="I81" s="1">
        <v>2028</v>
      </c>
      <c r="J81" s="1" t="str">
        <f t="shared" si="5"/>
        <v>LO</v>
      </c>
      <c r="L81" s="1">
        <v>0</v>
      </c>
    </row>
    <row r="82" spans="4:12">
      <c r="D82" s="1" t="str">
        <f t="shared" si="4"/>
        <v>SINKCCS_Saline</v>
      </c>
      <c r="H82" s="23" t="s">
        <v>60</v>
      </c>
      <c r="I82" s="1">
        <v>2029</v>
      </c>
      <c r="J82" s="1" t="str">
        <f t="shared" si="5"/>
        <v>LO</v>
      </c>
      <c r="L82" s="1">
        <v>0</v>
      </c>
    </row>
    <row r="83" spans="4:12">
      <c r="D83" s="1" t="str">
        <f t="shared" si="4"/>
        <v>SINKCCS_Saline</v>
      </c>
      <c r="H83" s="23" t="s">
        <v>60</v>
      </c>
      <c r="I83" s="1">
        <v>2030</v>
      </c>
      <c r="J83" s="1" t="str">
        <f t="shared" si="5"/>
        <v>LO</v>
      </c>
      <c r="L83" s="1">
        <v>0</v>
      </c>
    </row>
    <row r="84" spans="4:12">
      <c r="D84" s="1" t="str">
        <f t="shared" si="4"/>
        <v>SINKCCS_Saline</v>
      </c>
      <c r="H84" s="23" t="s">
        <v>60</v>
      </c>
      <c r="I84" s="1">
        <v>2031</v>
      </c>
      <c r="J84" s="1" t="str">
        <f t="shared" si="5"/>
        <v>LO</v>
      </c>
      <c r="L84" s="1">
        <v>0</v>
      </c>
    </row>
    <row r="85" spans="4:12">
      <c r="D85" s="1" t="str">
        <f t="shared" si="4"/>
        <v>SINKCCS_Saline</v>
      </c>
      <c r="H85" s="23" t="s">
        <v>60</v>
      </c>
      <c r="I85" s="1">
        <v>2032</v>
      </c>
      <c r="J85" s="1" t="str">
        <f t="shared" si="5"/>
        <v>LO</v>
      </c>
      <c r="L85" s="1">
        <v>0</v>
      </c>
    </row>
    <row r="86" spans="4:12">
      <c r="D86" s="1" t="str">
        <f t="shared" si="4"/>
        <v>SINKCCS_Saline</v>
      </c>
      <c r="H86" s="23" t="s">
        <v>60</v>
      </c>
      <c r="I86" s="1">
        <v>2033</v>
      </c>
      <c r="J86" s="1" t="str">
        <f t="shared" si="5"/>
        <v>LO</v>
      </c>
      <c r="L86" s="1">
        <v>0</v>
      </c>
    </row>
    <row r="87" spans="4:12">
      <c r="D87" s="1" t="str">
        <f t="shared" si="4"/>
        <v>SINKCCS_Saline</v>
      </c>
      <c r="H87" s="23" t="s">
        <v>60</v>
      </c>
      <c r="I87" s="1">
        <v>2034</v>
      </c>
      <c r="J87" s="1" t="str">
        <f t="shared" si="5"/>
        <v>LO</v>
      </c>
      <c r="L87" s="1">
        <v>0</v>
      </c>
    </row>
    <row r="88" spans="4:12">
      <c r="D88" s="1" t="str">
        <f t="shared" si="4"/>
        <v>SINKCCS_Saline</v>
      </c>
      <c r="H88" s="23" t="s">
        <v>60</v>
      </c>
      <c r="I88" s="1">
        <v>2035</v>
      </c>
      <c r="J88" s="1" t="str">
        <f t="shared" si="5"/>
        <v>LO</v>
      </c>
      <c r="L88" s="1">
        <v>0</v>
      </c>
    </row>
    <row r="89" spans="4:12">
      <c r="D89" s="1" t="str">
        <f t="shared" si="4"/>
        <v>SINKCCS_Saline</v>
      </c>
      <c r="H89" s="23" t="s">
        <v>60</v>
      </c>
      <c r="I89" s="1">
        <v>2036</v>
      </c>
      <c r="J89" s="1" t="str">
        <f t="shared" si="5"/>
        <v>LO</v>
      </c>
      <c r="L89" s="1">
        <v>0</v>
      </c>
    </row>
    <row r="90" spans="4:12">
      <c r="D90" s="1" t="str">
        <f t="shared" si="4"/>
        <v>SINKCCS_Saline</v>
      </c>
      <c r="H90" s="23" t="s">
        <v>60</v>
      </c>
      <c r="I90" s="1">
        <v>2037</v>
      </c>
      <c r="J90" s="1" t="str">
        <f t="shared" si="5"/>
        <v>LO</v>
      </c>
      <c r="L90" s="1">
        <v>0</v>
      </c>
    </row>
    <row r="91" spans="4:12">
      <c r="D91" s="1" t="str">
        <f t="shared" si="4"/>
        <v>SINKCCS_Saline</v>
      </c>
      <c r="H91" s="23" t="s">
        <v>60</v>
      </c>
      <c r="I91" s="1">
        <v>2038</v>
      </c>
      <c r="J91" s="1" t="str">
        <f t="shared" si="5"/>
        <v>LO</v>
      </c>
      <c r="L91" s="1">
        <v>0</v>
      </c>
    </row>
    <row r="92" spans="4:12">
      <c r="D92" s="1" t="str">
        <f t="shared" si="4"/>
        <v>SINKCCS_Saline</v>
      </c>
      <c r="H92" s="23" t="s">
        <v>60</v>
      </c>
      <c r="I92" s="1">
        <v>2039</v>
      </c>
      <c r="J92" s="1" t="str">
        <f t="shared" si="5"/>
        <v>LO</v>
      </c>
      <c r="L92" s="1">
        <v>0</v>
      </c>
    </row>
    <row r="93" spans="4:12">
      <c r="D93" s="1" t="str">
        <f t="shared" si="4"/>
        <v>SINKCCS_Saline</v>
      </c>
      <c r="H93" s="23" t="s">
        <v>60</v>
      </c>
      <c r="I93" s="1">
        <v>2040</v>
      </c>
      <c r="J93" s="1" t="str">
        <f t="shared" si="5"/>
        <v>LO</v>
      </c>
      <c r="L93" s="1">
        <v>0</v>
      </c>
    </row>
    <row r="94" spans="4:12">
      <c r="D94" s="1" t="str">
        <f t="shared" si="4"/>
        <v>SINKCCS_Saline</v>
      </c>
      <c r="H94" s="23" t="s">
        <v>60</v>
      </c>
      <c r="I94" s="1">
        <v>2041</v>
      </c>
      <c r="J94" s="1" t="str">
        <f t="shared" si="5"/>
        <v>LO</v>
      </c>
      <c r="L94" s="1">
        <v>0</v>
      </c>
    </row>
    <row r="95" spans="4:12">
      <c r="D95" s="1" t="str">
        <f t="shared" si="4"/>
        <v>SINKCCS_Saline</v>
      </c>
      <c r="H95" s="23" t="s">
        <v>60</v>
      </c>
      <c r="I95" s="1">
        <v>2042</v>
      </c>
      <c r="J95" s="1" t="str">
        <f t="shared" si="5"/>
        <v>LO</v>
      </c>
      <c r="L95" s="1">
        <v>0</v>
      </c>
    </row>
    <row r="96" spans="4:12">
      <c r="D96" s="1" t="str">
        <f t="shared" si="4"/>
        <v>SINKCCS_Saline</v>
      </c>
      <c r="H96" s="23" t="s">
        <v>60</v>
      </c>
      <c r="I96" s="1">
        <v>2043</v>
      </c>
      <c r="J96" s="1" t="str">
        <f t="shared" si="5"/>
        <v>LO</v>
      </c>
      <c r="L96" s="1">
        <v>0</v>
      </c>
    </row>
    <row r="97" spans="4:12">
      <c r="D97" s="1" t="str">
        <f t="shared" si="4"/>
        <v>SINKCCS_Saline</v>
      </c>
      <c r="H97" s="23" t="s">
        <v>60</v>
      </c>
      <c r="I97" s="1">
        <v>2044</v>
      </c>
      <c r="J97" s="1" t="str">
        <f t="shared" si="5"/>
        <v>LO</v>
      </c>
      <c r="L97" s="1">
        <v>0</v>
      </c>
    </row>
    <row r="98" spans="4:12">
      <c r="D98" s="1" t="str">
        <f t="shared" si="4"/>
        <v>SINKCCS_Saline</v>
      </c>
      <c r="H98" s="23" t="s">
        <v>60</v>
      </c>
      <c r="I98" s="1">
        <v>2045</v>
      </c>
      <c r="J98" s="1" t="str">
        <f t="shared" si="5"/>
        <v>LO</v>
      </c>
      <c r="L98" s="1">
        <v>0</v>
      </c>
    </row>
    <row r="99" spans="4:12">
      <c r="D99" s="1" t="str">
        <f t="shared" si="4"/>
        <v>SINKCCS_Saline</v>
      </c>
      <c r="H99" s="23" t="s">
        <v>60</v>
      </c>
      <c r="I99" s="1">
        <v>2046</v>
      </c>
      <c r="J99" s="1" t="str">
        <f t="shared" si="5"/>
        <v>LO</v>
      </c>
      <c r="L99" s="1">
        <v>0</v>
      </c>
    </row>
    <row r="100" spans="4:12">
      <c r="D100" s="1" t="str">
        <f t="shared" si="4"/>
        <v>SINKCCS_Saline</v>
      </c>
      <c r="H100" s="23" t="s">
        <v>60</v>
      </c>
      <c r="I100" s="1">
        <v>2047</v>
      </c>
      <c r="J100" s="1" t="str">
        <f t="shared" si="5"/>
        <v>LO</v>
      </c>
      <c r="L100" s="1">
        <v>0</v>
      </c>
    </row>
    <row r="101" spans="4:12">
      <c r="D101" s="1" t="str">
        <f t="shared" si="4"/>
        <v>SINKCCS_Saline</v>
      </c>
      <c r="H101" s="23" t="s">
        <v>60</v>
      </c>
      <c r="I101" s="1">
        <v>2048</v>
      </c>
      <c r="J101" s="1" t="str">
        <f t="shared" si="5"/>
        <v>LO</v>
      </c>
      <c r="L101" s="1">
        <v>0</v>
      </c>
    </row>
    <row r="102" spans="4:12">
      <c r="D102" s="1" t="str">
        <f t="shared" si="4"/>
        <v>SINKCCS_Saline</v>
      </c>
      <c r="H102" s="23" t="s">
        <v>60</v>
      </c>
      <c r="I102" s="1">
        <v>2049</v>
      </c>
      <c r="J102" s="1" t="str">
        <f t="shared" si="5"/>
        <v>LO</v>
      </c>
      <c r="L102" s="1">
        <v>0</v>
      </c>
    </row>
    <row r="103" spans="4:12">
      <c r="D103" s="1" t="str">
        <f t="shared" si="4"/>
        <v>SINKCCS_Saline</v>
      </c>
      <c r="H103" s="23" t="s">
        <v>60</v>
      </c>
      <c r="I103" s="1">
        <v>2050</v>
      </c>
      <c r="J103" s="1" t="str">
        <f t="shared" si="5"/>
        <v>LO</v>
      </c>
      <c r="L103" s="1">
        <v>0</v>
      </c>
    </row>
    <row r="104" spans="4:12" ht="16">
      <c r="D104" s="35" t="s">
        <v>63</v>
      </c>
      <c r="G104" s="36"/>
      <c r="H104" s="23" t="s">
        <v>60</v>
      </c>
      <c r="I104" s="1">
        <v>2020</v>
      </c>
      <c r="J104" s="1" t="s">
        <v>42</v>
      </c>
      <c r="L104" s="1">
        <v>0</v>
      </c>
    </row>
    <row r="105" spans="4:12">
      <c r="D105" s="1" t="str">
        <f t="shared" ref="D105:D134" si="6">D104</f>
        <v>SINKCCU</v>
      </c>
      <c r="H105" s="23" t="s">
        <v>60</v>
      </c>
      <c r="I105" s="1">
        <v>2021</v>
      </c>
      <c r="J105" s="1" t="str">
        <f t="shared" ref="J105:J134" si="7">J104</f>
        <v>LO</v>
      </c>
      <c r="L105" s="1">
        <v>0</v>
      </c>
    </row>
    <row r="106" spans="4:12">
      <c r="D106" s="1" t="str">
        <f t="shared" si="6"/>
        <v>SINKCCU</v>
      </c>
      <c r="H106" s="23" t="s">
        <v>60</v>
      </c>
      <c r="I106" s="1">
        <v>2022</v>
      </c>
      <c r="J106" s="1" t="str">
        <f t="shared" si="7"/>
        <v>LO</v>
      </c>
      <c r="L106" s="1">
        <v>0</v>
      </c>
    </row>
    <row r="107" spans="4:12">
      <c r="D107" s="1" t="str">
        <f t="shared" si="6"/>
        <v>SINKCCU</v>
      </c>
      <c r="H107" s="23" t="s">
        <v>60</v>
      </c>
      <c r="I107" s="1">
        <v>2023</v>
      </c>
      <c r="J107" s="1" t="str">
        <f t="shared" si="7"/>
        <v>LO</v>
      </c>
      <c r="L107" s="1">
        <v>0</v>
      </c>
    </row>
    <row r="108" spans="4:12">
      <c r="D108" s="1" t="str">
        <f t="shared" si="6"/>
        <v>SINKCCU</v>
      </c>
      <c r="H108" s="23" t="s">
        <v>60</v>
      </c>
      <c r="I108" s="1">
        <v>2024</v>
      </c>
      <c r="J108" s="1" t="str">
        <f t="shared" si="7"/>
        <v>LO</v>
      </c>
      <c r="L108" s="1">
        <v>0</v>
      </c>
    </row>
    <row r="109" spans="4:12">
      <c r="D109" s="1" t="str">
        <f t="shared" si="6"/>
        <v>SINKCCU</v>
      </c>
      <c r="H109" s="23" t="s">
        <v>60</v>
      </c>
      <c r="I109" s="1">
        <v>2025</v>
      </c>
      <c r="J109" s="1" t="str">
        <f t="shared" si="7"/>
        <v>LO</v>
      </c>
      <c r="L109" s="1">
        <v>0</v>
      </c>
    </row>
    <row r="110" spans="4:12">
      <c r="D110" s="1" t="str">
        <f t="shared" si="6"/>
        <v>SINKCCU</v>
      </c>
      <c r="H110" s="23" t="s">
        <v>60</v>
      </c>
      <c r="I110" s="1">
        <v>2026</v>
      </c>
      <c r="J110" s="1" t="str">
        <f t="shared" si="7"/>
        <v>LO</v>
      </c>
      <c r="L110" s="1">
        <v>0</v>
      </c>
    </row>
    <row r="111" spans="4:12">
      <c r="D111" s="1" t="str">
        <f t="shared" si="6"/>
        <v>SINKCCU</v>
      </c>
      <c r="H111" s="23" t="s">
        <v>60</v>
      </c>
      <c r="I111" s="1">
        <v>2027</v>
      </c>
      <c r="J111" s="1" t="str">
        <f t="shared" si="7"/>
        <v>LO</v>
      </c>
      <c r="L111" s="1">
        <v>0</v>
      </c>
    </row>
    <row r="112" spans="4:12">
      <c r="D112" s="1" t="str">
        <f t="shared" si="6"/>
        <v>SINKCCU</v>
      </c>
      <c r="H112" s="23" t="s">
        <v>60</v>
      </c>
      <c r="I112" s="1">
        <v>2028</v>
      </c>
      <c r="J112" s="1" t="str">
        <f t="shared" si="7"/>
        <v>LO</v>
      </c>
      <c r="L112" s="1">
        <v>0</v>
      </c>
    </row>
    <row r="113" spans="4:12">
      <c r="D113" s="1" t="str">
        <f t="shared" si="6"/>
        <v>SINKCCU</v>
      </c>
      <c r="H113" s="23" t="s">
        <v>60</v>
      </c>
      <c r="I113" s="1">
        <v>2029</v>
      </c>
      <c r="J113" s="1" t="str">
        <f t="shared" si="7"/>
        <v>LO</v>
      </c>
      <c r="L113" s="1">
        <v>0</v>
      </c>
    </row>
    <row r="114" spans="4:12">
      <c r="D114" s="1" t="str">
        <f t="shared" si="6"/>
        <v>SINKCCU</v>
      </c>
      <c r="H114" s="23" t="s">
        <v>60</v>
      </c>
      <c r="I114" s="1">
        <v>2030</v>
      </c>
      <c r="J114" s="1" t="str">
        <f t="shared" si="7"/>
        <v>LO</v>
      </c>
      <c r="L114" s="1">
        <v>0</v>
      </c>
    </row>
    <row r="115" spans="4:12">
      <c r="D115" s="1" t="str">
        <f t="shared" si="6"/>
        <v>SINKCCU</v>
      </c>
      <c r="H115" s="23" t="s">
        <v>60</v>
      </c>
      <c r="I115" s="1">
        <v>2031</v>
      </c>
      <c r="J115" s="1" t="str">
        <f t="shared" si="7"/>
        <v>LO</v>
      </c>
      <c r="L115" s="1">
        <v>0</v>
      </c>
    </row>
    <row r="116" spans="4:12">
      <c r="D116" s="1" t="str">
        <f t="shared" si="6"/>
        <v>SINKCCU</v>
      </c>
      <c r="H116" s="23" t="s">
        <v>60</v>
      </c>
      <c r="I116" s="1">
        <v>2032</v>
      </c>
      <c r="J116" s="1" t="str">
        <f t="shared" si="7"/>
        <v>LO</v>
      </c>
      <c r="L116" s="1">
        <v>0</v>
      </c>
    </row>
    <row r="117" spans="4:12">
      <c r="D117" s="1" t="str">
        <f t="shared" si="6"/>
        <v>SINKCCU</v>
      </c>
      <c r="H117" s="23" t="s">
        <v>60</v>
      </c>
      <c r="I117" s="1">
        <v>2033</v>
      </c>
      <c r="J117" s="1" t="str">
        <f t="shared" si="7"/>
        <v>LO</v>
      </c>
      <c r="L117" s="1">
        <v>0</v>
      </c>
    </row>
    <row r="118" spans="4:12">
      <c r="D118" s="1" t="str">
        <f t="shared" si="6"/>
        <v>SINKCCU</v>
      </c>
      <c r="H118" s="23" t="s">
        <v>60</v>
      </c>
      <c r="I118" s="1">
        <v>2034</v>
      </c>
      <c r="J118" s="1" t="str">
        <f t="shared" si="7"/>
        <v>LO</v>
      </c>
      <c r="L118" s="1">
        <v>0</v>
      </c>
    </row>
    <row r="119" spans="4:12">
      <c r="D119" s="1" t="str">
        <f t="shared" si="6"/>
        <v>SINKCCU</v>
      </c>
      <c r="H119" s="23" t="s">
        <v>60</v>
      </c>
      <c r="I119" s="1">
        <v>2035</v>
      </c>
      <c r="J119" s="1" t="str">
        <f t="shared" si="7"/>
        <v>LO</v>
      </c>
      <c r="L119" s="1">
        <v>0</v>
      </c>
    </row>
    <row r="120" spans="4:12">
      <c r="D120" s="1" t="str">
        <f t="shared" si="6"/>
        <v>SINKCCU</v>
      </c>
      <c r="H120" s="23" t="s">
        <v>60</v>
      </c>
      <c r="I120" s="1">
        <v>2036</v>
      </c>
      <c r="J120" s="1" t="str">
        <f t="shared" si="7"/>
        <v>LO</v>
      </c>
      <c r="L120" s="1">
        <v>0</v>
      </c>
    </row>
    <row r="121" spans="4:12">
      <c r="D121" s="1" t="str">
        <f t="shared" si="6"/>
        <v>SINKCCU</v>
      </c>
      <c r="H121" s="23" t="s">
        <v>60</v>
      </c>
      <c r="I121" s="1">
        <v>2037</v>
      </c>
      <c r="J121" s="1" t="str">
        <f t="shared" si="7"/>
        <v>LO</v>
      </c>
      <c r="L121" s="1">
        <v>0</v>
      </c>
    </row>
    <row r="122" spans="4:12">
      <c r="D122" s="1" t="str">
        <f t="shared" si="6"/>
        <v>SINKCCU</v>
      </c>
      <c r="H122" s="23" t="s">
        <v>60</v>
      </c>
      <c r="I122" s="1">
        <v>2038</v>
      </c>
      <c r="J122" s="1" t="str">
        <f t="shared" si="7"/>
        <v>LO</v>
      </c>
      <c r="L122" s="1">
        <v>0</v>
      </c>
    </row>
    <row r="123" spans="4:12">
      <c r="D123" s="1" t="str">
        <f t="shared" si="6"/>
        <v>SINKCCU</v>
      </c>
      <c r="H123" s="23" t="s">
        <v>60</v>
      </c>
      <c r="I123" s="1">
        <v>2039</v>
      </c>
      <c r="J123" s="1" t="str">
        <f t="shared" si="7"/>
        <v>LO</v>
      </c>
      <c r="L123" s="1">
        <v>0</v>
      </c>
    </row>
    <row r="124" spans="4:12">
      <c r="D124" s="1" t="str">
        <f t="shared" si="6"/>
        <v>SINKCCU</v>
      </c>
      <c r="H124" s="23" t="s">
        <v>60</v>
      </c>
      <c r="I124" s="1">
        <v>2040</v>
      </c>
      <c r="J124" s="1" t="str">
        <f t="shared" si="7"/>
        <v>LO</v>
      </c>
      <c r="L124" s="1">
        <v>0</v>
      </c>
    </row>
    <row r="125" spans="4:12">
      <c r="D125" s="1" t="str">
        <f t="shared" si="6"/>
        <v>SINKCCU</v>
      </c>
      <c r="H125" s="23" t="s">
        <v>60</v>
      </c>
      <c r="I125" s="1">
        <v>2041</v>
      </c>
      <c r="J125" s="1" t="str">
        <f t="shared" si="7"/>
        <v>LO</v>
      </c>
      <c r="L125" s="1">
        <v>0</v>
      </c>
    </row>
    <row r="126" spans="4:12">
      <c r="D126" s="1" t="str">
        <f t="shared" si="6"/>
        <v>SINKCCU</v>
      </c>
      <c r="H126" s="23" t="s">
        <v>60</v>
      </c>
      <c r="I126" s="1">
        <v>2042</v>
      </c>
      <c r="J126" s="1" t="str">
        <f t="shared" si="7"/>
        <v>LO</v>
      </c>
      <c r="L126" s="1">
        <v>0</v>
      </c>
    </row>
    <row r="127" spans="4:12">
      <c r="D127" s="1" t="str">
        <f t="shared" si="6"/>
        <v>SINKCCU</v>
      </c>
      <c r="H127" s="23" t="s">
        <v>60</v>
      </c>
      <c r="I127" s="1">
        <v>2043</v>
      </c>
      <c r="J127" s="1" t="str">
        <f t="shared" si="7"/>
        <v>LO</v>
      </c>
      <c r="L127" s="1">
        <v>0</v>
      </c>
    </row>
    <row r="128" spans="4:12">
      <c r="D128" s="1" t="str">
        <f t="shared" si="6"/>
        <v>SINKCCU</v>
      </c>
      <c r="H128" s="23" t="s">
        <v>60</v>
      </c>
      <c r="I128" s="1">
        <v>2044</v>
      </c>
      <c r="J128" s="1" t="str">
        <f t="shared" si="7"/>
        <v>LO</v>
      </c>
      <c r="L128" s="1">
        <v>0</v>
      </c>
    </row>
    <row r="129" spans="4:12">
      <c r="D129" s="1" t="str">
        <f t="shared" si="6"/>
        <v>SINKCCU</v>
      </c>
      <c r="H129" s="23" t="s">
        <v>60</v>
      </c>
      <c r="I129" s="1">
        <v>2045</v>
      </c>
      <c r="J129" s="1" t="str">
        <f t="shared" si="7"/>
        <v>LO</v>
      </c>
      <c r="L129" s="1">
        <v>0</v>
      </c>
    </row>
    <row r="130" spans="4:12">
      <c r="D130" s="1" t="str">
        <f t="shared" si="6"/>
        <v>SINKCCU</v>
      </c>
      <c r="H130" s="23" t="s">
        <v>60</v>
      </c>
      <c r="I130" s="1">
        <v>2046</v>
      </c>
      <c r="J130" s="1" t="str">
        <f t="shared" si="7"/>
        <v>LO</v>
      </c>
      <c r="L130" s="1">
        <v>0</v>
      </c>
    </row>
    <row r="131" spans="4:12">
      <c r="D131" s="1" t="str">
        <f t="shared" si="6"/>
        <v>SINKCCU</v>
      </c>
      <c r="H131" s="23" t="s">
        <v>60</v>
      </c>
      <c r="I131" s="1">
        <v>2047</v>
      </c>
      <c r="J131" s="1" t="str">
        <f t="shared" si="7"/>
        <v>LO</v>
      </c>
      <c r="L131" s="1">
        <v>0</v>
      </c>
    </row>
    <row r="132" spans="4:12">
      <c r="D132" s="1" t="str">
        <f t="shared" si="6"/>
        <v>SINKCCU</v>
      </c>
      <c r="H132" s="23" t="s">
        <v>60</v>
      </c>
      <c r="I132" s="1">
        <v>2048</v>
      </c>
      <c r="J132" s="1" t="str">
        <f t="shared" si="7"/>
        <v>LO</v>
      </c>
      <c r="L132" s="1">
        <v>0</v>
      </c>
    </row>
    <row r="133" spans="4:12">
      <c r="D133" s="1" t="str">
        <f t="shared" si="6"/>
        <v>SINKCCU</v>
      </c>
      <c r="H133" s="23" t="s">
        <v>60</v>
      </c>
      <c r="I133" s="1">
        <v>2049</v>
      </c>
      <c r="J133" s="1" t="str">
        <f t="shared" si="7"/>
        <v>LO</v>
      </c>
      <c r="L133" s="1">
        <v>0</v>
      </c>
    </row>
    <row r="134" spans="4:12">
      <c r="D134" s="1" t="str">
        <f t="shared" si="6"/>
        <v>SINKCCU</v>
      </c>
      <c r="H134" s="23" t="s">
        <v>60</v>
      </c>
      <c r="I134" s="1">
        <v>2050</v>
      </c>
      <c r="J134" s="1" t="str">
        <f t="shared" si="7"/>
        <v>LO</v>
      </c>
      <c r="L134" s="1">
        <v>0</v>
      </c>
    </row>
    <row r="135" spans="4:12" ht="16">
      <c r="G135" s="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Q45"/>
  <sheetViews>
    <sheetView topLeftCell="A4" zoomScale="65" zoomScaleNormal="65" workbookViewId="0">
      <selection activeCell="O31" sqref="O3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7">
      <c r="B4" s="2" t="s">
        <v>0</v>
      </c>
    </row>
    <row r="5" spans="2:17">
      <c r="B5" s="1" t="s">
        <v>1</v>
      </c>
    </row>
    <row r="7" spans="2:17">
      <c r="J7" s="1" t="s">
        <v>2</v>
      </c>
    </row>
    <row r="10" spans="2:17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7">
      <c r="B11" s="1" t="s">
        <v>64</v>
      </c>
      <c r="D11" s="5" t="s">
        <v>65</v>
      </c>
      <c r="G11"/>
      <c r="H11" s="1" t="s">
        <v>60</v>
      </c>
      <c r="I11" s="1">
        <v>2020</v>
      </c>
      <c r="J11" s="1" t="s">
        <v>16</v>
      </c>
      <c r="L11" s="1">
        <f>8823.795*0.000039356*366/3</f>
        <v>42.366851674439999</v>
      </c>
      <c r="O11" s="5"/>
      <c r="P11" s="34" t="s">
        <v>66</v>
      </c>
      <c r="Q11" s="32" t="s">
        <v>67</v>
      </c>
    </row>
    <row r="12" spans="2:17">
      <c r="D12" s="5" t="s">
        <v>65</v>
      </c>
      <c r="G12"/>
      <c r="H12" s="1" t="s">
        <v>60</v>
      </c>
      <c r="I12" s="1">
        <v>2021</v>
      </c>
      <c r="J12" s="1" t="s">
        <v>16</v>
      </c>
      <c r="L12" s="1">
        <f t="shared" ref="L12:L41" si="0">L11</f>
        <v>42.366851674439999</v>
      </c>
      <c r="P12" s="8"/>
      <c r="Q12" s="8"/>
    </row>
    <row r="13" spans="2:17">
      <c r="D13" s="5" t="s">
        <v>65</v>
      </c>
      <c r="G13"/>
      <c r="H13" s="1" t="s">
        <v>60</v>
      </c>
      <c r="I13" s="1">
        <v>2022</v>
      </c>
      <c r="J13" s="1" t="s">
        <v>16</v>
      </c>
      <c r="L13" s="1">
        <f t="shared" si="0"/>
        <v>42.366851674439999</v>
      </c>
      <c r="P13" s="8"/>
      <c r="Q13" s="8"/>
    </row>
    <row r="14" spans="2:17">
      <c r="D14" s="5" t="s">
        <v>65</v>
      </c>
      <c r="G14"/>
      <c r="H14" s="1" t="s">
        <v>60</v>
      </c>
      <c r="I14" s="1">
        <v>2023</v>
      </c>
      <c r="J14" s="1" t="s">
        <v>16</v>
      </c>
      <c r="L14" s="1">
        <f t="shared" si="0"/>
        <v>42.366851674439999</v>
      </c>
      <c r="P14" s="8"/>
      <c r="Q14" s="8"/>
    </row>
    <row r="15" spans="2:17">
      <c r="D15" s="5" t="s">
        <v>65</v>
      </c>
      <c r="G15"/>
      <c r="H15" s="1" t="s">
        <v>60</v>
      </c>
      <c r="I15" s="1">
        <v>2024</v>
      </c>
      <c r="J15" s="1" t="s">
        <v>16</v>
      </c>
      <c r="L15" s="1">
        <f t="shared" si="0"/>
        <v>42.366851674439999</v>
      </c>
    </row>
    <row r="16" spans="2:17">
      <c r="D16" s="5" t="s">
        <v>65</v>
      </c>
      <c r="G16"/>
      <c r="H16" s="1" t="s">
        <v>60</v>
      </c>
      <c r="I16" s="1">
        <v>2025</v>
      </c>
      <c r="J16" s="1" t="s">
        <v>16</v>
      </c>
      <c r="L16" s="1">
        <f t="shared" si="0"/>
        <v>42.366851674439999</v>
      </c>
    </row>
    <row r="17" spans="4:12">
      <c r="D17" s="5" t="s">
        <v>65</v>
      </c>
      <c r="G17"/>
      <c r="H17" s="1" t="s">
        <v>60</v>
      </c>
      <c r="I17" s="1">
        <v>2026</v>
      </c>
      <c r="J17" s="1" t="s">
        <v>16</v>
      </c>
      <c r="L17" s="1">
        <f t="shared" si="0"/>
        <v>42.366851674439999</v>
      </c>
    </row>
    <row r="18" spans="4:12">
      <c r="D18" s="5" t="s">
        <v>65</v>
      </c>
      <c r="G18"/>
      <c r="H18" s="1" t="s">
        <v>60</v>
      </c>
      <c r="I18" s="1">
        <v>2027</v>
      </c>
      <c r="J18" s="1" t="s">
        <v>16</v>
      </c>
      <c r="L18" s="1">
        <f t="shared" si="0"/>
        <v>42.366851674439999</v>
      </c>
    </row>
    <row r="19" spans="4:12">
      <c r="D19" s="5" t="s">
        <v>65</v>
      </c>
      <c r="G19"/>
      <c r="H19" s="1" t="s">
        <v>60</v>
      </c>
      <c r="I19" s="1">
        <v>2028</v>
      </c>
      <c r="J19" s="1" t="s">
        <v>16</v>
      </c>
      <c r="L19" s="1">
        <f t="shared" si="0"/>
        <v>42.366851674439999</v>
      </c>
    </row>
    <row r="20" spans="4:12">
      <c r="D20" s="5" t="s">
        <v>65</v>
      </c>
      <c r="G20"/>
      <c r="H20" s="1" t="s">
        <v>60</v>
      </c>
      <c r="I20" s="1">
        <v>2029</v>
      </c>
      <c r="J20" s="1" t="s">
        <v>16</v>
      </c>
      <c r="L20" s="1">
        <f t="shared" si="0"/>
        <v>42.366851674439999</v>
      </c>
    </row>
    <row r="21" spans="4:12">
      <c r="D21" s="5" t="s">
        <v>65</v>
      </c>
      <c r="G21"/>
      <c r="H21" s="1" t="s">
        <v>60</v>
      </c>
      <c r="I21" s="1">
        <v>2030</v>
      </c>
      <c r="J21" s="1" t="s">
        <v>16</v>
      </c>
      <c r="L21" s="1">
        <f t="shared" si="0"/>
        <v>42.366851674439999</v>
      </c>
    </row>
    <row r="22" spans="4:12">
      <c r="D22" s="5" t="s">
        <v>65</v>
      </c>
      <c r="G22"/>
      <c r="H22" s="1" t="s">
        <v>60</v>
      </c>
      <c r="I22" s="1">
        <v>2031</v>
      </c>
      <c r="J22" s="1" t="s">
        <v>16</v>
      </c>
      <c r="L22" s="1">
        <f t="shared" si="0"/>
        <v>42.366851674439999</v>
      </c>
    </row>
    <row r="23" spans="4:12">
      <c r="D23" s="5" t="s">
        <v>65</v>
      </c>
      <c r="G23"/>
      <c r="H23" s="1" t="s">
        <v>60</v>
      </c>
      <c r="I23" s="1">
        <v>2032</v>
      </c>
      <c r="J23" s="1" t="s">
        <v>16</v>
      </c>
      <c r="L23" s="1">
        <f t="shared" si="0"/>
        <v>42.366851674439999</v>
      </c>
    </row>
    <row r="24" spans="4:12">
      <c r="D24" s="5" t="s">
        <v>65</v>
      </c>
      <c r="G24"/>
      <c r="H24" s="1" t="s">
        <v>60</v>
      </c>
      <c r="I24" s="1">
        <v>2033</v>
      </c>
      <c r="J24" s="1" t="s">
        <v>16</v>
      </c>
      <c r="L24" s="1">
        <f t="shared" si="0"/>
        <v>42.366851674439999</v>
      </c>
    </row>
    <row r="25" spans="4:12">
      <c r="D25" s="5" t="s">
        <v>65</v>
      </c>
      <c r="G25"/>
      <c r="H25" s="1" t="s">
        <v>60</v>
      </c>
      <c r="I25" s="1">
        <v>2034</v>
      </c>
      <c r="J25" s="1" t="s">
        <v>16</v>
      </c>
      <c r="L25" s="1">
        <f t="shared" si="0"/>
        <v>42.366851674439999</v>
      </c>
    </row>
    <row r="26" spans="4:12">
      <c r="D26" s="5" t="s">
        <v>65</v>
      </c>
      <c r="G26"/>
      <c r="H26" s="1" t="s">
        <v>60</v>
      </c>
      <c r="I26" s="1">
        <v>2035</v>
      </c>
      <c r="J26" s="1" t="s">
        <v>16</v>
      </c>
      <c r="L26" s="1">
        <f t="shared" si="0"/>
        <v>42.366851674439999</v>
      </c>
    </row>
    <row r="27" spans="4:12">
      <c r="D27" s="5" t="s">
        <v>65</v>
      </c>
      <c r="G27"/>
      <c r="H27" s="1" t="s">
        <v>60</v>
      </c>
      <c r="I27" s="1">
        <v>2036</v>
      </c>
      <c r="J27" s="1" t="s">
        <v>16</v>
      </c>
      <c r="L27" s="1">
        <f t="shared" si="0"/>
        <v>42.366851674439999</v>
      </c>
    </row>
    <row r="28" spans="4:12">
      <c r="D28" s="5" t="s">
        <v>65</v>
      </c>
      <c r="G28"/>
      <c r="H28" s="1" t="s">
        <v>60</v>
      </c>
      <c r="I28" s="1">
        <v>2037</v>
      </c>
      <c r="J28" s="1" t="s">
        <v>16</v>
      </c>
      <c r="L28" s="1">
        <f t="shared" si="0"/>
        <v>42.366851674439999</v>
      </c>
    </row>
    <row r="29" spans="4:12">
      <c r="D29" s="5" t="s">
        <v>65</v>
      </c>
      <c r="G29"/>
      <c r="H29" s="1" t="s">
        <v>60</v>
      </c>
      <c r="I29" s="1">
        <v>2038</v>
      </c>
      <c r="J29" s="1" t="s">
        <v>16</v>
      </c>
      <c r="L29" s="1">
        <f t="shared" si="0"/>
        <v>42.366851674439999</v>
      </c>
    </row>
    <row r="30" spans="4:12">
      <c r="D30" s="5" t="s">
        <v>65</v>
      </c>
      <c r="G30"/>
      <c r="H30" s="1" t="s">
        <v>60</v>
      </c>
      <c r="I30" s="1">
        <v>2039</v>
      </c>
      <c r="J30" s="1" t="s">
        <v>16</v>
      </c>
      <c r="L30" s="1">
        <f t="shared" si="0"/>
        <v>42.366851674439999</v>
      </c>
    </row>
    <row r="31" spans="4:12">
      <c r="D31" s="5" t="s">
        <v>65</v>
      </c>
      <c r="G31"/>
      <c r="H31" s="1" t="s">
        <v>60</v>
      </c>
      <c r="I31" s="1">
        <v>2040</v>
      </c>
      <c r="J31" s="1" t="s">
        <v>16</v>
      </c>
      <c r="L31" s="1">
        <f t="shared" si="0"/>
        <v>42.366851674439999</v>
      </c>
    </row>
    <row r="32" spans="4:12">
      <c r="D32" s="5" t="s">
        <v>65</v>
      </c>
      <c r="G32"/>
      <c r="H32" s="1" t="s">
        <v>60</v>
      </c>
      <c r="I32" s="1">
        <v>2041</v>
      </c>
      <c r="J32" s="1" t="s">
        <v>16</v>
      </c>
      <c r="L32" s="1">
        <f t="shared" si="0"/>
        <v>42.366851674439999</v>
      </c>
    </row>
    <row r="33" spans="4:14">
      <c r="D33" s="5" t="s">
        <v>65</v>
      </c>
      <c r="G33"/>
      <c r="H33" s="1" t="s">
        <v>60</v>
      </c>
      <c r="I33" s="1">
        <v>2042</v>
      </c>
      <c r="J33" s="1" t="s">
        <v>16</v>
      </c>
      <c r="L33" s="1">
        <f t="shared" si="0"/>
        <v>42.366851674439999</v>
      </c>
    </row>
    <row r="34" spans="4:14">
      <c r="D34" s="5" t="s">
        <v>65</v>
      </c>
      <c r="G34"/>
      <c r="H34" s="1" t="s">
        <v>60</v>
      </c>
      <c r="I34" s="1">
        <v>2043</v>
      </c>
      <c r="J34" s="1" t="s">
        <v>16</v>
      </c>
      <c r="L34" s="1">
        <f t="shared" si="0"/>
        <v>42.366851674439999</v>
      </c>
    </row>
    <row r="35" spans="4:14">
      <c r="D35" s="5" t="s">
        <v>65</v>
      </c>
      <c r="G35"/>
      <c r="H35" s="1" t="s">
        <v>60</v>
      </c>
      <c r="I35" s="1">
        <v>2044</v>
      </c>
      <c r="J35" s="1" t="s">
        <v>16</v>
      </c>
      <c r="L35" s="1">
        <f t="shared" si="0"/>
        <v>42.366851674439999</v>
      </c>
    </row>
    <row r="36" spans="4:14">
      <c r="D36" s="5" t="s">
        <v>65</v>
      </c>
      <c r="G36"/>
      <c r="H36" s="1" t="s">
        <v>60</v>
      </c>
      <c r="I36" s="1">
        <v>2045</v>
      </c>
      <c r="J36" s="1" t="s">
        <v>16</v>
      </c>
      <c r="L36" s="1">
        <f t="shared" si="0"/>
        <v>42.366851674439999</v>
      </c>
    </row>
    <row r="37" spans="4:14">
      <c r="D37" s="5" t="s">
        <v>65</v>
      </c>
      <c r="G37"/>
      <c r="H37" s="1" t="s">
        <v>60</v>
      </c>
      <c r="I37" s="1">
        <v>2046</v>
      </c>
      <c r="J37" s="1" t="s">
        <v>16</v>
      </c>
      <c r="L37" s="1">
        <f t="shared" si="0"/>
        <v>42.366851674439999</v>
      </c>
    </row>
    <row r="38" spans="4:14">
      <c r="D38" s="5" t="s">
        <v>65</v>
      </c>
      <c r="G38"/>
      <c r="H38" s="1" t="s">
        <v>60</v>
      </c>
      <c r="I38" s="1">
        <v>2047</v>
      </c>
      <c r="J38" s="1" t="s">
        <v>16</v>
      </c>
      <c r="L38" s="1">
        <f t="shared" si="0"/>
        <v>42.366851674439999</v>
      </c>
    </row>
    <row r="39" spans="4:14">
      <c r="D39" s="5" t="s">
        <v>65</v>
      </c>
      <c r="G39"/>
      <c r="H39" s="1" t="s">
        <v>60</v>
      </c>
      <c r="I39" s="1">
        <v>2048</v>
      </c>
      <c r="J39" s="1" t="s">
        <v>16</v>
      </c>
      <c r="L39" s="1">
        <f t="shared" si="0"/>
        <v>42.366851674439999</v>
      </c>
    </row>
    <row r="40" spans="4:14">
      <c r="D40" s="5" t="s">
        <v>65</v>
      </c>
      <c r="G40"/>
      <c r="H40" s="1" t="s">
        <v>60</v>
      </c>
      <c r="I40" s="1">
        <v>2049</v>
      </c>
      <c r="J40" s="1" t="s">
        <v>16</v>
      </c>
      <c r="L40" s="1">
        <f t="shared" si="0"/>
        <v>42.366851674439999</v>
      </c>
    </row>
    <row r="41" spans="4:14">
      <c r="D41" s="5" t="s">
        <v>65</v>
      </c>
      <c r="G41"/>
      <c r="H41" s="1" t="s">
        <v>60</v>
      </c>
      <c r="I41" s="1">
        <v>2050</v>
      </c>
      <c r="J41" s="1" t="s">
        <v>16</v>
      </c>
      <c r="L41" s="1">
        <f t="shared" si="0"/>
        <v>42.366851674439999</v>
      </c>
    </row>
    <row r="45" spans="4:14">
      <c r="N45" s="7"/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P45"/>
  <sheetViews>
    <sheetView topLeftCell="B4" workbookViewId="0">
      <selection activeCell="K19" sqref="K19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6">
      <c r="B4" s="2" t="s">
        <v>0</v>
      </c>
    </row>
    <row r="5" spans="2:16">
      <c r="B5" s="1" t="s">
        <v>1</v>
      </c>
    </row>
    <row r="7" spans="2:16">
      <c r="J7" s="1" t="s">
        <v>2</v>
      </c>
    </row>
    <row r="10" spans="2:16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58</v>
      </c>
      <c r="L10" s="1" t="s">
        <v>13</v>
      </c>
    </row>
    <row r="11" spans="2:16">
      <c r="B11" s="1" t="s">
        <v>64</v>
      </c>
      <c r="D11" s="5" t="s">
        <v>68</v>
      </c>
      <c r="G11"/>
      <c r="H11" s="1" t="s">
        <v>60</v>
      </c>
      <c r="I11" s="1">
        <v>2020</v>
      </c>
      <c r="J11" s="1" t="s">
        <v>16</v>
      </c>
      <c r="L11" s="32">
        <f>0.06*366*10^9*0.0373/10^6/3</f>
        <v>273.036</v>
      </c>
      <c r="O11" s="5"/>
      <c r="P11" s="33" t="s">
        <v>69</v>
      </c>
    </row>
    <row r="12" spans="2:16">
      <c r="D12" s="5" t="s">
        <v>68</v>
      </c>
      <c r="G12"/>
      <c r="H12" s="1" t="s">
        <v>60</v>
      </c>
      <c r="I12" s="1">
        <v>2021</v>
      </c>
      <c r="J12" s="1" t="s">
        <v>16</v>
      </c>
      <c r="L12" s="32">
        <f t="shared" ref="L12:L21" si="0">0.06*366*10^9*0.0373/10^6/3</f>
        <v>273.036</v>
      </c>
      <c r="P12" s="8"/>
    </row>
    <row r="13" spans="2:16">
      <c r="D13" s="5" t="s">
        <v>68</v>
      </c>
      <c r="G13"/>
      <c r="H13" s="1" t="s">
        <v>60</v>
      </c>
      <c r="I13" s="1">
        <v>2022</v>
      </c>
      <c r="J13" s="1" t="s">
        <v>16</v>
      </c>
      <c r="L13" s="32">
        <f t="shared" si="0"/>
        <v>273.036</v>
      </c>
      <c r="P13" s="8"/>
    </row>
    <row r="14" spans="2:16">
      <c r="D14" s="5" t="s">
        <v>68</v>
      </c>
      <c r="G14"/>
      <c r="H14" s="1" t="s">
        <v>60</v>
      </c>
      <c r="I14" s="1">
        <v>2023</v>
      </c>
      <c r="J14" s="1" t="s">
        <v>16</v>
      </c>
      <c r="L14" s="32">
        <f t="shared" si="0"/>
        <v>273.036</v>
      </c>
      <c r="P14" s="8"/>
    </row>
    <row r="15" spans="2:16">
      <c r="D15" s="5" t="s">
        <v>68</v>
      </c>
      <c r="G15"/>
      <c r="H15" s="1" t="s">
        <v>60</v>
      </c>
      <c r="I15" s="1">
        <v>2024</v>
      </c>
      <c r="J15" s="1" t="s">
        <v>16</v>
      </c>
      <c r="L15" s="32">
        <f t="shared" si="0"/>
        <v>273.036</v>
      </c>
    </row>
    <row r="16" spans="2:16">
      <c r="D16" s="5" t="s">
        <v>68</v>
      </c>
      <c r="G16"/>
      <c r="H16" s="1" t="s">
        <v>60</v>
      </c>
      <c r="I16" s="1">
        <v>2025</v>
      </c>
      <c r="J16" s="1" t="s">
        <v>16</v>
      </c>
      <c r="L16" s="32">
        <f t="shared" si="0"/>
        <v>273.036</v>
      </c>
    </row>
    <row r="17" spans="4:12">
      <c r="D17" s="5" t="s">
        <v>68</v>
      </c>
      <c r="G17"/>
      <c r="H17" s="1" t="s">
        <v>60</v>
      </c>
      <c r="I17" s="1">
        <v>2026</v>
      </c>
      <c r="J17" s="1" t="s">
        <v>16</v>
      </c>
      <c r="L17" s="32">
        <f t="shared" si="0"/>
        <v>273.036</v>
      </c>
    </row>
    <row r="18" spans="4:12">
      <c r="D18" s="5" t="s">
        <v>68</v>
      </c>
      <c r="G18"/>
      <c r="H18" s="1" t="s">
        <v>60</v>
      </c>
      <c r="I18" s="1">
        <v>2027</v>
      </c>
      <c r="J18" s="1" t="s">
        <v>16</v>
      </c>
      <c r="L18" s="32">
        <f t="shared" si="0"/>
        <v>273.036</v>
      </c>
    </row>
    <row r="19" spans="4:12">
      <c r="D19" s="5" t="s">
        <v>68</v>
      </c>
      <c r="G19"/>
      <c r="H19" s="1" t="s">
        <v>60</v>
      </c>
      <c r="I19" s="1">
        <v>2028</v>
      </c>
      <c r="J19" s="1" t="s">
        <v>16</v>
      </c>
      <c r="L19" s="32">
        <f t="shared" si="0"/>
        <v>273.036</v>
      </c>
    </row>
    <row r="20" spans="4:12">
      <c r="D20" s="5" t="s">
        <v>68</v>
      </c>
      <c r="G20"/>
      <c r="H20" s="1" t="s">
        <v>60</v>
      </c>
      <c r="I20" s="1">
        <v>2029</v>
      </c>
      <c r="J20" s="1" t="s">
        <v>16</v>
      </c>
      <c r="L20" s="32">
        <f t="shared" si="0"/>
        <v>273.036</v>
      </c>
    </row>
    <row r="21" spans="4:12">
      <c r="D21" s="5" t="s">
        <v>68</v>
      </c>
      <c r="G21"/>
      <c r="H21" s="1" t="s">
        <v>60</v>
      </c>
      <c r="I21" s="1">
        <v>2030</v>
      </c>
      <c r="J21" s="1" t="s">
        <v>16</v>
      </c>
      <c r="L21" s="32">
        <f t="shared" si="0"/>
        <v>273.036</v>
      </c>
    </row>
    <row r="22" spans="4:12">
      <c r="D22" s="5" t="s">
        <v>68</v>
      </c>
      <c r="G22"/>
      <c r="H22" s="1" t="s">
        <v>60</v>
      </c>
      <c r="I22" s="1">
        <v>2031</v>
      </c>
      <c r="J22" s="1" t="s">
        <v>16</v>
      </c>
      <c r="L22" s="32">
        <f t="shared" ref="L22:L31" si="1">0.06*366*10^9*0.0373/10^6/3</f>
        <v>273.036</v>
      </c>
    </row>
    <row r="23" spans="4:12">
      <c r="D23" s="5" t="s">
        <v>68</v>
      </c>
      <c r="G23"/>
      <c r="H23" s="1" t="s">
        <v>60</v>
      </c>
      <c r="I23" s="1">
        <v>2032</v>
      </c>
      <c r="J23" s="1" t="s">
        <v>16</v>
      </c>
      <c r="L23" s="32">
        <f t="shared" si="1"/>
        <v>273.036</v>
      </c>
    </row>
    <row r="24" spans="4:12">
      <c r="D24" s="5" t="s">
        <v>68</v>
      </c>
      <c r="G24"/>
      <c r="H24" s="1" t="s">
        <v>60</v>
      </c>
      <c r="I24" s="1">
        <v>2033</v>
      </c>
      <c r="J24" s="1" t="s">
        <v>16</v>
      </c>
      <c r="L24" s="32">
        <f t="shared" si="1"/>
        <v>273.036</v>
      </c>
    </row>
    <row r="25" spans="4:12">
      <c r="D25" s="5" t="s">
        <v>68</v>
      </c>
      <c r="G25"/>
      <c r="H25" s="1" t="s">
        <v>60</v>
      </c>
      <c r="I25" s="1">
        <v>2034</v>
      </c>
      <c r="J25" s="1" t="s">
        <v>16</v>
      </c>
      <c r="L25" s="32">
        <f t="shared" si="1"/>
        <v>273.036</v>
      </c>
    </row>
    <row r="26" spans="4:12">
      <c r="D26" s="5" t="s">
        <v>68</v>
      </c>
      <c r="G26"/>
      <c r="H26" s="1" t="s">
        <v>60</v>
      </c>
      <c r="I26" s="1">
        <v>2035</v>
      </c>
      <c r="J26" s="1" t="s">
        <v>16</v>
      </c>
      <c r="L26" s="32">
        <f t="shared" si="1"/>
        <v>273.036</v>
      </c>
    </row>
    <row r="27" spans="4:12">
      <c r="D27" s="5" t="s">
        <v>68</v>
      </c>
      <c r="G27"/>
      <c r="H27" s="1" t="s">
        <v>60</v>
      </c>
      <c r="I27" s="1">
        <v>2036</v>
      </c>
      <c r="J27" s="1" t="s">
        <v>16</v>
      </c>
      <c r="L27" s="32">
        <f t="shared" si="1"/>
        <v>273.036</v>
      </c>
    </row>
    <row r="28" spans="4:12">
      <c r="D28" s="5" t="s">
        <v>68</v>
      </c>
      <c r="G28"/>
      <c r="H28" s="1" t="s">
        <v>60</v>
      </c>
      <c r="I28" s="1">
        <v>2037</v>
      </c>
      <c r="J28" s="1" t="s">
        <v>16</v>
      </c>
      <c r="L28" s="32">
        <f t="shared" si="1"/>
        <v>273.036</v>
      </c>
    </row>
    <row r="29" spans="4:12">
      <c r="D29" s="5" t="s">
        <v>68</v>
      </c>
      <c r="G29"/>
      <c r="H29" s="1" t="s">
        <v>60</v>
      </c>
      <c r="I29" s="1">
        <v>2038</v>
      </c>
      <c r="J29" s="1" t="s">
        <v>16</v>
      </c>
      <c r="L29" s="32">
        <f t="shared" si="1"/>
        <v>273.036</v>
      </c>
    </row>
    <row r="30" spans="4:12">
      <c r="D30" s="5" t="s">
        <v>68</v>
      </c>
      <c r="G30"/>
      <c r="H30" s="1" t="s">
        <v>60</v>
      </c>
      <c r="I30" s="1">
        <v>2039</v>
      </c>
      <c r="J30" s="1" t="s">
        <v>16</v>
      </c>
      <c r="L30" s="32">
        <f t="shared" si="1"/>
        <v>273.036</v>
      </c>
    </row>
    <row r="31" spans="4:12">
      <c r="D31" s="5" t="s">
        <v>68</v>
      </c>
      <c r="G31"/>
      <c r="H31" s="1" t="s">
        <v>60</v>
      </c>
      <c r="I31" s="1">
        <v>2040</v>
      </c>
      <c r="J31" s="1" t="s">
        <v>16</v>
      </c>
      <c r="L31" s="32">
        <f t="shared" si="1"/>
        <v>273.036</v>
      </c>
    </row>
    <row r="32" spans="4:12">
      <c r="D32" s="5" t="s">
        <v>68</v>
      </c>
      <c r="G32"/>
      <c r="H32" s="1" t="s">
        <v>60</v>
      </c>
      <c r="I32" s="1">
        <v>2041</v>
      </c>
      <c r="J32" s="1" t="s">
        <v>16</v>
      </c>
      <c r="L32" s="32">
        <f t="shared" ref="L32:L41" si="2">0.06*366*10^9*0.0373/10^6/3</f>
        <v>273.036</v>
      </c>
    </row>
    <row r="33" spans="4:14">
      <c r="D33" s="5" t="s">
        <v>68</v>
      </c>
      <c r="G33"/>
      <c r="H33" s="1" t="s">
        <v>60</v>
      </c>
      <c r="I33" s="1">
        <v>2042</v>
      </c>
      <c r="J33" s="1" t="s">
        <v>16</v>
      </c>
      <c r="L33" s="32">
        <f t="shared" si="2"/>
        <v>273.036</v>
      </c>
    </row>
    <row r="34" spans="4:14">
      <c r="D34" s="5" t="s">
        <v>68</v>
      </c>
      <c r="G34"/>
      <c r="H34" s="1" t="s">
        <v>60</v>
      </c>
      <c r="I34" s="1">
        <v>2043</v>
      </c>
      <c r="J34" s="1" t="s">
        <v>16</v>
      </c>
      <c r="L34" s="32">
        <f t="shared" si="2"/>
        <v>273.036</v>
      </c>
    </row>
    <row r="35" spans="4:14">
      <c r="D35" s="5" t="s">
        <v>68</v>
      </c>
      <c r="G35"/>
      <c r="H35" s="1" t="s">
        <v>60</v>
      </c>
      <c r="I35" s="1">
        <v>2044</v>
      </c>
      <c r="J35" s="1" t="s">
        <v>16</v>
      </c>
      <c r="L35" s="32">
        <f t="shared" si="2"/>
        <v>273.036</v>
      </c>
    </row>
    <row r="36" spans="4:14">
      <c r="D36" s="5" t="s">
        <v>68</v>
      </c>
      <c r="G36"/>
      <c r="H36" s="1" t="s">
        <v>60</v>
      </c>
      <c r="I36" s="1">
        <v>2045</v>
      </c>
      <c r="J36" s="1" t="s">
        <v>16</v>
      </c>
      <c r="L36" s="32">
        <f t="shared" si="2"/>
        <v>273.036</v>
      </c>
    </row>
    <row r="37" spans="4:14">
      <c r="D37" s="5" t="s">
        <v>68</v>
      </c>
      <c r="G37"/>
      <c r="H37" s="1" t="s">
        <v>60</v>
      </c>
      <c r="I37" s="1">
        <v>2046</v>
      </c>
      <c r="J37" s="1" t="s">
        <v>16</v>
      </c>
      <c r="L37" s="32">
        <f t="shared" si="2"/>
        <v>273.036</v>
      </c>
    </row>
    <row r="38" spans="4:14">
      <c r="D38" s="5" t="s">
        <v>68</v>
      </c>
      <c r="G38"/>
      <c r="H38" s="1" t="s">
        <v>60</v>
      </c>
      <c r="I38" s="1">
        <v>2047</v>
      </c>
      <c r="J38" s="1" t="s">
        <v>16</v>
      </c>
      <c r="L38" s="32">
        <f t="shared" si="2"/>
        <v>273.036</v>
      </c>
    </row>
    <row r="39" spans="4:14">
      <c r="D39" s="5" t="s">
        <v>68</v>
      </c>
      <c r="G39"/>
      <c r="H39" s="1" t="s">
        <v>60</v>
      </c>
      <c r="I39" s="1">
        <v>2048</v>
      </c>
      <c r="J39" s="1" t="s">
        <v>16</v>
      </c>
      <c r="L39" s="32">
        <f t="shared" si="2"/>
        <v>273.036</v>
      </c>
    </row>
    <row r="40" spans="4:14">
      <c r="D40" s="5" t="s">
        <v>68</v>
      </c>
      <c r="G40"/>
      <c r="H40" s="1" t="s">
        <v>60</v>
      </c>
      <c r="I40" s="1">
        <v>2049</v>
      </c>
      <c r="J40" s="1" t="s">
        <v>16</v>
      </c>
      <c r="L40" s="32">
        <f t="shared" si="2"/>
        <v>273.036</v>
      </c>
    </row>
    <row r="41" spans="4:14">
      <c r="D41" s="5" t="s">
        <v>68</v>
      </c>
      <c r="G41"/>
      <c r="H41" s="1" t="s">
        <v>60</v>
      </c>
      <c r="I41" s="1">
        <v>2050</v>
      </c>
      <c r="J41" s="1" t="s">
        <v>16</v>
      </c>
      <c r="L41" s="32">
        <f t="shared" si="2"/>
        <v>273.036</v>
      </c>
    </row>
    <row r="45" spans="4:14">
      <c r="N45" s="7"/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AP325"/>
  <sheetViews>
    <sheetView zoomScale="46" zoomScaleNormal="46" workbookViewId="0">
      <selection activeCell="O11" sqref="O11"/>
    </sheetView>
  </sheetViews>
  <sheetFormatPr defaultColWidth="8.7265625" defaultRowHeight="14.5"/>
  <cols>
    <col min="1" max="1" width="9"/>
    <col min="2" max="2" width="8.7265625" style="1"/>
    <col min="4" max="4" width="8.7265625" style="1"/>
    <col min="6" max="6" width="10.36328125" customWidth="1"/>
    <col min="7" max="7" width="8.7265625" style="23"/>
    <col min="11" max="11" width="11.26953125" customWidth="1"/>
    <col min="12" max="12" width="12.81640625" style="1"/>
    <col min="13" max="18" width="12.81640625"/>
    <col min="19" max="19" width="9"/>
    <col min="20" max="21" width="12.81640625"/>
    <col min="23" max="29" width="12.81640625"/>
    <col min="35" max="35" width="11.26953125" customWidth="1"/>
  </cols>
  <sheetData>
    <row r="1" spans="2:42">
      <c r="E1" s="1"/>
      <c r="F1" s="1"/>
      <c r="G1" s="24"/>
      <c r="H1" s="1"/>
      <c r="I1" s="1"/>
      <c r="J1" s="1"/>
      <c r="K1" s="1"/>
    </row>
    <row r="2" spans="2:42">
      <c r="E2" s="1"/>
      <c r="F2" s="1"/>
      <c r="G2" s="24"/>
      <c r="H2" s="1"/>
      <c r="I2" s="1"/>
      <c r="J2" s="1"/>
      <c r="K2" s="1"/>
    </row>
    <row r="3" spans="2:42">
      <c r="E3" s="1"/>
      <c r="F3" s="1"/>
      <c r="G3" s="24"/>
      <c r="H3" s="1"/>
      <c r="I3" s="1"/>
      <c r="J3" s="1"/>
      <c r="K3" s="1"/>
    </row>
    <row r="4" spans="2:42">
      <c r="B4" s="2"/>
      <c r="C4" s="25"/>
      <c r="F4" s="1"/>
      <c r="G4" s="24"/>
      <c r="H4" s="1"/>
      <c r="I4" s="1"/>
      <c r="J4" s="1"/>
      <c r="K4" s="1"/>
    </row>
    <row r="5" spans="2:42">
      <c r="C5" s="26"/>
      <c r="F5" s="1"/>
      <c r="G5" s="24"/>
      <c r="H5" s="1"/>
      <c r="I5" s="1"/>
      <c r="J5" s="28" t="s">
        <v>57</v>
      </c>
      <c r="K5" s="1"/>
    </row>
    <row r="6" spans="2:42">
      <c r="C6" s="26"/>
      <c r="F6" s="1"/>
      <c r="G6" s="24"/>
      <c r="H6" s="1"/>
      <c r="I6" s="1"/>
      <c r="J6" s="1"/>
      <c r="K6" s="1"/>
    </row>
    <row r="7" spans="2:42">
      <c r="C7" s="26"/>
      <c r="F7" s="1"/>
      <c r="G7" s="24"/>
      <c r="H7" s="1"/>
      <c r="I7" s="1"/>
      <c r="J7" s="1"/>
      <c r="K7" s="1"/>
      <c r="AJ7" t="s">
        <v>70</v>
      </c>
    </row>
    <row r="8" spans="2:42">
      <c r="C8" s="26"/>
      <c r="F8" s="1"/>
      <c r="G8" s="24"/>
      <c r="H8" s="1"/>
      <c r="I8" s="1"/>
      <c r="J8" s="1"/>
      <c r="K8" s="1"/>
    </row>
    <row r="9" spans="2:42">
      <c r="C9" s="26"/>
      <c r="F9" s="1"/>
      <c r="G9" s="24"/>
      <c r="H9" s="1"/>
      <c r="I9" s="1"/>
      <c r="K9" s="1"/>
    </row>
    <row r="10" spans="2:42">
      <c r="C10" s="26"/>
      <c r="F10" s="1" t="s">
        <v>71</v>
      </c>
      <c r="G10" s="24" t="s">
        <v>9</v>
      </c>
      <c r="H10" s="1" t="s">
        <v>11</v>
      </c>
      <c r="I10" s="1" t="s">
        <v>58</v>
      </c>
      <c r="J10" s="13" t="s">
        <v>10</v>
      </c>
      <c r="K10" s="1" t="s">
        <v>5</v>
      </c>
      <c r="L10" s="13" t="s">
        <v>72</v>
      </c>
      <c r="M10" s="13" t="s">
        <v>73</v>
      </c>
      <c r="N10" s="13" t="s">
        <v>74</v>
      </c>
      <c r="O10" s="13" t="s">
        <v>75</v>
      </c>
      <c r="P10" s="13" t="s">
        <v>76</v>
      </c>
      <c r="Q10" s="13" t="s">
        <v>77</v>
      </c>
      <c r="R10" s="13" t="s">
        <v>78</v>
      </c>
      <c r="AJ10" s="13" t="s">
        <v>72</v>
      </c>
      <c r="AK10" s="13" t="s">
        <v>73</v>
      </c>
      <c r="AL10" s="13" t="s">
        <v>74</v>
      </c>
      <c r="AM10" s="13" t="s">
        <v>75</v>
      </c>
      <c r="AN10" s="13" t="s">
        <v>76</v>
      </c>
      <c r="AO10" s="13" t="s">
        <v>77</v>
      </c>
      <c r="AP10" s="13" t="s">
        <v>78</v>
      </c>
    </row>
    <row r="11" spans="2:42" ht="16">
      <c r="C11" s="26"/>
      <c r="D11" s="6"/>
      <c r="F11" s="1" t="s">
        <v>79</v>
      </c>
      <c r="G11" s="23" t="s">
        <v>60</v>
      </c>
      <c r="H11" t="s">
        <v>16</v>
      </c>
      <c r="J11" s="13">
        <v>2020</v>
      </c>
      <c r="K11" s="13" t="s">
        <v>80</v>
      </c>
      <c r="L11" s="1">
        <f>W11/AJ11</f>
        <v>266.57486681065501</v>
      </c>
      <c r="M11" s="1">
        <f t="shared" ref="M11:R11" si="0">X11/AK11</f>
        <v>0</v>
      </c>
      <c r="N11" s="1">
        <f t="shared" si="0"/>
        <v>77.385686493501595</v>
      </c>
      <c r="O11" s="1">
        <f t="shared" si="0"/>
        <v>0</v>
      </c>
      <c r="P11" s="1">
        <f t="shared" si="0"/>
        <v>0</v>
      </c>
      <c r="Q11" s="1">
        <f t="shared" si="0"/>
        <v>0</v>
      </c>
      <c r="R11" s="1">
        <f t="shared" si="0"/>
        <v>53.084518794286097</v>
      </c>
      <c r="W11" s="20">
        <v>101.29844938804899</v>
      </c>
      <c r="X11" s="13">
        <v>0</v>
      </c>
      <c r="Y11" s="20">
        <v>29.406560867530601</v>
      </c>
      <c r="Z11" s="13">
        <v>0</v>
      </c>
      <c r="AA11" s="13">
        <v>0</v>
      </c>
      <c r="AB11" s="13">
        <v>0</v>
      </c>
      <c r="AC11" s="20">
        <v>20.1721171418287</v>
      </c>
      <c r="AI11" s="13" t="s">
        <v>80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2:42" ht="16">
      <c r="C12" s="27"/>
      <c r="D12" s="6"/>
      <c r="F12" s="1" t="s">
        <v>79</v>
      </c>
      <c r="G12" s="23" t="s">
        <v>60</v>
      </c>
      <c r="H12" t="s">
        <v>16</v>
      </c>
      <c r="J12" s="13">
        <v>2020</v>
      </c>
      <c r="K12" s="13" t="s">
        <v>81</v>
      </c>
      <c r="L12" s="1">
        <f t="shared" ref="L12:L75" si="2">W12/AJ12</f>
        <v>372.57154634629302</v>
      </c>
      <c r="M12" s="1">
        <f t="shared" ref="M12:M75" si="3">X12/AK12</f>
        <v>11.835823411357101</v>
      </c>
      <c r="N12" s="1">
        <f t="shared" ref="N12:N75" si="4">Y12/AL12</f>
        <v>98.218422156227504</v>
      </c>
      <c r="O12" s="1">
        <f t="shared" ref="O12:O75" si="5">Z12/AM12</f>
        <v>0.18831840118790499</v>
      </c>
      <c r="P12" s="1">
        <f t="shared" ref="P12:P75" si="6">AA12/AN12</f>
        <v>99.346254049676006</v>
      </c>
      <c r="Q12" s="1">
        <f t="shared" ref="Q12:Q75" si="7">AB12/AO12</f>
        <v>0.77889649820014495</v>
      </c>
      <c r="R12" s="1">
        <f t="shared" ref="R12:R75" si="8">AC12/AP12</f>
        <v>29.349249676925702</v>
      </c>
      <c r="W12" s="20">
        <v>149.02861853851701</v>
      </c>
      <c r="X12" s="20">
        <v>4.7343293645428401</v>
      </c>
      <c r="Y12" s="20">
        <v>39.287368862491</v>
      </c>
      <c r="Z12" s="20">
        <v>7.5327360475162003E-2</v>
      </c>
      <c r="AA12" s="20">
        <v>39.738501619870398</v>
      </c>
      <c r="AB12" s="20">
        <v>0.31155859928005802</v>
      </c>
      <c r="AC12" s="20">
        <v>11.7396998707703</v>
      </c>
      <c r="AI12" s="13" t="s">
        <v>81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spans="2:42" ht="16">
      <c r="D13" s="6"/>
      <c r="F13" s="1" t="s">
        <v>79</v>
      </c>
      <c r="G13" s="23" t="s">
        <v>60</v>
      </c>
      <c r="H13" t="s">
        <v>16</v>
      </c>
      <c r="J13" s="13">
        <v>2020</v>
      </c>
      <c r="K13" s="13" t="s">
        <v>82</v>
      </c>
      <c r="L13" s="1">
        <f t="shared" si="2"/>
        <v>0.18788696904247701</v>
      </c>
      <c r="M13" s="1">
        <f t="shared" si="3"/>
        <v>2.2157782994960402</v>
      </c>
      <c r="N13" s="1">
        <f t="shared" si="4"/>
        <v>1.22349892008639E-2</v>
      </c>
      <c r="O13" s="1">
        <f t="shared" si="5"/>
        <v>0.19693627309815201</v>
      </c>
      <c r="P13" s="1">
        <f t="shared" si="6"/>
        <v>1.02079121670266</v>
      </c>
      <c r="Q13" s="1">
        <f t="shared" si="7"/>
        <v>6.6806129109671302</v>
      </c>
      <c r="R13" s="1">
        <f t="shared" si="8"/>
        <v>11.3844641957043</v>
      </c>
      <c r="W13" s="20">
        <v>5.6366090712742997E-2</v>
      </c>
      <c r="X13" s="20">
        <v>0.66473348984881198</v>
      </c>
      <c r="Y13" s="20">
        <v>3.6704967602591799E-3</v>
      </c>
      <c r="Z13" s="20">
        <v>5.9080881929445599E-2</v>
      </c>
      <c r="AA13" s="20">
        <v>0.30623736501079901</v>
      </c>
      <c r="AB13" s="20">
        <v>2.00418387329014</v>
      </c>
      <c r="AC13" s="20">
        <v>3.4153392587112998</v>
      </c>
      <c r="AI13" s="13" t="s">
        <v>82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spans="2:42" ht="16">
      <c r="D14" s="6"/>
      <c r="F14" s="1" t="s">
        <v>79</v>
      </c>
      <c r="G14" s="23" t="s">
        <v>60</v>
      </c>
      <c r="H14" t="s">
        <v>16</v>
      </c>
      <c r="J14" s="13">
        <v>2020</v>
      </c>
      <c r="K14" s="13" t="s">
        <v>83</v>
      </c>
      <c r="L14" s="1">
        <f t="shared" si="2"/>
        <v>9.02182456413796</v>
      </c>
      <c r="M14" s="1">
        <f t="shared" si="3"/>
        <v>239.36126339278499</v>
      </c>
      <c r="N14" s="1">
        <f t="shared" si="4"/>
        <v>12.577346177254199</v>
      </c>
      <c r="O14" s="1">
        <f t="shared" si="5"/>
        <v>134.12439599058899</v>
      </c>
      <c r="P14" s="1">
        <f t="shared" si="6"/>
        <v>144.74915529231899</v>
      </c>
      <c r="Q14" s="1">
        <f t="shared" si="7"/>
        <v>720.786376388858</v>
      </c>
      <c r="R14" s="1">
        <f t="shared" si="8"/>
        <v>153.915365144768</v>
      </c>
      <c r="W14" s="20">
        <v>8.7511698272138201</v>
      </c>
      <c r="X14" s="20">
        <v>232.18042549100099</v>
      </c>
      <c r="Y14" s="20">
        <v>12.2000257919366</v>
      </c>
      <c r="Z14" s="20">
        <v>130.10066411087101</v>
      </c>
      <c r="AA14" s="20">
        <v>140.406680633549</v>
      </c>
      <c r="AB14" s="20">
        <v>699.162785097192</v>
      </c>
      <c r="AC14" s="20">
        <v>149.29790419042499</v>
      </c>
      <c r="AI14" s="13" t="s">
        <v>83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spans="2:42" ht="16">
      <c r="D15" s="6"/>
      <c r="F15" s="1" t="s">
        <v>79</v>
      </c>
      <c r="G15" s="23" t="s">
        <v>60</v>
      </c>
      <c r="H15" t="s">
        <v>16</v>
      </c>
      <c r="J15" s="13">
        <v>2020</v>
      </c>
      <c r="K15" s="13" t="s">
        <v>84</v>
      </c>
      <c r="L15" s="1">
        <f t="shared" si="2"/>
        <v>0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7">
        <v>32.648042154067902</v>
      </c>
      <c r="Q15" s="1">
        <f t="shared" si="7"/>
        <v>0</v>
      </c>
      <c r="R15" s="17">
        <v>1.7153522354212301</v>
      </c>
      <c r="W15" s="13">
        <v>0</v>
      </c>
      <c r="X15" s="13">
        <v>0</v>
      </c>
      <c r="Y15" s="13">
        <v>0</v>
      </c>
      <c r="Z15" s="13">
        <v>0</v>
      </c>
      <c r="AA15" s="20">
        <v>316.217874154068</v>
      </c>
      <c r="AB15" s="13">
        <v>0</v>
      </c>
      <c r="AC15" s="20">
        <v>17.280342235421202</v>
      </c>
      <c r="AI15" s="29" t="s">
        <v>85</v>
      </c>
      <c r="AJ15" s="30">
        <v>1</v>
      </c>
      <c r="AK15" s="30">
        <v>1</v>
      </c>
      <c r="AL15" s="30">
        <f t="shared" ref="AL15:AP15" si="12">AK15</f>
        <v>1</v>
      </c>
      <c r="AM15" s="30">
        <f t="shared" si="12"/>
        <v>1</v>
      </c>
      <c r="AN15" s="30">
        <f t="shared" si="12"/>
        <v>1</v>
      </c>
      <c r="AO15" s="30">
        <f t="shared" si="12"/>
        <v>1</v>
      </c>
      <c r="AP15" s="30">
        <f t="shared" si="12"/>
        <v>1</v>
      </c>
    </row>
    <row r="16" spans="2:42" ht="16">
      <c r="D16" s="6"/>
      <c r="F16" s="1" t="s">
        <v>79</v>
      </c>
      <c r="G16" s="23" t="s">
        <v>60</v>
      </c>
      <c r="H16" t="s">
        <v>16</v>
      </c>
      <c r="J16" s="13">
        <v>2020</v>
      </c>
      <c r="K16" s="13" t="s">
        <v>86</v>
      </c>
      <c r="L16" s="1">
        <f t="shared" si="2"/>
        <v>0.64118619258459297</v>
      </c>
      <c r="M16" s="1">
        <f t="shared" si="3"/>
        <v>0.103449060183585</v>
      </c>
      <c r="N16" s="1">
        <f t="shared" si="4"/>
        <v>0.115296256803456</v>
      </c>
      <c r="O16" s="1">
        <f t="shared" si="5"/>
        <v>3.0058175154787599E-2</v>
      </c>
      <c r="P16" s="1">
        <f t="shared" si="6"/>
        <v>20.2886954931605</v>
      </c>
      <c r="Q16" s="1">
        <f t="shared" si="7"/>
        <v>0.109915518142549</v>
      </c>
      <c r="R16" s="1">
        <f t="shared" si="8"/>
        <v>1.9317428290136801E-2</v>
      </c>
      <c r="W16" s="20">
        <v>0.64118619258459297</v>
      </c>
      <c r="X16" s="20">
        <v>0.103449060183585</v>
      </c>
      <c r="Y16" s="20">
        <v>0.115296256803456</v>
      </c>
      <c r="Z16" s="20">
        <v>3.0058175154787599E-2</v>
      </c>
      <c r="AA16" s="20">
        <v>20.2886954931605</v>
      </c>
      <c r="AB16" s="20">
        <v>0.109915518142549</v>
      </c>
      <c r="AC16" s="20">
        <v>1.9317428290136801E-2</v>
      </c>
      <c r="AI16" s="13" t="s">
        <v>86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spans="4:42" ht="16">
      <c r="D17" s="6"/>
      <c r="F17" s="1" t="s">
        <v>79</v>
      </c>
      <c r="G17" s="23" t="s">
        <v>60</v>
      </c>
      <c r="H17" t="s">
        <v>16</v>
      </c>
      <c r="J17" s="13">
        <v>2020</v>
      </c>
      <c r="K17" s="13" t="s">
        <v>87</v>
      </c>
      <c r="L17" s="1">
        <f t="shared" si="2"/>
        <v>19.6278420554356</v>
      </c>
      <c r="M17" s="1">
        <f t="shared" si="3"/>
        <v>10.893101461241899</v>
      </c>
      <c r="N17" s="1">
        <f t="shared" si="4"/>
        <v>2.95705171202304</v>
      </c>
      <c r="O17" s="1">
        <f t="shared" si="5"/>
        <v>3.3795993912886999</v>
      </c>
      <c r="P17" s="1">
        <f t="shared" si="6"/>
        <v>47.403876097912203</v>
      </c>
      <c r="Q17" s="1">
        <f t="shared" si="7"/>
        <v>40.759295644348398</v>
      </c>
      <c r="R17" s="1">
        <f t="shared" si="8"/>
        <v>9.8031119002879805</v>
      </c>
      <c r="W17" s="20">
        <v>19.6278420554356</v>
      </c>
      <c r="X17" s="20">
        <v>10.893101461241899</v>
      </c>
      <c r="Y17" s="20">
        <v>2.95705171202304</v>
      </c>
      <c r="Z17" s="20">
        <v>3.3795993912886999</v>
      </c>
      <c r="AA17" s="20">
        <v>47.403876097912203</v>
      </c>
      <c r="AB17" s="20">
        <v>40.759295644348398</v>
      </c>
      <c r="AC17" s="20">
        <v>9.8031119002879805</v>
      </c>
      <c r="AI17" s="13" t="s">
        <v>87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spans="4:42" ht="16">
      <c r="D18" s="6"/>
      <c r="F18" s="1" t="s">
        <v>79</v>
      </c>
      <c r="G18" s="23" t="s">
        <v>60</v>
      </c>
      <c r="H18" t="s">
        <v>16</v>
      </c>
      <c r="J18" s="13">
        <v>2020</v>
      </c>
      <c r="K18" s="13" t="s">
        <v>88</v>
      </c>
      <c r="L18" s="1">
        <f t="shared" si="2"/>
        <v>18.355750457677701</v>
      </c>
      <c r="M18" s="1">
        <f t="shared" si="3"/>
        <v>40.475648521618901</v>
      </c>
      <c r="N18" s="1">
        <f t="shared" si="4"/>
        <v>1.12363041550962</v>
      </c>
      <c r="O18" s="1">
        <f t="shared" si="5"/>
        <v>0.82176283040214004</v>
      </c>
      <c r="P18" s="1">
        <f t="shared" si="6"/>
        <v>11.313380643834201</v>
      </c>
      <c r="Q18" s="1">
        <f t="shared" si="7"/>
        <v>13.4671333024787</v>
      </c>
      <c r="R18" s="1">
        <f t="shared" si="8"/>
        <v>8.4582052770749705</v>
      </c>
      <c r="W18" s="20">
        <v>6.4245126601871796</v>
      </c>
      <c r="X18" s="20">
        <v>14.1664769825666</v>
      </c>
      <c r="Y18" s="20">
        <v>0.39327064542836598</v>
      </c>
      <c r="Z18" s="20">
        <v>0.28761699064074903</v>
      </c>
      <c r="AA18" s="20">
        <v>3.95968322534197</v>
      </c>
      <c r="AB18" s="20">
        <v>4.7134966558675302</v>
      </c>
      <c r="AC18" s="20">
        <v>2.9603718469762401</v>
      </c>
      <c r="AI18" s="13" t="s">
        <v>88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spans="4:42" ht="16">
      <c r="D19" s="6"/>
      <c r="F19" s="1" t="s">
        <v>79</v>
      </c>
      <c r="G19" s="23" t="str">
        <f t="shared" ref="G19:G82" si="16">G18</f>
        <v>ACT_BND</v>
      </c>
      <c r="H19" t="str">
        <f t="shared" ref="H19" si="17">H18</f>
        <v>UP</v>
      </c>
      <c r="J19" s="13">
        <v>2021</v>
      </c>
      <c r="K19" s="13" t="str">
        <f t="shared" ref="K19:K26" si="18">K11</f>
        <v>ELCCOH00</v>
      </c>
      <c r="L19" s="1">
        <f t="shared" si="2"/>
        <v>153.614838297147</v>
      </c>
      <c r="M19" s="1">
        <f t="shared" si="3"/>
        <v>0</v>
      </c>
      <c r="N19" s="1">
        <f t="shared" si="4"/>
        <v>97.898715471183394</v>
      </c>
      <c r="O19" s="1">
        <f t="shared" si="5"/>
        <v>0</v>
      </c>
      <c r="P19" s="1">
        <f t="shared" si="6"/>
        <v>0</v>
      </c>
      <c r="Q19" s="1">
        <f t="shared" si="7"/>
        <v>0</v>
      </c>
      <c r="R19" s="1">
        <f t="shared" si="8"/>
        <v>57.706230135273401</v>
      </c>
      <c r="W19" s="20">
        <v>58.3736385529158</v>
      </c>
      <c r="X19" s="13">
        <v>0</v>
      </c>
      <c r="Y19" s="20">
        <v>37.201511879049697</v>
      </c>
      <c r="Z19" s="13">
        <v>0</v>
      </c>
      <c r="AA19" s="13">
        <v>0</v>
      </c>
      <c r="AB19" s="13">
        <v>0</v>
      </c>
      <c r="AC19" s="20">
        <v>21.928367451403901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spans="4:42" ht="16">
      <c r="D20" s="6"/>
      <c r="F20" s="1" t="s">
        <v>79</v>
      </c>
      <c r="G20" s="23" t="str">
        <f t="shared" si="16"/>
        <v>ACT_BND</v>
      </c>
      <c r="H20" t="str">
        <f t="shared" ref="H20" si="20">H19</f>
        <v>UP</v>
      </c>
      <c r="J20" s="13">
        <v>2021</v>
      </c>
      <c r="K20" s="13" t="str">
        <f t="shared" si="18"/>
        <v>ELCGAS00</v>
      </c>
      <c r="L20" s="1">
        <f t="shared" si="2"/>
        <v>418.64176457883201</v>
      </c>
      <c r="M20" s="1">
        <f t="shared" si="3"/>
        <v>17.040407611951</v>
      </c>
      <c r="N20" s="1">
        <f t="shared" si="4"/>
        <v>99.837529607631495</v>
      </c>
      <c r="O20" s="1">
        <f t="shared" si="5"/>
        <v>0.416650488390927</v>
      </c>
      <c r="P20" s="1">
        <f t="shared" si="6"/>
        <v>102.466607181426</v>
      </c>
      <c r="Q20" s="1">
        <f t="shared" si="7"/>
        <v>0.95759540136789001</v>
      </c>
      <c r="R20" s="1">
        <f t="shared" si="8"/>
        <v>30.626064803815801</v>
      </c>
      <c r="W20" s="20">
        <v>167.45670583153299</v>
      </c>
      <c r="X20" s="20">
        <v>6.8161630447804198</v>
      </c>
      <c r="Y20" s="20">
        <v>39.9350118430526</v>
      </c>
      <c r="Z20" s="20">
        <v>0.166660195356371</v>
      </c>
      <c r="AA20" s="20">
        <v>40.986642872570201</v>
      </c>
      <c r="AB20" s="20">
        <v>0.383038160547156</v>
      </c>
      <c r="AC20" s="20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spans="4:42" ht="16">
      <c r="D21" s="6"/>
      <c r="F21" s="1" t="s">
        <v>79</v>
      </c>
      <c r="G21" s="23" t="str">
        <f t="shared" si="16"/>
        <v>ACT_BND</v>
      </c>
      <c r="H21" t="str">
        <f t="shared" ref="H21" si="22">H20</f>
        <v>UP</v>
      </c>
      <c r="J21" s="13">
        <v>2021</v>
      </c>
      <c r="K21" s="13" t="str">
        <f t="shared" si="18"/>
        <v>ELCHFO00</v>
      </c>
      <c r="L21" s="1">
        <f t="shared" si="2"/>
        <v>0.18788696904247701</v>
      </c>
      <c r="M21" s="1">
        <f t="shared" si="3"/>
        <v>2.2388493514518801</v>
      </c>
      <c r="N21" s="1">
        <f t="shared" si="4"/>
        <v>1.22349892008639E-2</v>
      </c>
      <c r="O21" s="1">
        <f t="shared" si="5"/>
        <v>0.202474522678186</v>
      </c>
      <c r="P21" s="1">
        <f t="shared" si="6"/>
        <v>1.1202267818574501</v>
      </c>
      <c r="Q21" s="1">
        <f t="shared" si="7"/>
        <v>6.6770216006719298</v>
      </c>
      <c r="R21" s="1">
        <f t="shared" si="8"/>
        <v>8.9928765433165303</v>
      </c>
      <c r="W21" s="20">
        <v>5.6366090712742997E-2</v>
      </c>
      <c r="X21" s="20">
        <v>0.67165480543556499</v>
      </c>
      <c r="Y21" s="20">
        <v>3.6704967602591799E-3</v>
      </c>
      <c r="Z21" s="20">
        <v>6.0742356803455702E-2</v>
      </c>
      <c r="AA21" s="20">
        <v>0.336068034557235</v>
      </c>
      <c r="AB21" s="20">
        <v>2.0031064802015801</v>
      </c>
      <c r="AC21" s="20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spans="4:42" ht="16">
      <c r="D22" s="6"/>
      <c r="F22" s="1" t="s">
        <v>79</v>
      </c>
      <c r="G22" s="23" t="str">
        <f t="shared" si="16"/>
        <v>ACT_BND</v>
      </c>
      <c r="H22" t="str">
        <f t="shared" ref="H22" si="24">H21</f>
        <v>UP</v>
      </c>
      <c r="J22" s="13">
        <v>2021</v>
      </c>
      <c r="K22" s="13" t="str">
        <f t="shared" si="18"/>
        <v>ELCHYD00</v>
      </c>
      <c r="L22" s="1">
        <f t="shared" si="2"/>
        <v>7.9827324337764303</v>
      </c>
      <c r="M22" s="1">
        <f t="shared" si="3"/>
        <v>239.562161926551</v>
      </c>
      <c r="N22" s="1">
        <f t="shared" si="4"/>
        <v>9.2574179525431806</v>
      </c>
      <c r="O22" s="1">
        <f t="shared" si="5"/>
        <v>107.101476067481</v>
      </c>
      <c r="P22" s="1">
        <f t="shared" si="6"/>
        <v>130.750222477047</v>
      </c>
      <c r="Q22" s="1">
        <f t="shared" si="7"/>
        <v>744.39101185307197</v>
      </c>
      <c r="R22" s="1">
        <f t="shared" si="8"/>
        <v>164.21416239191501</v>
      </c>
      <c r="W22" s="20">
        <v>7.7432504607631403</v>
      </c>
      <c r="X22" s="20">
        <v>232.37529706875401</v>
      </c>
      <c r="Y22" s="20">
        <v>8.9796954139668799</v>
      </c>
      <c r="Z22" s="20">
        <v>103.888431785457</v>
      </c>
      <c r="AA22" s="20">
        <v>126.82771580273599</v>
      </c>
      <c r="AB22" s="20">
        <v>722.05928149748001</v>
      </c>
      <c r="AC22" s="20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spans="4:42" ht="16">
      <c r="D23" s="6"/>
      <c r="F23" s="1" t="s">
        <v>79</v>
      </c>
      <c r="G23" s="23" t="str">
        <f t="shared" si="16"/>
        <v>ACT_BND</v>
      </c>
      <c r="H23" t="str">
        <f t="shared" ref="H23" si="26">H22</f>
        <v>UP</v>
      </c>
      <c r="J23" s="13">
        <v>2021</v>
      </c>
      <c r="K23" s="13" t="str">
        <f t="shared" si="18"/>
        <v>ENCAN01_SMR</v>
      </c>
      <c r="L23" s="1">
        <f t="shared" si="2"/>
        <v>0</v>
      </c>
      <c r="M23" s="1">
        <f t="shared" si="3"/>
        <v>0</v>
      </c>
      <c r="N23" s="1">
        <f t="shared" si="4"/>
        <v>0</v>
      </c>
      <c r="O23" s="1">
        <f t="shared" si="5"/>
        <v>0</v>
      </c>
      <c r="P23" s="17">
        <v>19.706973291576901</v>
      </c>
      <c r="Q23" s="1">
        <f t="shared" si="7"/>
        <v>0</v>
      </c>
      <c r="R23" s="17">
        <v>1.4304864130669701</v>
      </c>
      <c r="W23" s="13">
        <v>0</v>
      </c>
      <c r="X23" s="13">
        <v>0</v>
      </c>
      <c r="Y23" s="13">
        <v>0</v>
      </c>
      <c r="Z23" s="13">
        <v>0</v>
      </c>
      <c r="AA23" s="20">
        <v>296.189305291577</v>
      </c>
      <c r="AB23" s="13">
        <v>0</v>
      </c>
      <c r="AC23" s="20">
        <v>16.606351663066999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spans="4:42" ht="16">
      <c r="D24" s="6"/>
      <c r="F24" s="1" t="s">
        <v>79</v>
      </c>
      <c r="G24" s="23" t="str">
        <f t="shared" si="16"/>
        <v>ACT_BND</v>
      </c>
      <c r="H24" t="str">
        <f t="shared" ref="H24" si="28">H23</f>
        <v>UP</v>
      </c>
      <c r="J24" s="13">
        <v>2021</v>
      </c>
      <c r="K24" s="13" t="str">
        <f t="shared" si="18"/>
        <v>ELCSOL00</v>
      </c>
      <c r="L24" s="1">
        <f t="shared" si="2"/>
        <v>1.4610590586753101</v>
      </c>
      <c r="M24" s="1">
        <f t="shared" si="3"/>
        <v>0.115081441227502</v>
      </c>
      <c r="N24" s="1">
        <f t="shared" si="4"/>
        <v>0.127175306479482</v>
      </c>
      <c r="O24" s="1">
        <f t="shared" si="5"/>
        <v>3.7257599208063402E-2</v>
      </c>
      <c r="P24" s="1">
        <f t="shared" si="6"/>
        <v>20.612150619150501</v>
      </c>
      <c r="Q24" s="1">
        <f t="shared" si="7"/>
        <v>0.120714654211663</v>
      </c>
      <c r="R24" s="1">
        <f t="shared" si="8"/>
        <v>1.9317428290136801E-2</v>
      </c>
      <c r="W24" s="20">
        <v>1.4610590586753101</v>
      </c>
      <c r="X24" s="20">
        <v>0.115081441227502</v>
      </c>
      <c r="Y24" s="20">
        <v>0.127175306479482</v>
      </c>
      <c r="Z24" s="20">
        <v>3.7257599208063402E-2</v>
      </c>
      <c r="AA24" s="20">
        <v>20.612150619150501</v>
      </c>
      <c r="AB24" s="20">
        <v>0.120714654211663</v>
      </c>
      <c r="AC24" s="20">
        <v>1.9317428290136801E-2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spans="4:42" ht="16">
      <c r="D25" s="6"/>
      <c r="F25" s="1" t="s">
        <v>79</v>
      </c>
      <c r="G25" s="23" t="str">
        <f t="shared" si="16"/>
        <v>ACT_BND</v>
      </c>
      <c r="H25" t="str">
        <f t="shared" ref="H25" si="30">H24</f>
        <v>UP</v>
      </c>
      <c r="J25" s="13">
        <v>2021</v>
      </c>
      <c r="K25" s="13" t="str">
        <f t="shared" si="18"/>
        <v>ELCWIN00</v>
      </c>
      <c r="L25" s="1">
        <f t="shared" si="2"/>
        <v>24.480253862491001</v>
      </c>
      <c r="M25" s="1">
        <f t="shared" si="3"/>
        <v>7.2969891502267803</v>
      </c>
      <c r="N25" s="1">
        <f t="shared" si="4"/>
        <v>3.1331483246940199</v>
      </c>
      <c r="O25" s="1">
        <f t="shared" si="5"/>
        <v>3.41609802663787</v>
      </c>
      <c r="P25" s="1">
        <f t="shared" si="6"/>
        <v>44.706894204463602</v>
      </c>
      <c r="Q25" s="1">
        <f t="shared" si="7"/>
        <v>37.159583621310297</v>
      </c>
      <c r="R25" s="1">
        <f t="shared" si="8"/>
        <v>9.3827374870410392</v>
      </c>
      <c r="W25" s="20">
        <v>24.480253862491001</v>
      </c>
      <c r="X25" s="20">
        <v>7.2969891502267803</v>
      </c>
      <c r="Y25" s="20">
        <v>3.1331483246940199</v>
      </c>
      <c r="Z25" s="20">
        <v>3.41609802663787</v>
      </c>
      <c r="AA25" s="20">
        <v>44.706894204463602</v>
      </c>
      <c r="AB25" s="20">
        <v>37.159583621310297</v>
      </c>
      <c r="AC25" s="20">
        <v>9.3827374870410392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spans="4:42" ht="16">
      <c r="D26" s="6"/>
      <c r="F26" s="1" t="s">
        <v>79</v>
      </c>
      <c r="G26" s="23" t="str">
        <f t="shared" si="16"/>
        <v>ACT_BND</v>
      </c>
      <c r="H26" t="str">
        <f t="shared" ref="H26" si="32">H25</f>
        <v>UP</v>
      </c>
      <c r="J26" s="13">
        <v>2021</v>
      </c>
      <c r="K26" s="13" t="str">
        <f t="shared" si="18"/>
        <v>ELCWOO00</v>
      </c>
      <c r="L26" s="1">
        <f t="shared" si="2"/>
        <v>18.446734125270002</v>
      </c>
      <c r="M26" s="1">
        <f t="shared" si="3"/>
        <v>41.766371552833398</v>
      </c>
      <c r="N26" s="1">
        <f t="shared" si="4"/>
        <v>1.1299186207960501</v>
      </c>
      <c r="O26" s="1">
        <f t="shared" si="5"/>
        <v>0.83200658233055702</v>
      </c>
      <c r="P26" s="1">
        <f t="shared" si="6"/>
        <v>12.289220662347001</v>
      </c>
      <c r="Q26" s="1">
        <f t="shared" si="7"/>
        <v>13.382939308855301</v>
      </c>
      <c r="R26" s="1">
        <f t="shared" si="8"/>
        <v>9.4636666580479094</v>
      </c>
      <c r="W26" s="20">
        <v>6.4563569438444901</v>
      </c>
      <c r="X26" s="20">
        <v>14.6182300434917</v>
      </c>
      <c r="Y26" s="20">
        <v>0.39547151727861801</v>
      </c>
      <c r="Z26" s="20">
        <v>0.29120230381569501</v>
      </c>
      <c r="AA26" s="20">
        <v>4.3012272318214499</v>
      </c>
      <c r="AB26" s="20">
        <v>4.68402875809935</v>
      </c>
      <c r="AC26" s="20">
        <v>3.3122833303167698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spans="4:42" ht="16">
      <c r="D27" s="6"/>
      <c r="F27" s="1" t="s">
        <v>79</v>
      </c>
      <c r="G27" s="23" t="str">
        <f t="shared" si="16"/>
        <v>ACT_BND</v>
      </c>
      <c r="H27" t="str">
        <f t="shared" ref="H27" si="34">H26</f>
        <v>UP</v>
      </c>
      <c r="J27" s="13">
        <v>2022</v>
      </c>
      <c r="K27" s="13" t="str">
        <f t="shared" ref="K27:K90" si="35">K19</f>
        <v>ELCCOH00</v>
      </c>
      <c r="L27" s="1">
        <f t="shared" si="2"/>
        <v>134.81436796635199</v>
      </c>
      <c r="M27" s="1">
        <f t="shared" si="3"/>
        <v>0</v>
      </c>
      <c r="N27" s="1">
        <f t="shared" si="4"/>
        <v>74.641394443181298</v>
      </c>
      <c r="O27" s="1">
        <f t="shared" si="5"/>
        <v>0</v>
      </c>
      <c r="P27" s="1">
        <f t="shared" si="6"/>
        <v>0</v>
      </c>
      <c r="Q27" s="1">
        <f t="shared" si="7"/>
        <v>0</v>
      </c>
      <c r="R27" s="1">
        <f t="shared" si="8"/>
        <v>51.513641828653697</v>
      </c>
      <c r="W27" s="20">
        <v>51.229459827213802</v>
      </c>
      <c r="X27" s="13">
        <v>0</v>
      </c>
      <c r="Y27" s="20">
        <v>28.363729888408901</v>
      </c>
      <c r="Z27" s="13">
        <v>0</v>
      </c>
      <c r="AA27" s="13">
        <v>0</v>
      </c>
      <c r="AB27" s="13">
        <v>0</v>
      </c>
      <c r="AC27" s="20">
        <v>19.575183894888401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spans="4:42" ht="16">
      <c r="D28" s="6"/>
      <c r="F28" s="1" t="s">
        <v>79</v>
      </c>
      <c r="G28" s="23" t="str">
        <f t="shared" si="16"/>
        <v>ACT_BND</v>
      </c>
      <c r="H28" t="str">
        <f t="shared" ref="H28" si="37">H27</f>
        <v>UP</v>
      </c>
      <c r="J28" s="13">
        <v>2022</v>
      </c>
      <c r="K28" s="13" t="str">
        <f t="shared" si="35"/>
        <v>ELCGAS00</v>
      </c>
      <c r="L28" s="1">
        <f t="shared" si="2"/>
        <v>481.51730273577999</v>
      </c>
      <c r="M28" s="1">
        <f t="shared" si="3"/>
        <v>16.119301537077</v>
      </c>
      <c r="N28" s="1">
        <f t="shared" si="4"/>
        <v>101.21428599712</v>
      </c>
      <c r="O28" s="1">
        <f t="shared" si="5"/>
        <v>1.58735065514759</v>
      </c>
      <c r="P28" s="1">
        <f t="shared" si="6"/>
        <v>97.566181695464195</v>
      </c>
      <c r="Q28" s="1">
        <f t="shared" si="7"/>
        <v>2.6878971544276502</v>
      </c>
      <c r="R28" s="1">
        <f t="shared" si="8"/>
        <v>29.47768387464</v>
      </c>
      <c r="W28" s="20">
        <v>192.60692109431201</v>
      </c>
      <c r="X28" s="20">
        <v>6.4477206148308097</v>
      </c>
      <c r="Y28" s="20">
        <v>40.485714398848103</v>
      </c>
      <c r="Z28" s="20">
        <v>0.63494026205903498</v>
      </c>
      <c r="AA28" s="20">
        <v>39.026472678185698</v>
      </c>
      <c r="AB28" s="20">
        <v>1.0751588617710599</v>
      </c>
      <c r="AC28" s="20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spans="4:42" ht="16">
      <c r="D29" s="6"/>
      <c r="F29" s="1" t="s">
        <v>79</v>
      </c>
      <c r="G29" s="23" t="str">
        <f t="shared" si="16"/>
        <v>ACT_BND</v>
      </c>
      <c r="H29" t="str">
        <f t="shared" ref="H29" si="39">H28</f>
        <v>UP</v>
      </c>
      <c r="J29" s="13">
        <v>2022</v>
      </c>
      <c r="K29" s="13" t="str">
        <f t="shared" si="35"/>
        <v>ELCHFO00</v>
      </c>
      <c r="L29" s="1">
        <f t="shared" si="2"/>
        <v>0.18788696904247701</v>
      </c>
      <c r="M29" s="1">
        <f t="shared" si="3"/>
        <v>2.5442561047516201</v>
      </c>
      <c r="N29" s="1">
        <f t="shared" si="4"/>
        <v>1.22349892008639E-2</v>
      </c>
      <c r="O29" s="1">
        <f t="shared" si="5"/>
        <v>0.196085673146148</v>
      </c>
      <c r="P29" s="1">
        <f t="shared" si="6"/>
        <v>1.02079121670266</v>
      </c>
      <c r="Q29" s="1">
        <f t="shared" si="7"/>
        <v>6.91981331653467</v>
      </c>
      <c r="R29" s="1">
        <f t="shared" si="8"/>
        <v>2.7177436951043901</v>
      </c>
      <c r="W29" s="20">
        <v>5.6366090712742997E-2</v>
      </c>
      <c r="X29" s="20">
        <v>0.76327683142548597</v>
      </c>
      <c r="Y29" s="20">
        <v>3.6704967602591799E-3</v>
      </c>
      <c r="Z29" s="20">
        <v>5.8825701943844497E-2</v>
      </c>
      <c r="AA29" s="20">
        <v>0.30623736501079901</v>
      </c>
      <c r="AB29" s="20">
        <v>2.0759439949603999</v>
      </c>
      <c r="AC29" s="20">
        <v>0.81532310853131795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spans="4:42" ht="16">
      <c r="D30" s="6"/>
      <c r="F30" s="1" t="s">
        <v>79</v>
      </c>
      <c r="G30" s="23" t="str">
        <f t="shared" si="16"/>
        <v>ACT_BND</v>
      </c>
      <c r="H30" t="str">
        <f t="shared" ref="H30" si="41">H29</f>
        <v>UP</v>
      </c>
      <c r="J30" s="13">
        <v>2022</v>
      </c>
      <c r="K30" s="13" t="str">
        <f t="shared" si="35"/>
        <v>ELCHYD00</v>
      </c>
      <c r="L30" s="1">
        <f t="shared" si="2"/>
        <v>8.3538367660483992</v>
      </c>
      <c r="M30" s="1">
        <f t="shared" si="3"/>
        <v>221.190646442223</v>
      </c>
      <c r="N30" s="1">
        <f t="shared" si="4"/>
        <v>14.337331930558999</v>
      </c>
      <c r="O30" s="1">
        <f t="shared" si="5"/>
        <v>136.36570365092501</v>
      </c>
      <c r="P30" s="1">
        <f t="shared" si="6"/>
        <v>145.03309586367101</v>
      </c>
      <c r="Q30" s="1">
        <f t="shared" si="7"/>
        <v>726.41931004282605</v>
      </c>
      <c r="R30" s="1">
        <f t="shared" si="8"/>
        <v>178.69122124164099</v>
      </c>
      <c r="W30" s="20">
        <v>8.1032216630669502</v>
      </c>
      <c r="X30" s="20">
        <v>214.55492704895599</v>
      </c>
      <c r="Y30" s="20">
        <v>13.9072119726422</v>
      </c>
      <c r="Z30" s="20">
        <v>132.27473254139699</v>
      </c>
      <c r="AA30" s="20">
        <v>140.682102987761</v>
      </c>
      <c r="AB30" s="20">
        <v>704.626730741541</v>
      </c>
      <c r="AC30" s="20">
        <v>173.33048460439201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spans="4:42" ht="16">
      <c r="D31" s="6"/>
      <c r="F31" s="1" t="s">
        <v>79</v>
      </c>
      <c r="G31" s="23" t="str">
        <f t="shared" si="16"/>
        <v>ACT_BND</v>
      </c>
      <c r="H31" t="str">
        <f t="shared" ref="H31" si="43">H30</f>
        <v>UP</v>
      </c>
      <c r="J31" s="13">
        <v>2022</v>
      </c>
      <c r="K31" s="13" t="str">
        <f t="shared" si="35"/>
        <v>ENCAN01_SMR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7">
        <v>11.4214182519801</v>
      </c>
      <c r="Q31" s="1">
        <f t="shared" si="7"/>
        <v>0</v>
      </c>
      <c r="R31" s="17">
        <v>3.4670209578834199</v>
      </c>
      <c r="W31" s="13">
        <v>0</v>
      </c>
      <c r="X31" s="13">
        <v>0</v>
      </c>
      <c r="Y31" s="13">
        <v>0</v>
      </c>
      <c r="Z31" s="13">
        <v>0</v>
      </c>
      <c r="AA31" s="20">
        <v>280.81625025198002</v>
      </c>
      <c r="AB31" s="13">
        <v>0</v>
      </c>
      <c r="AC31" s="20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spans="4:42" ht="16">
      <c r="D32" s="6"/>
      <c r="F32" s="1" t="s">
        <v>79</v>
      </c>
      <c r="G32" s="23" t="str">
        <f t="shared" si="16"/>
        <v>ACT_BND</v>
      </c>
      <c r="H32" t="str">
        <f t="shared" ref="H32" si="45">H31</f>
        <v>UP</v>
      </c>
      <c r="J32" s="13">
        <v>2022</v>
      </c>
      <c r="K32" s="13" t="str">
        <f t="shared" si="35"/>
        <v>ELCSOL00</v>
      </c>
      <c r="L32" s="1">
        <f t="shared" si="2"/>
        <v>6.5895378473722097</v>
      </c>
      <c r="M32" s="1">
        <f t="shared" si="3"/>
        <v>0.119514398228942</v>
      </c>
      <c r="N32" s="1">
        <f t="shared" si="4"/>
        <v>0.22328761749459999</v>
      </c>
      <c r="O32" s="1">
        <f t="shared" si="5"/>
        <v>5.5256159323254103E-2</v>
      </c>
      <c r="P32" s="1">
        <f t="shared" si="6"/>
        <v>21.567464823614099</v>
      </c>
      <c r="Q32" s="1">
        <f t="shared" si="7"/>
        <v>0.10631580611951</v>
      </c>
      <c r="R32" s="1">
        <f t="shared" si="8"/>
        <v>1.9317428290136801E-2</v>
      </c>
      <c r="W32" s="20">
        <v>6.5895378473722097</v>
      </c>
      <c r="X32" s="20">
        <v>0.119514398228942</v>
      </c>
      <c r="Y32" s="20">
        <v>0.22328761749459999</v>
      </c>
      <c r="Z32" s="20">
        <v>5.5256159323254103E-2</v>
      </c>
      <c r="AA32" s="20">
        <v>21.567464823614099</v>
      </c>
      <c r="AB32" s="20">
        <v>0.10631580611951</v>
      </c>
      <c r="AC32" s="20">
        <v>1.9317428290136801E-2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spans="4:42" ht="16">
      <c r="D33" s="6"/>
      <c r="F33" s="1" t="s">
        <v>79</v>
      </c>
      <c r="G33" s="23" t="str">
        <f t="shared" si="16"/>
        <v>ACT_BND</v>
      </c>
      <c r="H33" t="str">
        <f t="shared" ref="H33" si="47">H32</f>
        <v>UP</v>
      </c>
      <c r="J33" s="13">
        <v>2022</v>
      </c>
      <c r="K33" s="13" t="str">
        <f t="shared" si="35"/>
        <v>ELCWIN00</v>
      </c>
      <c r="L33" s="1">
        <f t="shared" si="2"/>
        <v>36.577619294456397</v>
      </c>
      <c r="M33" s="1">
        <f t="shared" si="3"/>
        <v>7.3195932970950297</v>
      </c>
      <c r="N33" s="1">
        <f t="shared" si="4"/>
        <v>5.90261866810655</v>
      </c>
      <c r="O33" s="1">
        <f t="shared" si="5"/>
        <v>1.93340874334053</v>
      </c>
      <c r="P33" s="1">
        <f t="shared" si="6"/>
        <v>64.332595788336903</v>
      </c>
      <c r="Q33" s="1">
        <f t="shared" si="7"/>
        <v>51.558431713462902</v>
      </c>
      <c r="R33" s="1">
        <f t="shared" si="8"/>
        <v>15.3021982717783</v>
      </c>
      <c r="W33" s="20">
        <v>36.577619294456397</v>
      </c>
      <c r="X33" s="20">
        <v>7.3195932970950297</v>
      </c>
      <c r="Y33" s="20">
        <v>5.90261866810655</v>
      </c>
      <c r="Z33" s="20">
        <v>1.93340874334053</v>
      </c>
      <c r="AA33" s="20">
        <v>64.332595788336903</v>
      </c>
      <c r="AB33" s="20">
        <v>51.558431713462902</v>
      </c>
      <c r="AC33" s="20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spans="4:42" ht="16">
      <c r="D34" s="6"/>
      <c r="F34" s="1" t="s">
        <v>79</v>
      </c>
      <c r="G34" s="23" t="str">
        <f t="shared" si="16"/>
        <v>ACT_BND</v>
      </c>
      <c r="H34" t="str">
        <f t="shared" ref="H34" si="49">H33</f>
        <v>UP</v>
      </c>
      <c r="J34" s="13">
        <v>2022</v>
      </c>
      <c r="K34" s="13" t="str">
        <f t="shared" si="35"/>
        <v>ELCWOO00</v>
      </c>
      <c r="L34" s="1">
        <f t="shared" si="2"/>
        <v>20.0269455106449</v>
      </c>
      <c r="M34" s="1">
        <f t="shared" si="3"/>
        <v>57.024512194425697</v>
      </c>
      <c r="N34" s="1">
        <f t="shared" si="4"/>
        <v>2.5378936573074098</v>
      </c>
      <c r="O34" s="1">
        <f t="shared" si="5"/>
        <v>0.82822174226061995</v>
      </c>
      <c r="P34" s="1">
        <f t="shared" si="6"/>
        <v>11.015981847166501</v>
      </c>
      <c r="Q34" s="1">
        <f t="shared" si="7"/>
        <v>16.145294055332698</v>
      </c>
      <c r="R34" s="1">
        <f t="shared" si="8"/>
        <v>8.8587986176694304</v>
      </c>
      <c r="W34" s="20">
        <v>7.0094309287256999</v>
      </c>
      <c r="X34" s="20">
        <v>19.958579268049</v>
      </c>
      <c r="Y34" s="20">
        <v>0.88826278005759496</v>
      </c>
      <c r="Z34" s="20">
        <v>0.28987760979121702</v>
      </c>
      <c r="AA34" s="20">
        <v>3.8555936465082801</v>
      </c>
      <c r="AB34" s="20">
        <v>5.6508529193664501</v>
      </c>
      <c r="AC34" s="20">
        <v>3.1005795161842999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spans="4:42" ht="16">
      <c r="D35" s="6"/>
      <c r="F35" s="1" t="s">
        <v>79</v>
      </c>
      <c r="G35" s="23" t="str">
        <f t="shared" si="16"/>
        <v>ACT_BND</v>
      </c>
      <c r="H35" t="str">
        <f t="shared" ref="H35" si="51">H34</f>
        <v>UP</v>
      </c>
      <c r="J35" s="13">
        <v>2023</v>
      </c>
      <c r="K35" s="13" t="str">
        <f t="shared" si="35"/>
        <v>ELCCOH00</v>
      </c>
      <c r="L35" s="1">
        <f t="shared" si="2"/>
        <v>67.455497385472398</v>
      </c>
      <c r="M35" s="1">
        <f t="shared" si="3"/>
        <v>0</v>
      </c>
      <c r="N35" s="1">
        <f t="shared" si="4"/>
        <v>63.644347618506302</v>
      </c>
      <c r="O35" s="1">
        <f t="shared" si="5"/>
        <v>0</v>
      </c>
      <c r="P35" s="1">
        <f t="shared" si="6"/>
        <v>0</v>
      </c>
      <c r="Q35" s="1">
        <f t="shared" si="7"/>
        <v>0</v>
      </c>
      <c r="R35" s="1">
        <f t="shared" si="8"/>
        <v>54.277967166837101</v>
      </c>
      <c r="W35" s="20">
        <v>25.633089006479501</v>
      </c>
      <c r="X35" s="13">
        <v>0</v>
      </c>
      <c r="Y35" s="20">
        <v>24.184852095032401</v>
      </c>
      <c r="Z35" s="13">
        <v>0</v>
      </c>
      <c r="AA35" s="13">
        <v>0</v>
      </c>
      <c r="AB35" s="13">
        <v>0</v>
      </c>
      <c r="AC35" s="20">
        <v>20.625627523398101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spans="4:42" ht="16">
      <c r="D36" s="6"/>
      <c r="F36" s="1" t="s">
        <v>79</v>
      </c>
      <c r="G36" s="23" t="str">
        <f t="shared" si="16"/>
        <v>ACT_BND</v>
      </c>
      <c r="H36" t="str">
        <f t="shared" ref="H36" si="53">H35</f>
        <v>UP</v>
      </c>
      <c r="J36" s="13">
        <v>2023</v>
      </c>
      <c r="K36" s="13" t="str">
        <f t="shared" si="35"/>
        <v>ELCGAS00</v>
      </c>
      <c r="L36" s="1">
        <f t="shared" si="2"/>
        <v>543.70113201943798</v>
      </c>
      <c r="M36" s="1">
        <f t="shared" si="3"/>
        <v>17.686412867080598</v>
      </c>
      <c r="N36" s="1">
        <f t="shared" si="4"/>
        <v>106.47930579553601</v>
      </c>
      <c r="O36" s="1">
        <f t="shared" si="5"/>
        <v>1.5887176655867501</v>
      </c>
      <c r="P36" s="1">
        <f t="shared" si="6"/>
        <v>101.83238597912199</v>
      </c>
      <c r="Q36" s="1">
        <f t="shared" si="7"/>
        <v>2.3633634332253401</v>
      </c>
      <c r="R36" s="1">
        <f t="shared" si="8"/>
        <v>29.608890167746502</v>
      </c>
      <c r="W36" s="20">
        <v>217.48045280777501</v>
      </c>
      <c r="X36" s="20">
        <v>7.0745651468322501</v>
      </c>
      <c r="Y36" s="20">
        <v>42.591722318214501</v>
      </c>
      <c r="Z36" s="20">
        <v>0.63548706623470097</v>
      </c>
      <c r="AA36" s="20">
        <v>40.732954391648697</v>
      </c>
      <c r="AB36" s="20">
        <v>0.94534537329013701</v>
      </c>
      <c r="AC36" s="20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spans="4:42" ht="16">
      <c r="D37" s="6"/>
      <c r="F37" s="1" t="s">
        <v>79</v>
      </c>
      <c r="G37" s="23" t="str">
        <f t="shared" si="16"/>
        <v>ACT_BND</v>
      </c>
      <c r="H37" t="str">
        <f t="shared" ref="H37" si="55">H36</f>
        <v>UP</v>
      </c>
      <c r="J37" s="13">
        <v>2023</v>
      </c>
      <c r="K37" s="13" t="str">
        <f t="shared" si="35"/>
        <v>ELCHFO00</v>
      </c>
      <c r="L37" s="1">
        <f t="shared" si="2"/>
        <v>0.18788696904247701</v>
      </c>
      <c r="M37" s="1">
        <f t="shared" si="3"/>
        <v>2.781135312455</v>
      </c>
      <c r="N37" s="1">
        <f t="shared" si="4"/>
        <v>1.22349892008639E-2</v>
      </c>
      <c r="O37" s="1">
        <f t="shared" si="5"/>
        <v>0.196085673146148</v>
      </c>
      <c r="P37" s="1">
        <f t="shared" si="6"/>
        <v>1.02079121670266</v>
      </c>
      <c r="Q37" s="1">
        <f t="shared" si="7"/>
        <v>7.12676562035037</v>
      </c>
      <c r="R37" s="1">
        <f t="shared" si="8"/>
        <v>2.83193523830094</v>
      </c>
      <c r="W37" s="20">
        <v>5.6366090712742997E-2</v>
      </c>
      <c r="X37" s="20">
        <v>0.83434059373650105</v>
      </c>
      <c r="Y37" s="20">
        <v>3.6704967602591799E-3</v>
      </c>
      <c r="Z37" s="20">
        <v>5.8825701943844497E-2</v>
      </c>
      <c r="AA37" s="20">
        <v>0.30623736501079901</v>
      </c>
      <c r="AB37" s="20">
        <v>2.13802968610511</v>
      </c>
      <c r="AC37" s="20">
        <v>0.84958057149028099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spans="4:42" ht="16">
      <c r="D38" s="6"/>
      <c r="F38" s="1" t="s">
        <v>79</v>
      </c>
      <c r="G38" s="23" t="str">
        <f t="shared" si="16"/>
        <v>ACT_BND</v>
      </c>
      <c r="H38" t="str">
        <f t="shared" ref="H38" si="57">H37</f>
        <v>UP</v>
      </c>
      <c r="J38" s="13">
        <v>2023</v>
      </c>
      <c r="K38" s="13" t="str">
        <f t="shared" si="35"/>
        <v>ELCHYD00</v>
      </c>
      <c r="L38" s="1">
        <f t="shared" si="2"/>
        <v>6.1271806944104199</v>
      </c>
      <c r="M38" s="1">
        <f t="shared" si="3"/>
        <v>223.79559092538599</v>
      </c>
      <c r="N38" s="1">
        <f t="shared" si="4"/>
        <v>14.7572994626409</v>
      </c>
      <c r="O38" s="1">
        <f t="shared" si="5"/>
        <v>110.520033770494</v>
      </c>
      <c r="P38" s="1">
        <f t="shared" si="6"/>
        <v>134.44233643576601</v>
      </c>
      <c r="Q38" s="1">
        <f t="shared" si="7"/>
        <v>726.148560115191</v>
      </c>
      <c r="R38" s="1">
        <f t="shared" si="8"/>
        <v>178.176913050255</v>
      </c>
      <c r="W38" s="20">
        <v>5.9433652735781104</v>
      </c>
      <c r="X38" s="20">
        <v>217.081723197624</v>
      </c>
      <c r="Y38" s="20">
        <v>14.3145804787617</v>
      </c>
      <c r="Z38" s="20">
        <v>107.204432757379</v>
      </c>
      <c r="AA38" s="20">
        <v>130.409066342693</v>
      </c>
      <c r="AB38" s="20">
        <v>704.36410331173499</v>
      </c>
      <c r="AC38" s="20">
        <v>172.83160565874701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spans="4:42" ht="16">
      <c r="D39" s="6"/>
      <c r="F39" s="1" t="s">
        <v>79</v>
      </c>
      <c r="G39" s="23" t="str">
        <f t="shared" si="16"/>
        <v>ACT_BND</v>
      </c>
      <c r="H39" t="str">
        <f t="shared" ref="H39" si="59">H38</f>
        <v>UP</v>
      </c>
      <c r="J39" s="13">
        <v>2023</v>
      </c>
      <c r="K39" s="13" t="str">
        <f t="shared" si="35"/>
        <v>ENCAN01_SMR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7">
        <v>15.8890492455002</v>
      </c>
      <c r="Q39" s="1">
        <f t="shared" si="7"/>
        <v>0</v>
      </c>
      <c r="R39" s="17">
        <v>3.6685644083872702</v>
      </c>
      <c r="W39" s="13">
        <v>0</v>
      </c>
      <c r="X39" s="13">
        <v>0</v>
      </c>
      <c r="Y39" s="13">
        <v>0</v>
      </c>
      <c r="Z39" s="13">
        <v>0</v>
      </c>
      <c r="AA39" s="13">
        <v>278.19638124549999</v>
      </c>
      <c r="AB39" s="13">
        <v>0</v>
      </c>
      <c r="AC39" s="20">
        <v>18.066180158387301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spans="4:42" ht="16">
      <c r="D40" s="6"/>
      <c r="F40" s="1" t="s">
        <v>79</v>
      </c>
      <c r="G40" s="23" t="str">
        <f t="shared" si="16"/>
        <v>ACT_BND</v>
      </c>
      <c r="H40" t="str">
        <f t="shared" ref="H40" si="61">H39</f>
        <v>UP</v>
      </c>
      <c r="J40" s="13">
        <v>2023</v>
      </c>
      <c r="K40" s="13" t="str">
        <f t="shared" si="35"/>
        <v>ELCSOL00</v>
      </c>
      <c r="L40" s="1">
        <f t="shared" si="2"/>
        <v>8.4083342368610499</v>
      </c>
      <c r="M40" s="1">
        <f t="shared" si="3"/>
        <v>0.174343323556515</v>
      </c>
      <c r="N40" s="1">
        <f t="shared" si="4"/>
        <v>0.53646256335493203</v>
      </c>
      <c r="O40" s="1">
        <f t="shared" si="5"/>
        <v>6.2455583369330499E-2</v>
      </c>
      <c r="P40" s="1">
        <f t="shared" si="6"/>
        <v>29.0888871562275</v>
      </c>
      <c r="Q40" s="1">
        <f t="shared" si="7"/>
        <v>0.10631580611951</v>
      </c>
      <c r="R40" s="1">
        <f t="shared" si="8"/>
        <v>1.9317428290136801E-2</v>
      </c>
      <c r="W40" s="20">
        <v>8.4083342368610499</v>
      </c>
      <c r="X40" s="20">
        <v>0.174343323556515</v>
      </c>
      <c r="Y40" s="20">
        <v>0.53646256335493203</v>
      </c>
      <c r="Z40" s="20">
        <v>6.2455583369330499E-2</v>
      </c>
      <c r="AA40" s="20">
        <v>29.0888871562275</v>
      </c>
      <c r="AB40" s="20">
        <v>0.10631580611951</v>
      </c>
      <c r="AC40" s="20">
        <v>1.9317428290136801E-2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spans="4:42" ht="16">
      <c r="D41" s="6"/>
      <c r="F41" s="1" t="s">
        <v>79</v>
      </c>
      <c r="G41" s="23" t="str">
        <f t="shared" si="16"/>
        <v>ACT_BND</v>
      </c>
      <c r="H41" t="str">
        <f t="shared" ref="H41" si="63">H40</f>
        <v>UP</v>
      </c>
      <c r="J41" s="13">
        <v>2023</v>
      </c>
      <c r="K41" s="13" t="str">
        <f t="shared" si="35"/>
        <v>ELCWIN00</v>
      </c>
      <c r="L41" s="1">
        <f t="shared" si="2"/>
        <v>48.134285601151902</v>
      </c>
      <c r="M41" s="1">
        <f t="shared" si="3"/>
        <v>7.3195932970950297</v>
      </c>
      <c r="N41" s="1">
        <f t="shared" si="4"/>
        <v>5.90261866810655</v>
      </c>
      <c r="O41" s="1">
        <f t="shared" si="5"/>
        <v>1.9353571162707</v>
      </c>
      <c r="P41" s="1">
        <f t="shared" si="6"/>
        <v>64.994933297336203</v>
      </c>
      <c r="Q41" s="1">
        <f t="shared" si="7"/>
        <v>51.558431713462902</v>
      </c>
      <c r="R41" s="1">
        <f t="shared" si="8"/>
        <v>16.011219074513999</v>
      </c>
      <c r="W41" s="20">
        <v>48.134285601151902</v>
      </c>
      <c r="X41" s="20">
        <v>7.3195932970950297</v>
      </c>
      <c r="Y41" s="20">
        <v>5.90261866810655</v>
      </c>
      <c r="Z41" s="20">
        <v>1.9353571162707</v>
      </c>
      <c r="AA41" s="20">
        <v>64.994933297336203</v>
      </c>
      <c r="AB41" s="20">
        <v>51.558431713462902</v>
      </c>
      <c r="AC41" s="20">
        <v>16.011219074513999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spans="4:42" ht="16">
      <c r="D42" s="6"/>
      <c r="F42" s="1" t="s">
        <v>79</v>
      </c>
      <c r="G42" s="23" t="str">
        <f t="shared" si="16"/>
        <v>ACT_BND</v>
      </c>
      <c r="H42" t="str">
        <f t="shared" ref="H42" si="65">H41</f>
        <v>UP</v>
      </c>
      <c r="J42" s="13">
        <v>2023</v>
      </c>
      <c r="K42" s="13" t="str">
        <f t="shared" si="35"/>
        <v>ELCWOO00</v>
      </c>
      <c r="L42" s="1">
        <f t="shared" si="2"/>
        <v>18.555748914943901</v>
      </c>
      <c r="M42" s="1">
        <f t="shared" si="3"/>
        <v>44.566067533467098</v>
      </c>
      <c r="N42" s="1">
        <f t="shared" si="4"/>
        <v>2.8269257410264301</v>
      </c>
      <c r="O42" s="1">
        <f t="shared" si="5"/>
        <v>0.80887928211457405</v>
      </c>
      <c r="P42" s="1">
        <f t="shared" si="6"/>
        <v>15.1965301553019</v>
      </c>
      <c r="Q42" s="1">
        <f t="shared" si="7"/>
        <v>16.0691779903322</v>
      </c>
      <c r="R42" s="1">
        <f t="shared" si="8"/>
        <v>7.8217966575131097</v>
      </c>
      <c r="W42" s="20">
        <v>6.4945121202303797</v>
      </c>
      <c r="X42" s="20">
        <v>15.598123636713501</v>
      </c>
      <c r="Y42" s="20">
        <v>0.98942400935925101</v>
      </c>
      <c r="Z42" s="20">
        <v>0.28310774874010097</v>
      </c>
      <c r="AA42" s="20">
        <v>5.3187855543556504</v>
      </c>
      <c r="AB42" s="20">
        <v>5.6242122966162702</v>
      </c>
      <c r="AC42" s="20">
        <v>2.7376288301295899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spans="4:42" ht="16">
      <c r="D43" s="6"/>
      <c r="F43" s="1" t="s">
        <v>79</v>
      </c>
      <c r="G43" s="23" t="str">
        <f t="shared" si="16"/>
        <v>ACT_BND</v>
      </c>
      <c r="H43" t="str">
        <f t="shared" ref="H43" si="67">H42</f>
        <v>UP</v>
      </c>
      <c r="J43" s="13">
        <v>2024</v>
      </c>
      <c r="K43" s="13" t="str">
        <f t="shared" si="35"/>
        <v>ELCCOH00</v>
      </c>
      <c r="L43" s="1">
        <f t="shared" si="2"/>
        <v>0</v>
      </c>
      <c r="M43" s="1">
        <f t="shared" si="3"/>
        <v>0</v>
      </c>
      <c r="N43" s="1">
        <f t="shared" si="4"/>
        <v>57.376821643742097</v>
      </c>
      <c r="O43" s="1">
        <f t="shared" si="5"/>
        <v>0</v>
      </c>
      <c r="P43" s="1">
        <f t="shared" si="6"/>
        <v>0</v>
      </c>
      <c r="Q43" s="1">
        <f t="shared" si="7"/>
        <v>0</v>
      </c>
      <c r="R43" s="1">
        <f t="shared" si="8"/>
        <v>49.762329307339698</v>
      </c>
      <c r="W43" s="13">
        <v>0</v>
      </c>
      <c r="X43" s="13">
        <v>0</v>
      </c>
      <c r="Y43" s="20">
        <v>21.803192224621998</v>
      </c>
      <c r="Z43" s="13">
        <v>0</v>
      </c>
      <c r="AA43" s="13">
        <v>0</v>
      </c>
      <c r="AB43" s="13">
        <v>0</v>
      </c>
      <c r="AC43" s="20">
        <v>18.909685136789101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spans="4:42" ht="16">
      <c r="D44" s="6"/>
      <c r="F44" s="1" t="s">
        <v>79</v>
      </c>
      <c r="G44" s="23" t="str">
        <f t="shared" si="16"/>
        <v>ACT_BND</v>
      </c>
      <c r="H44" t="str">
        <f t="shared" ref="H44" si="69">H43</f>
        <v>UP</v>
      </c>
      <c r="J44" s="13">
        <v>2024</v>
      </c>
      <c r="K44" s="13" t="str">
        <f t="shared" si="35"/>
        <v>ELCGAS00</v>
      </c>
      <c r="L44" s="1">
        <f t="shared" si="2"/>
        <v>614.30817890568699</v>
      </c>
      <c r="M44" s="1">
        <f t="shared" si="3"/>
        <v>18.8830492233621</v>
      </c>
      <c r="N44" s="1">
        <f t="shared" si="4"/>
        <v>98.561431695464194</v>
      </c>
      <c r="O44" s="1">
        <f t="shared" si="5"/>
        <v>1.43057156767458</v>
      </c>
      <c r="P44" s="1">
        <f t="shared" si="6"/>
        <v>109.035377429805</v>
      </c>
      <c r="Q44" s="1">
        <f t="shared" si="7"/>
        <v>4.4076190712742997</v>
      </c>
      <c r="R44" s="1">
        <f t="shared" si="8"/>
        <v>32.897241703563701</v>
      </c>
      <c r="W44" s="20">
        <v>245.72327156227499</v>
      </c>
      <c r="X44" s="20">
        <v>7.55321968934485</v>
      </c>
      <c r="Y44" s="20">
        <v>39.424572678185697</v>
      </c>
      <c r="Z44" s="20">
        <v>0.57222862706983402</v>
      </c>
      <c r="AA44" s="20">
        <v>43.6141509719222</v>
      </c>
      <c r="AB44" s="20">
        <v>1.7630476285097201</v>
      </c>
      <c r="AC44" s="20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spans="4:42" ht="16">
      <c r="D45" s="6"/>
      <c r="F45" s="1" t="s">
        <v>79</v>
      </c>
      <c r="G45" s="23" t="str">
        <f t="shared" si="16"/>
        <v>ACT_BND</v>
      </c>
      <c r="H45" t="str">
        <f t="shared" ref="H45" si="71">H44</f>
        <v>UP</v>
      </c>
      <c r="J45" s="13">
        <v>2024</v>
      </c>
      <c r="K45" s="13" t="str">
        <f t="shared" si="35"/>
        <v>ELCHFO00</v>
      </c>
      <c r="L45" s="1">
        <f t="shared" si="2"/>
        <v>0.16909827213822901</v>
      </c>
      <c r="M45" s="1">
        <f t="shared" si="3"/>
        <v>2.97191751367891</v>
      </c>
      <c r="N45" s="1">
        <f t="shared" si="4"/>
        <v>1.1011490280777501E-2</v>
      </c>
      <c r="O45" s="1">
        <f t="shared" si="5"/>
        <v>0.176477105831533</v>
      </c>
      <c r="P45" s="1">
        <f t="shared" si="6"/>
        <v>0.91871209503239704</v>
      </c>
      <c r="Q45" s="1">
        <f t="shared" si="7"/>
        <v>6.9265478005759702</v>
      </c>
      <c r="R45" s="1">
        <f t="shared" si="8"/>
        <v>2.6126697919366499</v>
      </c>
      <c r="W45" s="20">
        <v>5.0729481641468697E-2</v>
      </c>
      <c r="X45" s="20">
        <v>0.891575254103672</v>
      </c>
      <c r="Y45" s="20">
        <v>3.3034470842332598E-3</v>
      </c>
      <c r="Z45" s="20">
        <v>5.2943131749459998E-2</v>
      </c>
      <c r="AA45" s="20">
        <v>0.27561362850971899</v>
      </c>
      <c r="AB45" s="20">
        <v>2.0779643401727901</v>
      </c>
      <c r="AC45" s="20">
        <v>0.78380093758099401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spans="4:42" ht="16">
      <c r="D46" s="6"/>
      <c r="F46" s="1" t="s">
        <v>79</v>
      </c>
      <c r="G46" s="23" t="str">
        <f t="shared" si="16"/>
        <v>ACT_BND</v>
      </c>
      <c r="H46" t="str">
        <f t="shared" ref="H46" si="73">H45</f>
        <v>UP</v>
      </c>
      <c r="J46" s="13">
        <v>2024</v>
      </c>
      <c r="K46" s="13" t="str">
        <f t="shared" si="35"/>
        <v>ELCHYD00</v>
      </c>
      <c r="L46" s="1">
        <f t="shared" si="2"/>
        <v>6.1272107724165599</v>
      </c>
      <c r="M46" s="1">
        <f t="shared" si="3"/>
        <v>223.17206464748801</v>
      </c>
      <c r="N46" s="1">
        <f t="shared" si="4"/>
        <v>11.2650902080411</v>
      </c>
      <c r="O46" s="1">
        <f t="shared" si="5"/>
        <v>112.25155136455101</v>
      </c>
      <c r="P46" s="1">
        <f t="shared" si="6"/>
        <v>136.73338139134401</v>
      </c>
      <c r="Q46" s="1">
        <f t="shared" si="7"/>
        <v>739.78074933386802</v>
      </c>
      <c r="R46" s="1">
        <f t="shared" si="8"/>
        <v>179.468492571604</v>
      </c>
      <c r="W46" s="20">
        <v>5.9433944492440602</v>
      </c>
      <c r="X46" s="20">
        <v>216.47690270806299</v>
      </c>
      <c r="Y46" s="20">
        <v>10.9271375017999</v>
      </c>
      <c r="Z46" s="20">
        <v>108.88400482361401</v>
      </c>
      <c r="AA46" s="20">
        <v>132.631379949604</v>
      </c>
      <c r="AB46" s="20">
        <v>717.58732685385201</v>
      </c>
      <c r="AC46" s="20">
        <v>174.08443779445599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spans="4:42" ht="16">
      <c r="D47" s="6"/>
      <c r="F47" s="1" t="s">
        <v>79</v>
      </c>
      <c r="G47" s="23" t="str">
        <f t="shared" si="16"/>
        <v>ACT_BND</v>
      </c>
      <c r="H47" t="str">
        <f t="shared" ref="H47" si="75">H46</f>
        <v>UP</v>
      </c>
      <c r="J47" s="13">
        <v>2024</v>
      </c>
      <c r="K47" s="13" t="str">
        <f t="shared" si="35"/>
        <v>ENCAN01_SMR</v>
      </c>
      <c r="L47" s="1">
        <f t="shared" si="2"/>
        <v>0</v>
      </c>
      <c r="M47" s="1">
        <f t="shared" si="3"/>
        <v>0</v>
      </c>
      <c r="N47" s="1">
        <f t="shared" si="4"/>
        <v>0</v>
      </c>
      <c r="O47" s="1">
        <f t="shared" si="5"/>
        <v>0</v>
      </c>
      <c r="P47" s="17">
        <v>33.441569583872798</v>
      </c>
      <c r="Q47" s="1">
        <f t="shared" si="7"/>
        <v>0</v>
      </c>
      <c r="R47" s="17">
        <v>4.7473821965443301</v>
      </c>
      <c r="W47" s="13">
        <v>0</v>
      </c>
      <c r="X47" s="13">
        <v>0</v>
      </c>
      <c r="Y47" s="13">
        <v>0</v>
      </c>
      <c r="Z47" s="13">
        <v>0</v>
      </c>
      <c r="AA47" s="20">
        <v>288.66140158387299</v>
      </c>
      <c r="AB47" s="13">
        <v>0</v>
      </c>
      <c r="AC47" s="20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spans="4:42" ht="16">
      <c r="D48" s="6"/>
      <c r="F48" s="1" t="s">
        <v>79</v>
      </c>
      <c r="G48" s="23" t="str">
        <f t="shared" si="16"/>
        <v>ACT_BND</v>
      </c>
      <c r="H48" t="str">
        <f t="shared" ref="H48" si="77">H47</f>
        <v>UP</v>
      </c>
      <c r="J48" s="13">
        <v>2024</v>
      </c>
      <c r="K48" s="13" t="str">
        <f t="shared" si="35"/>
        <v>ELCSOL00</v>
      </c>
      <c r="L48" s="1">
        <f t="shared" si="2"/>
        <v>8.4083342368610499</v>
      </c>
      <c r="M48" s="1">
        <f t="shared" si="3"/>
        <v>0.87659580167026596</v>
      </c>
      <c r="N48" s="1">
        <f t="shared" si="4"/>
        <v>0.53646256335493203</v>
      </c>
      <c r="O48" s="1">
        <f t="shared" si="5"/>
        <v>6.2455583369330499E-2</v>
      </c>
      <c r="P48" s="1">
        <f t="shared" si="6"/>
        <v>29.4108854391649</v>
      </c>
      <c r="Q48" s="1">
        <f t="shared" si="7"/>
        <v>0.10631580611951</v>
      </c>
      <c r="R48" s="1">
        <f t="shared" si="8"/>
        <v>1.9317428290136801E-2</v>
      </c>
      <c r="W48" s="20">
        <v>8.4083342368610499</v>
      </c>
      <c r="X48" s="20">
        <v>0.87659580167026596</v>
      </c>
      <c r="Y48" s="20">
        <v>0.53646256335493203</v>
      </c>
      <c r="Z48" s="20">
        <v>6.2455583369330499E-2</v>
      </c>
      <c r="AA48" s="20">
        <v>29.4108854391649</v>
      </c>
      <c r="AB48" s="20">
        <v>0.10631580611951</v>
      </c>
      <c r="AC48" s="20">
        <v>1.9317428290136801E-2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spans="4:42" ht="16">
      <c r="D49" s="6"/>
      <c r="F49" s="1" t="s">
        <v>79</v>
      </c>
      <c r="G49" s="23" t="str">
        <f t="shared" si="16"/>
        <v>ACT_BND</v>
      </c>
      <c r="H49" t="str">
        <f t="shared" ref="H49" si="79">H48</f>
        <v>UP</v>
      </c>
      <c r="J49" s="13">
        <v>2024</v>
      </c>
      <c r="K49" s="13" t="str">
        <f t="shared" si="35"/>
        <v>ELCWIN00</v>
      </c>
      <c r="L49" s="1">
        <f t="shared" si="2"/>
        <v>48.134285601151902</v>
      </c>
      <c r="M49" s="1">
        <f t="shared" si="3"/>
        <v>7.2835681521706297</v>
      </c>
      <c r="N49" s="1">
        <f t="shared" si="4"/>
        <v>20.176675345572399</v>
      </c>
      <c r="O49" s="1">
        <f t="shared" si="5"/>
        <v>1.94424550071994</v>
      </c>
      <c r="P49" s="1">
        <f t="shared" si="6"/>
        <v>66.811832901367893</v>
      </c>
      <c r="Q49" s="1">
        <f t="shared" si="7"/>
        <v>53.922104139668797</v>
      </c>
      <c r="R49" s="1">
        <f t="shared" si="8"/>
        <v>16.035307400647898</v>
      </c>
      <c r="W49" s="20">
        <v>48.134285601151902</v>
      </c>
      <c r="X49" s="20">
        <v>7.2835681521706297</v>
      </c>
      <c r="Y49" s="20">
        <v>20.176675345572399</v>
      </c>
      <c r="Z49" s="20">
        <v>1.94424550071994</v>
      </c>
      <c r="AA49" s="20">
        <v>66.811832901367893</v>
      </c>
      <c r="AB49" s="20">
        <v>53.922104139668797</v>
      </c>
      <c r="AC49" s="20">
        <v>16.035307400647898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spans="4:42" ht="16">
      <c r="D50" s="6"/>
      <c r="F50" s="1" t="s">
        <v>79</v>
      </c>
      <c r="G50" s="23" t="str">
        <f t="shared" si="16"/>
        <v>ACT_BND</v>
      </c>
      <c r="H50" t="str">
        <f t="shared" ref="H50" si="81">H49</f>
        <v>UP</v>
      </c>
      <c r="J50" s="13">
        <v>2024</v>
      </c>
      <c r="K50" s="13" t="str">
        <f t="shared" si="35"/>
        <v>ELCWOO00</v>
      </c>
      <c r="L50" s="1">
        <f t="shared" si="2"/>
        <v>18.665211405944699</v>
      </c>
      <c r="M50" s="1">
        <f t="shared" si="3"/>
        <v>38.826759588768901</v>
      </c>
      <c r="N50" s="1">
        <f t="shared" si="4"/>
        <v>2.09366947649902</v>
      </c>
      <c r="O50" s="1">
        <f t="shared" si="5"/>
        <v>0.64116877548081996</v>
      </c>
      <c r="P50" s="1">
        <f t="shared" si="6"/>
        <v>19.771069577291001</v>
      </c>
      <c r="Q50" s="1">
        <f t="shared" si="7"/>
        <v>16.361196935102299</v>
      </c>
      <c r="R50" s="1">
        <f t="shared" si="8"/>
        <v>8.6290469320477108</v>
      </c>
      <c r="W50" s="20">
        <v>6.5328239920806297</v>
      </c>
      <c r="X50" s="20">
        <v>13.589365856069101</v>
      </c>
      <c r="Y50" s="20">
        <v>0.73278431677465805</v>
      </c>
      <c r="Z50" s="20">
        <v>0.224409071418287</v>
      </c>
      <c r="AA50" s="20">
        <v>6.9198743520518402</v>
      </c>
      <c r="AB50" s="20">
        <v>5.7264189272858204</v>
      </c>
      <c r="AC50" s="20">
        <v>3.0201664262166998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spans="4:42" ht="16">
      <c r="D51" s="6"/>
      <c r="F51" s="1" t="s">
        <v>79</v>
      </c>
      <c r="G51" s="23" t="str">
        <f t="shared" si="16"/>
        <v>ACT_BND</v>
      </c>
      <c r="H51" t="str">
        <f t="shared" ref="H51" si="83">H50</f>
        <v>UP</v>
      </c>
      <c r="J51" s="13">
        <v>2025</v>
      </c>
      <c r="K51" s="13" t="str">
        <f t="shared" si="35"/>
        <v>ELCCOH00</v>
      </c>
      <c r="L51" s="1">
        <f t="shared" si="2"/>
        <v>0</v>
      </c>
      <c r="M51" s="1">
        <f t="shared" si="3"/>
        <v>0</v>
      </c>
      <c r="N51" s="1">
        <f t="shared" si="4"/>
        <v>34.632886211208401</v>
      </c>
      <c r="O51" s="1">
        <f t="shared" si="5"/>
        <v>0</v>
      </c>
      <c r="P51" s="1">
        <f t="shared" si="6"/>
        <v>0</v>
      </c>
      <c r="Q51" s="1">
        <f t="shared" si="7"/>
        <v>0</v>
      </c>
      <c r="R51" s="1">
        <f t="shared" si="8"/>
        <v>42.8986485260126</v>
      </c>
      <c r="W51" s="13">
        <v>0</v>
      </c>
      <c r="X51" s="13">
        <v>0</v>
      </c>
      <c r="Y51" s="20">
        <v>13.1604967602592</v>
      </c>
      <c r="Z51" s="13">
        <v>0</v>
      </c>
      <c r="AA51" s="13">
        <v>0</v>
      </c>
      <c r="AB51" s="13">
        <v>0</v>
      </c>
      <c r="AC51" s="20">
        <v>16.301486439884801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spans="4:42" ht="16">
      <c r="D52" s="6"/>
      <c r="F52" s="1" t="s">
        <v>79</v>
      </c>
      <c r="G52" s="23" t="str">
        <f t="shared" si="16"/>
        <v>ACT_BND</v>
      </c>
      <c r="H52" t="str">
        <f t="shared" ref="H52" si="85">H51</f>
        <v>UP</v>
      </c>
      <c r="J52" s="13">
        <v>2025</v>
      </c>
      <c r="K52" s="13" t="str">
        <f t="shared" si="35"/>
        <v>ELCGAS00</v>
      </c>
      <c r="L52" s="1">
        <f t="shared" si="2"/>
        <v>638.60537203023796</v>
      </c>
      <c r="M52" s="1">
        <f t="shared" si="3"/>
        <v>31.7055542107632</v>
      </c>
      <c r="N52" s="1">
        <f t="shared" si="4"/>
        <v>96.772845212383004</v>
      </c>
      <c r="O52" s="1">
        <f t="shared" si="5"/>
        <v>1.5913871112311</v>
      </c>
      <c r="P52" s="1">
        <f t="shared" si="6"/>
        <v>85.898517107631505</v>
      </c>
      <c r="Q52" s="1">
        <f t="shared" si="7"/>
        <v>4.08798826673865E-2</v>
      </c>
      <c r="R52" s="1">
        <f t="shared" si="8"/>
        <v>28.0064525827935</v>
      </c>
      <c r="W52" s="20">
        <v>255.44214881209501</v>
      </c>
      <c r="X52" s="20">
        <v>12.682221684305301</v>
      </c>
      <c r="Y52" s="20">
        <v>38.709138084953203</v>
      </c>
      <c r="Z52" s="20">
        <v>0.63655484449244104</v>
      </c>
      <c r="AA52" s="20">
        <v>34.359406843052597</v>
      </c>
      <c r="AB52" s="20">
        <v>1.6351953066954601E-2</v>
      </c>
      <c r="AC52" s="20">
        <v>11.202581033117401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spans="4:42" ht="16">
      <c r="D53" s="6"/>
      <c r="F53" s="1" t="s">
        <v>79</v>
      </c>
      <c r="G53" s="23" t="str">
        <f t="shared" si="16"/>
        <v>ACT_BND</v>
      </c>
      <c r="H53" t="str">
        <f t="shared" ref="H53" si="87">H52</f>
        <v>UP</v>
      </c>
      <c r="J53" s="13">
        <v>2025</v>
      </c>
      <c r="K53" s="13" t="str">
        <f t="shared" si="35"/>
        <v>ELCHFO00</v>
      </c>
      <c r="L53" s="1">
        <f t="shared" si="2"/>
        <v>0.18788696904247701</v>
      </c>
      <c r="M53" s="1">
        <f t="shared" si="3"/>
        <v>2.09029935205184</v>
      </c>
      <c r="N53" s="1">
        <f t="shared" si="4"/>
        <v>0</v>
      </c>
      <c r="O53" s="1">
        <f t="shared" si="5"/>
        <v>0.196085673146148</v>
      </c>
      <c r="P53" s="1">
        <f t="shared" si="6"/>
        <v>0.97916702663787003</v>
      </c>
      <c r="Q53" s="1">
        <f t="shared" si="7"/>
        <v>6.6766970170386299</v>
      </c>
      <c r="R53" s="1">
        <f t="shared" si="8"/>
        <v>2.7838592079433599</v>
      </c>
      <c r="W53" s="20">
        <v>5.6366090712742997E-2</v>
      </c>
      <c r="X53" s="20">
        <v>0.62708980561555105</v>
      </c>
      <c r="Y53" s="13">
        <v>0</v>
      </c>
      <c r="Z53" s="20">
        <v>5.8825701943844497E-2</v>
      </c>
      <c r="AA53" s="20">
        <v>0.29375010799136098</v>
      </c>
      <c r="AB53" s="20">
        <v>2.0030091051115901</v>
      </c>
      <c r="AC53" s="20">
        <v>0.83515776238300898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spans="4:42" ht="16">
      <c r="D54" s="6"/>
      <c r="F54" s="1" t="s">
        <v>79</v>
      </c>
      <c r="G54" s="23" t="str">
        <f t="shared" si="16"/>
        <v>ACT_BND</v>
      </c>
      <c r="H54" t="str">
        <f t="shared" ref="H54" si="89">H53</f>
        <v>UP</v>
      </c>
      <c r="J54" s="13">
        <v>2025</v>
      </c>
      <c r="K54" s="13" t="str">
        <f t="shared" si="35"/>
        <v>ELCHYD00</v>
      </c>
      <c r="L54" s="1">
        <f t="shared" si="2"/>
        <v>6.1272107724165599</v>
      </c>
      <c r="M54" s="1">
        <f t="shared" si="3"/>
        <v>236.35594320173999</v>
      </c>
      <c r="N54" s="1">
        <f t="shared" si="4"/>
        <v>14.989402856019</v>
      </c>
      <c r="O54" s="1">
        <f t="shared" si="5"/>
        <v>112.825835875398</v>
      </c>
      <c r="P54" s="1">
        <f t="shared" si="6"/>
        <v>132.454897834977</v>
      </c>
      <c r="Q54" s="1">
        <f t="shared" si="7"/>
        <v>807.397273867575</v>
      </c>
      <c r="R54" s="1">
        <f t="shared" si="8"/>
        <v>180.70020756087899</v>
      </c>
      <c r="W54" s="20">
        <v>5.9433944492440602</v>
      </c>
      <c r="X54" s="20">
        <v>229.26526490568801</v>
      </c>
      <c r="Y54" s="20">
        <v>14.5397207703384</v>
      </c>
      <c r="Z54" s="20">
        <v>109.441060799136</v>
      </c>
      <c r="AA54" s="20">
        <v>128.481250899928</v>
      </c>
      <c r="AB54" s="20">
        <v>783.17535565154799</v>
      </c>
      <c r="AC54" s="20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spans="4:42" ht="16">
      <c r="D55" s="6"/>
      <c r="F55" s="1" t="s">
        <v>79</v>
      </c>
      <c r="G55" s="23" t="str">
        <f t="shared" si="16"/>
        <v>ACT_BND</v>
      </c>
      <c r="H55" t="str">
        <f t="shared" ref="H55" si="91">H54</f>
        <v>UP</v>
      </c>
      <c r="J55" s="13">
        <v>2025</v>
      </c>
      <c r="K55" s="13" t="str">
        <f t="shared" si="35"/>
        <v>ENCAN01_SMR</v>
      </c>
      <c r="L55" s="1">
        <f t="shared" si="2"/>
        <v>0</v>
      </c>
      <c r="M55" s="1">
        <f t="shared" si="3"/>
        <v>0</v>
      </c>
      <c r="N55" s="1">
        <f t="shared" si="4"/>
        <v>0</v>
      </c>
      <c r="O55" s="1">
        <f t="shared" si="5"/>
        <v>0</v>
      </c>
      <c r="P55" s="17">
        <v>15.908915948164401</v>
      </c>
      <c r="Q55" s="1">
        <f t="shared" si="7"/>
        <v>0</v>
      </c>
      <c r="R55" s="17">
        <v>4.1177882028437702</v>
      </c>
      <c r="W55" s="13">
        <v>0</v>
      </c>
      <c r="X55" s="13">
        <v>0</v>
      </c>
      <c r="Y55" s="13">
        <v>0</v>
      </c>
      <c r="Z55" s="13">
        <v>0</v>
      </c>
      <c r="AA55" s="20">
        <v>264.04124794816403</v>
      </c>
      <c r="AB55" s="13">
        <v>0</v>
      </c>
      <c r="AC55" s="20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spans="4:42" ht="16">
      <c r="D56" s="6"/>
      <c r="F56" s="1" t="s">
        <v>79</v>
      </c>
      <c r="G56" s="23" t="str">
        <f t="shared" si="16"/>
        <v>ACT_BND</v>
      </c>
      <c r="H56" t="str">
        <f t="shared" ref="H56" si="93">H55</f>
        <v>UP</v>
      </c>
      <c r="J56" s="13">
        <v>2025</v>
      </c>
      <c r="K56" s="13" t="str">
        <f t="shared" si="35"/>
        <v>ELCSOL00</v>
      </c>
      <c r="L56" s="1">
        <f t="shared" si="2"/>
        <v>8.7120642044636405</v>
      </c>
      <c r="M56" s="1">
        <f t="shared" si="3"/>
        <v>2.7944653077141801</v>
      </c>
      <c r="N56" s="1">
        <f t="shared" si="4"/>
        <v>0.53646256335493203</v>
      </c>
      <c r="O56" s="1">
        <f t="shared" si="5"/>
        <v>6.2455583369330499E-2</v>
      </c>
      <c r="P56" s="1">
        <f t="shared" si="6"/>
        <v>29.7328837257019</v>
      </c>
      <c r="Q56" s="1">
        <f t="shared" si="7"/>
        <v>0.10631580611951</v>
      </c>
      <c r="R56" s="1">
        <f t="shared" si="8"/>
        <v>0.19163846430165599</v>
      </c>
      <c r="W56" s="20">
        <v>8.7120642044636405</v>
      </c>
      <c r="X56" s="20">
        <v>2.7944653077141801</v>
      </c>
      <c r="Y56" s="20">
        <v>0.53646256335493203</v>
      </c>
      <c r="Z56" s="20">
        <v>6.2455583369330499E-2</v>
      </c>
      <c r="AA56" s="20">
        <v>29.7328837257019</v>
      </c>
      <c r="AB56" s="20">
        <v>0.10631580611951</v>
      </c>
      <c r="AC56" s="20">
        <v>0.19163846430165599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spans="4:42" ht="16">
      <c r="D57" s="6"/>
      <c r="F57" s="1" t="s">
        <v>79</v>
      </c>
      <c r="G57" s="23" t="str">
        <f t="shared" si="16"/>
        <v>ACT_BND</v>
      </c>
      <c r="H57" t="str">
        <f t="shared" ref="H57" si="95">H56</f>
        <v>UP</v>
      </c>
      <c r="J57" s="13">
        <v>2025</v>
      </c>
      <c r="K57" s="13" t="str">
        <f t="shared" si="35"/>
        <v>ELCWIN00</v>
      </c>
      <c r="L57" s="1">
        <f t="shared" si="2"/>
        <v>48.134285601151902</v>
      </c>
      <c r="M57" s="1">
        <f t="shared" si="3"/>
        <v>8.4943183641828703</v>
      </c>
      <c r="N57" s="1">
        <f t="shared" si="4"/>
        <v>22.1797403347732</v>
      </c>
      <c r="O57" s="1">
        <f t="shared" si="5"/>
        <v>2.57354938084953</v>
      </c>
      <c r="P57" s="1">
        <f t="shared" si="6"/>
        <v>64.206473650107995</v>
      </c>
      <c r="Q57" s="1">
        <f t="shared" si="7"/>
        <v>53.922104139668797</v>
      </c>
      <c r="R57" s="1">
        <f t="shared" si="8"/>
        <v>18.011653152987801</v>
      </c>
      <c r="W57" s="20">
        <v>48.134285601151902</v>
      </c>
      <c r="X57" s="20">
        <v>8.4943183641828703</v>
      </c>
      <c r="Y57" s="20">
        <v>22.1797403347732</v>
      </c>
      <c r="Z57" s="20">
        <v>2.57354938084953</v>
      </c>
      <c r="AA57" s="20">
        <v>64.206473650107995</v>
      </c>
      <c r="AB57" s="20">
        <v>53.922104139668797</v>
      </c>
      <c r="AC57" s="20">
        <v>18.011653152987801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spans="4:42" ht="16">
      <c r="D58" s="6"/>
      <c r="F58" s="1" t="s">
        <v>79</v>
      </c>
      <c r="G58" s="23" t="str">
        <f t="shared" si="16"/>
        <v>ACT_BND</v>
      </c>
      <c r="H58" t="str">
        <f t="shared" ref="H58" si="97">H57</f>
        <v>UP</v>
      </c>
      <c r="J58" s="13">
        <v>2025</v>
      </c>
      <c r="K58" s="13" t="str">
        <f t="shared" si="35"/>
        <v>ELCWOO00</v>
      </c>
      <c r="L58" s="1">
        <f t="shared" si="2"/>
        <v>12.796014213720101</v>
      </c>
      <c r="M58" s="1">
        <f t="shared" si="3"/>
        <v>38.926525256505101</v>
      </c>
      <c r="N58" s="1">
        <f t="shared" si="4"/>
        <v>1.6192999969145301</v>
      </c>
      <c r="O58" s="1">
        <f t="shared" si="5"/>
        <v>0.79408610387740297</v>
      </c>
      <c r="P58" s="1">
        <f t="shared" si="6"/>
        <v>11.361981291782399</v>
      </c>
      <c r="Q58" s="1">
        <f t="shared" si="7"/>
        <v>13.509841972642199</v>
      </c>
      <c r="R58" s="1">
        <f t="shared" si="8"/>
        <v>6.1634520212897099</v>
      </c>
      <c r="W58" s="20">
        <v>4.4786049748020202</v>
      </c>
      <c r="X58" s="20">
        <v>13.624283839776799</v>
      </c>
      <c r="Y58" s="20">
        <v>0.56675499892008596</v>
      </c>
      <c r="Z58" s="20">
        <v>0.27793013635709102</v>
      </c>
      <c r="AA58" s="20">
        <v>3.97669345212383</v>
      </c>
      <c r="AB58" s="20">
        <v>4.7284446904247703</v>
      </c>
      <c r="AC58" s="20">
        <v>2.1572082074513999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spans="4:42" ht="16">
      <c r="D59" s="6"/>
      <c r="F59" s="1" t="s">
        <v>79</v>
      </c>
      <c r="G59" s="23" t="str">
        <f t="shared" si="16"/>
        <v>ACT_BND</v>
      </c>
      <c r="H59" t="str">
        <f t="shared" ref="H59" si="99">H58</f>
        <v>UP</v>
      </c>
      <c r="J59" s="13">
        <v>2026</v>
      </c>
      <c r="K59" s="13" t="str">
        <f t="shared" si="35"/>
        <v>ELCCOH00</v>
      </c>
      <c r="L59" s="1">
        <f t="shared" si="2"/>
        <v>0</v>
      </c>
      <c r="M59" s="1">
        <f t="shared" si="3"/>
        <v>0</v>
      </c>
      <c r="N59" s="1">
        <f t="shared" si="4"/>
        <v>34.632886211208401</v>
      </c>
      <c r="O59" s="1">
        <f t="shared" si="5"/>
        <v>0</v>
      </c>
      <c r="P59" s="1">
        <f t="shared" si="6"/>
        <v>0</v>
      </c>
      <c r="Q59" s="1">
        <f t="shared" si="7"/>
        <v>0</v>
      </c>
      <c r="R59" s="1">
        <f t="shared" si="8"/>
        <v>42.884573358341797</v>
      </c>
      <c r="W59" s="13">
        <v>0</v>
      </c>
      <c r="X59" s="13">
        <v>0</v>
      </c>
      <c r="Y59" s="20">
        <v>13.1604967602592</v>
      </c>
      <c r="Z59" s="13">
        <v>0</v>
      </c>
      <c r="AA59" s="13">
        <v>0</v>
      </c>
      <c r="AB59" s="13">
        <v>0</v>
      </c>
      <c r="AC59" s="20">
        <v>16.296137876169901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spans="4:42" ht="16">
      <c r="D60" s="6"/>
      <c r="F60" s="1" t="s">
        <v>79</v>
      </c>
      <c r="G60" s="23" t="str">
        <f t="shared" si="16"/>
        <v>ACT_BND</v>
      </c>
      <c r="H60" t="str">
        <f t="shared" ref="H60" si="101">H59</f>
        <v>UP</v>
      </c>
      <c r="J60" s="13">
        <v>2026</v>
      </c>
      <c r="K60" s="13" t="str">
        <f t="shared" si="35"/>
        <v>ELCGAS00</v>
      </c>
      <c r="L60" s="1">
        <f t="shared" si="2"/>
        <v>640.26546265298703</v>
      </c>
      <c r="M60" s="1">
        <f t="shared" si="3"/>
        <v>33.169165718142501</v>
      </c>
      <c r="N60" s="1">
        <f t="shared" si="4"/>
        <v>98.344366360691197</v>
      </c>
      <c r="O60" s="1">
        <f t="shared" si="5"/>
        <v>1.58806034917207</v>
      </c>
      <c r="P60" s="1">
        <f t="shared" si="6"/>
        <v>108.705422786177</v>
      </c>
      <c r="Q60" s="1">
        <f t="shared" si="7"/>
        <v>4.9540083198344201E-2</v>
      </c>
      <c r="R60" s="1">
        <f t="shared" si="8"/>
        <v>26.4221414353852</v>
      </c>
      <c r="W60" s="20">
        <v>256.10618506119499</v>
      </c>
      <c r="X60" s="20">
        <v>13.267666287257001</v>
      </c>
      <c r="Y60" s="20">
        <v>39.337746544276499</v>
      </c>
      <c r="Z60" s="20">
        <v>0.63522413966882696</v>
      </c>
      <c r="AA60" s="20">
        <v>43.4821691144708</v>
      </c>
      <c r="AB60" s="20">
        <v>1.9816033279337699E-2</v>
      </c>
      <c r="AC60" s="20">
        <v>10.568856574154101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spans="4:42" ht="16">
      <c r="D61" s="6"/>
      <c r="F61" s="1" t="s">
        <v>79</v>
      </c>
      <c r="G61" s="23" t="str">
        <f t="shared" si="16"/>
        <v>ACT_BND</v>
      </c>
      <c r="H61" t="str">
        <f t="shared" ref="H61" si="103">H60</f>
        <v>UP</v>
      </c>
      <c r="J61" s="13">
        <v>2026</v>
      </c>
      <c r="K61" s="13" t="str">
        <f t="shared" si="35"/>
        <v>ELCHFO00</v>
      </c>
      <c r="L61" s="1">
        <f t="shared" si="2"/>
        <v>0.18788696904247701</v>
      </c>
      <c r="M61" s="1">
        <f t="shared" si="3"/>
        <v>2.2409955727141799</v>
      </c>
      <c r="N61" s="1">
        <f t="shared" si="4"/>
        <v>0</v>
      </c>
      <c r="O61" s="1">
        <f t="shared" si="5"/>
        <v>0.196085673146148</v>
      </c>
      <c r="P61" s="1">
        <f t="shared" si="6"/>
        <v>0.97916702663787003</v>
      </c>
      <c r="Q61" s="1">
        <f t="shared" si="7"/>
        <v>3.85952723782097</v>
      </c>
      <c r="R61" s="1">
        <f t="shared" si="8"/>
        <v>2.8715951862250999</v>
      </c>
      <c r="W61" s="20">
        <v>5.6366090712742997E-2</v>
      </c>
      <c r="X61" s="20">
        <v>0.67229867181425496</v>
      </c>
      <c r="Y61" s="13">
        <v>0</v>
      </c>
      <c r="Z61" s="20">
        <v>5.8825701943844497E-2</v>
      </c>
      <c r="AA61" s="20">
        <v>0.29375010799136098</v>
      </c>
      <c r="AB61" s="20">
        <v>1.1578581713462901</v>
      </c>
      <c r="AC61" s="20">
        <v>0.86147855586753097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spans="4:42" ht="16">
      <c r="D62" s="6"/>
      <c r="F62" s="1" t="s">
        <v>79</v>
      </c>
      <c r="G62" s="23" t="str">
        <f t="shared" si="16"/>
        <v>ACT_BND</v>
      </c>
      <c r="H62" t="str">
        <f t="shared" ref="H62" si="105">H61</f>
        <v>UP</v>
      </c>
      <c r="J62" s="13">
        <v>2026</v>
      </c>
      <c r="K62" s="13" t="str">
        <f t="shared" si="35"/>
        <v>ELCHYD00</v>
      </c>
      <c r="L62" s="1">
        <f t="shared" si="2"/>
        <v>6.1272107724165599</v>
      </c>
      <c r="M62" s="1">
        <f t="shared" si="3"/>
        <v>236.67029512554399</v>
      </c>
      <c r="N62" s="1">
        <f t="shared" si="4"/>
        <v>14.774005314214</v>
      </c>
      <c r="O62" s="1">
        <f t="shared" si="5"/>
        <v>115.744231851142</v>
      </c>
      <c r="P62" s="1">
        <f t="shared" si="6"/>
        <v>135.62619647747701</v>
      </c>
      <c r="Q62" s="1">
        <f t="shared" si="7"/>
        <v>839.00951845501902</v>
      </c>
      <c r="R62" s="1">
        <f t="shared" si="8"/>
        <v>180.451249203239</v>
      </c>
      <c r="W62" s="20">
        <v>5.9433944492440602</v>
      </c>
      <c r="X62" s="20">
        <v>229.570186271778</v>
      </c>
      <c r="Y62" s="20">
        <v>14.3307851547876</v>
      </c>
      <c r="Z62" s="20">
        <v>112.271904895608</v>
      </c>
      <c r="AA62" s="20">
        <v>131.557410583153</v>
      </c>
      <c r="AB62" s="20">
        <v>813.83923290136795</v>
      </c>
      <c r="AC62" s="20">
        <v>175.03771172714201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spans="4:42" ht="16">
      <c r="D63" s="6"/>
      <c r="F63" s="1" t="s">
        <v>79</v>
      </c>
      <c r="G63" s="23" t="str">
        <f t="shared" si="16"/>
        <v>ACT_BND</v>
      </c>
      <c r="H63" t="str">
        <f t="shared" ref="H63" si="107">H62</f>
        <v>UP</v>
      </c>
      <c r="J63" s="13">
        <v>2026</v>
      </c>
      <c r="K63" s="13" t="str">
        <f t="shared" si="35"/>
        <v>ENCAN01_SMR</v>
      </c>
      <c r="L63" s="1">
        <f t="shared" si="2"/>
        <v>0</v>
      </c>
      <c r="M63" s="1">
        <f t="shared" si="3"/>
        <v>0</v>
      </c>
      <c r="N63" s="1">
        <f t="shared" si="4"/>
        <v>0</v>
      </c>
      <c r="O63" s="1">
        <f t="shared" si="5"/>
        <v>0</v>
      </c>
      <c r="P63" s="17">
        <v>14.847921167746801</v>
      </c>
      <c r="Q63" s="1">
        <f t="shared" si="7"/>
        <v>0</v>
      </c>
      <c r="R63" s="17">
        <v>4.5583361457883198</v>
      </c>
      <c r="W63" s="13">
        <v>0</v>
      </c>
      <c r="X63" s="13">
        <v>0</v>
      </c>
      <c r="Y63" s="13">
        <v>0</v>
      </c>
      <c r="Z63" s="13">
        <v>0</v>
      </c>
      <c r="AA63" s="20">
        <v>255.892753167747</v>
      </c>
      <c r="AB63" s="13">
        <v>0</v>
      </c>
      <c r="AC63" s="20">
        <v>17.788577645788301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spans="4:42" ht="16">
      <c r="D64" s="6"/>
      <c r="F64" s="1" t="s">
        <v>79</v>
      </c>
      <c r="G64" s="23" t="str">
        <f t="shared" si="16"/>
        <v>ACT_BND</v>
      </c>
      <c r="H64" t="str">
        <f t="shared" ref="H64" si="109">H63</f>
        <v>UP</v>
      </c>
      <c r="J64" s="13">
        <v>2026</v>
      </c>
      <c r="K64" s="13" t="str">
        <f t="shared" si="35"/>
        <v>ELCSOL00</v>
      </c>
      <c r="L64" s="1">
        <f t="shared" si="2"/>
        <v>10.010907253419701</v>
      </c>
      <c r="M64" s="1">
        <f t="shared" si="3"/>
        <v>3.31862918678546</v>
      </c>
      <c r="N64" s="1">
        <f t="shared" si="4"/>
        <v>0.62595206155507599</v>
      </c>
      <c r="O64" s="1">
        <f t="shared" si="5"/>
        <v>0.10003783218142499</v>
      </c>
      <c r="P64" s="1">
        <f t="shared" si="6"/>
        <v>30.0548820086393</v>
      </c>
      <c r="Q64" s="1">
        <f t="shared" si="7"/>
        <v>0.190223798164147</v>
      </c>
      <c r="R64" s="1">
        <f t="shared" si="8"/>
        <v>0.22483464581353499</v>
      </c>
      <c r="W64" s="20">
        <v>10.010907253419701</v>
      </c>
      <c r="X64" s="20">
        <v>3.31862918678546</v>
      </c>
      <c r="Y64" s="20">
        <v>0.62595206155507599</v>
      </c>
      <c r="Z64" s="20">
        <v>0.10003783218142499</v>
      </c>
      <c r="AA64" s="20">
        <v>30.0548820086393</v>
      </c>
      <c r="AB64" s="20">
        <v>0.190223798164147</v>
      </c>
      <c r="AC64" s="20">
        <v>0.22483464581353499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spans="4:42" ht="16">
      <c r="D65" s="6"/>
      <c r="F65" s="1" t="s">
        <v>79</v>
      </c>
      <c r="G65" s="23" t="str">
        <f t="shared" si="16"/>
        <v>ACT_BND</v>
      </c>
      <c r="H65" t="str">
        <f t="shared" ref="H65" si="111">H64</f>
        <v>UP</v>
      </c>
      <c r="J65" s="13">
        <v>2026</v>
      </c>
      <c r="K65" s="13" t="str">
        <f t="shared" si="35"/>
        <v>ELCWIN00</v>
      </c>
      <c r="L65" s="1">
        <f t="shared" si="2"/>
        <v>54.683313570914301</v>
      </c>
      <c r="M65" s="1">
        <f t="shared" si="3"/>
        <v>9.5587735308495301</v>
      </c>
      <c r="N65" s="1">
        <f t="shared" si="4"/>
        <v>25.4366181785457</v>
      </c>
      <c r="O65" s="1">
        <f t="shared" si="5"/>
        <v>2.8335463981281501</v>
      </c>
      <c r="P65" s="1">
        <f t="shared" si="6"/>
        <v>73.040190568754497</v>
      </c>
      <c r="Q65" s="1">
        <f t="shared" si="7"/>
        <v>53.922104139668797</v>
      </c>
      <c r="R65" s="1">
        <f t="shared" si="8"/>
        <v>25.2029221054716</v>
      </c>
      <c r="W65" s="20">
        <v>54.683313570914301</v>
      </c>
      <c r="X65" s="20">
        <v>9.5587735308495301</v>
      </c>
      <c r="Y65" s="20">
        <v>25.4366181785457</v>
      </c>
      <c r="Z65" s="20">
        <v>2.8335463981281501</v>
      </c>
      <c r="AA65" s="20">
        <v>73.040190568754497</v>
      </c>
      <c r="AB65" s="20">
        <v>53.922104139668797</v>
      </c>
      <c r="AC65" s="20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spans="4:42" ht="16">
      <c r="D66" s="6"/>
      <c r="F66" s="1" t="s">
        <v>79</v>
      </c>
      <c r="G66" s="23" t="str">
        <f t="shared" si="16"/>
        <v>ACT_BND</v>
      </c>
      <c r="H66" t="str">
        <f t="shared" ref="H66" si="113">H65</f>
        <v>UP</v>
      </c>
      <c r="J66" s="13">
        <v>2026</v>
      </c>
      <c r="K66" s="13" t="str">
        <f t="shared" si="35"/>
        <v>ELCWOO00</v>
      </c>
      <c r="L66" s="1">
        <f t="shared" si="2"/>
        <v>11.316538208371901</v>
      </c>
      <c r="M66" s="1">
        <f t="shared" si="3"/>
        <v>38.174442201686901</v>
      </c>
      <c r="N66" s="1">
        <f t="shared" si="4"/>
        <v>1.59322520621207</v>
      </c>
      <c r="O66" s="1">
        <f t="shared" si="5"/>
        <v>0.74161674472899397</v>
      </c>
      <c r="P66" s="1">
        <f t="shared" si="6"/>
        <v>12.1179399259488</v>
      </c>
      <c r="Q66" s="1">
        <f t="shared" si="7"/>
        <v>13.6385666563818</v>
      </c>
      <c r="R66" s="1">
        <f t="shared" si="8"/>
        <v>5.1965721751517204</v>
      </c>
      <c r="W66" s="20">
        <v>3.9607883729301698</v>
      </c>
      <c r="X66" s="20">
        <v>13.3610547705904</v>
      </c>
      <c r="Y66" s="20">
        <v>0.55762882217422605</v>
      </c>
      <c r="Z66" s="20">
        <v>0.25956586065514797</v>
      </c>
      <c r="AA66" s="20">
        <v>4.2412789740820704</v>
      </c>
      <c r="AB66" s="20">
        <v>4.77349832973362</v>
      </c>
      <c r="AC66" s="20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spans="4:42" ht="16">
      <c r="D67" s="6"/>
      <c r="F67" s="1" t="s">
        <v>79</v>
      </c>
      <c r="G67" s="23" t="str">
        <f t="shared" si="16"/>
        <v>ACT_BND</v>
      </c>
      <c r="H67" t="str">
        <f t="shared" ref="H67" si="115">H66</f>
        <v>UP</v>
      </c>
      <c r="J67" s="13">
        <v>2027</v>
      </c>
      <c r="K67" s="13" t="str">
        <f t="shared" si="35"/>
        <v>ELCCOH00</v>
      </c>
      <c r="L67" s="1">
        <f t="shared" si="2"/>
        <v>0</v>
      </c>
      <c r="M67" s="1">
        <f t="shared" si="3"/>
        <v>0</v>
      </c>
      <c r="N67" s="1">
        <f t="shared" si="4"/>
        <v>27.388484710696801</v>
      </c>
      <c r="O67" s="1">
        <f t="shared" si="5"/>
        <v>0</v>
      </c>
      <c r="P67" s="1">
        <f t="shared" si="6"/>
        <v>0</v>
      </c>
      <c r="Q67" s="1">
        <f t="shared" si="7"/>
        <v>0</v>
      </c>
      <c r="R67" s="1">
        <f t="shared" si="8"/>
        <v>42.882209844264999</v>
      </c>
      <c r="W67" s="13">
        <v>0</v>
      </c>
      <c r="X67" s="13">
        <v>0</v>
      </c>
      <c r="Y67" s="20">
        <v>10.4076241900648</v>
      </c>
      <c r="Z67" s="13">
        <v>0</v>
      </c>
      <c r="AA67" s="13">
        <v>0</v>
      </c>
      <c r="AB67" s="13">
        <v>0</v>
      </c>
      <c r="AC67" s="20">
        <v>16.295239740820701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spans="4:42" ht="16">
      <c r="D68" s="6"/>
      <c r="F68" s="1" t="s">
        <v>79</v>
      </c>
      <c r="G68" s="23" t="str">
        <f t="shared" si="16"/>
        <v>ACT_BND</v>
      </c>
      <c r="H68" t="str">
        <f t="shared" ref="H68" si="117">H67</f>
        <v>UP</v>
      </c>
      <c r="J68" s="13">
        <v>2027</v>
      </c>
      <c r="K68" s="13" t="str">
        <f t="shared" si="35"/>
        <v>ELCGAS00</v>
      </c>
      <c r="L68" s="1">
        <f t="shared" si="2"/>
        <v>654.94032064434703</v>
      </c>
      <c r="M68" s="1">
        <f t="shared" si="3"/>
        <v>35.294155056695502</v>
      </c>
      <c r="N68" s="1">
        <f t="shared" si="4"/>
        <v>105.849216972642</v>
      </c>
      <c r="O68" s="1">
        <f t="shared" si="5"/>
        <v>1.6054607775378</v>
      </c>
      <c r="P68" s="1">
        <f t="shared" si="6"/>
        <v>137.80635556155499</v>
      </c>
      <c r="Q68" s="1">
        <f t="shared" si="7"/>
        <v>0.15554906749460001</v>
      </c>
      <c r="R68" s="1">
        <f t="shared" si="8"/>
        <v>27.151188651907699</v>
      </c>
      <c r="W68" s="20">
        <v>261.97612825773899</v>
      </c>
      <c r="X68" s="20">
        <v>14.1176620226782</v>
      </c>
      <c r="Y68" s="20">
        <v>42.339686789056898</v>
      </c>
      <c r="Z68" s="20">
        <v>0.64218431101511897</v>
      </c>
      <c r="AA68" s="20">
        <v>55.122542224622002</v>
      </c>
      <c r="AB68" s="20">
        <v>6.2219626997840199E-2</v>
      </c>
      <c r="AC68" s="20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spans="4:42" ht="16">
      <c r="D69" s="6"/>
      <c r="F69" s="1" t="s">
        <v>79</v>
      </c>
      <c r="G69" s="23" t="str">
        <f t="shared" si="16"/>
        <v>ACT_BND</v>
      </c>
      <c r="H69" t="str">
        <f t="shared" ref="H69" si="119">H68</f>
        <v>UP</v>
      </c>
      <c r="J69" s="13">
        <v>2027</v>
      </c>
      <c r="K69" s="13" t="str">
        <f t="shared" si="35"/>
        <v>ELCHFO00</v>
      </c>
      <c r="L69" s="1">
        <f t="shared" si="2"/>
        <v>0.18788696904247701</v>
      </c>
      <c r="M69" s="1">
        <f t="shared" si="3"/>
        <v>2.5133188672906202</v>
      </c>
      <c r="N69" s="1">
        <f t="shared" si="4"/>
        <v>0</v>
      </c>
      <c r="O69" s="1">
        <f t="shared" si="5"/>
        <v>0.19693627309815201</v>
      </c>
      <c r="P69" s="1">
        <f t="shared" si="6"/>
        <v>0.97916702663787003</v>
      </c>
      <c r="Q69" s="1">
        <f t="shared" si="7"/>
        <v>3.8665778185745001</v>
      </c>
      <c r="R69" s="1">
        <f t="shared" si="8"/>
        <v>2.9666522433405298</v>
      </c>
      <c r="W69" s="20">
        <v>5.6366090712742997E-2</v>
      </c>
      <c r="X69" s="20">
        <v>0.753995660187185</v>
      </c>
      <c r="Y69" s="13">
        <v>0</v>
      </c>
      <c r="Z69" s="20">
        <v>5.9080881929445599E-2</v>
      </c>
      <c r="AA69" s="20">
        <v>0.29375010799136098</v>
      </c>
      <c r="AB69" s="20">
        <v>1.15997334557235</v>
      </c>
      <c r="AC69" s="20">
        <v>0.88999567300215998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spans="4:42" ht="16">
      <c r="D70" s="6"/>
      <c r="F70" s="1" t="s">
        <v>79</v>
      </c>
      <c r="G70" s="23" t="str">
        <f t="shared" si="16"/>
        <v>ACT_BND</v>
      </c>
      <c r="H70" t="str">
        <f t="shared" ref="H70" si="121">H69</f>
        <v>UP</v>
      </c>
      <c r="J70" s="13">
        <v>2027</v>
      </c>
      <c r="K70" s="13" t="str">
        <f t="shared" si="35"/>
        <v>ELCHYD00</v>
      </c>
      <c r="L70" s="1">
        <f t="shared" si="2"/>
        <v>6.1272107724165599</v>
      </c>
      <c r="M70" s="1">
        <f t="shared" si="3"/>
        <v>236.82273541968101</v>
      </c>
      <c r="N70" s="1">
        <f t="shared" si="4"/>
        <v>14.7773697015579</v>
      </c>
      <c r="O70" s="1">
        <f t="shared" si="5"/>
        <v>122.91068680278801</v>
      </c>
      <c r="P70" s="1">
        <f t="shared" si="6"/>
        <v>137.02241588920299</v>
      </c>
      <c r="Q70" s="1">
        <f t="shared" si="7"/>
        <v>860.66345661419302</v>
      </c>
      <c r="R70" s="1">
        <f t="shared" si="8"/>
        <v>180.24706172689699</v>
      </c>
      <c r="W70" s="20">
        <v>5.9433944492440602</v>
      </c>
      <c r="X70" s="20">
        <v>229.71805335709101</v>
      </c>
      <c r="Y70" s="20">
        <v>14.3340486105112</v>
      </c>
      <c r="Z70" s="20">
        <v>119.223366198704</v>
      </c>
      <c r="AA70" s="20">
        <v>132.91174341252699</v>
      </c>
      <c r="AB70" s="20">
        <v>834.84355291576696</v>
      </c>
      <c r="AC70" s="20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spans="4:42" ht="16">
      <c r="D71" s="6"/>
      <c r="F71" s="1" t="s">
        <v>79</v>
      </c>
      <c r="G71" s="23" t="str">
        <f t="shared" si="16"/>
        <v>ACT_BND</v>
      </c>
      <c r="H71" t="str">
        <f t="shared" ref="H71" si="123">H70</f>
        <v>UP</v>
      </c>
      <c r="J71" s="13">
        <v>2027</v>
      </c>
      <c r="K71" s="13" t="str">
        <f t="shared" si="35"/>
        <v>ENCAN01_SMR</v>
      </c>
      <c r="L71" s="1">
        <f t="shared" si="2"/>
        <v>0</v>
      </c>
      <c r="M71" s="1">
        <f t="shared" si="3"/>
        <v>0</v>
      </c>
      <c r="N71" s="1">
        <f t="shared" si="4"/>
        <v>0</v>
      </c>
      <c r="O71" s="1">
        <f t="shared" si="5"/>
        <v>0</v>
      </c>
      <c r="P71" s="17">
        <v>21.7488630323972</v>
      </c>
      <c r="Q71" s="1">
        <f t="shared" si="7"/>
        <v>0</v>
      </c>
      <c r="R71" s="17">
        <v>5.1572281456084204</v>
      </c>
      <c r="W71" s="13">
        <v>0</v>
      </c>
      <c r="X71" s="13">
        <v>0</v>
      </c>
      <c r="Y71" s="13">
        <v>0</v>
      </c>
      <c r="Z71" s="13">
        <v>0</v>
      </c>
      <c r="AA71" s="20">
        <v>255.70619503239701</v>
      </c>
      <c r="AB71" s="13">
        <v>0</v>
      </c>
      <c r="AC71" s="20">
        <v>17.998344895608401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spans="4:42" ht="16">
      <c r="D72" s="6"/>
      <c r="F72" s="1" t="s">
        <v>79</v>
      </c>
      <c r="G72" s="23" t="str">
        <f t="shared" si="16"/>
        <v>ACT_BND</v>
      </c>
      <c r="H72" t="str">
        <f t="shared" ref="H72" si="125">H71</f>
        <v>UP</v>
      </c>
      <c r="J72" s="13">
        <v>2027</v>
      </c>
      <c r="K72" s="13" t="str">
        <f t="shared" si="35"/>
        <v>ELCSOL00</v>
      </c>
      <c r="L72" s="1">
        <f t="shared" si="2"/>
        <v>11.3097503059755</v>
      </c>
      <c r="M72" s="1">
        <f t="shared" si="3"/>
        <v>3.8421914235997101</v>
      </c>
      <c r="N72" s="1">
        <f t="shared" si="4"/>
        <v>0.715441560115191</v>
      </c>
      <c r="O72" s="1">
        <f t="shared" si="5"/>
        <v>0.13762008099351999</v>
      </c>
      <c r="P72" s="1">
        <f t="shared" si="6"/>
        <v>30.376880295176399</v>
      </c>
      <c r="Q72" s="1">
        <f t="shared" si="7"/>
        <v>0.27413179024478002</v>
      </c>
      <c r="R72" s="1">
        <f t="shared" si="8"/>
        <v>0.25803082732541399</v>
      </c>
      <c r="W72" s="20">
        <v>11.3097503059755</v>
      </c>
      <c r="X72" s="20">
        <v>3.8421914235997101</v>
      </c>
      <c r="Y72" s="20">
        <v>0.715441560115191</v>
      </c>
      <c r="Z72" s="20">
        <v>0.13762008099351999</v>
      </c>
      <c r="AA72" s="20">
        <v>30.376880295176399</v>
      </c>
      <c r="AB72" s="20">
        <v>0.27413179024478002</v>
      </c>
      <c r="AC72" s="20">
        <v>0.25803082732541399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spans="4:42" ht="16">
      <c r="D73" s="6"/>
      <c r="F73" s="1" t="s">
        <v>79</v>
      </c>
      <c r="G73" s="23" t="str">
        <f t="shared" si="16"/>
        <v>ACT_BND</v>
      </c>
      <c r="H73" t="str">
        <f t="shared" ref="H73" si="127">H72</f>
        <v>UP</v>
      </c>
      <c r="J73" s="13">
        <v>2027</v>
      </c>
      <c r="K73" s="13" t="str">
        <f t="shared" si="35"/>
        <v>ELCWIN00</v>
      </c>
      <c r="L73" s="1">
        <f t="shared" si="2"/>
        <v>58.825627285817099</v>
      </c>
      <c r="M73" s="1">
        <f t="shared" si="3"/>
        <v>10.1990797106551</v>
      </c>
      <c r="N73" s="1">
        <f t="shared" si="4"/>
        <v>27.669166511878998</v>
      </c>
      <c r="O73" s="1">
        <f t="shared" si="5"/>
        <v>3.1059245039596801</v>
      </c>
      <c r="P73" s="1">
        <f t="shared" si="6"/>
        <v>78.600759107271401</v>
      </c>
      <c r="Q73" s="1">
        <f t="shared" si="7"/>
        <v>53.922104139668797</v>
      </c>
      <c r="R73" s="1">
        <f t="shared" si="8"/>
        <v>32.364038876529897</v>
      </c>
      <c r="W73" s="20">
        <v>58.825627285817099</v>
      </c>
      <c r="X73" s="20">
        <v>10.1990797106551</v>
      </c>
      <c r="Y73" s="20">
        <v>27.669166511878998</v>
      </c>
      <c r="Z73" s="20">
        <v>3.1059245039596801</v>
      </c>
      <c r="AA73" s="20">
        <v>78.600759107271401</v>
      </c>
      <c r="AB73" s="20">
        <v>53.922104139668797</v>
      </c>
      <c r="AC73" s="20">
        <v>32.364038876529897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spans="4:42" ht="16">
      <c r="D74" s="6"/>
      <c r="F74" s="1" t="s">
        <v>79</v>
      </c>
      <c r="G74" s="23" t="str">
        <f t="shared" si="16"/>
        <v>ACT_BND</v>
      </c>
      <c r="H74" t="str">
        <f t="shared" ref="H74" si="129">H73</f>
        <v>UP</v>
      </c>
      <c r="J74" s="13">
        <v>2027</v>
      </c>
      <c r="K74" s="13" t="str">
        <f t="shared" si="35"/>
        <v>ELCWOO00</v>
      </c>
      <c r="L74" s="1">
        <f t="shared" si="2"/>
        <v>10.598924478041701</v>
      </c>
      <c r="M74" s="1">
        <f t="shared" si="3"/>
        <v>37.957314458603399</v>
      </c>
      <c r="N74" s="1">
        <f t="shared" si="4"/>
        <v>0.95281135688573404</v>
      </c>
      <c r="O74" s="1">
        <f t="shared" si="5"/>
        <v>0.82867427748637101</v>
      </c>
      <c r="P74" s="1">
        <f t="shared" si="6"/>
        <v>11.3600980253008</v>
      </c>
      <c r="Q74" s="1">
        <f t="shared" si="7"/>
        <v>13.785274637457601</v>
      </c>
      <c r="R74" s="1">
        <f t="shared" si="8"/>
        <v>4.6111708665021096</v>
      </c>
      <c r="W74" s="20">
        <v>3.7096235673146101</v>
      </c>
      <c r="X74" s="20">
        <v>13.285060060511199</v>
      </c>
      <c r="Y74" s="20">
        <v>0.33348397491000698</v>
      </c>
      <c r="Z74" s="20">
        <v>0.29003599712022998</v>
      </c>
      <c r="AA74" s="20">
        <v>3.9760343088552901</v>
      </c>
      <c r="AB74" s="20">
        <v>4.8248461231101496</v>
      </c>
      <c r="AC74" s="20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spans="4:42" ht="16">
      <c r="D75" s="6"/>
      <c r="F75" s="1" t="s">
        <v>79</v>
      </c>
      <c r="G75" s="23" t="str">
        <f t="shared" si="16"/>
        <v>ACT_BND</v>
      </c>
      <c r="H75" t="str">
        <f t="shared" ref="H75" si="131">H74</f>
        <v>UP</v>
      </c>
      <c r="J75" s="13">
        <v>2028</v>
      </c>
      <c r="K75" s="13" t="str">
        <f t="shared" si="35"/>
        <v>ELCCOH00</v>
      </c>
      <c r="L75" s="1">
        <f t="shared" si="2"/>
        <v>0</v>
      </c>
      <c r="M75" s="1">
        <f t="shared" si="3"/>
        <v>0</v>
      </c>
      <c r="N75" s="1">
        <f t="shared" si="4"/>
        <v>27.2154654996021</v>
      </c>
      <c r="O75" s="1">
        <f t="shared" si="5"/>
        <v>0</v>
      </c>
      <c r="P75" s="1">
        <f t="shared" si="6"/>
        <v>0</v>
      </c>
      <c r="Q75" s="1">
        <f t="shared" si="7"/>
        <v>0</v>
      </c>
      <c r="R75" s="1">
        <f t="shared" si="8"/>
        <v>32.022018017505999</v>
      </c>
      <c r="W75" s="13">
        <v>0</v>
      </c>
      <c r="X75" s="13">
        <v>0</v>
      </c>
      <c r="Y75" s="20">
        <v>10.3418768898488</v>
      </c>
      <c r="Z75" s="13">
        <v>0</v>
      </c>
      <c r="AA75" s="13">
        <v>0</v>
      </c>
      <c r="AB75" s="13">
        <v>0</v>
      </c>
      <c r="AC75" s="20">
        <v>12.168366846652299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spans="4:42" ht="16">
      <c r="D76" s="6"/>
      <c r="F76" s="1" t="s">
        <v>79</v>
      </c>
      <c r="G76" s="23" t="str">
        <f t="shared" si="16"/>
        <v>ACT_BND</v>
      </c>
      <c r="H76" t="str">
        <f t="shared" ref="H76" si="133">H75</f>
        <v>UP</v>
      </c>
      <c r="J76" s="13">
        <v>2028</v>
      </c>
      <c r="K76" s="13" t="str">
        <f t="shared" si="35"/>
        <v>ELCGAS00</v>
      </c>
      <c r="L76" s="1">
        <f t="shared" ref="L76:L139" si="134">W76/AJ76</f>
        <v>658.97155732541501</v>
      </c>
      <c r="M76" s="1">
        <f t="shared" ref="M76:M139" si="135">X76/AK76</f>
        <v>42.909539002879697</v>
      </c>
      <c r="N76" s="1">
        <f t="shared" ref="N76:N139" si="136">Y76/AL76</f>
        <v>103.939488480921</v>
      </c>
      <c r="O76" s="1">
        <f t="shared" ref="O76:O139" si="137">Z76/AM76</f>
        <v>1.3584265874729999</v>
      </c>
      <c r="P76" s="1">
        <f t="shared" ref="P76:P139" si="138">AA76/AN76</f>
        <v>166.59371661267099</v>
      </c>
      <c r="Q76" s="1">
        <f t="shared" ref="Q76:Q139" si="139">AB76/AO76</f>
        <v>6.3896973461122997</v>
      </c>
      <c r="R76" s="1">
        <f t="shared" ref="R76:R139" si="140">AC76/AP76</f>
        <v>18.0894968295536</v>
      </c>
      <c r="W76" s="20">
        <v>263.58862293016603</v>
      </c>
      <c r="X76" s="20">
        <v>17.163815601151899</v>
      </c>
      <c r="Y76" s="20">
        <v>41.575795392368597</v>
      </c>
      <c r="Z76" s="20">
        <v>0.54337063498920102</v>
      </c>
      <c r="AA76" s="20">
        <v>66.637486645068407</v>
      </c>
      <c r="AB76" s="20">
        <v>2.5558789384449199</v>
      </c>
      <c r="AC76" s="20">
        <v>7.2357987318214496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spans="4:42" ht="16">
      <c r="D77" s="6"/>
      <c r="F77" s="1" t="s">
        <v>79</v>
      </c>
      <c r="G77" s="23" t="str">
        <f t="shared" si="16"/>
        <v>ACT_BND</v>
      </c>
      <c r="H77" t="str">
        <f t="shared" ref="H77" si="142">H76</f>
        <v>UP</v>
      </c>
      <c r="J77" s="13">
        <v>2028</v>
      </c>
      <c r="K77" s="13" t="str">
        <f t="shared" si="35"/>
        <v>ELCHFO00</v>
      </c>
      <c r="L77" s="1">
        <f t="shared" si="134"/>
        <v>0.142728401727862</v>
      </c>
      <c r="M77" s="1">
        <f t="shared" si="135"/>
        <v>2.30979214182865</v>
      </c>
      <c r="N77" s="1">
        <f t="shared" si="136"/>
        <v>6.2541396688265E-3</v>
      </c>
      <c r="O77" s="1">
        <f t="shared" si="137"/>
        <v>0.170656493280538</v>
      </c>
      <c r="P77" s="1">
        <f t="shared" si="138"/>
        <v>0.77689816414686697</v>
      </c>
      <c r="Q77" s="1">
        <f t="shared" si="139"/>
        <v>5.8144108171346298</v>
      </c>
      <c r="R77" s="1">
        <f t="shared" si="140"/>
        <v>5.0119813903287698</v>
      </c>
      <c r="W77" s="20">
        <v>4.2818520518358501E-2</v>
      </c>
      <c r="X77" s="20">
        <v>0.69293764254859602</v>
      </c>
      <c r="Y77" s="20">
        <v>1.8762419006479499E-3</v>
      </c>
      <c r="Z77" s="20">
        <v>5.1196947984161301E-2</v>
      </c>
      <c r="AA77" s="20">
        <v>0.23306944924406001</v>
      </c>
      <c r="AB77" s="20">
        <v>1.7443232451403901</v>
      </c>
      <c r="AC77" s="20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spans="4:42" ht="16">
      <c r="D78" s="6"/>
      <c r="F78" s="1" t="s">
        <v>79</v>
      </c>
      <c r="G78" s="23" t="str">
        <f t="shared" si="16"/>
        <v>ACT_BND</v>
      </c>
      <c r="H78" t="str">
        <f t="shared" ref="H78" si="144">H77</f>
        <v>UP</v>
      </c>
      <c r="J78" s="13">
        <v>2028</v>
      </c>
      <c r="K78" s="13" t="str">
        <f t="shared" si="35"/>
        <v>ELCHYD00</v>
      </c>
      <c r="L78" s="1">
        <f t="shared" si="134"/>
        <v>6.1272107724165599</v>
      </c>
      <c r="M78" s="1">
        <f t="shared" si="135"/>
        <v>236.93995972590201</v>
      </c>
      <c r="N78" s="1">
        <f t="shared" si="136"/>
        <v>14.6824104710798</v>
      </c>
      <c r="O78" s="1">
        <f t="shared" si="137"/>
        <v>125.994865957115</v>
      </c>
      <c r="P78" s="1">
        <f t="shared" si="138"/>
        <v>138.94743199513101</v>
      </c>
      <c r="Q78" s="1">
        <f t="shared" si="139"/>
        <v>880.34243540929106</v>
      </c>
      <c r="R78" s="1">
        <f t="shared" si="140"/>
        <v>181.09689429501299</v>
      </c>
      <c r="W78" s="20">
        <v>5.9433944492440602</v>
      </c>
      <c r="X78" s="20">
        <v>229.83176093412499</v>
      </c>
      <c r="Y78" s="20">
        <v>14.2419381569474</v>
      </c>
      <c r="Z78" s="20">
        <v>122.215019978402</v>
      </c>
      <c r="AA78" s="20">
        <v>134.779009035277</v>
      </c>
      <c r="AB78" s="20">
        <v>853.93216234701197</v>
      </c>
      <c r="AC78" s="20">
        <v>175.66398746616301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spans="4:42" ht="16">
      <c r="D79" s="6"/>
      <c r="F79" s="1" t="s">
        <v>79</v>
      </c>
      <c r="G79" s="23" t="str">
        <f t="shared" si="16"/>
        <v>ACT_BND</v>
      </c>
      <c r="H79" t="str">
        <f t="shared" ref="H79" si="146">H78</f>
        <v>UP</v>
      </c>
      <c r="J79" s="13">
        <v>2028</v>
      </c>
      <c r="K79" s="13" t="str">
        <f t="shared" si="35"/>
        <v>ENCAN01_SMR</v>
      </c>
      <c r="L79" s="1">
        <f t="shared" si="134"/>
        <v>0</v>
      </c>
      <c r="M79" s="1">
        <f t="shared" si="135"/>
        <v>0</v>
      </c>
      <c r="N79" s="1">
        <f t="shared" si="136"/>
        <v>0</v>
      </c>
      <c r="O79" s="1">
        <f t="shared" si="137"/>
        <v>0</v>
      </c>
      <c r="P79" s="17">
        <v>39.414472571634299</v>
      </c>
      <c r="Q79" s="1">
        <f t="shared" si="139"/>
        <v>0</v>
      </c>
      <c r="R79" s="17">
        <v>5.9115020496760202</v>
      </c>
      <c r="W79" s="13">
        <v>0</v>
      </c>
      <c r="X79" s="13">
        <v>0</v>
      </c>
      <c r="Y79" s="13">
        <v>0</v>
      </c>
      <c r="Z79" s="13">
        <v>0</v>
      </c>
      <c r="AA79" s="20">
        <v>266.28430457163398</v>
      </c>
      <c r="AB79" s="13">
        <v>0</v>
      </c>
      <c r="AC79" s="20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spans="4:42" ht="16">
      <c r="D80" s="6"/>
      <c r="F80" s="1" t="s">
        <v>79</v>
      </c>
      <c r="G80" s="23" t="str">
        <f t="shared" si="16"/>
        <v>ACT_BND</v>
      </c>
      <c r="H80" t="str">
        <f t="shared" ref="H80" si="148">H79</f>
        <v>UP</v>
      </c>
      <c r="J80" s="13">
        <v>2028</v>
      </c>
      <c r="K80" s="13" t="str">
        <f t="shared" si="35"/>
        <v>ELCSOL00</v>
      </c>
      <c r="L80" s="1">
        <f t="shared" si="134"/>
        <v>12.6085933585313</v>
      </c>
      <c r="M80" s="1">
        <f t="shared" si="135"/>
        <v>4.3657429806587498</v>
      </c>
      <c r="N80" s="1">
        <f t="shared" si="136"/>
        <v>0.80493105831533496</v>
      </c>
      <c r="O80" s="1">
        <f t="shared" si="137"/>
        <v>0.175202329769618</v>
      </c>
      <c r="P80" s="1">
        <f t="shared" si="138"/>
        <v>30.6988785781137</v>
      </c>
      <c r="Q80" s="1">
        <f t="shared" si="139"/>
        <v>0.35803978228941702</v>
      </c>
      <c r="R80" s="1">
        <f t="shared" si="140"/>
        <v>0.29122700883369301</v>
      </c>
      <c r="W80" s="20">
        <v>12.6085933585313</v>
      </c>
      <c r="X80" s="20">
        <v>4.3657429806587498</v>
      </c>
      <c r="Y80" s="20">
        <v>0.80493105831533496</v>
      </c>
      <c r="Z80" s="20">
        <v>0.175202329769618</v>
      </c>
      <c r="AA80" s="20">
        <v>30.6988785781137</v>
      </c>
      <c r="AB80" s="20">
        <v>0.35803978228941702</v>
      </c>
      <c r="AC80" s="20">
        <v>0.29122700883369301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spans="4:42" ht="16">
      <c r="D81" s="6"/>
      <c r="F81" s="1" t="s">
        <v>79</v>
      </c>
      <c r="G81" s="23" t="str">
        <f t="shared" si="16"/>
        <v>ACT_BND</v>
      </c>
      <c r="H81" t="str">
        <f t="shared" ref="H81" si="150">H80</f>
        <v>UP</v>
      </c>
      <c r="J81" s="13">
        <v>2028</v>
      </c>
      <c r="K81" s="13" t="str">
        <f t="shared" si="35"/>
        <v>ELCWIN00</v>
      </c>
      <c r="L81" s="1">
        <f t="shared" si="134"/>
        <v>62.9679409647228</v>
      </c>
      <c r="M81" s="1">
        <f t="shared" si="135"/>
        <v>10.840238843124601</v>
      </c>
      <c r="N81" s="1">
        <f t="shared" si="136"/>
        <v>29.845972717782601</v>
      </c>
      <c r="O81" s="1">
        <f t="shared" si="137"/>
        <v>3.3705472275017998</v>
      </c>
      <c r="P81" s="1">
        <f t="shared" si="138"/>
        <v>85.373114722822194</v>
      </c>
      <c r="Q81" s="1">
        <f t="shared" si="139"/>
        <v>53.922104139668797</v>
      </c>
      <c r="R81" s="1">
        <f t="shared" si="140"/>
        <v>39.624677893808503</v>
      </c>
      <c r="W81" s="20">
        <v>62.9679409647228</v>
      </c>
      <c r="X81" s="20">
        <v>10.840238843124601</v>
      </c>
      <c r="Y81" s="20">
        <v>29.845972717782601</v>
      </c>
      <c r="Z81" s="20">
        <v>3.3705472275017998</v>
      </c>
      <c r="AA81" s="20">
        <v>85.373114722822194</v>
      </c>
      <c r="AB81" s="20">
        <v>53.922104139668797</v>
      </c>
      <c r="AC81" s="20">
        <v>39.624677893808503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spans="4:42" ht="16">
      <c r="D82" s="6"/>
      <c r="F82" s="1" t="s">
        <v>79</v>
      </c>
      <c r="G82" s="23" t="str">
        <f t="shared" si="16"/>
        <v>ACT_BND</v>
      </c>
      <c r="H82" t="str">
        <f t="shared" ref="H82" si="152">H81</f>
        <v>UP</v>
      </c>
      <c r="J82" s="13">
        <v>2028</v>
      </c>
      <c r="K82" s="13" t="str">
        <f t="shared" si="35"/>
        <v>ELCWOO00</v>
      </c>
      <c r="L82" s="1">
        <f t="shared" si="134"/>
        <v>9.0888709647228296</v>
      </c>
      <c r="M82" s="1">
        <f t="shared" si="135"/>
        <v>40.417179075388297</v>
      </c>
      <c r="N82" s="1">
        <f t="shared" si="136"/>
        <v>0.87452106602900304</v>
      </c>
      <c r="O82" s="1">
        <f t="shared" si="137"/>
        <v>0.803579142240049</v>
      </c>
      <c r="P82" s="1">
        <f t="shared" si="138"/>
        <v>15.1290753882547</v>
      </c>
      <c r="Q82" s="1">
        <f t="shared" si="139"/>
        <v>13.8402065926155</v>
      </c>
      <c r="R82" s="1">
        <f t="shared" si="140"/>
        <v>4.7561436385374902</v>
      </c>
      <c r="W82" s="20">
        <v>3.18110483765299</v>
      </c>
      <c r="X82" s="20">
        <v>14.146012676385901</v>
      </c>
      <c r="Y82" s="20">
        <v>0.30608237311015102</v>
      </c>
      <c r="Z82" s="20">
        <v>0.28125269978401701</v>
      </c>
      <c r="AA82" s="20">
        <v>5.2951763858891301</v>
      </c>
      <c r="AB82" s="20">
        <v>4.8440723074154102</v>
      </c>
      <c r="AC82" s="20">
        <v>1.6646502734881199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spans="4:42" ht="16">
      <c r="D83" s="6"/>
      <c r="F83" s="1" t="s">
        <v>79</v>
      </c>
      <c r="G83" s="23" t="str">
        <f t="shared" ref="G83:G146" si="154">G82</f>
        <v>ACT_BND</v>
      </c>
      <c r="H83" t="str">
        <f t="shared" ref="H83" si="155">H82</f>
        <v>UP</v>
      </c>
      <c r="J83" s="13">
        <v>2029</v>
      </c>
      <c r="K83" s="13" t="str">
        <f t="shared" si="35"/>
        <v>ELCCOH00</v>
      </c>
      <c r="L83" s="1">
        <f t="shared" si="134"/>
        <v>0</v>
      </c>
      <c r="M83" s="1">
        <f t="shared" si="135"/>
        <v>0</v>
      </c>
      <c r="N83" s="1">
        <f t="shared" si="136"/>
        <v>9.9991826759122393</v>
      </c>
      <c r="O83" s="1">
        <f t="shared" si="137"/>
        <v>0</v>
      </c>
      <c r="P83" s="1">
        <f t="shared" si="138"/>
        <v>0</v>
      </c>
      <c r="Q83" s="1">
        <f t="shared" si="139"/>
        <v>0</v>
      </c>
      <c r="R83" s="1">
        <f t="shared" si="140"/>
        <v>24.153281800613801</v>
      </c>
      <c r="W83" s="13">
        <v>0</v>
      </c>
      <c r="X83" s="13">
        <v>0</v>
      </c>
      <c r="Y83" s="20">
        <v>3.79968941684665</v>
      </c>
      <c r="Z83" s="13">
        <v>0</v>
      </c>
      <c r="AA83" s="13">
        <v>0</v>
      </c>
      <c r="AB83" s="13">
        <v>0</v>
      </c>
      <c r="AC83" s="20">
        <v>9.1782470842332593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spans="4:42" ht="16">
      <c r="D84" s="6"/>
      <c r="F84" s="1" t="s">
        <v>79</v>
      </c>
      <c r="G84" s="23" t="str">
        <f t="shared" si="154"/>
        <v>ACT_BND</v>
      </c>
      <c r="H84" t="str">
        <f t="shared" ref="H84" si="157">H83</f>
        <v>UP</v>
      </c>
      <c r="J84" s="13">
        <v>2029</v>
      </c>
      <c r="K84" s="13" t="str">
        <f t="shared" si="35"/>
        <v>ELCGAS00</v>
      </c>
      <c r="L84" s="1">
        <f t="shared" si="134"/>
        <v>652.68994159467297</v>
      </c>
      <c r="M84" s="1">
        <f t="shared" si="135"/>
        <v>78.462518593592506</v>
      </c>
      <c r="N84" s="1">
        <f t="shared" si="136"/>
        <v>121.971641558675</v>
      </c>
      <c r="O84" s="1">
        <f t="shared" si="137"/>
        <v>0.99512388768898496</v>
      </c>
      <c r="P84" s="1">
        <f t="shared" si="138"/>
        <v>188.039500089993</v>
      </c>
      <c r="Q84" s="1">
        <f t="shared" si="139"/>
        <v>4.93694179445645</v>
      </c>
      <c r="R84" s="1">
        <f t="shared" si="140"/>
        <v>16.035161895698401</v>
      </c>
      <c r="W84" s="20">
        <v>261.07597663786902</v>
      </c>
      <c r="X84" s="20">
        <v>31.385007437437</v>
      </c>
      <c r="Y84" s="20">
        <v>48.788656623470096</v>
      </c>
      <c r="Z84" s="20">
        <v>0.39804955507559397</v>
      </c>
      <c r="AA84" s="20">
        <v>75.215800035997106</v>
      </c>
      <c r="AB84" s="20">
        <v>1.9747767177825799</v>
      </c>
      <c r="AC84" s="20">
        <v>6.4140647582793404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spans="4:42" ht="16">
      <c r="D85" s="6"/>
      <c r="F85" s="1" t="s">
        <v>79</v>
      </c>
      <c r="G85" s="23" t="str">
        <f t="shared" si="154"/>
        <v>ACT_BND</v>
      </c>
      <c r="H85" t="str">
        <f t="shared" ref="H85" si="159">H84</f>
        <v>UP</v>
      </c>
      <c r="J85" s="13">
        <v>2029</v>
      </c>
      <c r="K85" s="13" t="str">
        <f t="shared" si="35"/>
        <v>ELCHFO00</v>
      </c>
      <c r="L85" s="1">
        <f t="shared" si="134"/>
        <v>9.2773487401008006E-2</v>
      </c>
      <c r="M85" s="1">
        <f t="shared" si="135"/>
        <v>2.21103217782577</v>
      </c>
      <c r="N85" s="1">
        <f t="shared" si="136"/>
        <v>4.0651907847372298E-3</v>
      </c>
      <c r="O85" s="1">
        <f t="shared" si="137"/>
        <v>0.12165689680825501</v>
      </c>
      <c r="P85" s="1">
        <f t="shared" si="138"/>
        <v>0.50498372786177004</v>
      </c>
      <c r="Q85" s="1">
        <f t="shared" si="139"/>
        <v>3.7900876733861302</v>
      </c>
      <c r="R85" s="1">
        <f t="shared" si="140"/>
        <v>3.7971116875450002</v>
      </c>
      <c r="W85" s="20">
        <v>2.78320462203024E-2</v>
      </c>
      <c r="X85" s="20">
        <v>0.66330965334773195</v>
      </c>
      <c r="Y85" s="20">
        <v>1.21955723542117E-3</v>
      </c>
      <c r="Z85" s="20">
        <v>3.6497069042476599E-2</v>
      </c>
      <c r="AA85" s="20">
        <v>0.15149511835853099</v>
      </c>
      <c r="AB85" s="20">
        <v>1.13702630201584</v>
      </c>
      <c r="AC85" s="20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spans="4:42" ht="16">
      <c r="D86" s="6"/>
      <c r="F86" s="1" t="s">
        <v>79</v>
      </c>
      <c r="G86" s="23" t="str">
        <f t="shared" si="154"/>
        <v>ACT_BND</v>
      </c>
      <c r="H86" t="str">
        <f t="shared" ref="H86" si="161">H85</f>
        <v>UP</v>
      </c>
      <c r="J86" s="13">
        <v>2029</v>
      </c>
      <c r="K86" s="13" t="str">
        <f t="shared" si="35"/>
        <v>ELCHYD00</v>
      </c>
      <c r="L86" s="1">
        <f t="shared" si="134"/>
        <v>6.1272107724165599</v>
      </c>
      <c r="M86" s="1">
        <f t="shared" si="135"/>
        <v>237.07793669108599</v>
      </c>
      <c r="N86" s="1">
        <f t="shared" si="136"/>
        <v>15.2473780439833</v>
      </c>
      <c r="O86" s="1">
        <f t="shared" si="137"/>
        <v>144.54783727817201</v>
      </c>
      <c r="P86" s="1">
        <f t="shared" si="138"/>
        <v>140.08355766590199</v>
      </c>
      <c r="Q86" s="1">
        <f t="shared" si="139"/>
        <v>895.197634580986</v>
      </c>
      <c r="R86" s="1">
        <f t="shared" si="140"/>
        <v>181.73869793480401</v>
      </c>
      <c r="W86" s="20">
        <v>5.9433944492440602</v>
      </c>
      <c r="X86" s="20">
        <v>229.96559859035301</v>
      </c>
      <c r="Y86" s="20">
        <v>14.789956702663799</v>
      </c>
      <c r="Z86" s="20">
        <v>140.211402159827</v>
      </c>
      <c r="AA86" s="20">
        <v>135.881050935925</v>
      </c>
      <c r="AB86" s="20">
        <v>868.34170554355603</v>
      </c>
      <c r="AC86" s="20">
        <v>176.28653699675999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spans="4:42" ht="16">
      <c r="D87" s="6"/>
      <c r="F87" s="1" t="s">
        <v>79</v>
      </c>
      <c r="G87" s="23" t="str">
        <f t="shared" si="154"/>
        <v>ACT_BND</v>
      </c>
      <c r="H87" t="str">
        <f t="shared" ref="H87" si="163">H86</f>
        <v>UP</v>
      </c>
      <c r="J87" s="13">
        <v>2029</v>
      </c>
      <c r="K87" s="13" t="str">
        <f t="shared" si="35"/>
        <v>ENCAN01_SMR</v>
      </c>
      <c r="L87" s="1">
        <f t="shared" si="134"/>
        <v>0</v>
      </c>
      <c r="M87" s="1">
        <f t="shared" si="135"/>
        <v>0</v>
      </c>
      <c r="N87" s="1">
        <f t="shared" si="136"/>
        <v>0</v>
      </c>
      <c r="O87" s="1">
        <f t="shared" si="137"/>
        <v>0</v>
      </c>
      <c r="P87" s="17">
        <v>54.814963896328301</v>
      </c>
      <c r="Q87" s="1">
        <f t="shared" si="139"/>
        <v>0</v>
      </c>
      <c r="R87" s="17">
        <v>6.6940335635348696</v>
      </c>
      <c r="W87" s="13">
        <v>0</v>
      </c>
      <c r="X87" s="13">
        <v>0</v>
      </c>
      <c r="Y87" s="13">
        <v>0</v>
      </c>
      <c r="Z87" s="13">
        <v>0</v>
      </c>
      <c r="AA87" s="20">
        <v>274.59729589632798</v>
      </c>
      <c r="AB87" s="13">
        <v>0</v>
      </c>
      <c r="AC87" s="20">
        <v>18.756900813534902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spans="4:42" ht="16">
      <c r="D88" s="6"/>
      <c r="F88" s="1" t="s">
        <v>79</v>
      </c>
      <c r="G88" s="23" t="str">
        <f t="shared" si="154"/>
        <v>ACT_BND</v>
      </c>
      <c r="H88" t="str">
        <f t="shared" ref="H88" si="165">H87</f>
        <v>UP</v>
      </c>
      <c r="J88" s="13">
        <v>2029</v>
      </c>
      <c r="K88" s="13" t="str">
        <f t="shared" si="35"/>
        <v>ELCSOL00</v>
      </c>
      <c r="L88" s="1">
        <f t="shared" si="134"/>
        <v>13.907436407487401</v>
      </c>
      <c r="M88" s="1">
        <f t="shared" si="135"/>
        <v>4.8892898779193699</v>
      </c>
      <c r="N88" s="1">
        <f t="shared" si="136"/>
        <v>0.89442055687544997</v>
      </c>
      <c r="O88" s="1">
        <f t="shared" si="137"/>
        <v>0.21278457858171301</v>
      </c>
      <c r="P88" s="1">
        <f t="shared" si="138"/>
        <v>31.020876864650798</v>
      </c>
      <c r="Q88" s="1">
        <f t="shared" si="139"/>
        <v>0.44194777429805598</v>
      </c>
      <c r="R88" s="1">
        <f t="shared" si="140"/>
        <v>0.32442319034197298</v>
      </c>
      <c r="W88" s="20">
        <v>13.907436407487401</v>
      </c>
      <c r="X88" s="20">
        <v>4.8892898779193699</v>
      </c>
      <c r="Y88" s="20">
        <v>0.89442055687544997</v>
      </c>
      <c r="Z88" s="20">
        <v>0.21278457858171301</v>
      </c>
      <c r="AA88" s="20">
        <v>31.020876864650798</v>
      </c>
      <c r="AB88" s="20">
        <v>0.44194777429805598</v>
      </c>
      <c r="AC88" s="20">
        <v>0.32442319034197298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spans="4:42" ht="16">
      <c r="D89" s="6"/>
      <c r="F89" s="1" t="s">
        <v>79</v>
      </c>
      <c r="G89" s="23" t="str">
        <f t="shared" si="154"/>
        <v>ACT_BND</v>
      </c>
      <c r="H89" t="str">
        <f t="shared" ref="H89" si="167">H88</f>
        <v>UP</v>
      </c>
      <c r="J89" s="13">
        <v>2029</v>
      </c>
      <c r="K89" s="13" t="str">
        <f t="shared" si="35"/>
        <v>ELCWIN00</v>
      </c>
      <c r="L89" s="1">
        <f t="shared" si="134"/>
        <v>67.110254643628494</v>
      </c>
      <c r="M89" s="1">
        <f t="shared" si="135"/>
        <v>11.4831750785817</v>
      </c>
      <c r="N89" s="1">
        <f t="shared" si="136"/>
        <v>32.339718070554397</v>
      </c>
      <c r="O89" s="1">
        <f t="shared" si="137"/>
        <v>3.6860198920086402</v>
      </c>
      <c r="P89" s="1">
        <f t="shared" si="138"/>
        <v>91.475662850971901</v>
      </c>
      <c r="Q89" s="1">
        <f t="shared" si="139"/>
        <v>53.922104139668797</v>
      </c>
      <c r="R89" s="1">
        <f t="shared" si="140"/>
        <v>46.797190140028803</v>
      </c>
      <c r="W89" s="20">
        <v>67.110254643628494</v>
      </c>
      <c r="X89" s="20">
        <v>11.4831750785817</v>
      </c>
      <c r="Y89" s="20">
        <v>32.339718070554397</v>
      </c>
      <c r="Z89" s="20">
        <v>3.6860198920086402</v>
      </c>
      <c r="AA89" s="20">
        <v>91.475662850971901</v>
      </c>
      <c r="AB89" s="20">
        <v>53.922104139668797</v>
      </c>
      <c r="AC89" s="20">
        <v>46.797190140028803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spans="4:42" ht="16">
      <c r="D90" s="6"/>
      <c r="F90" s="1" t="s">
        <v>79</v>
      </c>
      <c r="G90" s="23" t="str">
        <f t="shared" si="154"/>
        <v>ACT_BND</v>
      </c>
      <c r="H90" t="str">
        <f t="shared" ref="H90" si="169">H89</f>
        <v>UP</v>
      </c>
      <c r="J90" s="13">
        <v>2029</v>
      </c>
      <c r="K90" s="13" t="str">
        <f t="shared" si="35"/>
        <v>ELCWOO00</v>
      </c>
      <c r="L90" s="1">
        <f t="shared" si="134"/>
        <v>10.846799681168401</v>
      </c>
      <c r="M90" s="1">
        <f t="shared" si="135"/>
        <v>35.6937071819397</v>
      </c>
      <c r="N90" s="1">
        <f t="shared" si="136"/>
        <v>0.79492712372724605</v>
      </c>
      <c r="O90" s="1">
        <f t="shared" si="137"/>
        <v>0.76473664074874004</v>
      </c>
      <c r="P90" s="1">
        <f t="shared" si="138"/>
        <v>11.331893448524101</v>
      </c>
      <c r="Q90" s="1">
        <f t="shared" si="139"/>
        <v>13.895262357297099</v>
      </c>
      <c r="R90" s="1">
        <f t="shared" si="140"/>
        <v>4.1947029860125404</v>
      </c>
      <c r="W90" s="20">
        <v>3.7963798884089299</v>
      </c>
      <c r="X90" s="20">
        <v>12.4927975136789</v>
      </c>
      <c r="Y90" s="20">
        <v>0.27822449330453602</v>
      </c>
      <c r="Z90" s="20">
        <v>0.26765782426205897</v>
      </c>
      <c r="AA90" s="20">
        <v>3.96616270698344</v>
      </c>
      <c r="AB90" s="13">
        <v>4.8633418250540004</v>
      </c>
      <c r="AC90" s="20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spans="4:42" ht="16">
      <c r="D91" s="6"/>
      <c r="F91" s="1" t="s">
        <v>79</v>
      </c>
      <c r="G91" s="23" t="str">
        <f t="shared" si="154"/>
        <v>ACT_BND</v>
      </c>
      <c r="H91" t="str">
        <f t="shared" ref="H91" si="171">H90</f>
        <v>UP</v>
      </c>
      <c r="J91" s="13">
        <v>2030</v>
      </c>
      <c r="K91" s="13" t="str">
        <f t="shared" ref="K91:K154" si="172">K83</f>
        <v>ELCCOH00</v>
      </c>
      <c r="L91" s="1">
        <f t="shared" si="134"/>
        <v>0</v>
      </c>
      <c r="M91" s="1">
        <f t="shared" si="135"/>
        <v>0</v>
      </c>
      <c r="N91" s="1">
        <f t="shared" si="136"/>
        <v>6.20296692054111</v>
      </c>
      <c r="O91" s="1">
        <f t="shared" si="137"/>
        <v>0</v>
      </c>
      <c r="P91" s="1">
        <f t="shared" si="138"/>
        <v>0</v>
      </c>
      <c r="Q91" s="1">
        <f t="shared" si="139"/>
        <v>0</v>
      </c>
      <c r="R91" s="1">
        <f t="shared" si="140"/>
        <v>7.8530813534917097E-4</v>
      </c>
      <c r="W91" s="13">
        <v>0</v>
      </c>
      <c r="X91" s="13">
        <v>0</v>
      </c>
      <c r="Y91" s="20">
        <v>2.3571274298056202</v>
      </c>
      <c r="Z91" s="13">
        <v>0</v>
      </c>
      <c r="AA91" s="13">
        <v>0</v>
      </c>
      <c r="AB91" s="13">
        <v>0</v>
      </c>
      <c r="AC91" s="20">
        <v>2.9841709143268498E-4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spans="4:42" ht="16">
      <c r="D92" s="6"/>
      <c r="F92" s="1" t="s">
        <v>79</v>
      </c>
      <c r="G92" s="23" t="str">
        <f t="shared" si="154"/>
        <v>ACT_BND</v>
      </c>
      <c r="H92" t="str">
        <f t="shared" ref="H92" si="174">H91</f>
        <v>UP</v>
      </c>
      <c r="J92" s="13">
        <v>2030</v>
      </c>
      <c r="K92" s="13" t="str">
        <f t="shared" si="172"/>
        <v>ELCGAS00</v>
      </c>
      <c r="L92" s="1">
        <f t="shared" si="134"/>
        <v>650.69121931245502</v>
      </c>
      <c r="M92" s="1">
        <f t="shared" si="135"/>
        <v>94.955235961122995</v>
      </c>
      <c r="N92" s="1">
        <f t="shared" si="136"/>
        <v>126.185941864651</v>
      </c>
      <c r="O92" s="1">
        <f t="shared" si="137"/>
        <v>0.11104018178545701</v>
      </c>
      <c r="P92" s="1">
        <f t="shared" si="138"/>
        <v>219.698509989201</v>
      </c>
      <c r="Q92" s="1">
        <f t="shared" si="139"/>
        <v>1.5273179130669501</v>
      </c>
      <c r="R92" s="1">
        <f t="shared" si="140"/>
        <v>12.326515983171401</v>
      </c>
      <c r="W92" s="20">
        <v>260.27648772498202</v>
      </c>
      <c r="X92" s="20">
        <v>37.982094384449198</v>
      </c>
      <c r="Y92" s="20">
        <v>50.474376745860297</v>
      </c>
      <c r="Z92" s="20">
        <v>4.4416072714182901E-2</v>
      </c>
      <c r="AA92" s="20">
        <v>87.879403995680306</v>
      </c>
      <c r="AB92" s="20">
        <v>0.61092716522678203</v>
      </c>
      <c r="AC92" s="20">
        <v>4.9306063932685404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spans="4:42" ht="16">
      <c r="D93" s="6"/>
      <c r="F93" s="1" t="s">
        <v>79</v>
      </c>
      <c r="G93" s="23" t="str">
        <f t="shared" si="154"/>
        <v>ACT_BND</v>
      </c>
      <c r="H93" t="str">
        <f t="shared" ref="H93" si="176">H92</f>
        <v>UP</v>
      </c>
      <c r="J93" s="13">
        <v>2030</v>
      </c>
      <c r="K93" s="13" t="str">
        <f t="shared" si="172"/>
        <v>ELCHFO00</v>
      </c>
      <c r="L93" s="1">
        <f t="shared" si="134"/>
        <v>0</v>
      </c>
      <c r="M93" s="1">
        <f t="shared" si="135"/>
        <v>1.8871269496040299</v>
      </c>
      <c r="N93" s="1">
        <f t="shared" si="136"/>
        <v>0</v>
      </c>
      <c r="O93" s="1">
        <f t="shared" si="137"/>
        <v>9.4013678905687705E-3</v>
      </c>
      <c r="P93" s="1">
        <f t="shared" si="138"/>
        <v>0.16393161699064099</v>
      </c>
      <c r="Q93" s="1">
        <f t="shared" si="139"/>
        <v>3.8620158387329</v>
      </c>
      <c r="R93" s="1">
        <f t="shared" si="140"/>
        <v>1.5004060574753999</v>
      </c>
      <c r="W93" s="13">
        <v>0</v>
      </c>
      <c r="X93" s="20">
        <v>0.56613808488120898</v>
      </c>
      <c r="Y93" s="13">
        <v>0</v>
      </c>
      <c r="Z93" s="20">
        <v>2.82041036717063E-3</v>
      </c>
      <c r="AA93" s="20">
        <v>4.9179485097192201E-2</v>
      </c>
      <c r="AB93" s="20">
        <v>1.1586047516198701</v>
      </c>
      <c r="AC93" s="20">
        <v>0.45012181724262101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spans="4:42" ht="16">
      <c r="D94" s="6"/>
      <c r="F94" s="1" t="s">
        <v>79</v>
      </c>
      <c r="G94" s="23" t="str">
        <f t="shared" si="154"/>
        <v>ACT_BND</v>
      </c>
      <c r="H94" t="str">
        <f t="shared" ref="H94" si="178">H93</f>
        <v>UP</v>
      </c>
      <c r="J94" s="13">
        <v>2030</v>
      </c>
      <c r="K94" s="13" t="str">
        <f t="shared" si="172"/>
        <v>ELCHYD00</v>
      </c>
      <c r="L94" s="1">
        <f t="shared" si="134"/>
        <v>6.1272107724165599</v>
      </c>
      <c r="M94" s="1">
        <f t="shared" si="135"/>
        <v>237.143626424112</v>
      </c>
      <c r="N94" s="1">
        <f t="shared" si="136"/>
        <v>15.372333043872001</v>
      </c>
      <c r="O94" s="1">
        <f t="shared" si="137"/>
        <v>148.773664506839</v>
      </c>
      <c r="P94" s="1">
        <f t="shared" si="138"/>
        <v>141.78322189070201</v>
      </c>
      <c r="Q94" s="1">
        <f t="shared" si="139"/>
        <v>912.09663816585396</v>
      </c>
      <c r="R94" s="1">
        <f t="shared" si="140"/>
        <v>182.70692377813899</v>
      </c>
      <c r="W94" s="20">
        <v>5.9433944492440602</v>
      </c>
      <c r="X94" s="20">
        <v>230.02931763138901</v>
      </c>
      <c r="Y94" s="20">
        <v>14.9111630525558</v>
      </c>
      <c r="Z94" s="20">
        <v>144.31045457163401</v>
      </c>
      <c r="AA94" s="20">
        <v>137.529725233981</v>
      </c>
      <c r="AB94" s="20">
        <v>884.73373902087803</v>
      </c>
      <c r="AC94" s="20">
        <v>177.22571606479499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spans="4:42" ht="16">
      <c r="D95" s="6"/>
      <c r="F95" s="1" t="s">
        <v>79</v>
      </c>
      <c r="G95" s="23" t="str">
        <f t="shared" si="154"/>
        <v>ACT_BND</v>
      </c>
      <c r="H95" t="str">
        <f t="shared" ref="H95" si="180">H94</f>
        <v>UP</v>
      </c>
      <c r="J95" s="13">
        <v>2030</v>
      </c>
      <c r="K95" s="13" t="str">
        <f t="shared" si="172"/>
        <v>ENCAN01_SMR</v>
      </c>
      <c r="L95" s="1">
        <f t="shared" si="134"/>
        <v>0</v>
      </c>
      <c r="M95" s="1">
        <f t="shared" si="135"/>
        <v>0</v>
      </c>
      <c r="N95" s="1">
        <f t="shared" si="136"/>
        <v>0</v>
      </c>
      <c r="O95" s="1">
        <f t="shared" si="137"/>
        <v>0</v>
      </c>
      <c r="P95" s="17">
        <v>83.257410368610095</v>
      </c>
      <c r="Q95" s="1">
        <f t="shared" si="139"/>
        <v>0</v>
      </c>
      <c r="R95" s="17">
        <v>7.7980837095032198</v>
      </c>
      <c r="W95" s="13">
        <v>0</v>
      </c>
      <c r="X95" s="13">
        <v>0</v>
      </c>
      <c r="Y95" s="13">
        <v>0</v>
      </c>
      <c r="Z95" s="13">
        <v>0</v>
      </c>
      <c r="AA95" s="20">
        <v>295.95224236860997</v>
      </c>
      <c r="AB95" s="13">
        <v>0</v>
      </c>
      <c r="AC95" s="20">
        <v>19.471826209503199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spans="4:42" ht="16">
      <c r="D96" s="6"/>
      <c r="F96" s="1" t="s">
        <v>79</v>
      </c>
      <c r="G96" s="23" t="str">
        <f t="shared" si="154"/>
        <v>ACT_BND</v>
      </c>
      <c r="H96" t="str">
        <f t="shared" ref="H96" si="182">H95</f>
        <v>UP</v>
      </c>
      <c r="J96" s="13">
        <v>2030</v>
      </c>
      <c r="K96" s="13" t="str">
        <f t="shared" si="172"/>
        <v>ELCSOL00</v>
      </c>
      <c r="L96" s="1">
        <f t="shared" si="134"/>
        <v>15.2062794600432</v>
      </c>
      <c r="M96" s="1">
        <f t="shared" si="135"/>
        <v>5.4180663999604004</v>
      </c>
      <c r="N96" s="1">
        <f t="shared" si="136"/>
        <v>1.20470241396688</v>
      </c>
      <c r="O96" s="1">
        <f t="shared" si="137"/>
        <v>0.250366827393808</v>
      </c>
      <c r="P96" s="1">
        <f t="shared" si="138"/>
        <v>31.342875147588199</v>
      </c>
      <c r="Q96" s="1">
        <f t="shared" si="139"/>
        <v>0.52585576637869003</v>
      </c>
      <c r="R96" s="1">
        <f t="shared" si="140"/>
        <v>0.44910983279337702</v>
      </c>
      <c r="W96" s="20">
        <v>15.2062794600432</v>
      </c>
      <c r="X96" s="20">
        <v>5.4180663999604004</v>
      </c>
      <c r="Y96" s="20">
        <v>1.20470241396688</v>
      </c>
      <c r="Z96" s="20">
        <v>0.250366827393808</v>
      </c>
      <c r="AA96" s="20">
        <v>31.342875147588199</v>
      </c>
      <c r="AB96" s="20">
        <v>0.52585576637869003</v>
      </c>
      <c r="AC96" s="20">
        <v>0.44910983279337702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spans="4:42" ht="16">
      <c r="D97" s="6"/>
      <c r="F97" s="1" t="s">
        <v>79</v>
      </c>
      <c r="G97" s="23" t="str">
        <f t="shared" si="154"/>
        <v>ACT_BND</v>
      </c>
      <c r="H97" t="str">
        <f t="shared" ref="H97" si="184">H96</f>
        <v>UP</v>
      </c>
      <c r="J97" s="13">
        <v>2030</v>
      </c>
      <c r="K97" s="13" t="str">
        <f t="shared" si="172"/>
        <v>ELCWIN00</v>
      </c>
      <c r="L97" s="1">
        <f t="shared" si="134"/>
        <v>71.252568322534202</v>
      </c>
      <c r="M97" s="1">
        <f t="shared" si="135"/>
        <v>12.1445251689345</v>
      </c>
      <c r="N97" s="1">
        <f t="shared" si="136"/>
        <v>34.711750446364299</v>
      </c>
      <c r="O97" s="1">
        <f t="shared" si="137"/>
        <v>3.9506931353491699</v>
      </c>
      <c r="P97" s="1">
        <f t="shared" si="138"/>
        <v>102.751420950324</v>
      </c>
      <c r="Q97" s="1">
        <f t="shared" si="139"/>
        <v>53.922104139668797</v>
      </c>
      <c r="R97" s="1">
        <f t="shared" si="140"/>
        <v>53.993641133549303</v>
      </c>
      <c r="W97" s="20">
        <v>71.252568322534202</v>
      </c>
      <c r="X97" s="20">
        <v>12.1445251689345</v>
      </c>
      <c r="Y97" s="20">
        <v>34.711750446364299</v>
      </c>
      <c r="Z97" s="20">
        <v>3.9506931353491699</v>
      </c>
      <c r="AA97" s="20">
        <v>102.751420950324</v>
      </c>
      <c r="AB97" s="20">
        <v>53.922104139668797</v>
      </c>
      <c r="AC97" s="20">
        <v>53.993641133549303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spans="4:42" ht="16">
      <c r="D98" s="6"/>
      <c r="F98" s="1" t="s">
        <v>79</v>
      </c>
      <c r="G98" s="23" t="str">
        <f t="shared" si="154"/>
        <v>ACT_BND</v>
      </c>
      <c r="H98" t="str">
        <f t="shared" ref="H98" si="186">H97</f>
        <v>UP</v>
      </c>
      <c r="J98" s="13">
        <v>2030</v>
      </c>
      <c r="K98" s="13" t="str">
        <f t="shared" si="172"/>
        <v>ELCWOO00</v>
      </c>
      <c r="L98" s="1">
        <f t="shared" si="134"/>
        <v>11.8934414686825</v>
      </c>
      <c r="M98" s="1">
        <f t="shared" si="135"/>
        <v>32.974786204875102</v>
      </c>
      <c r="N98" s="1">
        <f t="shared" si="136"/>
        <v>0.12995988892317201</v>
      </c>
      <c r="O98" s="1">
        <f t="shared" si="137"/>
        <v>0.831761981590043</v>
      </c>
      <c r="P98" s="1">
        <f t="shared" si="138"/>
        <v>12.357297130515301</v>
      </c>
      <c r="Q98" s="1">
        <f t="shared" si="139"/>
        <v>13.970500164558301</v>
      </c>
      <c r="R98" s="1">
        <f t="shared" si="140"/>
        <v>4.2182559863313704</v>
      </c>
      <c r="W98" s="20">
        <v>4.1627045140388796</v>
      </c>
      <c r="X98" s="20">
        <v>11.5411751717063</v>
      </c>
      <c r="Y98" s="20">
        <v>4.5485961123110097E-2</v>
      </c>
      <c r="Z98" s="20">
        <v>0.29111669355651498</v>
      </c>
      <c r="AA98" s="20">
        <v>4.3250539956803502</v>
      </c>
      <c r="AB98" s="20">
        <v>4.8896750575953902</v>
      </c>
      <c r="AC98" s="20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spans="4:42" ht="16">
      <c r="D99" s="6"/>
      <c r="F99" s="1" t="s">
        <v>79</v>
      </c>
      <c r="G99" s="23" t="str">
        <f t="shared" si="154"/>
        <v>ACT_BND</v>
      </c>
      <c r="H99" t="str">
        <f t="shared" ref="H99" si="188">H98</f>
        <v>UP</v>
      </c>
      <c r="J99" s="13">
        <v>2031</v>
      </c>
      <c r="K99" s="13" t="str">
        <f t="shared" si="172"/>
        <v>ELCCOH00</v>
      </c>
      <c r="L99" s="1">
        <f t="shared" si="134"/>
        <v>0</v>
      </c>
      <c r="M99" s="1">
        <f t="shared" si="135"/>
        <v>0</v>
      </c>
      <c r="N99" s="1">
        <f t="shared" si="136"/>
        <v>6.20296692054111</v>
      </c>
      <c r="O99" s="1">
        <f t="shared" si="137"/>
        <v>0</v>
      </c>
      <c r="P99" s="1">
        <f t="shared" si="138"/>
        <v>0</v>
      </c>
      <c r="Q99" s="1">
        <f t="shared" si="139"/>
        <v>0</v>
      </c>
      <c r="R99" s="1">
        <f t="shared" si="140"/>
        <v>0</v>
      </c>
      <c r="W99" s="13">
        <v>0</v>
      </c>
      <c r="X99" s="13">
        <v>0</v>
      </c>
      <c r="Y99" s="20">
        <v>2.3571274298056202</v>
      </c>
      <c r="Z99" s="13">
        <v>0</v>
      </c>
      <c r="AA99" s="13">
        <v>0</v>
      </c>
      <c r="AB99" s="13">
        <v>0</v>
      </c>
      <c r="AC99" s="13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spans="4:42" ht="16">
      <c r="D100" s="6"/>
      <c r="F100" s="1" t="s">
        <v>79</v>
      </c>
      <c r="G100" s="23" t="str">
        <f t="shared" si="154"/>
        <v>ACT_BND</v>
      </c>
      <c r="H100" t="str">
        <f t="shared" ref="H100" si="190">H99</f>
        <v>UP</v>
      </c>
      <c r="J100" s="13">
        <v>2031</v>
      </c>
      <c r="K100" s="13" t="str">
        <f t="shared" si="172"/>
        <v>ELCGAS00</v>
      </c>
      <c r="L100" s="1">
        <f t="shared" si="134"/>
        <v>554.36168268538495</v>
      </c>
      <c r="M100" s="1">
        <f t="shared" si="135"/>
        <v>91.914193747300203</v>
      </c>
      <c r="N100" s="1">
        <f t="shared" si="136"/>
        <v>107.76266603671699</v>
      </c>
      <c r="O100" s="1">
        <f t="shared" si="137"/>
        <v>0.116798972642188</v>
      </c>
      <c r="P100" s="1">
        <f t="shared" si="138"/>
        <v>182.96209935205201</v>
      </c>
      <c r="Q100" s="1">
        <f t="shared" si="139"/>
        <v>1.5202328419726401</v>
      </c>
      <c r="R100" s="1">
        <f t="shared" si="140"/>
        <v>3.8469515777357701</v>
      </c>
      <c r="W100" s="20">
        <v>221.74467307415401</v>
      </c>
      <c r="X100" s="20">
        <v>36.765677498920098</v>
      </c>
      <c r="Y100" s="20">
        <v>43.105066414686803</v>
      </c>
      <c r="Z100" s="20">
        <v>4.6719589056875399E-2</v>
      </c>
      <c r="AA100" s="20">
        <v>73.184839740820706</v>
      </c>
      <c r="AB100" s="20">
        <v>0.60809313678905696</v>
      </c>
      <c r="AC100" s="20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spans="4:42" ht="16">
      <c r="D101" s="6"/>
      <c r="F101" s="1" t="s">
        <v>79</v>
      </c>
      <c r="G101" s="23" t="str">
        <f t="shared" si="154"/>
        <v>ACT_BND</v>
      </c>
      <c r="H101" t="str">
        <f t="shared" ref="H101" si="192">H100</f>
        <v>UP</v>
      </c>
      <c r="J101" s="13">
        <v>2031</v>
      </c>
      <c r="K101" s="13" t="str">
        <f t="shared" si="172"/>
        <v>ELCHFO00</v>
      </c>
      <c r="L101" s="1">
        <f t="shared" si="134"/>
        <v>0</v>
      </c>
      <c r="M101" s="1">
        <f t="shared" si="135"/>
        <v>2.2032492807775399</v>
      </c>
      <c r="N101" s="1">
        <f t="shared" si="136"/>
        <v>0</v>
      </c>
      <c r="O101" s="1">
        <f t="shared" si="137"/>
        <v>1.0931078905687499E-2</v>
      </c>
      <c r="P101" s="1">
        <f t="shared" si="138"/>
        <v>0.16393161699064099</v>
      </c>
      <c r="Q101" s="1">
        <f t="shared" si="139"/>
        <v>3.8744588432925302</v>
      </c>
      <c r="R101" s="1">
        <f t="shared" si="140"/>
        <v>1.57043801655868</v>
      </c>
      <c r="W101" s="13">
        <v>0</v>
      </c>
      <c r="X101" s="20">
        <v>0.66097478423326095</v>
      </c>
      <c r="Y101" s="13">
        <v>0</v>
      </c>
      <c r="Z101" s="20">
        <v>3.2793236717062598E-3</v>
      </c>
      <c r="AA101" s="20">
        <v>4.9179485097192201E-2</v>
      </c>
      <c r="AB101" s="20">
        <v>1.16233765298776</v>
      </c>
      <c r="AC101" s="20">
        <v>0.47113140496760297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spans="4:42" ht="16">
      <c r="D102" s="6"/>
      <c r="F102" s="1" t="s">
        <v>79</v>
      </c>
      <c r="G102" s="23" t="str">
        <f t="shared" si="154"/>
        <v>ACT_BND</v>
      </c>
      <c r="H102" t="str">
        <f t="shared" ref="H102" si="194">H101</f>
        <v>UP</v>
      </c>
      <c r="J102" s="13">
        <v>2031</v>
      </c>
      <c r="K102" s="13" t="str">
        <f t="shared" si="172"/>
        <v>ELCHYD00</v>
      </c>
      <c r="L102" s="1">
        <f t="shared" si="134"/>
        <v>6.1272107724165599</v>
      </c>
      <c r="M102" s="1">
        <f t="shared" si="135"/>
        <v>237.195845180097</v>
      </c>
      <c r="N102" s="1">
        <f t="shared" si="136"/>
        <v>15.2730588497251</v>
      </c>
      <c r="O102" s="1">
        <f t="shared" si="137"/>
        <v>151.41859570409599</v>
      </c>
      <c r="P102" s="1">
        <f t="shared" si="138"/>
        <v>143.756633675492</v>
      </c>
      <c r="Q102" s="1">
        <f t="shared" si="139"/>
        <v>920.97680746365097</v>
      </c>
      <c r="R102" s="1">
        <f t="shared" si="140"/>
        <v>181.627719678549</v>
      </c>
      <c r="W102" s="20">
        <v>5.9433944492440602</v>
      </c>
      <c r="X102" s="20">
        <v>230.07996982469399</v>
      </c>
      <c r="Y102" s="20">
        <v>14.814867084233301</v>
      </c>
      <c r="Z102" s="20">
        <v>146.876037832973</v>
      </c>
      <c r="AA102" s="20">
        <v>139.443934665227</v>
      </c>
      <c r="AB102" s="20">
        <v>893.34750323974094</v>
      </c>
      <c r="AC102" s="20">
        <v>176.17888808819299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spans="4:42" ht="16">
      <c r="D103" s="6"/>
      <c r="F103" s="1" t="s">
        <v>79</v>
      </c>
      <c r="G103" s="23" t="str">
        <f t="shared" si="154"/>
        <v>ACT_BND</v>
      </c>
      <c r="H103" t="str">
        <f t="shared" ref="H103" si="196">H102</f>
        <v>UP</v>
      </c>
      <c r="J103" s="13">
        <v>2031</v>
      </c>
      <c r="K103" s="13" t="str">
        <f t="shared" si="172"/>
        <v>ENCAN01_SMR</v>
      </c>
      <c r="L103" s="1">
        <f t="shared" si="134"/>
        <v>0</v>
      </c>
      <c r="M103" s="1">
        <f t="shared" si="135"/>
        <v>4.8010488588912903</v>
      </c>
      <c r="N103" s="1">
        <f t="shared" si="136"/>
        <v>4.3502844348452099</v>
      </c>
      <c r="O103" s="1">
        <f t="shared" si="137"/>
        <v>0.224360016954644</v>
      </c>
      <c r="P103" s="17">
        <v>109.265236718503</v>
      </c>
      <c r="Q103" s="1">
        <f t="shared" si="139"/>
        <v>0</v>
      </c>
      <c r="R103" s="17">
        <v>7.7393484163067097</v>
      </c>
      <c r="W103" s="13">
        <v>0</v>
      </c>
      <c r="X103" s="20">
        <v>4.8010488588912903</v>
      </c>
      <c r="Y103" s="20">
        <v>4.3502844348452099</v>
      </c>
      <c r="Z103" s="20">
        <v>0.224360016954644</v>
      </c>
      <c r="AA103" s="20">
        <v>314.87256871850298</v>
      </c>
      <c r="AB103" s="13">
        <v>0</v>
      </c>
      <c r="AC103" s="20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spans="4:42" ht="16">
      <c r="D104" s="6"/>
      <c r="F104" s="1" t="s">
        <v>79</v>
      </c>
      <c r="G104" s="23" t="str">
        <f t="shared" si="154"/>
        <v>ACT_BND</v>
      </c>
      <c r="H104" t="str">
        <f t="shared" ref="H104" si="198">H103</f>
        <v>UP</v>
      </c>
      <c r="J104" s="13">
        <v>2031</v>
      </c>
      <c r="K104" s="13" t="str">
        <f t="shared" si="172"/>
        <v>ELCSOL00</v>
      </c>
      <c r="L104" s="1">
        <f t="shared" si="134"/>
        <v>27.920583164146901</v>
      </c>
      <c r="M104" s="1">
        <f t="shared" si="135"/>
        <v>8.8684364442440593</v>
      </c>
      <c r="N104" s="1">
        <f t="shared" si="136"/>
        <v>2.1524052674586001</v>
      </c>
      <c r="O104" s="1">
        <f t="shared" si="137"/>
        <v>0.32520462969762398</v>
      </c>
      <c r="P104" s="1">
        <f t="shared" si="138"/>
        <v>33.190586105111599</v>
      </c>
      <c r="Q104" s="1">
        <f t="shared" si="139"/>
        <v>0.870490116630669</v>
      </c>
      <c r="R104" s="1">
        <f t="shared" si="140"/>
        <v>0.73497764002879795</v>
      </c>
      <c r="W104" s="20">
        <v>27.920583164146901</v>
      </c>
      <c r="X104" s="20">
        <v>8.8684364442440593</v>
      </c>
      <c r="Y104" s="20">
        <v>2.1524052674586001</v>
      </c>
      <c r="Z104" s="20">
        <v>0.32520462969762398</v>
      </c>
      <c r="AA104" s="20">
        <v>33.190586105111599</v>
      </c>
      <c r="AB104" s="20">
        <v>0.870490116630669</v>
      </c>
      <c r="AC104" s="20">
        <v>0.73497764002879795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spans="4:42" ht="16">
      <c r="D105" s="6"/>
      <c r="F105" s="1" t="s">
        <v>79</v>
      </c>
      <c r="G105" s="23" t="str">
        <f t="shared" si="154"/>
        <v>ACT_BND</v>
      </c>
      <c r="H105" t="str">
        <f t="shared" ref="H105" si="200">H104</f>
        <v>UP</v>
      </c>
      <c r="J105" s="13">
        <v>2031</v>
      </c>
      <c r="K105" s="13" t="str">
        <f t="shared" si="172"/>
        <v>ELCWIN00</v>
      </c>
      <c r="L105" s="1">
        <f t="shared" si="134"/>
        <v>94.0789572354212</v>
      </c>
      <c r="M105" s="1">
        <f t="shared" si="135"/>
        <v>15.6672951114471</v>
      </c>
      <c r="N105" s="1">
        <f t="shared" si="136"/>
        <v>36.924312526997802</v>
      </c>
      <c r="O105" s="1">
        <f t="shared" si="137"/>
        <v>3.95497268898488</v>
      </c>
      <c r="P105" s="1">
        <f t="shared" si="138"/>
        <v>127.609813822894</v>
      </c>
      <c r="Q105" s="1">
        <f t="shared" si="139"/>
        <v>54.374844420446401</v>
      </c>
      <c r="R105" s="1">
        <f t="shared" si="140"/>
        <v>67.815715230021596</v>
      </c>
      <c r="W105" s="20">
        <v>94.0789572354212</v>
      </c>
      <c r="X105" s="20">
        <v>15.6672951114471</v>
      </c>
      <c r="Y105" s="20">
        <v>36.924312526997802</v>
      </c>
      <c r="Z105" s="20">
        <v>3.95497268898488</v>
      </c>
      <c r="AA105" s="20">
        <v>127.609813822894</v>
      </c>
      <c r="AB105" s="20">
        <v>54.374844420446401</v>
      </c>
      <c r="AC105" s="20">
        <v>67.815715230021596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spans="4:42" ht="16">
      <c r="D106" s="6"/>
      <c r="F106" s="1" t="s">
        <v>79</v>
      </c>
      <c r="G106" s="23" t="str">
        <f t="shared" si="154"/>
        <v>ACT_BND</v>
      </c>
      <c r="H106" t="str">
        <f t="shared" ref="H106" si="202">H105</f>
        <v>UP</v>
      </c>
      <c r="J106" s="13">
        <v>2031</v>
      </c>
      <c r="K106" s="13" t="str">
        <f t="shared" si="172"/>
        <v>ELCWOO00</v>
      </c>
      <c r="L106" s="1">
        <f t="shared" si="134"/>
        <v>26.6624976756145</v>
      </c>
      <c r="M106" s="1">
        <f t="shared" si="135"/>
        <v>38.189170723850602</v>
      </c>
      <c r="N106" s="1">
        <f t="shared" si="136"/>
        <v>10.492980170729201</v>
      </c>
      <c r="O106" s="1">
        <f t="shared" si="137"/>
        <v>0.85733927707497704</v>
      </c>
      <c r="P106" s="1">
        <f t="shared" si="138"/>
        <v>11.9277028180603</v>
      </c>
      <c r="Q106" s="1">
        <f t="shared" si="139"/>
        <v>14.353836542219501</v>
      </c>
      <c r="R106" s="1">
        <f t="shared" si="140"/>
        <v>3.1300401221022298</v>
      </c>
      <c r="W106" s="20">
        <v>9.3318741864650807</v>
      </c>
      <c r="X106" s="20">
        <v>13.3662097533477</v>
      </c>
      <c r="Y106" s="20">
        <v>3.67254305975522</v>
      </c>
      <c r="Z106" s="20">
        <v>0.30006874697624197</v>
      </c>
      <c r="AA106" s="20">
        <v>4.1746959863210904</v>
      </c>
      <c r="AB106" s="20">
        <v>5.0238427897768201</v>
      </c>
      <c r="AC106" s="20">
        <v>1.0955140427357799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spans="4:42" ht="16">
      <c r="D107" s="6"/>
      <c r="F107" s="1" t="s">
        <v>79</v>
      </c>
      <c r="G107" s="23" t="str">
        <f t="shared" si="154"/>
        <v>ACT_BND</v>
      </c>
      <c r="H107" t="str">
        <f t="shared" ref="H107" si="204">H106</f>
        <v>UP</v>
      </c>
      <c r="J107" s="13">
        <v>2032</v>
      </c>
      <c r="K107" s="13" t="str">
        <f t="shared" si="172"/>
        <v>ELCCOH00</v>
      </c>
      <c r="L107" s="1">
        <f t="shared" si="134"/>
        <v>0</v>
      </c>
      <c r="M107" s="1">
        <f t="shared" si="135"/>
        <v>0</v>
      </c>
      <c r="N107" s="1">
        <f t="shared" si="136"/>
        <v>6.20296692054111</v>
      </c>
      <c r="O107" s="1">
        <f t="shared" si="137"/>
        <v>0</v>
      </c>
      <c r="P107" s="1">
        <f t="shared" si="138"/>
        <v>0</v>
      </c>
      <c r="Q107" s="1">
        <f t="shared" si="139"/>
        <v>0</v>
      </c>
      <c r="R107" s="1">
        <f t="shared" si="140"/>
        <v>0</v>
      </c>
      <c r="W107" s="13">
        <v>0</v>
      </c>
      <c r="X107" s="13">
        <v>0</v>
      </c>
      <c r="Y107" s="20">
        <v>2.3571274298056202</v>
      </c>
      <c r="Z107" s="13">
        <v>0</v>
      </c>
      <c r="AA107" s="13">
        <v>0</v>
      </c>
      <c r="AB107" s="13">
        <v>0</v>
      </c>
      <c r="AC107" s="13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spans="4:42" ht="16">
      <c r="D108" s="6"/>
      <c r="F108" s="1" t="s">
        <v>79</v>
      </c>
      <c r="G108" s="23" t="str">
        <f t="shared" si="154"/>
        <v>ACT_BND</v>
      </c>
      <c r="H108" t="str">
        <f t="shared" ref="H108" si="206">H107</f>
        <v>UP</v>
      </c>
      <c r="J108" s="13">
        <v>2032</v>
      </c>
      <c r="K108" s="13" t="str">
        <f t="shared" si="172"/>
        <v>ELCGAS00</v>
      </c>
      <c r="L108" s="1">
        <f t="shared" si="134"/>
        <v>480.29978068754502</v>
      </c>
      <c r="M108" s="1">
        <f t="shared" si="135"/>
        <v>53.162575074693997</v>
      </c>
      <c r="N108" s="1">
        <f t="shared" si="136"/>
        <v>91.251237131029498</v>
      </c>
      <c r="O108" s="1">
        <f t="shared" si="137"/>
        <v>0.126643447804176</v>
      </c>
      <c r="P108" s="1">
        <f t="shared" si="138"/>
        <v>145.79463858891299</v>
      </c>
      <c r="Q108" s="1">
        <f t="shared" si="139"/>
        <v>1.49533061555076</v>
      </c>
      <c r="R108" s="1">
        <f t="shared" si="140"/>
        <v>2.3364487850971898</v>
      </c>
      <c r="W108" s="20">
        <v>192.11991227501801</v>
      </c>
      <c r="X108" s="20">
        <v>21.2650300298776</v>
      </c>
      <c r="Y108" s="20">
        <v>36.500494852411798</v>
      </c>
      <c r="Z108" s="20">
        <v>5.0657379121670301E-2</v>
      </c>
      <c r="AA108" s="20">
        <v>58.3178554355651</v>
      </c>
      <c r="AB108" s="20">
        <v>0.59813224622030203</v>
      </c>
      <c r="AC108" s="20">
        <v>0.93457951403887696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spans="4:42" ht="16">
      <c r="D109" s="6"/>
      <c r="F109" s="1" t="s">
        <v>79</v>
      </c>
      <c r="G109" s="23" t="str">
        <f t="shared" si="154"/>
        <v>ACT_BND</v>
      </c>
      <c r="H109" t="str">
        <f t="shared" ref="H109" si="208">H108</f>
        <v>UP</v>
      </c>
      <c r="J109" s="13">
        <v>2032</v>
      </c>
      <c r="K109" s="13" t="str">
        <f t="shared" si="172"/>
        <v>ELCHFO00</v>
      </c>
      <c r="L109" s="1">
        <f t="shared" si="134"/>
        <v>0</v>
      </c>
      <c r="M109" s="1">
        <f t="shared" si="135"/>
        <v>2.0814725430765502</v>
      </c>
      <c r="N109" s="1">
        <f t="shared" si="136"/>
        <v>0</v>
      </c>
      <c r="O109" s="1">
        <f t="shared" si="137"/>
        <v>1.3071307775378E-2</v>
      </c>
      <c r="P109" s="1">
        <f t="shared" si="138"/>
        <v>0.16393161699064099</v>
      </c>
      <c r="Q109" s="1">
        <f t="shared" si="139"/>
        <v>3.8744588432925302</v>
      </c>
      <c r="R109" s="1">
        <f t="shared" si="140"/>
        <v>1.3325837937364999</v>
      </c>
      <c r="W109" s="13">
        <v>0</v>
      </c>
      <c r="X109" s="20">
        <v>0.62444176292296605</v>
      </c>
      <c r="Y109" s="13">
        <v>0</v>
      </c>
      <c r="Z109" s="20">
        <v>3.9213923326133901E-3</v>
      </c>
      <c r="AA109" s="20">
        <v>4.9179485097192201E-2</v>
      </c>
      <c r="AB109" s="20">
        <v>1.16233765298776</v>
      </c>
      <c r="AC109" s="20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spans="4:42" ht="16">
      <c r="D110" s="6"/>
      <c r="F110" s="1" t="s">
        <v>79</v>
      </c>
      <c r="G110" s="23" t="str">
        <f t="shared" si="154"/>
        <v>ACT_BND</v>
      </c>
      <c r="H110" t="str">
        <f t="shared" ref="H110" si="210">H109</f>
        <v>UP</v>
      </c>
      <c r="J110" s="13">
        <v>2032</v>
      </c>
      <c r="K110" s="13" t="str">
        <f t="shared" si="172"/>
        <v>ELCHYD00</v>
      </c>
      <c r="L110" s="1">
        <f t="shared" si="134"/>
        <v>6.1102290901264</v>
      </c>
      <c r="M110" s="1">
        <f t="shared" si="135"/>
        <v>237.25104234486</v>
      </c>
      <c r="N110" s="1">
        <f t="shared" si="136"/>
        <v>15.387021186346299</v>
      </c>
      <c r="O110" s="1">
        <f t="shared" si="137"/>
        <v>155.461512955253</v>
      </c>
      <c r="P110" s="1">
        <f t="shared" si="138"/>
        <v>146.64281375015801</v>
      </c>
      <c r="Q110" s="1">
        <f t="shared" si="139"/>
        <v>929.67619514150203</v>
      </c>
      <c r="R110" s="1">
        <f t="shared" si="140"/>
        <v>180.64647562364101</v>
      </c>
      <c r="W110" s="20">
        <v>5.9269222174226099</v>
      </c>
      <c r="X110" s="20">
        <v>230.13351107451399</v>
      </c>
      <c r="Y110" s="20">
        <v>14.925410550755901</v>
      </c>
      <c r="Z110" s="20">
        <v>150.79766756659501</v>
      </c>
      <c r="AA110" s="20">
        <v>142.243529337653</v>
      </c>
      <c r="AB110" s="20">
        <v>901.78590928725703</v>
      </c>
      <c r="AC110" s="20">
        <v>175.22708135493201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spans="4:42" ht="16">
      <c r="D111" s="6"/>
      <c r="F111" s="1" t="s">
        <v>79</v>
      </c>
      <c r="G111" s="23" t="str">
        <f t="shared" si="154"/>
        <v>ACT_BND</v>
      </c>
      <c r="H111" t="str">
        <f t="shared" ref="H111" si="212">H110</f>
        <v>UP</v>
      </c>
      <c r="J111" s="13">
        <v>2032</v>
      </c>
      <c r="K111" s="13" t="str">
        <f t="shared" si="172"/>
        <v>ENCAN01_SMR</v>
      </c>
      <c r="L111" s="1">
        <f t="shared" si="134"/>
        <v>0</v>
      </c>
      <c r="M111" s="1">
        <f t="shared" si="135"/>
        <v>9.5423217170626309</v>
      </c>
      <c r="N111" s="1">
        <f t="shared" si="136"/>
        <v>8.4806451115910697</v>
      </c>
      <c r="O111" s="1">
        <f t="shared" si="137"/>
        <v>0.45387452267818601</v>
      </c>
      <c r="P111" s="17">
        <v>139.92562167170601</v>
      </c>
      <c r="Q111" s="1">
        <f t="shared" si="139"/>
        <v>0</v>
      </c>
      <c r="R111" s="17">
        <v>7.7797977307414703</v>
      </c>
      <c r="W111" s="13">
        <v>0</v>
      </c>
      <c r="X111" s="20">
        <v>9.5423217170626309</v>
      </c>
      <c r="Y111" s="20">
        <v>8.4806451115910697</v>
      </c>
      <c r="Z111" s="20">
        <v>0.45387452267818601</v>
      </c>
      <c r="AA111" s="20">
        <v>338.44545367170599</v>
      </c>
      <c r="AB111" s="13">
        <v>0</v>
      </c>
      <c r="AC111" s="20">
        <v>18.675290730741501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spans="4:42" ht="16">
      <c r="D112" s="6"/>
      <c r="F112" s="1" t="s">
        <v>79</v>
      </c>
      <c r="G112" s="23" t="str">
        <f t="shared" si="154"/>
        <v>ACT_BND</v>
      </c>
      <c r="H112" t="str">
        <f t="shared" ref="H112" si="214">H111</f>
        <v>UP</v>
      </c>
      <c r="J112" s="13">
        <v>2032</v>
      </c>
      <c r="K112" s="13" t="str">
        <f t="shared" si="172"/>
        <v>ELCSOL00</v>
      </c>
      <c r="L112" s="1">
        <f t="shared" si="134"/>
        <v>40.6348868610511</v>
      </c>
      <c r="M112" s="1">
        <f t="shared" si="135"/>
        <v>12.318806567167</v>
      </c>
      <c r="N112" s="1">
        <f t="shared" si="136"/>
        <v>3.1001081205903498</v>
      </c>
      <c r="O112" s="1">
        <f t="shared" si="137"/>
        <v>0.40004243196544298</v>
      </c>
      <c r="P112" s="1">
        <f t="shared" si="138"/>
        <v>35.081433560115201</v>
      </c>
      <c r="Q112" s="1">
        <f t="shared" si="139"/>
        <v>1.21512446688265</v>
      </c>
      <c r="R112" s="1">
        <f t="shared" si="140"/>
        <v>0.98304909143268504</v>
      </c>
      <c r="W112" s="20">
        <v>40.6348868610511</v>
      </c>
      <c r="X112" s="20">
        <v>12.318806567167</v>
      </c>
      <c r="Y112" s="20">
        <v>3.1001081205903498</v>
      </c>
      <c r="Z112" s="20">
        <v>0.40004243196544298</v>
      </c>
      <c r="AA112" s="20">
        <v>35.081433560115201</v>
      </c>
      <c r="AB112" s="20">
        <v>1.21512446688265</v>
      </c>
      <c r="AC112" s="20">
        <v>0.98304909143268504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spans="4:42" ht="16">
      <c r="D113" s="6"/>
      <c r="F113" s="1" t="s">
        <v>79</v>
      </c>
      <c r="G113" s="23" t="str">
        <f t="shared" si="154"/>
        <v>ACT_BND</v>
      </c>
      <c r="H113" t="str">
        <f t="shared" ref="H113" si="216">H112</f>
        <v>UP</v>
      </c>
      <c r="J113" s="13">
        <v>2032</v>
      </c>
      <c r="K113" s="13" t="str">
        <f t="shared" si="172"/>
        <v>ELCWIN00</v>
      </c>
      <c r="L113" s="1">
        <f t="shared" si="134"/>
        <v>116.85957476601899</v>
      </c>
      <c r="M113" s="1">
        <f t="shared" si="135"/>
        <v>19.189879391576699</v>
      </c>
      <c r="N113" s="1">
        <f t="shared" si="136"/>
        <v>39.079623902087803</v>
      </c>
      <c r="O113" s="1">
        <f t="shared" si="137"/>
        <v>3.9795150791936602</v>
      </c>
      <c r="P113" s="1">
        <f t="shared" si="138"/>
        <v>155.71843376529901</v>
      </c>
      <c r="Q113" s="1">
        <f t="shared" si="139"/>
        <v>54.827584701223898</v>
      </c>
      <c r="R113" s="1">
        <f t="shared" si="140"/>
        <v>79.700926219942403</v>
      </c>
      <c r="W113" s="20">
        <v>116.85957476601899</v>
      </c>
      <c r="X113" s="20">
        <v>19.189879391576699</v>
      </c>
      <c r="Y113" s="20">
        <v>39.079623902087803</v>
      </c>
      <c r="Z113" s="20">
        <v>3.9795150791936602</v>
      </c>
      <c r="AA113" s="20">
        <v>155.71843376529901</v>
      </c>
      <c r="AB113" s="20">
        <v>54.827584701223898</v>
      </c>
      <c r="AC113" s="20">
        <v>79.700926219942403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spans="4:42" ht="16">
      <c r="D114" s="6"/>
      <c r="F114" s="1" t="s">
        <v>79</v>
      </c>
      <c r="G114" s="23" t="str">
        <f t="shared" si="154"/>
        <v>ACT_BND</v>
      </c>
      <c r="H114" t="str">
        <f t="shared" ref="H114" si="218">H113</f>
        <v>UP</v>
      </c>
      <c r="J114" s="13">
        <v>2032</v>
      </c>
      <c r="K114" s="13" t="str">
        <f t="shared" si="172"/>
        <v>ELCWOO00</v>
      </c>
      <c r="L114" s="1">
        <f t="shared" si="134"/>
        <v>41.060340861874003</v>
      </c>
      <c r="M114" s="1">
        <f t="shared" si="135"/>
        <v>33.784378818265999</v>
      </c>
      <c r="N114" s="1">
        <f t="shared" si="136"/>
        <v>20.286174020364101</v>
      </c>
      <c r="O114" s="1">
        <f t="shared" si="137"/>
        <v>0.81869012866399105</v>
      </c>
      <c r="P114" s="1">
        <f t="shared" si="138"/>
        <v>24.567373423840401</v>
      </c>
      <c r="Q114" s="1">
        <f t="shared" si="139"/>
        <v>17.906977486372501</v>
      </c>
      <c r="R114" s="1">
        <f t="shared" si="140"/>
        <v>3.8041366296410599</v>
      </c>
      <c r="W114" s="20">
        <v>14.3711193016559</v>
      </c>
      <c r="X114" s="20">
        <v>11.824532586393101</v>
      </c>
      <c r="Y114" s="20">
        <v>7.1001609071274299</v>
      </c>
      <c r="Z114" s="20">
        <v>0.28654154503239698</v>
      </c>
      <c r="AA114" s="20">
        <v>8.5985806983441293</v>
      </c>
      <c r="AB114" s="20">
        <v>6.2674421202303803</v>
      </c>
      <c r="AC114" s="20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spans="4:42" ht="16">
      <c r="D115" s="6"/>
      <c r="F115" s="1" t="s">
        <v>79</v>
      </c>
      <c r="G115" s="23" t="str">
        <f t="shared" si="154"/>
        <v>ACT_BND</v>
      </c>
      <c r="H115" t="str">
        <f t="shared" ref="H115" si="220">H114</f>
        <v>UP</v>
      </c>
      <c r="J115" s="13">
        <v>2033</v>
      </c>
      <c r="K115" s="13" t="str">
        <f t="shared" si="172"/>
        <v>ELCCOH00</v>
      </c>
      <c r="L115" s="1">
        <f t="shared" si="134"/>
        <v>0</v>
      </c>
      <c r="M115" s="1">
        <f t="shared" si="135"/>
        <v>0</v>
      </c>
      <c r="N115" s="1">
        <f t="shared" si="136"/>
        <v>6.20296692054111</v>
      </c>
      <c r="O115" s="1">
        <f t="shared" si="137"/>
        <v>0</v>
      </c>
      <c r="P115" s="1">
        <f t="shared" si="138"/>
        <v>0</v>
      </c>
      <c r="Q115" s="1">
        <f t="shared" si="139"/>
        <v>0</v>
      </c>
      <c r="R115" s="1">
        <f t="shared" si="140"/>
        <v>0</v>
      </c>
      <c r="W115" s="13">
        <v>0</v>
      </c>
      <c r="X115" s="13">
        <v>0</v>
      </c>
      <c r="Y115" s="20">
        <v>2.3571274298056202</v>
      </c>
      <c r="Z115" s="13">
        <v>0</v>
      </c>
      <c r="AA115" s="13">
        <v>0</v>
      </c>
      <c r="AB115" s="13">
        <v>0</v>
      </c>
      <c r="AC115" s="13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spans="4:42" ht="16">
      <c r="D116" s="6"/>
      <c r="F116" s="1" t="s">
        <v>79</v>
      </c>
      <c r="G116" s="23" t="str">
        <f t="shared" si="154"/>
        <v>ACT_BND</v>
      </c>
      <c r="H116" t="str">
        <f t="shared" ref="H116" si="222">H115</f>
        <v>UP</v>
      </c>
      <c r="J116" s="13">
        <v>2033</v>
      </c>
      <c r="K116" s="13" t="str">
        <f t="shared" si="172"/>
        <v>ELCGAS00</v>
      </c>
      <c r="L116" s="1">
        <f t="shared" si="134"/>
        <v>389.52808693304502</v>
      </c>
      <c r="M116" s="1">
        <f t="shared" si="135"/>
        <v>26.845162236050999</v>
      </c>
      <c r="N116" s="1">
        <f t="shared" si="136"/>
        <v>78.849554877609705</v>
      </c>
      <c r="O116" s="1">
        <f t="shared" si="137"/>
        <v>0.13854976925845899</v>
      </c>
      <c r="P116" s="1">
        <f t="shared" si="138"/>
        <v>129.92261924046099</v>
      </c>
      <c r="Q116" s="1">
        <f t="shared" si="139"/>
        <v>1.43313563534917</v>
      </c>
      <c r="R116" s="1">
        <f t="shared" si="140"/>
        <v>1.5674018417926601</v>
      </c>
      <c r="W116" s="20">
        <v>155.81123477321799</v>
      </c>
      <c r="X116" s="20">
        <v>10.7380648944204</v>
      </c>
      <c r="Y116" s="20">
        <v>31.539821951043901</v>
      </c>
      <c r="Z116" s="20">
        <v>5.5419907703383703E-2</v>
      </c>
      <c r="AA116" s="20">
        <v>51.969047696184298</v>
      </c>
      <c r="AB116" s="20">
        <v>0.57325425413966902</v>
      </c>
      <c r="AC116" s="20">
        <v>0.62696073671706298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spans="4:42" ht="16">
      <c r="D117" s="6"/>
      <c r="F117" s="1" t="s">
        <v>79</v>
      </c>
      <c r="G117" s="23" t="str">
        <f t="shared" si="154"/>
        <v>ACT_BND</v>
      </c>
      <c r="H117" t="str">
        <f t="shared" ref="H117" si="224">H116</f>
        <v>UP</v>
      </c>
      <c r="J117" s="13">
        <v>2033</v>
      </c>
      <c r="K117" s="13" t="str">
        <f t="shared" si="172"/>
        <v>ELCHFO00</v>
      </c>
      <c r="L117" s="1">
        <f t="shared" si="134"/>
        <v>0</v>
      </c>
      <c r="M117" s="1">
        <f t="shared" si="135"/>
        <v>1.8996164701223901</v>
      </c>
      <c r="N117" s="1">
        <f t="shared" si="136"/>
        <v>0</v>
      </c>
      <c r="O117" s="1">
        <f t="shared" si="137"/>
        <v>1.38782097432205E-2</v>
      </c>
      <c r="P117" s="1">
        <f t="shared" si="138"/>
        <v>0.16393161699064099</v>
      </c>
      <c r="Q117" s="1">
        <f t="shared" si="139"/>
        <v>3.8744588432925302</v>
      </c>
      <c r="R117" s="1">
        <f t="shared" si="140"/>
        <v>1.48261887473002</v>
      </c>
      <c r="W117" s="13">
        <v>0</v>
      </c>
      <c r="X117" s="20">
        <v>0.56988494103671705</v>
      </c>
      <c r="Y117" s="13">
        <v>0</v>
      </c>
      <c r="Z117" s="20">
        <v>4.1634629229661598E-3</v>
      </c>
      <c r="AA117" s="20">
        <v>4.9179485097192201E-2</v>
      </c>
      <c r="AB117" s="20">
        <v>1.16233765298776</v>
      </c>
      <c r="AC117" s="20">
        <v>0.44478566241900602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spans="4:42" ht="16">
      <c r="D118" s="6"/>
      <c r="F118" s="1" t="s">
        <v>79</v>
      </c>
      <c r="G118" s="23" t="str">
        <f t="shared" si="154"/>
        <v>ACT_BND</v>
      </c>
      <c r="H118" t="str">
        <f t="shared" ref="H118" si="226">H117</f>
        <v>UP</v>
      </c>
      <c r="J118" s="13">
        <v>2033</v>
      </c>
      <c r="K118" s="13" t="str">
        <f t="shared" si="172"/>
        <v>ELCHYD00</v>
      </c>
      <c r="L118" s="1">
        <f t="shared" si="134"/>
        <v>6.0654639657693403</v>
      </c>
      <c r="M118" s="1">
        <f t="shared" si="135"/>
        <v>237.130793069627</v>
      </c>
      <c r="N118" s="1">
        <f t="shared" si="136"/>
        <v>15.006589662517699</v>
      </c>
      <c r="O118" s="1">
        <f t="shared" si="137"/>
        <v>159.15593288207</v>
      </c>
      <c r="P118" s="1">
        <f t="shared" si="138"/>
        <v>149.08221367445299</v>
      </c>
      <c r="Q118" s="1">
        <f t="shared" si="139"/>
        <v>938.14619395396801</v>
      </c>
      <c r="R118" s="1">
        <f t="shared" si="140"/>
        <v>180.33254866625199</v>
      </c>
      <c r="W118" s="20">
        <v>5.8835000467962599</v>
      </c>
      <c r="X118" s="20">
        <v>230.01686927753801</v>
      </c>
      <c r="Y118" s="20">
        <v>14.556391972642199</v>
      </c>
      <c r="Z118" s="20">
        <v>154.38125489560801</v>
      </c>
      <c r="AA118" s="20">
        <v>144.60974726421901</v>
      </c>
      <c r="AB118" s="20">
        <v>910.00180813534905</v>
      </c>
      <c r="AC118" s="20">
        <v>174.92257220626399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spans="4:42" ht="16">
      <c r="D119" s="6"/>
      <c r="F119" s="1" t="s">
        <v>79</v>
      </c>
      <c r="G119" s="23" t="str">
        <f t="shared" si="154"/>
        <v>ACT_BND</v>
      </c>
      <c r="H119" t="str">
        <f t="shared" ref="H119" si="228">H118</f>
        <v>UP</v>
      </c>
      <c r="J119" s="13">
        <v>2033</v>
      </c>
      <c r="K119" s="13" t="str">
        <f t="shared" si="172"/>
        <v>ENCAN01_SMR</v>
      </c>
      <c r="L119" s="1">
        <f t="shared" si="134"/>
        <v>0</v>
      </c>
      <c r="M119" s="1">
        <f t="shared" si="135"/>
        <v>14.074620561555101</v>
      </c>
      <c r="N119" s="1">
        <f t="shared" si="136"/>
        <v>12.4169501763859</v>
      </c>
      <c r="O119" s="1">
        <f t="shared" si="137"/>
        <v>0.70700498020158398</v>
      </c>
      <c r="P119" s="17">
        <v>168.72088002303801</v>
      </c>
      <c r="Q119" s="1">
        <f t="shared" si="139"/>
        <v>0</v>
      </c>
      <c r="R119" s="17">
        <v>8.0177210012599005</v>
      </c>
      <c r="W119" s="13">
        <v>0</v>
      </c>
      <c r="X119" s="20">
        <v>14.074620561555101</v>
      </c>
      <c r="Y119" s="20">
        <v>12.4169501763859</v>
      </c>
      <c r="Z119" s="20">
        <v>0.70700498020158398</v>
      </c>
      <c r="AA119" s="20">
        <v>360.15321202303801</v>
      </c>
      <c r="AB119" s="13">
        <v>0</v>
      </c>
      <c r="AC119" s="20">
        <v>18.524089251259898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spans="4:42" ht="16">
      <c r="D120" s="6"/>
      <c r="F120" s="1" t="s">
        <v>79</v>
      </c>
      <c r="G120" s="23" t="str">
        <f t="shared" si="154"/>
        <v>ACT_BND</v>
      </c>
      <c r="H120" t="str">
        <f t="shared" ref="H120" si="230">H119</f>
        <v>UP</v>
      </c>
      <c r="J120" s="13">
        <v>2033</v>
      </c>
      <c r="K120" s="13" t="str">
        <f t="shared" si="172"/>
        <v>ELCSOL00</v>
      </c>
      <c r="L120" s="1">
        <f t="shared" si="134"/>
        <v>53.3100558675306</v>
      </c>
      <c r="M120" s="1">
        <f t="shared" si="135"/>
        <v>15.76917495518</v>
      </c>
      <c r="N120" s="1">
        <f t="shared" si="136"/>
        <v>4.0478109755219602</v>
      </c>
      <c r="O120" s="1">
        <f t="shared" si="137"/>
        <v>0.47488023434125298</v>
      </c>
      <c r="P120" s="1">
        <f t="shared" si="138"/>
        <v>36.908577033837297</v>
      </c>
      <c r="Q120" s="1">
        <f t="shared" si="139"/>
        <v>1.5597588167746601</v>
      </c>
      <c r="R120" s="1">
        <f t="shared" si="140"/>
        <v>1.2151269020878299</v>
      </c>
      <c r="W120" s="20">
        <v>53.3100558675306</v>
      </c>
      <c r="X120" s="13">
        <v>15.76917495518</v>
      </c>
      <c r="Y120" s="20">
        <v>4.0478109755219602</v>
      </c>
      <c r="Z120" s="20">
        <v>0.47488023434125298</v>
      </c>
      <c r="AA120" s="20">
        <v>36.908577033837297</v>
      </c>
      <c r="AB120" s="20">
        <v>1.5597588167746601</v>
      </c>
      <c r="AC120" s="20">
        <v>1.2151269020878299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spans="4:42" ht="16">
      <c r="D121" s="6"/>
      <c r="F121" s="1" t="s">
        <v>79</v>
      </c>
      <c r="G121" s="23" t="str">
        <f t="shared" si="154"/>
        <v>ACT_BND</v>
      </c>
      <c r="H121" t="str">
        <f t="shared" ref="H121" si="232">H120</f>
        <v>UP</v>
      </c>
      <c r="J121" s="13">
        <v>2033</v>
      </c>
      <c r="K121" s="13" t="str">
        <f t="shared" si="172"/>
        <v>ELCWIN00</v>
      </c>
      <c r="L121" s="1">
        <f t="shared" si="134"/>
        <v>139.055545932325</v>
      </c>
      <c r="M121" s="1">
        <f t="shared" si="135"/>
        <v>22.711498703887699</v>
      </c>
      <c r="N121" s="1">
        <f t="shared" si="136"/>
        <v>41.270426745860298</v>
      </c>
      <c r="O121" s="1">
        <f t="shared" si="137"/>
        <v>4.01667804535637</v>
      </c>
      <c r="P121" s="1">
        <f t="shared" si="138"/>
        <v>183.11811659467199</v>
      </c>
      <c r="Q121" s="1">
        <f t="shared" si="139"/>
        <v>55.280324946004299</v>
      </c>
      <c r="R121" s="1">
        <f t="shared" si="140"/>
        <v>90.8235599780417</v>
      </c>
      <c r="W121" s="20">
        <v>139.055545932325</v>
      </c>
      <c r="X121" s="20">
        <v>22.711498703887699</v>
      </c>
      <c r="Y121" s="20">
        <v>41.270426745860298</v>
      </c>
      <c r="Z121" s="20">
        <v>4.01667804535637</v>
      </c>
      <c r="AA121" s="20">
        <v>183.11811659467199</v>
      </c>
      <c r="AB121" s="20">
        <v>55.280324946004299</v>
      </c>
      <c r="AC121" s="20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spans="4:42" ht="16">
      <c r="D122" s="6"/>
      <c r="F122" s="1" t="s">
        <v>79</v>
      </c>
      <c r="G122" s="23" t="str">
        <f t="shared" si="154"/>
        <v>ACT_BND</v>
      </c>
      <c r="H122" t="str">
        <f t="shared" ref="H122" si="234">H121</f>
        <v>UP</v>
      </c>
      <c r="J122" s="13">
        <v>2033</v>
      </c>
      <c r="K122" s="13" t="str">
        <f t="shared" si="172"/>
        <v>ELCWOO00</v>
      </c>
      <c r="L122" s="1">
        <f t="shared" si="134"/>
        <v>52.677021330864903</v>
      </c>
      <c r="M122" s="1">
        <f t="shared" si="135"/>
        <v>51.329726921526301</v>
      </c>
      <c r="N122" s="1">
        <f t="shared" si="136"/>
        <v>28.9923556824026</v>
      </c>
      <c r="O122" s="1">
        <f t="shared" si="137"/>
        <v>0.808961901676437</v>
      </c>
      <c r="P122" s="1">
        <f t="shared" si="138"/>
        <v>27.800833929856999</v>
      </c>
      <c r="Q122" s="1">
        <f t="shared" si="139"/>
        <v>18.1251942507457</v>
      </c>
      <c r="R122" s="1">
        <f t="shared" si="140"/>
        <v>4.0740927160649996</v>
      </c>
      <c r="W122" s="20">
        <v>18.436957465802699</v>
      </c>
      <c r="X122" s="20">
        <v>17.965404422534199</v>
      </c>
      <c r="Y122" s="20">
        <v>10.1473244888409</v>
      </c>
      <c r="Z122" s="20">
        <v>0.28313666558675299</v>
      </c>
      <c r="AA122" s="20">
        <v>9.7302918754499608</v>
      </c>
      <c r="AB122" s="20">
        <v>6.3438179877609802</v>
      </c>
      <c r="AC122" s="20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spans="4:42" ht="16">
      <c r="D123" s="6"/>
      <c r="F123" s="1" t="s">
        <v>79</v>
      </c>
      <c r="G123" s="23" t="str">
        <f t="shared" si="154"/>
        <v>ACT_BND</v>
      </c>
      <c r="H123" t="str">
        <f t="shared" ref="H123" si="236">H122</f>
        <v>UP</v>
      </c>
      <c r="J123" s="13">
        <v>2034</v>
      </c>
      <c r="K123" s="13" t="str">
        <f t="shared" si="172"/>
        <v>ELCCOH00</v>
      </c>
      <c r="L123" s="1">
        <f t="shared" si="134"/>
        <v>0</v>
      </c>
      <c r="M123" s="1">
        <f t="shared" si="135"/>
        <v>0</v>
      </c>
      <c r="N123" s="1">
        <f t="shared" si="136"/>
        <v>6.20296692054111</v>
      </c>
      <c r="O123" s="1">
        <f t="shared" si="137"/>
        <v>0</v>
      </c>
      <c r="P123" s="1">
        <f t="shared" si="138"/>
        <v>0</v>
      </c>
      <c r="Q123" s="1">
        <f t="shared" si="139"/>
        <v>0</v>
      </c>
      <c r="R123" s="1">
        <f t="shared" si="140"/>
        <v>0</v>
      </c>
      <c r="W123" s="13">
        <v>0</v>
      </c>
      <c r="X123" s="13">
        <v>0</v>
      </c>
      <c r="Y123" s="20">
        <v>2.3571274298056202</v>
      </c>
      <c r="Z123" s="13">
        <v>0</v>
      </c>
      <c r="AA123" s="13">
        <v>0</v>
      </c>
      <c r="AB123" s="13">
        <v>0</v>
      </c>
      <c r="AC123" s="13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spans="4:42" ht="16">
      <c r="D124" s="6"/>
      <c r="F124" s="1" t="s">
        <v>79</v>
      </c>
      <c r="G124" s="23" t="str">
        <f t="shared" si="154"/>
        <v>ACT_BND</v>
      </c>
      <c r="H124" t="str">
        <f t="shared" ref="H124" si="238">H123</f>
        <v>UP</v>
      </c>
      <c r="J124" s="13">
        <v>2034</v>
      </c>
      <c r="K124" s="13" t="str">
        <f t="shared" si="172"/>
        <v>ELCGAS00</v>
      </c>
      <c r="L124" s="1">
        <f t="shared" si="134"/>
        <v>299.21641864650701</v>
      </c>
      <c r="M124" s="1">
        <f t="shared" si="135"/>
        <v>22.040020473722102</v>
      </c>
      <c r="N124" s="1">
        <f t="shared" si="136"/>
        <v>67.554217143628506</v>
      </c>
      <c r="O124" s="1">
        <f t="shared" si="137"/>
        <v>0.152263337652988</v>
      </c>
      <c r="P124" s="1">
        <f t="shared" si="138"/>
        <v>102.962255219583</v>
      </c>
      <c r="Q124" s="1">
        <f t="shared" si="139"/>
        <v>1.16775092602592</v>
      </c>
      <c r="R124" s="1">
        <f t="shared" si="140"/>
        <v>0.50780536987041003</v>
      </c>
      <c r="W124" s="20">
        <v>119.68656745860299</v>
      </c>
      <c r="X124" s="20">
        <v>8.8160081894888407</v>
      </c>
      <c r="Y124" s="20">
        <v>27.0216868574514</v>
      </c>
      <c r="Z124" s="20">
        <v>6.0905335061195102E-2</v>
      </c>
      <c r="AA124" s="20">
        <v>41.184902087833002</v>
      </c>
      <c r="AB124" s="20">
        <v>0.46710037041036701</v>
      </c>
      <c r="AC124" s="20">
        <v>0.20312214794816399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spans="4:42" ht="16">
      <c r="D125" s="6"/>
      <c r="F125" s="1" t="s">
        <v>79</v>
      </c>
      <c r="G125" s="23" t="str">
        <f t="shared" si="154"/>
        <v>ACT_BND</v>
      </c>
      <c r="H125" t="str">
        <f t="shared" ref="H125" si="240">H124</f>
        <v>UP</v>
      </c>
      <c r="J125" s="13">
        <v>2034</v>
      </c>
      <c r="K125" s="13" t="str">
        <f t="shared" si="172"/>
        <v>ELCHFO00</v>
      </c>
      <c r="L125" s="1">
        <f t="shared" si="134"/>
        <v>0</v>
      </c>
      <c r="M125" s="1">
        <f t="shared" si="135"/>
        <v>1.9453614542836599</v>
      </c>
      <c r="N125" s="1">
        <f t="shared" si="136"/>
        <v>0</v>
      </c>
      <c r="O125" s="1">
        <f t="shared" si="137"/>
        <v>1.5056107343412501E-2</v>
      </c>
      <c r="P125" s="1">
        <f t="shared" si="138"/>
        <v>0.16393161699064099</v>
      </c>
      <c r="Q125" s="1">
        <f t="shared" si="139"/>
        <v>3.8744588432925302</v>
      </c>
      <c r="R125" s="1">
        <f t="shared" si="140"/>
        <v>1.6766478636309099</v>
      </c>
      <c r="W125" s="13">
        <v>0</v>
      </c>
      <c r="X125" s="20">
        <v>0.58360843628509695</v>
      </c>
      <c r="Y125" s="13">
        <v>0</v>
      </c>
      <c r="Z125" s="20">
        <v>4.5168322030237603E-3</v>
      </c>
      <c r="AA125" s="20">
        <v>4.9179485097192201E-2</v>
      </c>
      <c r="AB125" s="20">
        <v>1.16233765298776</v>
      </c>
      <c r="AC125" s="20">
        <v>0.50299435908927304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spans="4:42" ht="16">
      <c r="D126" s="6"/>
      <c r="F126" s="1" t="s">
        <v>79</v>
      </c>
      <c r="G126" s="23" t="str">
        <f t="shared" si="154"/>
        <v>ACT_BND</v>
      </c>
      <c r="H126" t="str">
        <f t="shared" ref="H126" si="242">H125</f>
        <v>UP</v>
      </c>
      <c r="J126" s="13">
        <v>2034</v>
      </c>
      <c r="K126" s="13" t="str">
        <f t="shared" si="172"/>
        <v>ELCHYD00</v>
      </c>
      <c r="L126" s="1">
        <f t="shared" si="134"/>
        <v>5.8510299518306601</v>
      </c>
      <c r="M126" s="1">
        <f t="shared" si="135"/>
        <v>236.128977603111</v>
      </c>
      <c r="N126" s="1">
        <f t="shared" si="136"/>
        <v>14.485700893619301</v>
      </c>
      <c r="O126" s="1">
        <f t="shared" si="137"/>
        <v>162.80437866001699</v>
      </c>
      <c r="P126" s="1">
        <f t="shared" si="138"/>
        <v>151.386540008758</v>
      </c>
      <c r="Q126" s="1">
        <f t="shared" si="139"/>
        <v>946.52765321042398</v>
      </c>
      <c r="R126" s="1">
        <f t="shared" si="140"/>
        <v>179.50579723490199</v>
      </c>
      <c r="W126" s="20">
        <v>5.6754990532757397</v>
      </c>
      <c r="X126" s="20">
        <v>229.04510827501801</v>
      </c>
      <c r="Y126" s="20">
        <v>14.051129866810699</v>
      </c>
      <c r="Z126" s="20">
        <v>157.920247300216</v>
      </c>
      <c r="AA126" s="20">
        <v>146.844943808495</v>
      </c>
      <c r="AB126" s="20">
        <v>918.131823614111</v>
      </c>
      <c r="AC126" s="20">
        <v>174.12062331785501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spans="4:42" ht="16">
      <c r="D127" s="6"/>
      <c r="F127" s="1" t="s">
        <v>79</v>
      </c>
      <c r="G127" s="23" t="str">
        <f t="shared" si="154"/>
        <v>ACT_BND</v>
      </c>
      <c r="H127" t="str">
        <f t="shared" ref="H127" si="244">H126</f>
        <v>UP</v>
      </c>
      <c r="J127" s="13">
        <v>2034</v>
      </c>
      <c r="K127" s="13" t="str">
        <f t="shared" si="172"/>
        <v>ENCAN01_SMR</v>
      </c>
      <c r="L127" s="1">
        <f t="shared" si="134"/>
        <v>0</v>
      </c>
      <c r="M127" s="1">
        <f t="shared" si="135"/>
        <v>18.129066447084199</v>
      </c>
      <c r="N127" s="1">
        <f t="shared" si="136"/>
        <v>16.035832519798401</v>
      </c>
      <c r="O127" s="1">
        <f t="shared" si="137"/>
        <v>0.98618657451403902</v>
      </c>
      <c r="P127" s="17">
        <v>214.988555688985</v>
      </c>
      <c r="Q127" s="1">
        <f t="shared" si="139"/>
        <v>0</v>
      </c>
      <c r="R127" s="17">
        <v>8.1958012948163805</v>
      </c>
      <c r="W127" s="13">
        <v>0</v>
      </c>
      <c r="X127" s="20">
        <v>18.129066447084199</v>
      </c>
      <c r="Y127" s="20">
        <v>16.035832519798401</v>
      </c>
      <c r="Z127" s="20">
        <v>0.98618657451403902</v>
      </c>
      <c r="AA127" s="20">
        <v>399.333387688985</v>
      </c>
      <c r="AB127" s="13">
        <v>0</v>
      </c>
      <c r="AC127" s="20">
        <v>18.313044794816399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spans="4:42" ht="16">
      <c r="D128" s="6"/>
      <c r="F128" s="1" t="s">
        <v>79</v>
      </c>
      <c r="G128" s="23" t="str">
        <f t="shared" si="154"/>
        <v>ACT_BND</v>
      </c>
      <c r="H128" t="str">
        <f t="shared" ref="H128" si="246">H127</f>
        <v>UP</v>
      </c>
      <c r="J128" s="13">
        <v>2034</v>
      </c>
      <c r="K128" s="13" t="str">
        <f t="shared" si="172"/>
        <v>ELCSOL00</v>
      </c>
      <c r="L128" s="1">
        <f t="shared" si="134"/>
        <v>65.633893304535604</v>
      </c>
      <c r="M128" s="1">
        <f t="shared" si="135"/>
        <v>19.219543146814299</v>
      </c>
      <c r="N128" s="1">
        <f t="shared" si="136"/>
        <v>4.9944309323254101</v>
      </c>
      <c r="O128" s="1">
        <f t="shared" si="137"/>
        <v>0.54971803671706299</v>
      </c>
      <c r="P128" s="1">
        <f t="shared" si="138"/>
        <v>38.685018106551503</v>
      </c>
      <c r="Q128" s="1">
        <f t="shared" si="139"/>
        <v>1.9043931670266401</v>
      </c>
      <c r="R128" s="1">
        <f t="shared" si="140"/>
        <v>1.3820843838012999</v>
      </c>
      <c r="W128" s="20">
        <v>65.633893304535604</v>
      </c>
      <c r="X128" s="20">
        <v>19.219543146814299</v>
      </c>
      <c r="Y128" s="20">
        <v>4.9944309323254101</v>
      </c>
      <c r="Z128" s="20">
        <v>0.54971803671706299</v>
      </c>
      <c r="AA128" s="20">
        <v>38.685018106551503</v>
      </c>
      <c r="AB128" s="20">
        <v>1.9043931670266401</v>
      </c>
      <c r="AC128" s="20">
        <v>1.3820843838012999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spans="4:42" ht="16">
      <c r="D129" s="6"/>
      <c r="F129" s="1" t="s">
        <v>79</v>
      </c>
      <c r="G129" s="23" t="str">
        <f t="shared" si="154"/>
        <v>ACT_BND</v>
      </c>
      <c r="H129" t="str">
        <f t="shared" ref="H129" si="248">H128</f>
        <v>UP</v>
      </c>
      <c r="J129" s="13">
        <v>2034</v>
      </c>
      <c r="K129" s="13" t="str">
        <f t="shared" si="172"/>
        <v>ELCWIN00</v>
      </c>
      <c r="L129" s="1">
        <f t="shared" si="134"/>
        <v>160.265581677466</v>
      </c>
      <c r="M129" s="1">
        <f t="shared" si="135"/>
        <v>26.231059601619901</v>
      </c>
      <c r="N129" s="1">
        <f t="shared" si="136"/>
        <v>44.609155831533499</v>
      </c>
      <c r="O129" s="1">
        <f t="shared" si="137"/>
        <v>4.0528921346292304</v>
      </c>
      <c r="P129" s="1">
        <f t="shared" si="138"/>
        <v>210.50692285817101</v>
      </c>
      <c r="Q129" s="1">
        <f t="shared" si="139"/>
        <v>55.733065226781903</v>
      </c>
      <c r="R129" s="1">
        <f t="shared" si="140"/>
        <v>100.003342832613</v>
      </c>
      <c r="W129" s="20">
        <v>160.265581677466</v>
      </c>
      <c r="X129" s="20">
        <v>26.231059601619901</v>
      </c>
      <c r="Y129" s="20">
        <v>44.609155831533499</v>
      </c>
      <c r="Z129" s="20">
        <v>4.0528921346292304</v>
      </c>
      <c r="AA129" s="20">
        <v>210.50692285817101</v>
      </c>
      <c r="AB129" s="20">
        <v>55.733065226781903</v>
      </c>
      <c r="AC129" s="20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spans="4:42" ht="16">
      <c r="D130" s="6"/>
      <c r="F130" s="1" t="s">
        <v>79</v>
      </c>
      <c r="G130" s="23" t="str">
        <f t="shared" si="154"/>
        <v>ACT_BND</v>
      </c>
      <c r="H130" t="str">
        <f t="shared" ref="H130" si="250">H129</f>
        <v>UP</v>
      </c>
      <c r="J130" s="13">
        <v>2034</v>
      </c>
      <c r="K130" s="13" t="str">
        <f t="shared" si="172"/>
        <v>ELCWOO00</v>
      </c>
      <c r="L130" s="1">
        <f t="shared" si="134"/>
        <v>64.047145130103999</v>
      </c>
      <c r="M130" s="1">
        <f t="shared" si="135"/>
        <v>57.3563338776097</v>
      </c>
      <c r="N130" s="1">
        <f t="shared" si="136"/>
        <v>37.535728540573999</v>
      </c>
      <c r="O130" s="1">
        <f t="shared" si="137"/>
        <v>0.77563966522678296</v>
      </c>
      <c r="P130" s="1">
        <f t="shared" si="138"/>
        <v>26.064567962563</v>
      </c>
      <c r="Q130" s="1">
        <f t="shared" si="139"/>
        <v>17.385929281086099</v>
      </c>
      <c r="R130" s="1">
        <f t="shared" si="140"/>
        <v>3.2518774712537102</v>
      </c>
      <c r="W130" s="20">
        <v>22.4165007955364</v>
      </c>
      <c r="X130" s="20">
        <v>20.074716857163398</v>
      </c>
      <c r="Y130" s="20">
        <v>13.137504989200901</v>
      </c>
      <c r="Z130" s="20">
        <v>0.27147388282937401</v>
      </c>
      <c r="AA130" s="20">
        <v>9.1225987868970506</v>
      </c>
      <c r="AB130" s="20">
        <v>6.0850752483801296</v>
      </c>
      <c r="AC130" s="20">
        <v>1.1381571149387999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spans="4:42" ht="16">
      <c r="D131" s="6"/>
      <c r="F131" s="1" t="s">
        <v>79</v>
      </c>
      <c r="G131" s="23" t="str">
        <f t="shared" si="154"/>
        <v>ACT_BND</v>
      </c>
      <c r="H131" t="str">
        <f t="shared" ref="H131" si="252">H130</f>
        <v>UP</v>
      </c>
      <c r="J131" s="13">
        <v>2035</v>
      </c>
      <c r="K131" s="13" t="str">
        <f t="shared" si="172"/>
        <v>ELCCOH00</v>
      </c>
      <c r="L131" s="1">
        <f t="shared" si="134"/>
        <v>0</v>
      </c>
      <c r="M131" s="1">
        <f t="shared" si="135"/>
        <v>0</v>
      </c>
      <c r="N131" s="1">
        <f t="shared" si="136"/>
        <v>0</v>
      </c>
      <c r="O131" s="1">
        <f t="shared" si="137"/>
        <v>0</v>
      </c>
      <c r="P131" s="1">
        <f t="shared" si="138"/>
        <v>0</v>
      </c>
      <c r="Q131" s="1">
        <f t="shared" si="139"/>
        <v>0</v>
      </c>
      <c r="R131" s="1">
        <f t="shared" si="140"/>
        <v>0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0</v>
      </c>
      <c r="AC131" s="13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spans="4:42" ht="16">
      <c r="D132" s="6"/>
      <c r="F132" s="1" t="s">
        <v>79</v>
      </c>
      <c r="G132" s="23" t="str">
        <f t="shared" si="154"/>
        <v>ACT_BND</v>
      </c>
      <c r="H132" t="str">
        <f t="shared" ref="H132" si="254">H131</f>
        <v>UP</v>
      </c>
      <c r="J132" s="13">
        <v>2035</v>
      </c>
      <c r="K132" s="13" t="str">
        <f t="shared" si="172"/>
        <v>ELCGAS00</v>
      </c>
      <c r="L132" s="1">
        <f t="shared" si="134"/>
        <v>244.63645617350599</v>
      </c>
      <c r="M132" s="1">
        <f t="shared" si="135"/>
        <v>8.4961133814164693</v>
      </c>
      <c r="N132" s="1">
        <f t="shared" si="136"/>
        <v>38.639031569474497</v>
      </c>
      <c r="O132" s="1">
        <f t="shared" si="137"/>
        <v>9.1412800575954003E-4</v>
      </c>
      <c r="P132" s="1">
        <f t="shared" si="138"/>
        <v>84.734356074513997</v>
      </c>
      <c r="Q132" s="1">
        <f t="shared" si="139"/>
        <v>0</v>
      </c>
      <c r="R132" s="1">
        <f t="shared" si="140"/>
        <v>0.262839609701225</v>
      </c>
      <c r="W132" s="20">
        <v>97.854582469402402</v>
      </c>
      <c r="X132" s="20">
        <v>3.3984453525665899</v>
      </c>
      <c r="Y132" s="20">
        <v>15.455612627789799</v>
      </c>
      <c r="Z132" s="20">
        <v>3.6565120230381599E-4</v>
      </c>
      <c r="AA132" s="20">
        <v>33.893742429805599</v>
      </c>
      <c r="AB132" s="13">
        <v>0</v>
      </c>
      <c r="AC132" s="20">
        <v>0.10513584388048999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spans="4:42" ht="16">
      <c r="D133" s="6"/>
      <c r="F133" s="1" t="s">
        <v>79</v>
      </c>
      <c r="G133" s="23" t="str">
        <f t="shared" si="154"/>
        <v>ACT_BND</v>
      </c>
      <c r="H133" t="str">
        <f t="shared" ref="H133" si="256">H132</f>
        <v>UP</v>
      </c>
      <c r="J133" s="13">
        <v>2035</v>
      </c>
      <c r="K133" s="13" t="str">
        <f t="shared" si="172"/>
        <v>ELCHFO00</v>
      </c>
      <c r="L133" s="1">
        <f t="shared" si="134"/>
        <v>0</v>
      </c>
      <c r="M133" s="1">
        <f t="shared" si="135"/>
        <v>1.0856716013918899</v>
      </c>
      <c r="N133" s="1">
        <f t="shared" si="136"/>
        <v>0</v>
      </c>
      <c r="O133" s="1">
        <f t="shared" si="137"/>
        <v>0</v>
      </c>
      <c r="P133" s="1">
        <f t="shared" si="138"/>
        <v>0.16393161699064099</v>
      </c>
      <c r="Q133" s="1">
        <f t="shared" si="139"/>
        <v>3.8663552183825298</v>
      </c>
      <c r="R133" s="1">
        <f t="shared" si="140"/>
        <v>0.90422481125510001</v>
      </c>
      <c r="W133" s="13">
        <v>0</v>
      </c>
      <c r="X133" s="20">
        <v>0.32570148041756702</v>
      </c>
      <c r="Y133" s="13">
        <v>0</v>
      </c>
      <c r="Z133" s="13">
        <v>0</v>
      </c>
      <c r="AA133" s="20">
        <v>4.9179485097192201E-2</v>
      </c>
      <c r="AB133" s="20">
        <v>1.15990656551476</v>
      </c>
      <c r="AC133" s="20">
        <v>0.27126744337653003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spans="4:42" ht="16">
      <c r="D134" s="6"/>
      <c r="F134" s="1" t="s">
        <v>79</v>
      </c>
      <c r="G134" s="23" t="str">
        <f t="shared" si="154"/>
        <v>ACT_BND</v>
      </c>
      <c r="H134" t="str">
        <f t="shared" ref="H134" si="258">H133</f>
        <v>UP</v>
      </c>
      <c r="J134" s="13">
        <v>2035</v>
      </c>
      <c r="K134" s="13" t="str">
        <f t="shared" si="172"/>
        <v>ELCHYD00</v>
      </c>
      <c r="L134" s="1">
        <f t="shared" si="134"/>
        <v>5.3039016944623798</v>
      </c>
      <c r="M134" s="1">
        <f t="shared" si="135"/>
        <v>232.13738467636</v>
      </c>
      <c r="N134" s="1">
        <f t="shared" si="136"/>
        <v>14.7062411473062</v>
      </c>
      <c r="O134" s="1">
        <f t="shared" si="137"/>
        <v>180.59225857807601</v>
      </c>
      <c r="P134" s="1">
        <f t="shared" si="138"/>
        <v>154.263321457995</v>
      </c>
      <c r="Q134" s="1">
        <f t="shared" si="139"/>
        <v>963.39083186747098</v>
      </c>
      <c r="R134" s="1">
        <f t="shared" si="140"/>
        <v>178.53477137263999</v>
      </c>
      <c r="W134" s="20">
        <v>5.1447846436285101</v>
      </c>
      <c r="X134" s="20">
        <v>225.17326313606901</v>
      </c>
      <c r="Y134" s="20">
        <v>14.265053912887</v>
      </c>
      <c r="Z134" s="20">
        <v>175.17449082073401</v>
      </c>
      <c r="AA134" s="20">
        <v>149.63542181425501</v>
      </c>
      <c r="AB134" s="20">
        <v>934.48910691144704</v>
      </c>
      <c r="AC134" s="20">
        <v>173.17872823146101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spans="4:42" ht="16">
      <c r="D135" s="6"/>
      <c r="F135" s="1" t="s">
        <v>79</v>
      </c>
      <c r="G135" s="23" t="str">
        <f t="shared" si="154"/>
        <v>ACT_BND</v>
      </c>
      <c r="H135" t="str">
        <f t="shared" ref="H135" si="260">H134</f>
        <v>UP</v>
      </c>
      <c r="J135" s="13">
        <v>2035</v>
      </c>
      <c r="K135" s="13" t="str">
        <f t="shared" si="172"/>
        <v>ENCAN01_SMR</v>
      </c>
      <c r="L135" s="1">
        <f t="shared" si="134"/>
        <v>0</v>
      </c>
      <c r="M135" s="1">
        <f t="shared" si="135"/>
        <v>20.3066372930166</v>
      </c>
      <c r="N135" s="1">
        <f t="shared" si="136"/>
        <v>18.161211360691102</v>
      </c>
      <c r="O135" s="1">
        <f t="shared" si="137"/>
        <v>1.57492710187185</v>
      </c>
      <c r="P135" s="17">
        <v>236.55407512743</v>
      </c>
      <c r="Q135" s="1">
        <f t="shared" si="139"/>
        <v>0</v>
      </c>
      <c r="R135" s="17">
        <v>10.472024449064101</v>
      </c>
      <c r="W135" s="13">
        <v>0</v>
      </c>
      <c r="X135" s="20">
        <v>20.3066372930166</v>
      </c>
      <c r="Y135" s="20">
        <v>18.161211360691102</v>
      </c>
      <c r="Z135" s="20">
        <v>1.57492710187185</v>
      </c>
      <c r="AA135" s="20">
        <v>413.81140712743002</v>
      </c>
      <c r="AB135" s="13">
        <v>0</v>
      </c>
      <c r="AC135" s="20">
        <v>20.200143199064101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spans="4:42" ht="16">
      <c r="D136" s="6"/>
      <c r="F136" s="1" t="s">
        <v>79</v>
      </c>
      <c r="G136" s="23" t="str">
        <f t="shared" si="154"/>
        <v>ACT_BND</v>
      </c>
      <c r="H136" t="str">
        <f t="shared" ref="H136" si="262">H135</f>
        <v>UP</v>
      </c>
      <c r="J136" s="13">
        <v>2035</v>
      </c>
      <c r="K136" s="13" t="str">
        <f t="shared" si="172"/>
        <v>ELCSOL00</v>
      </c>
      <c r="L136" s="1">
        <f t="shared" si="134"/>
        <v>77.633279805615601</v>
      </c>
      <c r="M136" s="1">
        <f t="shared" si="135"/>
        <v>22.876508049625599</v>
      </c>
      <c r="N136" s="1">
        <f t="shared" si="136"/>
        <v>5.9389049748020204</v>
      </c>
      <c r="O136" s="1">
        <f t="shared" si="137"/>
        <v>0.62455583909287204</v>
      </c>
      <c r="P136" s="1">
        <f t="shared" si="138"/>
        <v>40.712662706983402</v>
      </c>
      <c r="Q136" s="1">
        <f t="shared" si="139"/>
        <v>2.2490275172786198</v>
      </c>
      <c r="R136" s="1">
        <f t="shared" si="140"/>
        <v>1.5791582380489599</v>
      </c>
      <c r="W136" s="20">
        <v>77.633279805615601</v>
      </c>
      <c r="X136" s="20">
        <v>22.876508049625599</v>
      </c>
      <c r="Y136" s="20">
        <v>5.9389049748020204</v>
      </c>
      <c r="Z136" s="20">
        <v>0.62455583909287204</v>
      </c>
      <c r="AA136" s="20">
        <v>40.712662706983402</v>
      </c>
      <c r="AB136" s="20">
        <v>2.2490275172786198</v>
      </c>
      <c r="AC136" s="20">
        <v>1.5791582380489599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spans="4:42" ht="16">
      <c r="D137" s="6"/>
      <c r="F137" s="1" t="s">
        <v>79</v>
      </c>
      <c r="G137" s="23" t="str">
        <f t="shared" si="154"/>
        <v>ACT_BND</v>
      </c>
      <c r="H137" t="str">
        <f t="shared" ref="H137" si="264">H136</f>
        <v>UP</v>
      </c>
      <c r="J137" s="13">
        <v>2035</v>
      </c>
      <c r="K137" s="13" t="str">
        <f t="shared" si="172"/>
        <v>ELCWIN00</v>
      </c>
      <c r="L137" s="1">
        <f t="shared" si="134"/>
        <v>177.61988682505401</v>
      </c>
      <c r="M137" s="1">
        <f t="shared" si="135"/>
        <v>29.789923353383699</v>
      </c>
      <c r="N137" s="1">
        <f t="shared" si="136"/>
        <v>46.791541864650803</v>
      </c>
      <c r="O137" s="1">
        <f t="shared" si="137"/>
        <v>4.7496290352771799</v>
      </c>
      <c r="P137" s="1">
        <f t="shared" si="138"/>
        <v>239.740501043916</v>
      </c>
      <c r="Q137" s="1">
        <f t="shared" si="139"/>
        <v>56.185805507559401</v>
      </c>
      <c r="R137" s="1">
        <f t="shared" si="140"/>
        <v>108.247658102592</v>
      </c>
      <c r="W137" s="20">
        <v>177.61988682505401</v>
      </c>
      <c r="X137" s="20">
        <v>29.789923353383699</v>
      </c>
      <c r="Y137" s="20">
        <v>46.791541864650803</v>
      </c>
      <c r="Z137" s="20">
        <v>4.7496290352771799</v>
      </c>
      <c r="AA137" s="20">
        <v>239.740501043916</v>
      </c>
      <c r="AB137" s="20">
        <v>56.185805507559401</v>
      </c>
      <c r="AC137" s="20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spans="4:42" ht="16">
      <c r="D138" s="6"/>
      <c r="F138" s="1" t="s">
        <v>79</v>
      </c>
      <c r="G138" s="23" t="str">
        <f t="shared" si="154"/>
        <v>ACT_BND</v>
      </c>
      <c r="H138" t="str">
        <f t="shared" ref="H138" si="266">H137</f>
        <v>UP</v>
      </c>
      <c r="J138" s="13">
        <v>2035</v>
      </c>
      <c r="K138" s="13" t="str">
        <f t="shared" si="172"/>
        <v>ELCWOO00</v>
      </c>
      <c r="L138" s="1">
        <f t="shared" si="134"/>
        <v>71.370187688984899</v>
      </c>
      <c r="M138" s="1">
        <f t="shared" si="135"/>
        <v>39.658335583359097</v>
      </c>
      <c r="N138" s="1">
        <f t="shared" si="136"/>
        <v>46.869524087216</v>
      </c>
      <c r="O138" s="1">
        <f t="shared" si="137"/>
        <v>0.65708114779389104</v>
      </c>
      <c r="P138" s="1">
        <f t="shared" si="138"/>
        <v>24.641278309163798</v>
      </c>
      <c r="Q138" s="1">
        <f t="shared" si="139"/>
        <v>17.198250015427298</v>
      </c>
      <c r="R138" s="1">
        <f t="shared" si="140"/>
        <v>2.3830274863725198</v>
      </c>
      <c r="W138" s="20">
        <v>24.9795656911447</v>
      </c>
      <c r="X138" s="20">
        <v>13.880417454175699</v>
      </c>
      <c r="Y138" s="20">
        <v>16.4043334305256</v>
      </c>
      <c r="Z138" s="20">
        <v>0.22997840172786199</v>
      </c>
      <c r="AA138" s="20">
        <v>8.6244474082073399</v>
      </c>
      <c r="AB138" s="20">
        <v>6.0193875053995702</v>
      </c>
      <c r="AC138" s="20">
        <v>0.83405962023038205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spans="4:42" ht="16">
      <c r="D139" s="6"/>
      <c r="F139" s="1" t="s">
        <v>79</v>
      </c>
      <c r="G139" s="23" t="str">
        <f t="shared" si="154"/>
        <v>ACT_BND</v>
      </c>
      <c r="H139" t="str">
        <f t="shared" ref="H139" si="268">H138</f>
        <v>UP</v>
      </c>
      <c r="J139" s="13">
        <v>2036</v>
      </c>
      <c r="K139" s="13" t="str">
        <f t="shared" si="172"/>
        <v>ELCCOH00</v>
      </c>
      <c r="L139" s="1">
        <f t="shared" si="134"/>
        <v>0</v>
      </c>
      <c r="M139" s="1">
        <f t="shared" si="135"/>
        <v>0</v>
      </c>
      <c r="N139" s="1">
        <f t="shared" si="136"/>
        <v>0</v>
      </c>
      <c r="O139" s="1">
        <f t="shared" si="137"/>
        <v>0</v>
      </c>
      <c r="P139" s="1">
        <f t="shared" si="138"/>
        <v>0</v>
      </c>
      <c r="Q139" s="1">
        <f t="shared" si="139"/>
        <v>0</v>
      </c>
      <c r="R139" s="1">
        <f t="shared" si="140"/>
        <v>0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0</v>
      </c>
      <c r="AC139" s="13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spans="4:42" ht="16">
      <c r="D140" s="6"/>
      <c r="F140" s="1" t="s">
        <v>79</v>
      </c>
      <c r="G140" s="23" t="str">
        <f t="shared" si="154"/>
        <v>ACT_BND</v>
      </c>
      <c r="H140" t="str">
        <f t="shared" ref="H140" si="270">H139</f>
        <v>UP</v>
      </c>
      <c r="J140" s="13">
        <v>2036</v>
      </c>
      <c r="K140" s="13" t="str">
        <f t="shared" si="172"/>
        <v>ELCGAS00</v>
      </c>
      <c r="L140" s="1">
        <f t="shared" ref="L140:L199" si="271">W140/AJ140</f>
        <v>231.06019375449901</v>
      </c>
      <c r="M140" s="1">
        <f t="shared" ref="M140:M199" si="272">X140/AK140</f>
        <v>8.5295445720482306</v>
      </c>
      <c r="N140" s="1">
        <f t="shared" ref="N140:N199" si="273">Y140/AL140</f>
        <v>35.584340199784002</v>
      </c>
      <c r="O140" s="1">
        <f t="shared" ref="O140:O199" si="274">Z140/AM140</f>
        <v>5.6853875989920795E-4</v>
      </c>
      <c r="P140" s="1">
        <f t="shared" ref="P140:P170" si="275">AA140/AN140</f>
        <v>88.721076412887001</v>
      </c>
      <c r="Q140" s="1">
        <f t="shared" ref="Q140:Q199" si="276">AB140/AO140</f>
        <v>0</v>
      </c>
      <c r="R140" s="1">
        <f t="shared" ref="R140:R170" si="277">AC140/AP140</f>
        <v>0.17714399026277899</v>
      </c>
      <c r="W140" s="20">
        <v>92.4240775017998</v>
      </c>
      <c r="X140" s="20">
        <v>3.4118178288192902</v>
      </c>
      <c r="Y140" s="20">
        <v>14.2337360799136</v>
      </c>
      <c r="Z140" s="20">
        <v>2.27415503959683E-4</v>
      </c>
      <c r="AA140" s="20">
        <v>35.4884305651548</v>
      </c>
      <c r="AB140" s="13">
        <v>0</v>
      </c>
      <c r="AC140" s="20">
        <v>7.0857596105111595E-2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spans="4:42" ht="16">
      <c r="D141" s="6"/>
      <c r="F141" s="1" t="s">
        <v>79</v>
      </c>
      <c r="G141" s="23" t="str">
        <f t="shared" si="154"/>
        <v>ACT_BND</v>
      </c>
      <c r="H141" t="str">
        <f t="shared" ref="H141" si="279">H140</f>
        <v>UP</v>
      </c>
      <c r="J141" s="13">
        <v>2036</v>
      </c>
      <c r="K141" s="13" t="str">
        <f t="shared" si="172"/>
        <v>ELCHFO00</v>
      </c>
      <c r="L141" s="1">
        <f t="shared" si="271"/>
        <v>0</v>
      </c>
      <c r="M141" s="1">
        <f t="shared" si="272"/>
        <v>0.69176117698584005</v>
      </c>
      <c r="N141" s="1">
        <f t="shared" si="273"/>
        <v>0</v>
      </c>
      <c r="O141" s="1">
        <f t="shared" si="274"/>
        <v>0</v>
      </c>
      <c r="P141" s="1">
        <f t="shared" si="275"/>
        <v>0</v>
      </c>
      <c r="Q141" s="1">
        <f t="shared" si="276"/>
        <v>3.86671088312933</v>
      </c>
      <c r="R141" s="1">
        <f t="shared" si="277"/>
        <v>0.68378114422846303</v>
      </c>
      <c r="W141" s="13">
        <v>0</v>
      </c>
      <c r="X141" s="20">
        <v>0.20752835309575199</v>
      </c>
      <c r="Y141" s="13">
        <v>0</v>
      </c>
      <c r="Z141" s="13">
        <v>0</v>
      </c>
      <c r="AA141" s="13">
        <v>0</v>
      </c>
      <c r="AB141" s="20">
        <v>1.1600132649388</v>
      </c>
      <c r="AC141" s="20">
        <v>0.20513434326853899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spans="4:42" ht="16">
      <c r="D142" s="6"/>
      <c r="F142" s="1" t="s">
        <v>79</v>
      </c>
      <c r="G142" s="23" t="str">
        <f t="shared" si="154"/>
        <v>ACT_BND</v>
      </c>
      <c r="H142" t="str">
        <f t="shared" ref="H142" si="281">H141</f>
        <v>UP</v>
      </c>
      <c r="J142" s="13">
        <v>2036</v>
      </c>
      <c r="K142" s="13" t="str">
        <f t="shared" si="172"/>
        <v>ELCHYD00</v>
      </c>
      <c r="L142" s="1">
        <f t="shared" si="271"/>
        <v>5.2573595258771002</v>
      </c>
      <c r="M142" s="1">
        <f t="shared" si="272"/>
        <v>231.085649911677</v>
      </c>
      <c r="N142" s="1">
        <f t="shared" si="273"/>
        <v>14.808267811152501</v>
      </c>
      <c r="O142" s="1">
        <f t="shared" si="274"/>
        <v>182.02552084493001</v>
      </c>
      <c r="P142" s="1">
        <f t="shared" si="275"/>
        <v>155.204987122679</v>
      </c>
      <c r="Q142" s="1">
        <f t="shared" si="276"/>
        <v>966.91729309077903</v>
      </c>
      <c r="R142" s="1">
        <f t="shared" si="277"/>
        <v>179.30712140678199</v>
      </c>
      <c r="W142" s="20">
        <v>5.0996387401007901</v>
      </c>
      <c r="X142" s="20">
        <v>224.15308041432701</v>
      </c>
      <c r="Y142" s="20">
        <v>14.3640197768179</v>
      </c>
      <c r="Z142" s="20">
        <v>176.564755219582</v>
      </c>
      <c r="AA142" s="20">
        <v>150.54883750899899</v>
      </c>
      <c r="AB142" s="20">
        <v>937.90977429805605</v>
      </c>
      <c r="AC142" s="20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spans="4:42" ht="16">
      <c r="D143" s="6"/>
      <c r="F143" s="1" t="s">
        <v>79</v>
      </c>
      <c r="G143" s="23" t="str">
        <f t="shared" si="154"/>
        <v>ACT_BND</v>
      </c>
      <c r="H143" t="str">
        <f t="shared" ref="H143" si="283">H142</f>
        <v>UP</v>
      </c>
      <c r="J143" s="13">
        <v>2036</v>
      </c>
      <c r="K143" s="13" t="str">
        <f t="shared" si="172"/>
        <v>ENCAN01_SMR</v>
      </c>
      <c r="L143" s="1">
        <f t="shared" si="271"/>
        <v>0</v>
      </c>
      <c r="M143" s="1">
        <f t="shared" si="272"/>
        <v>26.789879874010101</v>
      </c>
      <c r="N143" s="1">
        <f t="shared" si="273"/>
        <v>19.519286378689699</v>
      </c>
      <c r="O143" s="1">
        <f t="shared" si="274"/>
        <v>5.1471386465082798</v>
      </c>
      <c r="P143" s="17">
        <v>280.89371695608298</v>
      </c>
      <c r="Q143" s="1">
        <f t="shared" si="276"/>
        <v>4.4245164074873999</v>
      </c>
      <c r="R143" s="17">
        <v>14.321544544636399</v>
      </c>
      <c r="W143" s="13">
        <v>0</v>
      </c>
      <c r="X143" s="20">
        <v>26.789879874010101</v>
      </c>
      <c r="Y143" s="20">
        <v>19.519286378689699</v>
      </c>
      <c r="Z143" s="20">
        <v>5.1471386465082798</v>
      </c>
      <c r="AA143" s="20">
        <v>451.06354895608303</v>
      </c>
      <c r="AB143" s="20">
        <v>4.4245164074873999</v>
      </c>
      <c r="AC143" s="20">
        <v>23.660538544636399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spans="4:42" ht="16">
      <c r="D144" s="6"/>
      <c r="F144" s="1" t="s">
        <v>79</v>
      </c>
      <c r="G144" s="23" t="str">
        <f t="shared" si="154"/>
        <v>ACT_BND</v>
      </c>
      <c r="H144" t="str">
        <f t="shared" ref="H144" si="285">H143</f>
        <v>UP</v>
      </c>
      <c r="J144" s="13">
        <v>2036</v>
      </c>
      <c r="K144" s="13" t="str">
        <f t="shared" si="172"/>
        <v>ELCSOL00</v>
      </c>
      <c r="L144" s="1">
        <f t="shared" si="271"/>
        <v>78.303010007199404</v>
      </c>
      <c r="M144" s="1">
        <f t="shared" si="272"/>
        <v>23.793722875539999</v>
      </c>
      <c r="N144" s="1">
        <f t="shared" si="273"/>
        <v>5.9951224442044602</v>
      </c>
      <c r="O144" s="1">
        <f t="shared" si="274"/>
        <v>0.63529362455003602</v>
      </c>
      <c r="P144" s="1">
        <f t="shared" si="275"/>
        <v>41.051565730741501</v>
      </c>
      <c r="Q144" s="1">
        <f t="shared" si="276"/>
        <v>2.4063550021598301</v>
      </c>
      <c r="R144" s="1">
        <f t="shared" si="277"/>
        <v>1.61195017786177</v>
      </c>
      <c r="W144" s="20">
        <v>78.303010007199404</v>
      </c>
      <c r="X144" s="13">
        <v>23.793722875539999</v>
      </c>
      <c r="Y144" s="20">
        <v>5.9951224442044602</v>
      </c>
      <c r="Z144" s="20">
        <v>0.63529362455003602</v>
      </c>
      <c r="AA144" s="20">
        <v>41.051565730741501</v>
      </c>
      <c r="AB144" s="20">
        <v>2.4063550021598301</v>
      </c>
      <c r="AC144" s="20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spans="4:42" ht="16">
      <c r="D145" s="6"/>
      <c r="F145" s="1" t="s">
        <v>79</v>
      </c>
      <c r="G145" s="23" t="str">
        <f t="shared" si="154"/>
        <v>ACT_BND</v>
      </c>
      <c r="H145" t="str">
        <f t="shared" ref="H145" si="287">H144</f>
        <v>UP</v>
      </c>
      <c r="J145" s="13">
        <v>2036</v>
      </c>
      <c r="K145" s="13" t="str">
        <f t="shared" si="172"/>
        <v>ELCWIN00</v>
      </c>
      <c r="L145" s="1">
        <f t="shared" si="271"/>
        <v>177.11612199423999</v>
      </c>
      <c r="M145" s="1">
        <f t="shared" si="272"/>
        <v>35.920014372102202</v>
      </c>
      <c r="N145" s="1">
        <f t="shared" si="273"/>
        <v>46.856652519798402</v>
      </c>
      <c r="O145" s="1">
        <f t="shared" si="274"/>
        <v>4.7963101907847401</v>
      </c>
      <c r="P145" s="1">
        <f t="shared" si="275"/>
        <v>256.76639323254102</v>
      </c>
      <c r="Q145" s="1">
        <f t="shared" si="276"/>
        <v>58.1952862491001</v>
      </c>
      <c r="R145" s="1">
        <f t="shared" si="277"/>
        <v>110.571471273938</v>
      </c>
      <c r="W145" s="20">
        <v>177.11612199423999</v>
      </c>
      <c r="X145" s="20">
        <v>35.920014372102202</v>
      </c>
      <c r="Y145" s="20">
        <v>46.856652519798402</v>
      </c>
      <c r="Z145" s="20">
        <v>4.7963101907847401</v>
      </c>
      <c r="AA145" s="20">
        <v>256.76639323254102</v>
      </c>
      <c r="AB145" s="20">
        <v>58.1952862491001</v>
      </c>
      <c r="AC145" s="20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spans="4:42" ht="16">
      <c r="D146" s="6"/>
      <c r="F146" s="1" t="s">
        <v>79</v>
      </c>
      <c r="G146" s="23" t="str">
        <f t="shared" si="154"/>
        <v>ACT_BND</v>
      </c>
      <c r="H146" t="str">
        <f t="shared" ref="H146" si="289">H145</f>
        <v>UP</v>
      </c>
      <c r="J146" s="13">
        <v>2036</v>
      </c>
      <c r="K146" s="13" t="str">
        <f t="shared" si="172"/>
        <v>ELCWOO00</v>
      </c>
      <c r="L146" s="1">
        <f t="shared" si="271"/>
        <v>83.0276779800474</v>
      </c>
      <c r="M146" s="1">
        <f t="shared" si="272"/>
        <v>38.2804393249409</v>
      </c>
      <c r="N146" s="1">
        <f t="shared" si="273"/>
        <v>57.596766142137099</v>
      </c>
      <c r="O146" s="1">
        <f t="shared" si="274"/>
        <v>0.63087712393294304</v>
      </c>
      <c r="P146" s="1">
        <f t="shared" si="275"/>
        <v>25.252638887174701</v>
      </c>
      <c r="Q146" s="1">
        <f t="shared" si="276"/>
        <v>17.050051979841601</v>
      </c>
      <c r="R146" s="1">
        <f t="shared" si="277"/>
        <v>2.2385180258150799</v>
      </c>
      <c r="W146" s="20">
        <v>29.059687293016601</v>
      </c>
      <c r="X146" s="20">
        <v>13.398153763729299</v>
      </c>
      <c r="Y146" s="20">
        <v>20.158868149747999</v>
      </c>
      <c r="Z146" s="20">
        <v>0.22080699337653001</v>
      </c>
      <c r="AA146" s="20">
        <v>8.8384236105111604</v>
      </c>
      <c r="AB146" s="20">
        <v>5.96751819294456</v>
      </c>
      <c r="AC146" s="20">
        <v>0.78348130903527702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spans="4:42" ht="16">
      <c r="D147" s="6"/>
      <c r="F147" s="1" t="s">
        <v>79</v>
      </c>
      <c r="G147" s="23" t="str">
        <f t="shared" ref="G147:G210" si="291">G146</f>
        <v>ACT_BND</v>
      </c>
      <c r="H147" t="str">
        <f t="shared" ref="H147" si="292">H146</f>
        <v>UP</v>
      </c>
      <c r="J147" s="13">
        <v>2037</v>
      </c>
      <c r="K147" s="13" t="str">
        <f t="shared" si="172"/>
        <v>ELCCOH00</v>
      </c>
      <c r="L147" s="1">
        <f t="shared" si="271"/>
        <v>0</v>
      </c>
      <c r="M147" s="1">
        <f t="shared" si="272"/>
        <v>0</v>
      </c>
      <c r="N147" s="1">
        <f t="shared" si="273"/>
        <v>0</v>
      </c>
      <c r="O147" s="1">
        <f t="shared" si="274"/>
        <v>0</v>
      </c>
      <c r="P147" s="1">
        <f t="shared" si="275"/>
        <v>0</v>
      </c>
      <c r="Q147" s="1">
        <f t="shared" si="276"/>
        <v>0</v>
      </c>
      <c r="R147" s="1">
        <f t="shared" si="277"/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spans="4:42" ht="16">
      <c r="D148" s="6"/>
      <c r="F148" s="1" t="s">
        <v>79</v>
      </c>
      <c r="G148" s="23" t="str">
        <f t="shared" si="291"/>
        <v>ACT_BND</v>
      </c>
      <c r="H148" t="str">
        <f t="shared" ref="H148" si="294">H147</f>
        <v>UP</v>
      </c>
      <c r="J148" s="13">
        <v>2037</v>
      </c>
      <c r="K148" s="13" t="str">
        <f t="shared" si="172"/>
        <v>ELCGAS00</v>
      </c>
      <c r="L148" s="1">
        <f t="shared" si="271"/>
        <v>221.11544411447099</v>
      </c>
      <c r="M148" s="1">
        <f t="shared" si="272"/>
        <v>8.5055195380759496</v>
      </c>
      <c r="N148" s="1">
        <f t="shared" si="273"/>
        <v>32.048186699063997</v>
      </c>
      <c r="O148" s="1">
        <f t="shared" si="274"/>
        <v>0</v>
      </c>
      <c r="P148" s="1">
        <f t="shared" si="275"/>
        <v>95.614986411087003</v>
      </c>
      <c r="Q148" s="1">
        <f t="shared" si="276"/>
        <v>0</v>
      </c>
      <c r="R148" s="1">
        <f t="shared" si="277"/>
        <v>0.15787115656047501</v>
      </c>
      <c r="W148" s="20">
        <v>88.446177645788296</v>
      </c>
      <c r="X148" s="20">
        <v>3.4022078152303799</v>
      </c>
      <c r="Y148" s="20">
        <v>12.8192746796256</v>
      </c>
      <c r="Z148" s="13">
        <v>0</v>
      </c>
      <c r="AA148" s="20">
        <v>38.245994564434802</v>
      </c>
      <c r="AB148" s="13">
        <v>0</v>
      </c>
      <c r="AC148" s="20">
        <v>6.3148462624190105E-2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spans="4:42" ht="16">
      <c r="D149" s="6"/>
      <c r="F149" s="1" t="s">
        <v>79</v>
      </c>
      <c r="G149" s="23" t="str">
        <f t="shared" si="291"/>
        <v>ACT_BND</v>
      </c>
      <c r="H149" t="str">
        <f t="shared" ref="H149" si="296">H148</f>
        <v>UP</v>
      </c>
      <c r="J149" s="13">
        <v>2037</v>
      </c>
      <c r="K149" s="13" t="str">
        <f t="shared" si="172"/>
        <v>ELCHFO00</v>
      </c>
      <c r="L149" s="1">
        <f t="shared" si="271"/>
        <v>0</v>
      </c>
      <c r="M149" s="1">
        <f t="shared" si="272"/>
        <v>0.74255252519798298</v>
      </c>
      <c r="N149" s="1">
        <f t="shared" si="273"/>
        <v>0</v>
      </c>
      <c r="O149" s="1">
        <f t="shared" si="274"/>
        <v>0</v>
      </c>
      <c r="P149" s="1">
        <f t="shared" si="275"/>
        <v>0</v>
      </c>
      <c r="Q149" s="1">
        <f t="shared" si="276"/>
        <v>3.8633739320854299</v>
      </c>
      <c r="R149" s="1">
        <f t="shared" si="277"/>
        <v>0.620346222102233</v>
      </c>
      <c r="W149" s="13">
        <v>0</v>
      </c>
      <c r="X149" s="20">
        <v>0.22276575755939501</v>
      </c>
      <c r="Y149" s="13">
        <v>0</v>
      </c>
      <c r="Z149" s="13">
        <v>0</v>
      </c>
      <c r="AA149" s="13">
        <v>0</v>
      </c>
      <c r="AB149" s="20">
        <v>1.1590121796256301</v>
      </c>
      <c r="AC149" s="20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spans="4:42" ht="16">
      <c r="D150" s="6"/>
      <c r="F150" s="1" t="s">
        <v>79</v>
      </c>
      <c r="G150" s="23" t="str">
        <f t="shared" si="291"/>
        <v>ACT_BND</v>
      </c>
      <c r="H150" t="str">
        <f t="shared" ref="H150" si="298">H149</f>
        <v>UP</v>
      </c>
      <c r="J150" s="13">
        <v>2037</v>
      </c>
      <c r="K150" s="13" t="str">
        <f t="shared" si="172"/>
        <v>ELCHYD00</v>
      </c>
      <c r="L150" s="1">
        <f t="shared" si="271"/>
        <v>5.1972003295406504</v>
      </c>
      <c r="M150" s="1">
        <f t="shared" si="272"/>
        <v>230.599154469209</v>
      </c>
      <c r="N150" s="1">
        <f t="shared" si="273"/>
        <v>14.8878011622988</v>
      </c>
      <c r="O150" s="1">
        <f t="shared" si="274"/>
        <v>183.29486810952099</v>
      </c>
      <c r="P150" s="1">
        <f t="shared" si="275"/>
        <v>156.01792882961101</v>
      </c>
      <c r="Q150" s="1">
        <f t="shared" si="276"/>
        <v>970.06021947110196</v>
      </c>
      <c r="R150" s="1">
        <f t="shared" si="277"/>
        <v>179.81350875769101</v>
      </c>
      <c r="W150" s="20">
        <v>5.0412843196544301</v>
      </c>
      <c r="X150" s="20">
        <v>223.68117983513301</v>
      </c>
      <c r="Y150" s="20">
        <v>14.4411671274298</v>
      </c>
      <c r="Z150" s="20">
        <v>177.796022066235</v>
      </c>
      <c r="AA150" s="20">
        <v>151.337390964723</v>
      </c>
      <c r="AB150" s="20">
        <v>940.95841288696897</v>
      </c>
      <c r="AC150" s="20">
        <v>174.41910349496001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spans="4:42" ht="16">
      <c r="D151" s="6"/>
      <c r="F151" s="1" t="s">
        <v>79</v>
      </c>
      <c r="G151" s="23" t="str">
        <f t="shared" si="291"/>
        <v>ACT_BND</v>
      </c>
      <c r="H151" t="str">
        <f t="shared" ref="H151" si="300">H150</f>
        <v>UP</v>
      </c>
      <c r="J151" s="13">
        <v>2037</v>
      </c>
      <c r="K151" s="13" t="str">
        <f t="shared" si="172"/>
        <v>ENCAN01_SMR</v>
      </c>
      <c r="L151" s="1">
        <f t="shared" si="271"/>
        <v>0</v>
      </c>
      <c r="M151" s="1">
        <f t="shared" si="272"/>
        <v>33.103223639308901</v>
      </c>
      <c r="N151" s="1">
        <f t="shared" si="273"/>
        <v>20.955950449964</v>
      </c>
      <c r="O151" s="1">
        <f t="shared" si="274"/>
        <v>8.6832633945284403</v>
      </c>
      <c r="P151" s="17">
        <v>325.35071119654401</v>
      </c>
      <c r="Q151" s="1">
        <f t="shared" si="276"/>
        <v>9.2139753275737899</v>
      </c>
      <c r="R151" s="17">
        <v>18.1275281632469</v>
      </c>
      <c r="W151" s="13">
        <v>0</v>
      </c>
      <c r="X151" s="20">
        <v>33.103223639308901</v>
      </c>
      <c r="Y151" s="20">
        <v>20.955950449964</v>
      </c>
      <c r="Z151" s="20">
        <v>8.6832633945284403</v>
      </c>
      <c r="AA151" s="20">
        <v>488.43304319654402</v>
      </c>
      <c r="AB151" s="20">
        <v>9.2139753275737899</v>
      </c>
      <c r="AC151" s="20">
        <v>27.077397413246899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spans="4:42" ht="16">
      <c r="D152" s="6"/>
      <c r="F152" s="1" t="s">
        <v>79</v>
      </c>
      <c r="G152" s="23" t="str">
        <f t="shared" si="291"/>
        <v>ACT_BND</v>
      </c>
      <c r="H152" t="str">
        <f t="shared" ref="H152" si="302">H151</f>
        <v>UP</v>
      </c>
      <c r="J152" s="13">
        <v>2037</v>
      </c>
      <c r="K152" s="13" t="str">
        <f t="shared" si="172"/>
        <v>ELCSOL00</v>
      </c>
      <c r="L152" s="1">
        <f t="shared" si="271"/>
        <v>78.575324910007197</v>
      </c>
      <c r="M152" s="1">
        <f t="shared" si="272"/>
        <v>24.710937705018001</v>
      </c>
      <c r="N152" s="1">
        <f t="shared" si="273"/>
        <v>6.0501849856011498</v>
      </c>
      <c r="O152" s="1">
        <f t="shared" si="274"/>
        <v>0.64603140964722805</v>
      </c>
      <c r="P152" s="1">
        <f t="shared" si="275"/>
        <v>41.337067278617702</v>
      </c>
      <c r="Q152" s="1">
        <f t="shared" si="276"/>
        <v>2.5636824874010098</v>
      </c>
      <c r="R152" s="1">
        <f t="shared" si="277"/>
        <v>1.6362531581353501</v>
      </c>
      <c r="W152" s="20">
        <v>78.575324910007197</v>
      </c>
      <c r="X152" s="20">
        <v>24.710937705018001</v>
      </c>
      <c r="Y152" s="20">
        <v>6.0501849856011498</v>
      </c>
      <c r="Z152" s="20">
        <v>0.64603140964722805</v>
      </c>
      <c r="AA152" s="20">
        <v>41.337067278617702</v>
      </c>
      <c r="AB152" s="20">
        <v>2.5636824874010098</v>
      </c>
      <c r="AC152" s="20">
        <v>1.6362531581353501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spans="4:42" ht="16">
      <c r="D153" s="6"/>
      <c r="F153" s="1" t="s">
        <v>79</v>
      </c>
      <c r="G153" s="23" t="str">
        <f t="shared" si="291"/>
        <v>ACT_BND</v>
      </c>
      <c r="H153" t="str">
        <f t="shared" ref="H153" si="304">H152</f>
        <v>UP</v>
      </c>
      <c r="J153" s="13">
        <v>2037</v>
      </c>
      <c r="K153" s="13" t="str">
        <f t="shared" si="172"/>
        <v>ELCWIN00</v>
      </c>
      <c r="L153" s="1">
        <f t="shared" si="271"/>
        <v>177.04466249100099</v>
      </c>
      <c r="M153" s="1">
        <f t="shared" si="272"/>
        <v>42.050105394420399</v>
      </c>
      <c r="N153" s="1">
        <f t="shared" si="273"/>
        <v>46.964964974802001</v>
      </c>
      <c r="O153" s="1">
        <f t="shared" si="274"/>
        <v>4.8365487688984903</v>
      </c>
      <c r="P153" s="1">
        <f t="shared" si="275"/>
        <v>273.23416223902097</v>
      </c>
      <c r="Q153" s="1">
        <f t="shared" si="276"/>
        <v>60.204766990640699</v>
      </c>
      <c r="R153" s="1">
        <f t="shared" si="277"/>
        <v>112.446170165227</v>
      </c>
      <c r="W153" s="20">
        <v>177.04466249100099</v>
      </c>
      <c r="X153" s="20">
        <v>42.050105394420399</v>
      </c>
      <c r="Y153" s="20">
        <v>46.964964974802001</v>
      </c>
      <c r="Z153" s="20">
        <v>4.8365487688984903</v>
      </c>
      <c r="AA153" s="20">
        <v>273.23416223902097</v>
      </c>
      <c r="AB153" s="20">
        <v>60.204766990640699</v>
      </c>
      <c r="AC153" s="20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spans="4:42" ht="16">
      <c r="D154" s="6"/>
      <c r="F154" s="1" t="s">
        <v>79</v>
      </c>
      <c r="G154" s="23" t="str">
        <f t="shared" si="291"/>
        <v>ACT_BND</v>
      </c>
      <c r="H154" t="str">
        <f t="shared" ref="H154" si="306">H153</f>
        <v>UP</v>
      </c>
      <c r="J154" s="13">
        <v>2037</v>
      </c>
      <c r="K154" s="13" t="str">
        <f t="shared" si="172"/>
        <v>ELCWOO00</v>
      </c>
      <c r="L154" s="1">
        <f t="shared" si="271"/>
        <v>94.177123254139701</v>
      </c>
      <c r="M154" s="1">
        <f t="shared" si="272"/>
        <v>37.029939575336897</v>
      </c>
      <c r="N154" s="1">
        <f t="shared" si="273"/>
        <v>68.345690980150295</v>
      </c>
      <c r="O154" s="1">
        <f t="shared" si="274"/>
        <v>0.59655423459837398</v>
      </c>
      <c r="P154" s="1">
        <f t="shared" si="275"/>
        <v>26.425806767458599</v>
      </c>
      <c r="Q154" s="1">
        <f t="shared" si="276"/>
        <v>16.971784078988001</v>
      </c>
      <c r="R154" s="1">
        <f t="shared" si="277"/>
        <v>2.22497593263396</v>
      </c>
      <c r="W154" s="20">
        <v>32.961993138948898</v>
      </c>
      <c r="X154" s="20">
        <v>12.960478851367901</v>
      </c>
      <c r="Y154" s="20">
        <v>23.920991843052601</v>
      </c>
      <c r="Z154" s="20">
        <v>0.20879398210943101</v>
      </c>
      <c r="AA154" s="20">
        <v>9.2490323686105107</v>
      </c>
      <c r="AB154" s="20">
        <v>5.9401244276457899</v>
      </c>
      <c r="AC154" s="20">
        <v>0.77874157642188602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spans="4:42" ht="16">
      <c r="D155" s="6"/>
      <c r="F155" s="1" t="s">
        <v>79</v>
      </c>
      <c r="G155" s="23" t="str">
        <f t="shared" si="291"/>
        <v>ACT_BND</v>
      </c>
      <c r="H155" t="str">
        <f t="shared" ref="H155" si="308">H154</f>
        <v>UP</v>
      </c>
      <c r="J155" s="13">
        <v>2038</v>
      </c>
      <c r="K155" s="13" t="str">
        <f t="shared" ref="K155:K218" si="309">K147</f>
        <v>ELCCOH00</v>
      </c>
      <c r="L155" s="1">
        <f t="shared" si="271"/>
        <v>0</v>
      </c>
      <c r="M155" s="1">
        <f t="shared" si="272"/>
        <v>0</v>
      </c>
      <c r="N155" s="1">
        <f t="shared" si="273"/>
        <v>0</v>
      </c>
      <c r="O155" s="1">
        <f t="shared" si="274"/>
        <v>0</v>
      </c>
      <c r="P155" s="1">
        <f t="shared" si="275"/>
        <v>0</v>
      </c>
      <c r="Q155" s="1">
        <f t="shared" si="276"/>
        <v>0</v>
      </c>
      <c r="R155" s="1">
        <f t="shared" si="277"/>
        <v>0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0</v>
      </c>
      <c r="AC155" s="13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spans="4:42" ht="16">
      <c r="D156" s="6"/>
      <c r="F156" s="1" t="s">
        <v>79</v>
      </c>
      <c r="G156" s="23" t="str">
        <f t="shared" si="291"/>
        <v>ACT_BND</v>
      </c>
      <c r="H156" t="str">
        <f t="shared" ref="H156" si="311">H155</f>
        <v>UP</v>
      </c>
      <c r="J156" s="13">
        <v>2038</v>
      </c>
      <c r="K156" s="13" t="str">
        <f t="shared" si="309"/>
        <v>ELCGAS00</v>
      </c>
      <c r="L156" s="1">
        <f t="shared" si="271"/>
        <v>215.30438867890601</v>
      </c>
      <c r="M156" s="1">
        <f t="shared" si="272"/>
        <v>8.2469712864470708</v>
      </c>
      <c r="N156" s="1">
        <f t="shared" si="273"/>
        <v>28.318041702663798</v>
      </c>
      <c r="O156" s="1">
        <f t="shared" si="274"/>
        <v>0</v>
      </c>
      <c r="P156" s="1">
        <f t="shared" si="275"/>
        <v>102.08914803815701</v>
      </c>
      <c r="Q156" s="1">
        <f t="shared" si="276"/>
        <v>0</v>
      </c>
      <c r="R156" s="1">
        <f t="shared" si="277"/>
        <v>8.6872493664506695E-2</v>
      </c>
      <c r="W156" s="20">
        <v>86.121755471562295</v>
      </c>
      <c r="X156" s="20">
        <v>3.2987885145788298</v>
      </c>
      <c r="Y156" s="20">
        <v>11.327216681065501</v>
      </c>
      <c r="Z156" s="13">
        <v>0</v>
      </c>
      <c r="AA156" s="20">
        <v>40.835659215262801</v>
      </c>
      <c r="AB156" s="13">
        <v>0</v>
      </c>
      <c r="AC156" s="20">
        <v>3.4748997465802699E-2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spans="4:42" ht="16">
      <c r="D157" s="6"/>
      <c r="F157" s="1" t="s">
        <v>79</v>
      </c>
      <c r="G157" s="23" t="str">
        <f t="shared" si="291"/>
        <v>ACT_BND</v>
      </c>
      <c r="H157" t="str">
        <f t="shared" ref="H157" si="313">H156</f>
        <v>UP</v>
      </c>
      <c r="J157" s="13">
        <v>2038</v>
      </c>
      <c r="K157" s="13" t="str">
        <f t="shared" si="309"/>
        <v>ELCHFO00</v>
      </c>
      <c r="L157" s="1">
        <f t="shared" si="271"/>
        <v>0</v>
      </c>
      <c r="M157" s="1">
        <f t="shared" si="272"/>
        <v>0.80144297758579297</v>
      </c>
      <c r="N157" s="1">
        <f t="shared" si="273"/>
        <v>0</v>
      </c>
      <c r="O157" s="1">
        <f t="shared" si="274"/>
        <v>0</v>
      </c>
      <c r="P157" s="1">
        <f t="shared" si="275"/>
        <v>0</v>
      </c>
      <c r="Q157" s="1">
        <f t="shared" si="276"/>
        <v>3.8620158387329</v>
      </c>
      <c r="R157" s="1">
        <f t="shared" si="277"/>
        <v>0.38012271442284701</v>
      </c>
      <c r="W157" s="13">
        <v>0</v>
      </c>
      <c r="X157" s="20">
        <v>0.240432893275738</v>
      </c>
      <c r="Y157" s="13">
        <v>0</v>
      </c>
      <c r="Z157" s="13">
        <v>0</v>
      </c>
      <c r="AA157" s="13">
        <v>0</v>
      </c>
      <c r="AB157" s="20">
        <v>1.1586047516198701</v>
      </c>
      <c r="AC157" s="20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spans="4:42" ht="16">
      <c r="D158" s="6"/>
      <c r="F158" s="1" t="s">
        <v>79</v>
      </c>
      <c r="G158" s="23" t="str">
        <f t="shared" si="291"/>
        <v>ACT_BND</v>
      </c>
      <c r="H158" t="str">
        <f t="shared" ref="H158" si="315">H157</f>
        <v>UP</v>
      </c>
      <c r="J158" s="13">
        <v>2038</v>
      </c>
      <c r="K158" s="13" t="str">
        <f t="shared" si="309"/>
        <v>ELCHYD00</v>
      </c>
      <c r="L158" s="1">
        <f t="shared" si="271"/>
        <v>5.1063656416765104</v>
      </c>
      <c r="M158" s="1">
        <f t="shared" si="272"/>
        <v>229.96821893596999</v>
      </c>
      <c r="N158" s="1">
        <f t="shared" si="273"/>
        <v>14.9060924272449</v>
      </c>
      <c r="O158" s="1">
        <f t="shared" si="274"/>
        <v>184.66863114456001</v>
      </c>
      <c r="P158" s="1">
        <f t="shared" si="275"/>
        <v>156.67743470419299</v>
      </c>
      <c r="Q158" s="1">
        <f t="shared" si="276"/>
        <v>972.72828816993604</v>
      </c>
      <c r="R158" s="1">
        <f t="shared" si="277"/>
        <v>180.22522777047899</v>
      </c>
      <c r="W158" s="20">
        <v>4.9531746724262096</v>
      </c>
      <c r="X158" s="20">
        <v>223.06917236789101</v>
      </c>
      <c r="Y158" s="20">
        <v>14.4589096544276</v>
      </c>
      <c r="Z158" s="20">
        <v>179.12857221022301</v>
      </c>
      <c r="AA158" s="20">
        <v>151.97711166306701</v>
      </c>
      <c r="AB158" s="20">
        <v>943.54643952483798</v>
      </c>
      <c r="AC158" s="20">
        <v>174.81847093736499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spans="4:42" ht="16">
      <c r="D159" s="6"/>
      <c r="F159" s="1" t="s">
        <v>79</v>
      </c>
      <c r="G159" s="23" t="str">
        <f t="shared" si="291"/>
        <v>ACT_BND</v>
      </c>
      <c r="H159" t="str">
        <f t="shared" ref="H159" si="317">H158</f>
        <v>UP</v>
      </c>
      <c r="J159" s="13">
        <v>2038</v>
      </c>
      <c r="K159" s="13" t="str">
        <f t="shared" si="309"/>
        <v>ENCAN01_SMR</v>
      </c>
      <c r="L159" s="1">
        <f t="shared" si="271"/>
        <v>0</v>
      </c>
      <c r="M159" s="1">
        <f t="shared" si="272"/>
        <v>39.097295428365697</v>
      </c>
      <c r="N159" s="1">
        <f t="shared" si="273"/>
        <v>22.249630979121701</v>
      </c>
      <c r="O159" s="1">
        <f t="shared" si="274"/>
        <v>12.2539586213103</v>
      </c>
      <c r="P159" s="17">
        <v>371.60157152771802</v>
      </c>
      <c r="Q159" s="1">
        <f t="shared" si="276"/>
        <v>14.069433405327599</v>
      </c>
      <c r="R159" s="17">
        <v>21.780694495680301</v>
      </c>
      <c r="W159" s="13">
        <v>0</v>
      </c>
      <c r="X159" s="20">
        <v>39.097295428365697</v>
      </c>
      <c r="Y159" s="20">
        <v>22.249630979121701</v>
      </c>
      <c r="Z159" s="20">
        <v>12.2539586213103</v>
      </c>
      <c r="AA159" s="20">
        <v>527.59640352771805</v>
      </c>
      <c r="AB159" s="20">
        <v>14.069433405327599</v>
      </c>
      <c r="AC159" s="20">
        <v>30.341438995680299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spans="4:42" ht="16">
      <c r="D160" s="6"/>
      <c r="F160" s="1" t="s">
        <v>79</v>
      </c>
      <c r="G160" s="23" t="str">
        <f t="shared" si="291"/>
        <v>ACT_BND</v>
      </c>
      <c r="H160" t="str">
        <f t="shared" ref="H160" si="319">H159</f>
        <v>UP</v>
      </c>
      <c r="J160" s="13">
        <v>2038</v>
      </c>
      <c r="K160" s="13" t="str">
        <f t="shared" si="309"/>
        <v>ELCSOL00</v>
      </c>
      <c r="L160" s="1">
        <f t="shared" si="271"/>
        <v>79.044823326133894</v>
      </c>
      <c r="M160" s="1">
        <f t="shared" si="272"/>
        <v>25.628152534531999</v>
      </c>
      <c r="N160" s="1">
        <f t="shared" si="273"/>
        <v>6.1034846040316797</v>
      </c>
      <c r="O160" s="1">
        <f t="shared" si="274"/>
        <v>0.65676919510439202</v>
      </c>
      <c r="P160" s="1">
        <f t="shared" si="275"/>
        <v>41.6873816054716</v>
      </c>
      <c r="Q160" s="1">
        <f t="shared" si="276"/>
        <v>2.7210099726421899</v>
      </c>
      <c r="R160" s="1">
        <f t="shared" si="277"/>
        <v>1.63964546904248</v>
      </c>
      <c r="W160" s="20">
        <v>79.044823326133894</v>
      </c>
      <c r="X160" s="20">
        <v>25.628152534531999</v>
      </c>
      <c r="Y160" s="20">
        <v>6.1034846040316797</v>
      </c>
      <c r="Z160" s="20">
        <v>0.65676919510439202</v>
      </c>
      <c r="AA160" s="20">
        <v>41.6873816054716</v>
      </c>
      <c r="AB160" s="20">
        <v>2.7210099726421899</v>
      </c>
      <c r="AC160" s="20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spans="4:42" ht="16">
      <c r="D161" s="6"/>
      <c r="F161" s="1" t="s">
        <v>79</v>
      </c>
      <c r="G161" s="23" t="str">
        <f t="shared" si="291"/>
        <v>ACT_BND</v>
      </c>
      <c r="H161" t="str">
        <f t="shared" ref="H161" si="321">H160</f>
        <v>UP</v>
      </c>
      <c r="J161" s="13">
        <v>2038</v>
      </c>
      <c r="K161" s="13" t="str">
        <f t="shared" si="309"/>
        <v>ELCWIN00</v>
      </c>
      <c r="L161" s="1">
        <f t="shared" si="271"/>
        <v>176.75261738660899</v>
      </c>
      <c r="M161" s="1">
        <f t="shared" si="272"/>
        <v>48.180196431137503</v>
      </c>
      <c r="N161" s="1">
        <f t="shared" si="273"/>
        <v>48.312469690424798</v>
      </c>
      <c r="O161" s="1">
        <f t="shared" si="274"/>
        <v>4.9034946760259199</v>
      </c>
      <c r="P161" s="1">
        <f t="shared" si="275"/>
        <v>290.06238830093599</v>
      </c>
      <c r="Q161" s="1">
        <f t="shared" si="276"/>
        <v>62.214247732181398</v>
      </c>
      <c r="R161" s="1">
        <f t="shared" si="277"/>
        <v>114.21034906731499</v>
      </c>
      <c r="W161" s="20">
        <v>176.75261738660899</v>
      </c>
      <c r="X161" s="20">
        <v>48.180196431137503</v>
      </c>
      <c r="Y161" s="20">
        <v>48.312469690424798</v>
      </c>
      <c r="Z161" s="20">
        <v>4.9034946760259199</v>
      </c>
      <c r="AA161" s="20">
        <v>290.06238830093599</v>
      </c>
      <c r="AB161" s="20">
        <v>62.214247732181398</v>
      </c>
      <c r="AC161" s="20">
        <v>114.21034906731499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spans="4:42" ht="16">
      <c r="D162" s="6"/>
      <c r="F162" s="1" t="s">
        <v>79</v>
      </c>
      <c r="G162" s="23" t="str">
        <f t="shared" si="291"/>
        <v>ACT_BND</v>
      </c>
      <c r="H162" t="str">
        <f t="shared" ref="H162" si="323">H161</f>
        <v>UP</v>
      </c>
      <c r="J162" s="13">
        <v>2038</v>
      </c>
      <c r="K162" s="13" t="str">
        <f t="shared" si="309"/>
        <v>ELCWOO00</v>
      </c>
      <c r="L162" s="1">
        <f t="shared" si="271"/>
        <v>105.218125167129</v>
      </c>
      <c r="M162" s="1">
        <f t="shared" si="272"/>
        <v>36.461262291772002</v>
      </c>
      <c r="N162" s="1">
        <f t="shared" si="273"/>
        <v>79.048824190064906</v>
      </c>
      <c r="O162" s="1">
        <f t="shared" si="274"/>
        <v>0.56492296749974302</v>
      </c>
      <c r="P162" s="1">
        <f t="shared" si="275"/>
        <v>27.247343258253601</v>
      </c>
      <c r="Q162" s="1">
        <f t="shared" si="276"/>
        <v>16.868955394425601</v>
      </c>
      <c r="R162" s="1">
        <f t="shared" si="277"/>
        <v>2.1771014670472102</v>
      </c>
      <c r="W162" s="20">
        <v>36.826343808495302</v>
      </c>
      <c r="X162" s="20">
        <v>12.761441802120199</v>
      </c>
      <c r="Y162" s="20">
        <v>27.667088466522699</v>
      </c>
      <c r="Z162" s="20">
        <v>0.19772303862491</v>
      </c>
      <c r="AA162" s="20">
        <v>9.5365701403887702</v>
      </c>
      <c r="AB162" s="20">
        <v>5.9041343880489601</v>
      </c>
      <c r="AC162" s="20">
        <v>0.76198551346652299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spans="4:42" ht="16">
      <c r="D163" s="6"/>
      <c r="F163" s="1" t="s">
        <v>79</v>
      </c>
      <c r="G163" s="23" t="str">
        <f t="shared" si="291"/>
        <v>ACT_BND</v>
      </c>
      <c r="H163" t="str">
        <f t="shared" ref="H163" si="325">H162</f>
        <v>UP</v>
      </c>
      <c r="J163" s="13">
        <v>2039</v>
      </c>
      <c r="K163" s="13" t="str">
        <f t="shared" si="309"/>
        <v>ELCCOH00</v>
      </c>
      <c r="L163" s="1">
        <f t="shared" si="271"/>
        <v>0</v>
      </c>
      <c r="M163" s="1">
        <f t="shared" si="272"/>
        <v>0</v>
      </c>
      <c r="N163" s="1">
        <f t="shared" si="273"/>
        <v>0</v>
      </c>
      <c r="O163" s="1">
        <f t="shared" si="274"/>
        <v>0</v>
      </c>
      <c r="P163" s="1">
        <f t="shared" si="275"/>
        <v>0</v>
      </c>
      <c r="Q163" s="1">
        <f t="shared" si="276"/>
        <v>0</v>
      </c>
      <c r="R163" s="1">
        <f t="shared" si="277"/>
        <v>0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0</v>
      </c>
      <c r="AC163" s="13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spans="4:42" ht="16">
      <c r="D164" s="6"/>
      <c r="F164" s="1" t="s">
        <v>79</v>
      </c>
      <c r="G164" s="23" t="str">
        <f t="shared" si="291"/>
        <v>ACT_BND</v>
      </c>
      <c r="H164" t="str">
        <f t="shared" ref="H164" si="327">H163</f>
        <v>UP</v>
      </c>
      <c r="J164" s="13">
        <v>2039</v>
      </c>
      <c r="K164" s="13" t="str">
        <f t="shared" si="309"/>
        <v>ELCGAS00</v>
      </c>
      <c r="L164" s="1">
        <f t="shared" si="271"/>
        <v>213.58155039596801</v>
      </c>
      <c r="M164" s="1">
        <f t="shared" si="272"/>
        <v>8.9048864894708508</v>
      </c>
      <c r="N164" s="1">
        <f t="shared" si="273"/>
        <v>25.814299667026798</v>
      </c>
      <c r="O164" s="1">
        <f t="shared" si="274"/>
        <v>0</v>
      </c>
      <c r="P164" s="1">
        <f t="shared" si="275"/>
        <v>110.265848902088</v>
      </c>
      <c r="Q164" s="1">
        <f t="shared" si="276"/>
        <v>0</v>
      </c>
      <c r="R164" s="1">
        <f t="shared" si="277"/>
        <v>5.7256870824333998E-2</v>
      </c>
      <c r="W164" s="20">
        <v>85.432620158387294</v>
      </c>
      <c r="X164" s="20">
        <v>3.5619545957883401</v>
      </c>
      <c r="Y164" s="20">
        <v>10.325719866810701</v>
      </c>
      <c r="Z164" s="13">
        <v>0</v>
      </c>
      <c r="AA164" s="20">
        <v>44.106339560835103</v>
      </c>
      <c r="AB164" s="13">
        <v>0</v>
      </c>
      <c r="AC164" s="20">
        <v>2.2902748329733599E-2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spans="4:42" ht="16">
      <c r="D165" s="6"/>
      <c r="F165" s="1" t="s">
        <v>79</v>
      </c>
      <c r="G165" s="23" t="str">
        <f t="shared" si="291"/>
        <v>ACT_BND</v>
      </c>
      <c r="H165" t="str">
        <f t="shared" ref="H165" si="329">H164</f>
        <v>UP</v>
      </c>
      <c r="J165" s="13">
        <v>2039</v>
      </c>
      <c r="K165" s="13" t="str">
        <f t="shared" si="309"/>
        <v>ELCHFO00</v>
      </c>
      <c r="L165" s="1">
        <f t="shared" si="271"/>
        <v>0</v>
      </c>
      <c r="M165" s="1">
        <f t="shared" si="272"/>
        <v>0.86995940143988304</v>
      </c>
      <c r="N165" s="1">
        <f t="shared" si="273"/>
        <v>0</v>
      </c>
      <c r="O165" s="1">
        <f t="shared" si="274"/>
        <v>0</v>
      </c>
      <c r="P165" s="1">
        <f t="shared" si="275"/>
        <v>0</v>
      </c>
      <c r="Q165" s="1">
        <f t="shared" si="276"/>
        <v>3.8620158387329</v>
      </c>
      <c r="R165" s="1">
        <f t="shared" si="277"/>
        <v>0.29933147624190098</v>
      </c>
      <c r="W165" s="13">
        <v>0</v>
      </c>
      <c r="X165" s="20">
        <v>0.260987820431965</v>
      </c>
      <c r="Y165" s="13">
        <v>0</v>
      </c>
      <c r="Z165" s="13">
        <v>0</v>
      </c>
      <c r="AA165" s="13">
        <v>0</v>
      </c>
      <c r="AB165" s="20">
        <v>1.1586047516198701</v>
      </c>
      <c r="AC165" s="20">
        <v>8.9799442872570204E-2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spans="4:42" ht="16">
      <c r="D166" s="6"/>
      <c r="F166" s="1" t="s">
        <v>79</v>
      </c>
      <c r="G166" s="23" t="str">
        <f t="shared" si="291"/>
        <v>ACT_BND</v>
      </c>
      <c r="H166" t="str">
        <f t="shared" ref="H166" si="331">H165</f>
        <v>UP</v>
      </c>
      <c r="J166" s="13">
        <v>2039</v>
      </c>
      <c r="K166" s="13" t="str">
        <f t="shared" si="309"/>
        <v>ELCHYD00</v>
      </c>
      <c r="L166" s="1">
        <f t="shared" si="271"/>
        <v>5.0193546903876598</v>
      </c>
      <c r="M166" s="1">
        <f t="shared" si="272"/>
        <v>229.73422508145799</v>
      </c>
      <c r="N166" s="1">
        <f t="shared" si="273"/>
        <v>15.045731480038199</v>
      </c>
      <c r="O166" s="1">
        <f t="shared" si="274"/>
        <v>185.562179569964</v>
      </c>
      <c r="P166" s="1">
        <f t="shared" si="275"/>
        <v>157.133825677451</v>
      </c>
      <c r="Q166" s="1">
        <f t="shared" si="276"/>
        <v>975.69317019586902</v>
      </c>
      <c r="R166" s="1">
        <f t="shared" si="277"/>
        <v>180.865447348831</v>
      </c>
      <c r="W166" s="20">
        <v>4.8687740496760297</v>
      </c>
      <c r="X166" s="20">
        <v>222.842198329014</v>
      </c>
      <c r="Y166" s="20">
        <v>14.5943595356371</v>
      </c>
      <c r="Z166" s="20">
        <v>179.995314182865</v>
      </c>
      <c r="AA166" s="20">
        <v>152.41981090712699</v>
      </c>
      <c r="AB166" s="20">
        <v>946.42237508999301</v>
      </c>
      <c r="AC166" s="20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spans="4:42" ht="16">
      <c r="D167" s="6"/>
      <c r="F167" s="1" t="s">
        <v>79</v>
      </c>
      <c r="G167" s="23" t="str">
        <f t="shared" si="291"/>
        <v>ACT_BND</v>
      </c>
      <c r="H167" t="str">
        <f t="shared" ref="H167" si="333">H166</f>
        <v>UP</v>
      </c>
      <c r="J167" s="13">
        <v>2039</v>
      </c>
      <c r="K167" s="13" t="str">
        <f t="shared" si="309"/>
        <v>ENCAN01_SMR</v>
      </c>
      <c r="L167" s="1">
        <f t="shared" si="271"/>
        <v>0</v>
      </c>
      <c r="M167" s="1">
        <f t="shared" si="272"/>
        <v>44.967276421886197</v>
      </c>
      <c r="N167" s="1">
        <f t="shared" si="273"/>
        <v>23.557080975521998</v>
      </c>
      <c r="O167" s="1">
        <f t="shared" si="274"/>
        <v>15.8899430201584</v>
      </c>
      <c r="P167" s="17">
        <v>419.47645813678901</v>
      </c>
      <c r="Q167" s="1">
        <f t="shared" si="276"/>
        <v>18.877288574514001</v>
      </c>
      <c r="R167" s="17">
        <v>25.925420573974101</v>
      </c>
      <c r="W167" s="13">
        <v>0</v>
      </c>
      <c r="X167" s="20">
        <v>44.967276421886197</v>
      </c>
      <c r="Y167" s="20">
        <v>23.557080975521998</v>
      </c>
      <c r="Z167" s="20">
        <v>15.8899430201584</v>
      </c>
      <c r="AA167" s="20">
        <v>568.383790136789</v>
      </c>
      <c r="AB167" s="20">
        <v>18.877288574514001</v>
      </c>
      <c r="AC167" s="20">
        <v>34.097040323974099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spans="4:42" ht="16">
      <c r="D168" s="6"/>
      <c r="F168" s="1" t="s">
        <v>79</v>
      </c>
      <c r="G168" s="23" t="str">
        <f t="shared" si="291"/>
        <v>ACT_BND</v>
      </c>
      <c r="H168" t="str">
        <f t="shared" ref="H168" si="335">H167</f>
        <v>UP</v>
      </c>
      <c r="J168" s="13">
        <v>2039</v>
      </c>
      <c r="K168" s="13" t="str">
        <f t="shared" si="309"/>
        <v>ELCSOL00</v>
      </c>
      <c r="L168" s="1">
        <f t="shared" si="271"/>
        <v>79.434339668826496</v>
      </c>
      <c r="M168" s="1">
        <f t="shared" si="272"/>
        <v>26.545367364046101</v>
      </c>
      <c r="N168" s="1">
        <f t="shared" si="273"/>
        <v>6.1585727825773899</v>
      </c>
      <c r="O168" s="1">
        <f t="shared" si="274"/>
        <v>0.667506980561555</v>
      </c>
      <c r="P168" s="1">
        <f t="shared" si="275"/>
        <v>41.982247696184302</v>
      </c>
      <c r="Q168" s="1">
        <f t="shared" si="276"/>
        <v>2.8783374575234002</v>
      </c>
      <c r="R168" s="1">
        <f t="shared" si="277"/>
        <v>1.6475868155867499</v>
      </c>
      <c r="W168" s="20">
        <v>79.434339668826496</v>
      </c>
      <c r="X168" s="20">
        <v>26.545367364046101</v>
      </c>
      <c r="Y168" s="20">
        <v>6.1585727825773899</v>
      </c>
      <c r="Z168" s="20">
        <v>0.667506980561555</v>
      </c>
      <c r="AA168" s="20">
        <v>41.982247696184302</v>
      </c>
      <c r="AB168" s="20">
        <v>2.8783374575234002</v>
      </c>
      <c r="AC168" s="20">
        <v>1.6475868155867499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spans="4:42" ht="16">
      <c r="D169" s="6"/>
      <c r="F169" s="1" t="s">
        <v>79</v>
      </c>
      <c r="G169" s="23" t="str">
        <f t="shared" si="291"/>
        <v>ACT_BND</v>
      </c>
      <c r="H169" t="str">
        <f t="shared" ref="H169" si="337">H168</f>
        <v>UP</v>
      </c>
      <c r="J169" s="13">
        <v>2039</v>
      </c>
      <c r="K169" s="13" t="str">
        <f t="shared" si="309"/>
        <v>ELCWIN00</v>
      </c>
      <c r="L169" s="1">
        <f t="shared" si="271"/>
        <v>176.751875305976</v>
      </c>
      <c r="M169" s="1">
        <f t="shared" si="272"/>
        <v>54.310287431857397</v>
      </c>
      <c r="N169" s="1">
        <f t="shared" si="273"/>
        <v>48.407787580993499</v>
      </c>
      <c r="O169" s="1">
        <f t="shared" si="274"/>
        <v>4.9814822534197303</v>
      </c>
      <c r="P169" s="1">
        <f t="shared" si="275"/>
        <v>306.57670763138901</v>
      </c>
      <c r="Q169" s="1">
        <f t="shared" si="276"/>
        <v>64.223728437725001</v>
      </c>
      <c r="R169" s="1">
        <f t="shared" si="277"/>
        <v>116.125327134269</v>
      </c>
      <c r="W169" s="20">
        <v>176.751875305976</v>
      </c>
      <c r="X169" s="20">
        <v>54.310287431857397</v>
      </c>
      <c r="Y169" s="20">
        <v>48.407787580993499</v>
      </c>
      <c r="Z169" s="20">
        <v>4.9814822534197303</v>
      </c>
      <c r="AA169" s="20">
        <v>306.57670763138901</v>
      </c>
      <c r="AB169" s="20">
        <v>64.223728437725001</v>
      </c>
      <c r="AC169" s="20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spans="4:42" ht="16">
      <c r="D170" s="6"/>
      <c r="F170" s="1" t="s">
        <v>79</v>
      </c>
      <c r="G170" s="23" t="str">
        <f t="shared" si="291"/>
        <v>ACT_BND</v>
      </c>
      <c r="H170" t="str">
        <f t="shared" ref="H170" si="339">H169</f>
        <v>UP</v>
      </c>
      <c r="J170" s="13">
        <v>2039</v>
      </c>
      <c r="K170" s="13" t="str">
        <f t="shared" si="309"/>
        <v>ELCWOO00</v>
      </c>
      <c r="L170" s="1">
        <f t="shared" si="271"/>
        <v>116.64059827213801</v>
      </c>
      <c r="M170" s="1">
        <f t="shared" si="272"/>
        <v>36.035279332479703</v>
      </c>
      <c r="N170" s="1">
        <f t="shared" si="273"/>
        <v>89.740439247146</v>
      </c>
      <c r="O170" s="1">
        <f t="shared" si="274"/>
        <v>0.54610548740100895</v>
      </c>
      <c r="P170" s="1">
        <f t="shared" si="275"/>
        <v>28.395209009564901</v>
      </c>
      <c r="Q170" s="1">
        <f t="shared" si="276"/>
        <v>16.8775035894271</v>
      </c>
      <c r="R170" s="1">
        <f t="shared" si="277"/>
        <v>2.3179482478864499</v>
      </c>
      <c r="W170" s="20">
        <v>40.824209395248403</v>
      </c>
      <c r="X170" s="20">
        <v>12.6123477663679</v>
      </c>
      <c r="Y170" s="20">
        <v>31.4091537365011</v>
      </c>
      <c r="Z170" s="20">
        <v>0.191136920590353</v>
      </c>
      <c r="AA170" s="20">
        <v>9.9383231533477296</v>
      </c>
      <c r="AB170" s="20">
        <v>5.9071262562994997</v>
      </c>
      <c r="AC170" s="20">
        <v>0.81128188676025903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spans="4:42" ht="16">
      <c r="D171" s="6"/>
      <c r="F171" s="1" t="s">
        <v>79</v>
      </c>
      <c r="G171" s="23" t="str">
        <f t="shared" si="291"/>
        <v>ACT_BND</v>
      </c>
      <c r="H171" t="str">
        <f t="shared" ref="H171" si="341">H170</f>
        <v>UP</v>
      </c>
      <c r="J171" s="13">
        <v>2040</v>
      </c>
      <c r="K171" s="13" t="str">
        <f t="shared" si="309"/>
        <v>ELCCOH00</v>
      </c>
      <c r="L171" s="1">
        <f>W171/AJ171*1.1</f>
        <v>0</v>
      </c>
      <c r="M171" s="1">
        <f t="shared" ref="M171:R171" si="342">X171/AK171*1.1</f>
        <v>0</v>
      </c>
      <c r="N171" s="1">
        <f t="shared" si="342"/>
        <v>0</v>
      </c>
      <c r="O171" s="1">
        <f t="shared" si="342"/>
        <v>0</v>
      </c>
      <c r="P171" s="1">
        <f t="shared" si="342"/>
        <v>0</v>
      </c>
      <c r="Q171" s="1">
        <f t="shared" si="342"/>
        <v>0</v>
      </c>
      <c r="R171" s="1">
        <f t="shared" si="342"/>
        <v>0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0</v>
      </c>
      <c r="AC171" s="13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spans="4:42" ht="16">
      <c r="D172" s="6"/>
      <c r="F172" s="1" t="s">
        <v>79</v>
      </c>
      <c r="G172" s="23" t="str">
        <f t="shared" si="291"/>
        <v>ACT_BND</v>
      </c>
      <c r="H172" t="str">
        <f t="shared" ref="H172" si="344">H171</f>
        <v>UP</v>
      </c>
      <c r="J172" s="13">
        <v>2040</v>
      </c>
      <c r="K172" s="13" t="str">
        <f t="shared" si="309"/>
        <v>ELCGAS00</v>
      </c>
      <c r="L172" s="1">
        <f t="shared" ref="L172:L174" si="345">W172/AJ172*1.1</f>
        <v>233.10708464722799</v>
      </c>
      <c r="M172" s="1">
        <f t="shared" ref="M172:M174" si="346">X172/AK172*1.1</f>
        <v>8.8397142711123102</v>
      </c>
      <c r="N172" s="1">
        <f t="shared" ref="N172:N174" si="347">Y172/AL172*1.1</f>
        <v>26.1615318889489</v>
      </c>
      <c r="O172" s="1">
        <f t="shared" ref="O172:O174" si="348">Z172/AM172*1.1</f>
        <v>0</v>
      </c>
      <c r="P172" s="1">
        <f t="shared" ref="P172:P174" si="349">AA172/AN172*1.1</f>
        <v>133.86641609071299</v>
      </c>
      <c r="Q172" s="1">
        <f t="shared" ref="Q172:Q174" si="350">AB172/AO172*1.1</f>
        <v>0</v>
      </c>
      <c r="R172" s="1">
        <f t="shared" ref="R172:R174" si="351">AC172/AP172*1.1</f>
        <v>3.3553934380849602E-2</v>
      </c>
      <c r="W172" s="20">
        <v>84.766212598992098</v>
      </c>
      <c r="X172" s="20">
        <v>3.2144415531317501</v>
      </c>
      <c r="Y172" s="20">
        <v>9.5132843232541404</v>
      </c>
      <c r="Z172" s="13">
        <v>0</v>
      </c>
      <c r="AA172" s="20">
        <v>48.6786967602592</v>
      </c>
      <c r="AB172" s="13">
        <v>0</v>
      </c>
      <c r="AC172" s="20">
        <v>1.2201430683945301E-2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spans="4:42" ht="16">
      <c r="D173" s="6"/>
      <c r="F173" s="1" t="s">
        <v>79</v>
      </c>
      <c r="G173" s="23" t="str">
        <f t="shared" si="291"/>
        <v>ACT_BND</v>
      </c>
      <c r="H173" t="str">
        <f t="shared" ref="H173" si="353">H172</f>
        <v>UP</v>
      </c>
      <c r="J173" s="13">
        <v>2040</v>
      </c>
      <c r="K173" s="13" t="str">
        <f t="shared" si="309"/>
        <v>ELCHFO00</v>
      </c>
      <c r="L173" s="1">
        <f t="shared" si="345"/>
        <v>0</v>
      </c>
      <c r="M173" s="1">
        <f t="shared" si="346"/>
        <v>0.88938896660906996</v>
      </c>
      <c r="N173" s="1">
        <f t="shared" si="347"/>
        <v>0</v>
      </c>
      <c r="O173" s="1">
        <f t="shared" si="348"/>
        <v>0</v>
      </c>
      <c r="P173" s="1">
        <f t="shared" si="349"/>
        <v>0</v>
      </c>
      <c r="Q173" s="1">
        <f t="shared" si="350"/>
        <v>4.3197482883369496</v>
      </c>
      <c r="R173" s="1">
        <f t="shared" si="351"/>
        <v>0.19751720611951101</v>
      </c>
      <c r="W173" s="13">
        <v>0</v>
      </c>
      <c r="X173" s="20">
        <v>0.24256062725701899</v>
      </c>
      <c r="Y173" s="13">
        <v>0</v>
      </c>
      <c r="Z173" s="13">
        <v>0</v>
      </c>
      <c r="AA173" s="13">
        <v>0</v>
      </c>
      <c r="AB173" s="20">
        <v>1.17811316954644</v>
      </c>
      <c r="AC173" s="20">
        <v>5.3868328941684702E-2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spans="4:42" ht="16">
      <c r="D174" s="6"/>
      <c r="F174" s="1" t="s">
        <v>79</v>
      </c>
      <c r="G174" s="23" t="str">
        <f t="shared" si="291"/>
        <v>ACT_BND</v>
      </c>
      <c r="H174" t="str">
        <f t="shared" ref="H174" si="355">H173</f>
        <v>UP</v>
      </c>
      <c r="J174" s="13">
        <v>2040</v>
      </c>
      <c r="K174" s="13" t="str">
        <f t="shared" si="309"/>
        <v>ELCHYD00</v>
      </c>
      <c r="L174" s="1">
        <f t="shared" si="345"/>
        <v>5.5066845494422303</v>
      </c>
      <c r="M174" s="1">
        <f t="shared" si="346"/>
        <v>251.991895132633</v>
      </c>
      <c r="N174" s="1">
        <f t="shared" si="347"/>
        <v>16.881301468088701</v>
      </c>
      <c r="O174" s="1">
        <f t="shared" si="348"/>
        <v>204.55230704430201</v>
      </c>
      <c r="P174" s="1">
        <f t="shared" si="349"/>
        <v>173.197559873974</v>
      </c>
      <c r="Q174" s="1">
        <f t="shared" si="350"/>
        <v>1075.7404847364801</v>
      </c>
      <c r="R174" s="1">
        <f t="shared" si="351"/>
        <v>199.40354881068501</v>
      </c>
      <c r="W174" s="20">
        <v>4.8558945572354197</v>
      </c>
      <c r="X174" s="20">
        <v>222.21103479877601</v>
      </c>
      <c r="Y174" s="20">
        <v>14.886238567314599</v>
      </c>
      <c r="Z174" s="20">
        <v>180.37794348452101</v>
      </c>
      <c r="AA174" s="20">
        <v>152.72875734341301</v>
      </c>
      <c r="AB174" s="20">
        <v>948.60751835853102</v>
      </c>
      <c r="AC174" s="20">
        <v>175.83767486033099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spans="4:42" ht="16">
      <c r="D175" s="6"/>
      <c r="F175" s="1" t="s">
        <v>79</v>
      </c>
      <c r="G175" s="23" t="str">
        <f t="shared" si="291"/>
        <v>ACT_BND</v>
      </c>
      <c r="H175" t="str">
        <f t="shared" ref="H175" si="357">H174</f>
        <v>UP</v>
      </c>
      <c r="J175" s="13">
        <v>2040</v>
      </c>
      <c r="K175" s="13" t="str">
        <f t="shared" si="309"/>
        <v>ENCAN01_SMR</v>
      </c>
      <c r="L175" s="1">
        <f t="shared" si="271"/>
        <v>0.77317010871130298</v>
      </c>
      <c r="M175" s="1">
        <f t="shared" si="272"/>
        <v>50.659103347732199</v>
      </c>
      <c r="N175" s="1">
        <f t="shared" si="273"/>
        <v>25.101405964722801</v>
      </c>
      <c r="O175" s="1">
        <f t="shared" si="274"/>
        <v>20.071478380129602</v>
      </c>
      <c r="P175" s="17">
        <v>469.36069787760999</v>
      </c>
      <c r="Q175" s="1">
        <f t="shared" si="276"/>
        <v>24.004328362131002</v>
      </c>
      <c r="R175" s="17">
        <v>29.574519557235401</v>
      </c>
      <c r="W175" s="20">
        <v>0.77317010871130298</v>
      </c>
      <c r="X175" s="20">
        <v>50.659103347732199</v>
      </c>
      <c r="Y175" s="20">
        <v>25.101405964722801</v>
      </c>
      <c r="Z175" s="20">
        <v>20.071478380129602</v>
      </c>
      <c r="AA175" s="20">
        <v>611.18052987760996</v>
      </c>
      <c r="AB175" s="20">
        <v>24.004328362131002</v>
      </c>
      <c r="AC175" s="20">
        <v>37.357014557235402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spans="4:42" ht="16">
      <c r="D176" s="6"/>
      <c r="F176" s="1" t="s">
        <v>79</v>
      </c>
      <c r="G176" s="23" t="str">
        <f t="shared" si="291"/>
        <v>ACT_BND</v>
      </c>
      <c r="H176" t="str">
        <f t="shared" ref="H176" si="359">H175</f>
        <v>UP</v>
      </c>
      <c r="J176" s="13">
        <v>2040</v>
      </c>
      <c r="K176" s="13" t="str">
        <f t="shared" si="309"/>
        <v>ELCSOL00</v>
      </c>
      <c r="L176" s="1">
        <f>W176/AJ176*1.1</f>
        <v>88.355161727861699</v>
      </c>
      <c r="M176" s="1">
        <f t="shared" ref="M176:R176" si="360">X176/AK176*1.1</f>
        <v>30.332142928912901</v>
      </c>
      <c r="N176" s="1">
        <f t="shared" si="360"/>
        <v>6.8396824528437703</v>
      </c>
      <c r="O176" s="1">
        <f t="shared" si="360"/>
        <v>0.74606924262059005</v>
      </c>
      <c r="P176" s="1">
        <f t="shared" si="360"/>
        <v>46.486772455003702</v>
      </c>
      <c r="Q176" s="1">
        <f t="shared" si="360"/>
        <v>3.3392314370410401</v>
      </c>
      <c r="R176" s="1">
        <f t="shared" si="360"/>
        <v>1.8192806561375101</v>
      </c>
      <c r="W176" s="20">
        <v>80.322874298056107</v>
      </c>
      <c r="X176" s="20">
        <v>27.574675389920799</v>
      </c>
      <c r="Y176" s="20">
        <v>6.2178931389488801</v>
      </c>
      <c r="Z176" s="20">
        <v>0.67824476601871797</v>
      </c>
      <c r="AA176" s="20">
        <v>42.260702231821497</v>
      </c>
      <c r="AB176" s="20">
        <v>3.0356649427645799</v>
      </c>
      <c r="AC176" s="20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spans="4:42" ht="16">
      <c r="D177" s="6"/>
      <c r="F177" s="1" t="s">
        <v>79</v>
      </c>
      <c r="G177" s="23" t="str">
        <f t="shared" si="291"/>
        <v>ACT_BND</v>
      </c>
      <c r="H177" t="str">
        <f t="shared" ref="H177" si="362">H176</f>
        <v>UP</v>
      </c>
      <c r="J177" s="13">
        <v>2040</v>
      </c>
      <c r="K177" s="13" t="str">
        <f t="shared" si="309"/>
        <v>ELCWIN00</v>
      </c>
      <c r="L177" s="1">
        <f t="shared" ref="L177:L182" si="363">W177/AJ177*1.1</f>
        <v>194.32156163067</v>
      </c>
      <c r="M177" s="1">
        <f t="shared" ref="M177:M182" si="364">X177/AK177*1.1</f>
        <v>66.590379632008705</v>
      </c>
      <c r="N177" s="1">
        <f t="shared" ref="N177:N182" si="365">Y177/AL177*1.1</f>
        <v>53.350514442044599</v>
      </c>
      <c r="O177" s="1">
        <f t="shared" ref="O177:O182" si="366">Z177/AM177*1.1</f>
        <v>5.5293980701943797</v>
      </c>
      <c r="P177" s="1">
        <f t="shared" ref="P177:P182" si="367">AA177/AN177*1.1</f>
        <v>355.471013808495</v>
      </c>
      <c r="Q177" s="1">
        <f t="shared" ref="Q177:Q182" si="368">AB177/AO177*1.1</f>
        <v>72.856530097192305</v>
      </c>
      <c r="R177" s="1">
        <f t="shared" ref="R177:R182" si="369">AC177/AP177*1.1</f>
        <v>129.54395012091399</v>
      </c>
      <c r="W177" s="20">
        <v>176.65596511879099</v>
      </c>
      <c r="X177" s="20">
        <v>60.536708756371503</v>
      </c>
      <c r="Y177" s="20">
        <v>48.500467674585998</v>
      </c>
      <c r="Z177" s="20">
        <v>5.0267255183585302</v>
      </c>
      <c r="AA177" s="20">
        <v>323.15546709863202</v>
      </c>
      <c r="AB177" s="20">
        <v>66.2332091792657</v>
      </c>
      <c r="AC177" s="20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spans="4:42" ht="16">
      <c r="D178" s="6"/>
      <c r="F178" s="1" t="s">
        <v>79</v>
      </c>
      <c r="G178" s="23" t="str">
        <f t="shared" si="291"/>
        <v>ACT_BND</v>
      </c>
      <c r="H178" t="str">
        <f t="shared" ref="H178" si="371">H177</f>
        <v>UP</v>
      </c>
      <c r="J178" s="13">
        <v>2040</v>
      </c>
      <c r="K178" s="13" t="str">
        <f t="shared" si="309"/>
        <v>ELCWOO00</v>
      </c>
      <c r="L178" s="1">
        <f t="shared" si="363"/>
        <v>140.841014172581</v>
      </c>
      <c r="M178" s="1">
        <f t="shared" si="364"/>
        <v>38.158533826131702</v>
      </c>
      <c r="N178" s="1">
        <f t="shared" si="365"/>
        <v>110.499015560012</v>
      </c>
      <c r="O178" s="1">
        <f t="shared" si="366"/>
        <v>0.57976566308752497</v>
      </c>
      <c r="P178" s="1">
        <f t="shared" si="367"/>
        <v>32.923885204154999</v>
      </c>
      <c r="Q178" s="1">
        <f t="shared" si="368"/>
        <v>18.677974929548501</v>
      </c>
      <c r="R178" s="1">
        <f t="shared" si="369"/>
        <v>2.6071539264630301</v>
      </c>
      <c r="W178" s="20">
        <v>44.8130499640029</v>
      </c>
      <c r="X178" s="20">
        <v>12.141351671951</v>
      </c>
      <c r="Y178" s="20">
        <v>35.1587776781857</v>
      </c>
      <c r="Z178" s="20">
        <v>0.18447089280057599</v>
      </c>
      <c r="AA178" s="20">
        <v>10.4757816558675</v>
      </c>
      <c r="AB178" s="20">
        <v>5.9429920230381601</v>
      </c>
      <c r="AC178" s="20">
        <v>0.82954897660187199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spans="4:42" ht="16">
      <c r="D179" s="6"/>
      <c r="F179" s="1" t="s">
        <v>79</v>
      </c>
      <c r="G179" s="23" t="str">
        <f t="shared" si="291"/>
        <v>ACT_BND</v>
      </c>
      <c r="H179" t="str">
        <f t="shared" ref="H179" si="373">H178</f>
        <v>UP</v>
      </c>
      <c r="J179" s="13">
        <v>2041</v>
      </c>
      <c r="K179" s="13" t="str">
        <f t="shared" si="309"/>
        <v>ELCCOH00</v>
      </c>
      <c r="L179" s="1">
        <f t="shared" si="363"/>
        <v>0</v>
      </c>
      <c r="M179" s="1">
        <f t="shared" si="364"/>
        <v>0</v>
      </c>
      <c r="N179" s="1">
        <f t="shared" si="365"/>
        <v>0</v>
      </c>
      <c r="O179" s="1">
        <f t="shared" si="366"/>
        <v>0</v>
      </c>
      <c r="P179" s="1">
        <f t="shared" si="367"/>
        <v>0</v>
      </c>
      <c r="Q179" s="1">
        <f t="shared" si="368"/>
        <v>0</v>
      </c>
      <c r="R179" s="1">
        <f t="shared" si="369"/>
        <v>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0</v>
      </c>
      <c r="AC179" s="13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spans="4:42" ht="16">
      <c r="D180" s="6"/>
      <c r="F180" s="1" t="s">
        <v>79</v>
      </c>
      <c r="G180" s="23" t="str">
        <f t="shared" si="291"/>
        <v>ACT_BND</v>
      </c>
      <c r="H180" t="str">
        <f t="shared" ref="H180" si="375">H179</f>
        <v>UP</v>
      </c>
      <c r="J180" s="13">
        <v>2041</v>
      </c>
      <c r="K180" s="13" t="str">
        <f t="shared" si="309"/>
        <v>ELCGAS00</v>
      </c>
      <c r="L180" s="1">
        <f t="shared" si="363"/>
        <v>225.98426955543599</v>
      </c>
      <c r="M180" s="1">
        <f t="shared" si="364"/>
        <v>14.046334396256301</v>
      </c>
      <c r="N180" s="1">
        <f t="shared" si="365"/>
        <v>26.479292636789101</v>
      </c>
      <c r="O180" s="1">
        <f t="shared" si="366"/>
        <v>0</v>
      </c>
      <c r="P180" s="1">
        <f t="shared" si="367"/>
        <v>168.38082158927301</v>
      </c>
      <c r="Q180" s="1">
        <f t="shared" si="368"/>
        <v>0</v>
      </c>
      <c r="R180" s="1">
        <f t="shared" si="369"/>
        <v>0.20044539740820699</v>
      </c>
      <c r="W180" s="20">
        <v>82.176098020158406</v>
      </c>
      <c r="X180" s="20">
        <v>5.10775796227502</v>
      </c>
      <c r="Y180" s="20">
        <v>9.6288336861051107</v>
      </c>
      <c r="Z180" s="13">
        <v>0</v>
      </c>
      <c r="AA180" s="20">
        <v>61.229389668826499</v>
      </c>
      <c r="AB180" s="13">
        <v>0</v>
      </c>
      <c r="AC180" s="20">
        <v>7.2889235421166307E-2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spans="4:42" ht="16">
      <c r="D181" s="6"/>
      <c r="F181" s="1" t="s">
        <v>79</v>
      </c>
      <c r="G181" s="23" t="str">
        <f t="shared" si="291"/>
        <v>ACT_BND</v>
      </c>
      <c r="H181" t="str">
        <f t="shared" ref="H181" si="377">H180</f>
        <v>UP</v>
      </c>
      <c r="J181" s="13">
        <v>2041</v>
      </c>
      <c r="K181" s="13" t="str">
        <f t="shared" si="309"/>
        <v>ELCHFO00</v>
      </c>
      <c r="L181" s="1">
        <f t="shared" si="363"/>
        <v>0</v>
      </c>
      <c r="M181" s="1">
        <f t="shared" si="364"/>
        <v>0.94983738624430003</v>
      </c>
      <c r="N181" s="1">
        <f t="shared" si="365"/>
        <v>0</v>
      </c>
      <c r="O181" s="1">
        <f t="shared" si="366"/>
        <v>0</v>
      </c>
      <c r="P181" s="1">
        <f t="shared" si="367"/>
        <v>0</v>
      </c>
      <c r="Q181" s="1">
        <f t="shared" si="368"/>
        <v>4.2474181037916798</v>
      </c>
      <c r="R181" s="1">
        <f t="shared" si="369"/>
        <v>0</v>
      </c>
      <c r="W181" s="13">
        <v>0</v>
      </c>
      <c r="X181" s="20">
        <v>0.25904655988480901</v>
      </c>
      <c r="Y181" s="13">
        <v>0</v>
      </c>
      <c r="Z181" s="13">
        <v>0</v>
      </c>
      <c r="AA181" s="13">
        <v>0</v>
      </c>
      <c r="AB181" s="20">
        <v>1.15838675557955</v>
      </c>
      <c r="AC181" s="13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spans="4:42" ht="16">
      <c r="D182" s="6"/>
      <c r="F182" s="1" t="s">
        <v>79</v>
      </c>
      <c r="G182" s="23" t="str">
        <f t="shared" si="291"/>
        <v>ACT_BND</v>
      </c>
      <c r="H182" t="str">
        <f t="shared" ref="H182" si="379">H181</f>
        <v>UP</v>
      </c>
      <c r="J182" s="13">
        <v>2041</v>
      </c>
      <c r="K182" s="13" t="str">
        <f t="shared" si="309"/>
        <v>ELCHYD00</v>
      </c>
      <c r="L182" s="1">
        <f t="shared" si="363"/>
        <v>5.3720695501473203</v>
      </c>
      <c r="M182" s="1">
        <f t="shared" si="364"/>
        <v>252.716624827065</v>
      </c>
      <c r="N182" s="1">
        <f t="shared" si="365"/>
        <v>16.899351561607102</v>
      </c>
      <c r="O182" s="1">
        <f t="shared" si="366"/>
        <v>204.57838911031399</v>
      </c>
      <c r="P182" s="1">
        <f t="shared" si="367"/>
        <v>172.752641090156</v>
      </c>
      <c r="Q182" s="1">
        <f t="shared" si="368"/>
        <v>1076.7605677154099</v>
      </c>
      <c r="R182" s="1">
        <f t="shared" si="369"/>
        <v>199.74740952873501</v>
      </c>
      <c r="W182" s="20">
        <v>4.7371886033117301</v>
      </c>
      <c r="X182" s="20">
        <v>222.85011462022999</v>
      </c>
      <c r="Y182" s="20">
        <v>14.902155467962601</v>
      </c>
      <c r="Z182" s="20">
        <v>180.40094312455</v>
      </c>
      <c r="AA182" s="20">
        <v>152.33641987041</v>
      </c>
      <c r="AB182" s="20">
        <v>949.50704607631405</v>
      </c>
      <c r="AC182" s="20">
        <v>176.14089749352101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spans="4:42" ht="16">
      <c r="D183" s="6"/>
      <c r="F183" s="1" t="s">
        <v>79</v>
      </c>
      <c r="G183" s="23" t="str">
        <f t="shared" si="291"/>
        <v>ACT_BND</v>
      </c>
      <c r="H183" t="str">
        <f t="shared" ref="H183" si="381">H182</f>
        <v>UP</v>
      </c>
      <c r="J183" s="13">
        <v>2041</v>
      </c>
      <c r="K183" s="13" t="str">
        <f t="shared" si="309"/>
        <v>ENCAN01_SMR</v>
      </c>
      <c r="L183" s="1">
        <f t="shared" si="271"/>
        <v>5.1629891216702699</v>
      </c>
      <c r="M183" s="1">
        <f t="shared" si="272"/>
        <v>50.541701295896303</v>
      </c>
      <c r="N183" s="1">
        <f t="shared" si="273"/>
        <v>24.850911796256302</v>
      </c>
      <c r="O183" s="1">
        <f t="shared" si="274"/>
        <v>23.534682001439901</v>
      </c>
      <c r="P183" s="17">
        <v>476.37338902231801</v>
      </c>
      <c r="Q183" s="1">
        <f t="shared" si="276"/>
        <v>32.587405637148997</v>
      </c>
      <c r="R183" s="17">
        <v>29.717854098452101</v>
      </c>
      <c r="W183" s="20">
        <v>5.1629891216702699</v>
      </c>
      <c r="X183" s="20">
        <v>50.541701295896303</v>
      </c>
      <c r="Y183" s="20">
        <v>24.850911796256302</v>
      </c>
      <c r="Z183" s="20">
        <v>23.534682001439901</v>
      </c>
      <c r="AA183" s="20">
        <v>611.10572102231799</v>
      </c>
      <c r="AB183" s="20">
        <v>32.587405637148997</v>
      </c>
      <c r="AC183" s="20">
        <v>37.111224348452097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spans="4:42" ht="16">
      <c r="D184" s="6"/>
      <c r="F184" s="1" t="s">
        <v>79</v>
      </c>
      <c r="G184" s="23" t="str">
        <f t="shared" si="291"/>
        <v>ACT_BND</v>
      </c>
      <c r="H184" t="str">
        <f t="shared" ref="H184" si="383">H183</f>
        <v>UP</v>
      </c>
      <c r="J184" s="13">
        <v>2041</v>
      </c>
      <c r="K184" s="13" t="str">
        <f t="shared" si="309"/>
        <v>ELCSOL00</v>
      </c>
      <c r="L184" s="1">
        <f>W184/AJ184*1.1</f>
        <v>90.755919845212404</v>
      </c>
      <c r="M184" s="1">
        <f t="shared" ref="M184:R184" si="384">X184/AK184*1.1</f>
        <v>33.540744393819303</v>
      </c>
      <c r="N184" s="1">
        <f t="shared" si="384"/>
        <v>7.18266946940245</v>
      </c>
      <c r="O184" s="1">
        <f t="shared" si="384"/>
        <v>0.86165727627789801</v>
      </c>
      <c r="P184" s="1">
        <f t="shared" si="384"/>
        <v>50.753745313175003</v>
      </c>
      <c r="Q184" s="1">
        <f t="shared" si="384"/>
        <v>3.8361559500000002</v>
      </c>
      <c r="R184" s="1">
        <f t="shared" si="384"/>
        <v>1.8335377537616999</v>
      </c>
      <c r="W184" s="20">
        <v>82.505381677465806</v>
      </c>
      <c r="X184" s="20">
        <v>30.491585812562999</v>
      </c>
      <c r="Y184" s="20">
        <v>6.5296995176385897</v>
      </c>
      <c r="Z184" s="20">
        <v>0.78332479661627097</v>
      </c>
      <c r="AA184" s="20">
        <v>46.139768466522703</v>
      </c>
      <c r="AB184" s="13">
        <v>3.4874144999999999</v>
      </c>
      <c r="AC184" s="20">
        <v>1.6668525034197299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spans="4:42" ht="16">
      <c r="D185" s="6"/>
      <c r="F185" s="1" t="s">
        <v>79</v>
      </c>
      <c r="G185" s="23" t="str">
        <f t="shared" si="291"/>
        <v>ACT_BND</v>
      </c>
      <c r="H185" t="str">
        <f t="shared" ref="H185" si="386">H184</f>
        <v>UP</v>
      </c>
      <c r="J185" s="13">
        <v>2041</v>
      </c>
      <c r="K185" s="13" t="str">
        <f t="shared" si="309"/>
        <v>ELCWIN00</v>
      </c>
      <c r="L185" s="1">
        <f t="shared" ref="L185:L190" si="387">W185/AJ185*1.1</f>
        <v>195.13531193304499</v>
      </c>
      <c r="M185" s="1">
        <f t="shared" ref="M185:M190" si="388">X185/AK185*1.1</f>
        <v>70.948127356990597</v>
      </c>
      <c r="N185" s="1">
        <f t="shared" ref="N185:N190" si="389">Y185/AL185*1.1</f>
        <v>55.208715734341297</v>
      </c>
      <c r="O185" s="1">
        <f t="shared" ref="O185:O190" si="390">Z185/AM185*1.1</f>
        <v>5.5769133977681697</v>
      </c>
      <c r="P185" s="1">
        <f t="shared" ref="P185:P190" si="391">AA185/AN185*1.1</f>
        <v>417.63760424766002</v>
      </c>
      <c r="Q185" s="1">
        <f t="shared" ref="Q185:Q190" si="392">AB185/AO185*1.1</f>
        <v>72.856530097192305</v>
      </c>
      <c r="R185" s="1">
        <f t="shared" ref="R185:R190" si="393">AC185/AP185*1.1</f>
        <v>130.726279763463</v>
      </c>
      <c r="W185" s="20">
        <v>177.39573812095</v>
      </c>
      <c r="X185" s="20">
        <v>64.498297597264198</v>
      </c>
      <c r="Y185" s="20">
        <v>50.189741576673903</v>
      </c>
      <c r="Z185" s="20">
        <v>5.0699212706983401</v>
      </c>
      <c r="AA185" s="20">
        <v>379.67054931605497</v>
      </c>
      <c r="AB185" s="20">
        <v>66.2332091792657</v>
      </c>
      <c r="AC185" s="20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spans="4:42" ht="16">
      <c r="D186" s="6"/>
      <c r="F186" s="1" t="s">
        <v>79</v>
      </c>
      <c r="G186" s="23" t="str">
        <f t="shared" si="291"/>
        <v>ACT_BND</v>
      </c>
      <c r="H186" t="str">
        <f t="shared" ref="H186" si="395">H185</f>
        <v>UP</v>
      </c>
      <c r="J186" s="13">
        <v>2041</v>
      </c>
      <c r="K186" s="13" t="str">
        <f t="shared" si="309"/>
        <v>ELCWOO00</v>
      </c>
      <c r="L186" s="1">
        <f t="shared" si="387"/>
        <v>155.83230754911</v>
      </c>
      <c r="M186" s="1">
        <f t="shared" si="388"/>
        <v>41.348192140563597</v>
      </c>
      <c r="N186" s="1">
        <f t="shared" si="389"/>
        <v>122.39318987966701</v>
      </c>
      <c r="O186" s="1">
        <f t="shared" si="390"/>
        <v>0.65004032927080002</v>
      </c>
      <c r="P186" s="1">
        <f t="shared" si="391"/>
        <v>36.592403984367003</v>
      </c>
      <c r="Q186" s="1">
        <f t="shared" si="392"/>
        <v>18.809680148102402</v>
      </c>
      <c r="R186" s="1">
        <f t="shared" si="393"/>
        <v>2.7426151839967101</v>
      </c>
      <c r="W186" s="20">
        <v>49.583006947444197</v>
      </c>
      <c r="X186" s="20">
        <v>13.156242953815701</v>
      </c>
      <c r="Y186" s="20">
        <v>38.943287688984903</v>
      </c>
      <c r="Z186" s="20">
        <v>0.20683101385889099</v>
      </c>
      <c r="AA186" s="20">
        <v>11.6430376313895</v>
      </c>
      <c r="AB186" s="20">
        <v>5.9848982289416801</v>
      </c>
      <c r="AC186" s="20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spans="4:42" ht="16">
      <c r="D187" s="6"/>
      <c r="F187" s="1" t="s">
        <v>79</v>
      </c>
      <c r="G187" s="23" t="str">
        <f t="shared" si="291"/>
        <v>ACT_BND</v>
      </c>
      <c r="H187" t="str">
        <f t="shared" ref="H187" si="397">H186</f>
        <v>UP</v>
      </c>
      <c r="J187" s="13">
        <v>2042</v>
      </c>
      <c r="K187" s="13" t="str">
        <f t="shared" si="309"/>
        <v>ELCCOH00</v>
      </c>
      <c r="L187" s="1">
        <f t="shared" si="387"/>
        <v>0</v>
      </c>
      <c r="M187" s="1">
        <f t="shared" si="388"/>
        <v>0</v>
      </c>
      <c r="N187" s="1">
        <f t="shared" si="389"/>
        <v>0</v>
      </c>
      <c r="O187" s="1">
        <f t="shared" si="390"/>
        <v>0</v>
      </c>
      <c r="P187" s="1">
        <f t="shared" si="391"/>
        <v>0</v>
      </c>
      <c r="Q187" s="1">
        <f t="shared" si="392"/>
        <v>0</v>
      </c>
      <c r="R187" s="1">
        <f t="shared" si="393"/>
        <v>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0</v>
      </c>
      <c r="AC187" s="13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spans="4:42" ht="16">
      <c r="D188" s="6"/>
      <c r="F188" s="1" t="s">
        <v>79</v>
      </c>
      <c r="G188" s="23" t="str">
        <f t="shared" si="291"/>
        <v>ACT_BND</v>
      </c>
      <c r="H188" t="str">
        <f t="shared" ref="H188" si="399">H187</f>
        <v>UP</v>
      </c>
      <c r="J188" s="13">
        <v>2042</v>
      </c>
      <c r="K188" s="13" t="str">
        <f t="shared" si="309"/>
        <v>ELCGAS00</v>
      </c>
      <c r="L188" s="1">
        <f t="shared" si="387"/>
        <v>218.74161306695501</v>
      </c>
      <c r="M188" s="1">
        <f t="shared" si="388"/>
        <v>16.845333608783299</v>
      </c>
      <c r="N188" s="1">
        <f t="shared" si="389"/>
        <v>26.1382774811015</v>
      </c>
      <c r="O188" s="1">
        <f t="shared" si="390"/>
        <v>0</v>
      </c>
      <c r="P188" s="1">
        <f t="shared" si="391"/>
        <v>217.47527340712699</v>
      </c>
      <c r="Q188" s="1">
        <f t="shared" si="392"/>
        <v>0</v>
      </c>
      <c r="R188" s="1">
        <f t="shared" si="393"/>
        <v>0.41499100424766</v>
      </c>
      <c r="W188" s="20">
        <v>79.542404751619898</v>
      </c>
      <c r="X188" s="20">
        <v>6.1255758577393804</v>
      </c>
      <c r="Y188" s="13">
        <v>9.5048281749460006</v>
      </c>
      <c r="Z188" s="13">
        <v>0</v>
      </c>
      <c r="AA188" s="20">
        <v>79.081917602591801</v>
      </c>
      <c r="AB188" s="13">
        <v>0</v>
      </c>
      <c r="AC188" s="20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spans="4:42" ht="16">
      <c r="D189" s="6"/>
      <c r="F189" s="1" t="s">
        <v>79</v>
      </c>
      <c r="G189" s="23" t="str">
        <f t="shared" si="291"/>
        <v>ACT_BND</v>
      </c>
      <c r="H189" t="str">
        <f t="shared" ref="H189" si="401">H188</f>
        <v>UP</v>
      </c>
      <c r="J189" s="13">
        <v>2042</v>
      </c>
      <c r="K189" s="13" t="str">
        <f t="shared" si="309"/>
        <v>ELCHFO00</v>
      </c>
      <c r="L189" s="1">
        <f t="shared" si="387"/>
        <v>0</v>
      </c>
      <c r="M189" s="1">
        <f t="shared" si="388"/>
        <v>1.01273382106072</v>
      </c>
      <c r="N189" s="1">
        <f t="shared" si="389"/>
        <v>0</v>
      </c>
      <c r="O189" s="1">
        <f t="shared" si="390"/>
        <v>0</v>
      </c>
      <c r="P189" s="1">
        <f t="shared" si="391"/>
        <v>0</v>
      </c>
      <c r="Q189" s="1">
        <f t="shared" si="392"/>
        <v>4.2510304290856604</v>
      </c>
      <c r="R189" s="1">
        <f t="shared" si="393"/>
        <v>2.1525954555987501</v>
      </c>
      <c r="W189" s="13">
        <v>0</v>
      </c>
      <c r="X189" s="20">
        <v>0.27620013301655899</v>
      </c>
      <c r="Y189" s="13">
        <v>0</v>
      </c>
      <c r="Z189" s="13">
        <v>0</v>
      </c>
      <c r="AA189" s="13">
        <v>0</v>
      </c>
      <c r="AB189" s="20">
        <v>1.1593719352051799</v>
      </c>
      <c r="AC189" s="20">
        <v>0.58707148789056895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spans="4:42" ht="16">
      <c r="D190" s="6"/>
      <c r="F190" s="1" t="s">
        <v>79</v>
      </c>
      <c r="G190" s="23" t="str">
        <f t="shared" si="291"/>
        <v>ACT_BND</v>
      </c>
      <c r="H190" t="str">
        <f t="shared" ref="H190" si="403">H189</f>
        <v>UP</v>
      </c>
      <c r="J190" s="13">
        <v>2042</v>
      </c>
      <c r="K190" s="13" t="str">
        <f t="shared" si="309"/>
        <v>ELCHYD00</v>
      </c>
      <c r="L190" s="1">
        <f t="shared" si="387"/>
        <v>5.3609812002256296</v>
      </c>
      <c r="M190" s="1">
        <f t="shared" si="388"/>
        <v>252.697784824097</v>
      </c>
      <c r="N190" s="1">
        <f t="shared" si="389"/>
        <v>16.907936346700499</v>
      </c>
      <c r="O190" s="1">
        <f t="shared" si="390"/>
        <v>204.575884467799</v>
      </c>
      <c r="P190" s="1">
        <f t="shared" si="391"/>
        <v>172.209709165535</v>
      </c>
      <c r="Q190" s="1">
        <f t="shared" si="392"/>
        <v>1079.4668924094301</v>
      </c>
      <c r="R190" s="1">
        <f t="shared" si="393"/>
        <v>201.45524341442001</v>
      </c>
      <c r="W190" s="20">
        <v>4.7274106947444201</v>
      </c>
      <c r="X190" s="20">
        <v>222.83350116306701</v>
      </c>
      <c r="Y190" s="20">
        <v>14.909725687545</v>
      </c>
      <c r="Z190" s="20">
        <v>180.39873448524099</v>
      </c>
      <c r="AA190" s="20">
        <v>151.85765262779</v>
      </c>
      <c r="AB190" s="20">
        <v>951.89353239740797</v>
      </c>
      <c r="AC190" s="20">
        <v>177.64689646544301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spans="4:42" ht="16">
      <c r="D191" s="6"/>
      <c r="F191" s="1" t="s">
        <v>79</v>
      </c>
      <c r="G191" s="23" t="str">
        <f t="shared" si="291"/>
        <v>ACT_BND</v>
      </c>
      <c r="H191" t="str">
        <f t="shared" ref="H191" si="405">H190</f>
        <v>UP</v>
      </c>
      <c r="J191" s="13">
        <v>2042</v>
      </c>
      <c r="K191" s="13" t="str">
        <f t="shared" si="309"/>
        <v>ENCAN01_SMR</v>
      </c>
      <c r="L191" s="1">
        <f t="shared" si="271"/>
        <v>9.4562923362130995</v>
      </c>
      <c r="M191" s="1">
        <f t="shared" si="272"/>
        <v>50.074867710583099</v>
      </c>
      <c r="N191" s="1">
        <f t="shared" si="273"/>
        <v>24.637380345572399</v>
      </c>
      <c r="O191" s="1">
        <f t="shared" si="274"/>
        <v>27.2428120482361</v>
      </c>
      <c r="P191" s="17">
        <v>483.90276807199399</v>
      </c>
      <c r="Q191" s="1">
        <f t="shared" si="276"/>
        <v>41.5714145428366</v>
      </c>
      <c r="R191" s="17">
        <v>15.946611037077</v>
      </c>
      <c r="W191" s="20">
        <v>9.4562923362130995</v>
      </c>
      <c r="X191" s="20">
        <v>50.074867710583099</v>
      </c>
      <c r="Y191" s="20">
        <v>24.637380345572399</v>
      </c>
      <c r="Z191" s="20">
        <v>27.2428120482361</v>
      </c>
      <c r="AA191" s="20">
        <v>611.547600071994</v>
      </c>
      <c r="AB191" s="20">
        <v>41.5714145428366</v>
      </c>
      <c r="AC191" s="20">
        <v>22.950856537077001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spans="4:42" ht="16">
      <c r="D192" s="6"/>
      <c r="F192" s="1" t="s">
        <v>79</v>
      </c>
      <c r="G192" s="23" t="str">
        <f t="shared" si="291"/>
        <v>ACT_BND</v>
      </c>
      <c r="H192" t="str">
        <f t="shared" ref="H192" si="407">H191</f>
        <v>UP</v>
      </c>
      <c r="J192" s="13">
        <v>2042</v>
      </c>
      <c r="K192" s="13" t="str">
        <f t="shared" si="309"/>
        <v>ELCSOL00</v>
      </c>
      <c r="L192" s="1">
        <f>W192/AJ192*1.1</f>
        <v>93.053622930165602</v>
      </c>
      <c r="M192" s="1">
        <f t="shared" ref="M192:R192" si="408">X192/AK192*1.1</f>
        <v>36.749345858725697</v>
      </c>
      <c r="N192" s="1">
        <f t="shared" si="408"/>
        <v>7.5217404740820797</v>
      </c>
      <c r="O192" s="1">
        <f t="shared" si="408"/>
        <v>0.97724530993520498</v>
      </c>
      <c r="P192" s="1">
        <f t="shared" si="408"/>
        <v>54.9723313174946</v>
      </c>
      <c r="Q192" s="1">
        <f t="shared" si="408"/>
        <v>4.3330804625630002</v>
      </c>
      <c r="R192" s="1">
        <f t="shared" si="408"/>
        <v>1.93098004566235</v>
      </c>
      <c r="W192" s="20">
        <v>84.594202663786902</v>
      </c>
      <c r="X192" s="20">
        <v>33.408496235205199</v>
      </c>
      <c r="Y192" s="20">
        <v>6.8379458855291597</v>
      </c>
      <c r="Z192" s="20">
        <v>0.88840482721382297</v>
      </c>
      <c r="AA192" s="20">
        <v>49.9748466522678</v>
      </c>
      <c r="AB192" s="20">
        <v>3.93916405687545</v>
      </c>
      <c r="AC192" s="20">
        <v>1.7554364051475899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spans="4:42" ht="16">
      <c r="D193" s="6"/>
      <c r="F193" s="1" t="s">
        <v>79</v>
      </c>
      <c r="G193" s="23" t="str">
        <f t="shared" si="291"/>
        <v>ACT_BND</v>
      </c>
      <c r="H193" t="str">
        <f t="shared" ref="H193" si="410">H192</f>
        <v>UP</v>
      </c>
      <c r="J193" s="13">
        <v>2042</v>
      </c>
      <c r="K193" s="13" t="str">
        <f t="shared" si="309"/>
        <v>ELCWIN00</v>
      </c>
      <c r="L193" s="1">
        <f t="shared" ref="L193:L198" si="411">W193/AJ193*1.1</f>
        <v>195.80219750539899</v>
      </c>
      <c r="M193" s="1">
        <f t="shared" ref="M193:M198" si="412">X193/AK193*1.1</f>
        <v>75.3058751215695</v>
      </c>
      <c r="N193" s="1">
        <f t="shared" ref="N193:N198" si="413">Y193/AL193*1.1</f>
        <v>57.126645323974103</v>
      </c>
      <c r="O193" s="1">
        <f t="shared" ref="O193:O198" si="414">Z193/AM193*1.1</f>
        <v>5.5998578970482402</v>
      </c>
      <c r="P193" s="1">
        <f t="shared" ref="P193:P198" si="415">AA193/AN193*1.1</f>
        <v>479.18246684665303</v>
      </c>
      <c r="Q193" s="1">
        <f t="shared" ref="Q193:Q198" si="416">AB193/AO193*1.1</f>
        <v>72.856530097192305</v>
      </c>
      <c r="R193" s="1">
        <f t="shared" ref="R193:R198" si="417">AC193/AP193*1.1</f>
        <v>133.52363797872599</v>
      </c>
      <c r="W193" s="20">
        <v>178.001997732181</v>
      </c>
      <c r="X193" s="20">
        <v>68.459886474154104</v>
      </c>
      <c r="Y193" s="20">
        <v>51.933313930885497</v>
      </c>
      <c r="Z193" s="20">
        <v>5.0907799064074899</v>
      </c>
      <c r="AA193" s="20">
        <v>435.62042440604802</v>
      </c>
      <c r="AB193" s="20">
        <v>66.2332091792657</v>
      </c>
      <c r="AC193" s="20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spans="4:42" ht="16">
      <c r="D194" s="6"/>
      <c r="F194" s="1" t="s">
        <v>79</v>
      </c>
      <c r="G194" s="23" t="str">
        <f t="shared" si="291"/>
        <v>ACT_BND</v>
      </c>
      <c r="H194" t="str">
        <f t="shared" ref="H194" si="419">H193</f>
        <v>UP</v>
      </c>
      <c r="J194" s="13">
        <v>2042</v>
      </c>
      <c r="K194" s="13" t="str">
        <f t="shared" si="309"/>
        <v>ELCWOO00</v>
      </c>
      <c r="L194" s="1">
        <f t="shared" si="411"/>
        <v>170.40891800884501</v>
      </c>
      <c r="M194" s="1">
        <f t="shared" si="412"/>
        <v>41.9710159497901</v>
      </c>
      <c r="N194" s="1">
        <f t="shared" si="413"/>
        <v>134.25773308649599</v>
      </c>
      <c r="O194" s="1">
        <f t="shared" si="414"/>
        <v>0.71679492519798405</v>
      </c>
      <c r="P194" s="1">
        <f t="shared" si="415"/>
        <v>40.719116490795003</v>
      </c>
      <c r="Q194" s="1">
        <f t="shared" si="416"/>
        <v>19.412665732798501</v>
      </c>
      <c r="R194" s="1">
        <f t="shared" si="417"/>
        <v>4.3579544724879096</v>
      </c>
      <c r="W194" s="20">
        <v>54.221019366450697</v>
      </c>
      <c r="X194" s="20">
        <v>13.3544141658423</v>
      </c>
      <c r="Y194" s="20">
        <v>42.718369618430501</v>
      </c>
      <c r="Z194" s="20">
        <v>0.228071112562995</v>
      </c>
      <c r="AA194" s="20">
        <v>12.9560825197984</v>
      </c>
      <c r="AB194" s="20">
        <v>6.1767572786177096</v>
      </c>
      <c r="AC194" s="20">
        <v>1.3866218776097901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spans="4:42" ht="16">
      <c r="D195" s="6"/>
      <c r="F195" s="1" t="s">
        <v>79</v>
      </c>
      <c r="G195" s="23" t="str">
        <f t="shared" si="291"/>
        <v>ACT_BND</v>
      </c>
      <c r="H195" t="str">
        <f t="shared" ref="H195" si="421">H194</f>
        <v>UP</v>
      </c>
      <c r="J195" s="13">
        <v>2043</v>
      </c>
      <c r="K195" s="13" t="str">
        <f t="shared" si="309"/>
        <v>ELCCOH00</v>
      </c>
      <c r="L195" s="1">
        <f t="shared" si="411"/>
        <v>0</v>
      </c>
      <c r="M195" s="1">
        <f t="shared" si="412"/>
        <v>0</v>
      </c>
      <c r="N195" s="1">
        <f t="shared" si="413"/>
        <v>0</v>
      </c>
      <c r="O195" s="1">
        <f t="shared" si="414"/>
        <v>0</v>
      </c>
      <c r="P195" s="1">
        <f t="shared" si="415"/>
        <v>0</v>
      </c>
      <c r="Q195" s="1">
        <f t="shared" si="416"/>
        <v>0</v>
      </c>
      <c r="R195" s="1">
        <f t="shared" si="417"/>
        <v>0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0</v>
      </c>
      <c r="AC195" s="13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spans="4:42" ht="16">
      <c r="D196" s="6"/>
      <c r="F196" s="1" t="s">
        <v>79</v>
      </c>
      <c r="G196" s="23" t="str">
        <f t="shared" si="291"/>
        <v>ACT_BND</v>
      </c>
      <c r="H196" t="str">
        <f t="shared" ref="H196" si="423">H195</f>
        <v>UP</v>
      </c>
      <c r="J196" s="13">
        <v>2043</v>
      </c>
      <c r="K196" s="13" t="str">
        <f t="shared" si="309"/>
        <v>ELCGAS00</v>
      </c>
      <c r="L196" s="1">
        <f t="shared" si="411"/>
        <v>212.08480477861801</v>
      </c>
      <c r="M196" s="1">
        <f t="shared" si="412"/>
        <v>19.542738061879</v>
      </c>
      <c r="N196" s="1">
        <f t="shared" si="413"/>
        <v>26.007148967782602</v>
      </c>
      <c r="O196" s="1">
        <f t="shared" si="414"/>
        <v>0</v>
      </c>
      <c r="P196" s="1">
        <f t="shared" si="415"/>
        <v>255.337869834413</v>
      </c>
      <c r="Q196" s="1">
        <f t="shared" si="416"/>
        <v>0</v>
      </c>
      <c r="R196" s="1">
        <f t="shared" si="417"/>
        <v>0.51899968467422597</v>
      </c>
      <c r="W196" s="20">
        <v>77.121747192224603</v>
      </c>
      <c r="X196" s="20">
        <v>7.1064502043196498</v>
      </c>
      <c r="Y196" s="20">
        <v>9.4571450791936602</v>
      </c>
      <c r="Z196" s="13">
        <v>0</v>
      </c>
      <c r="AA196" s="20">
        <v>92.850134485241199</v>
      </c>
      <c r="AB196" s="13">
        <v>0</v>
      </c>
      <c r="AC196" s="20">
        <v>0.18872715806335499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spans="4:42" ht="16">
      <c r="D197" s="6"/>
      <c r="F197" s="1" t="s">
        <v>79</v>
      </c>
      <c r="G197" s="23" t="str">
        <f t="shared" si="291"/>
        <v>ACT_BND</v>
      </c>
      <c r="H197" t="str">
        <f t="shared" ref="H197" si="425">H196</f>
        <v>UP</v>
      </c>
      <c r="J197" s="13">
        <v>2043</v>
      </c>
      <c r="K197" s="13" t="str">
        <f t="shared" si="309"/>
        <v>ELCHFO00</v>
      </c>
      <c r="L197" s="1">
        <f t="shared" si="411"/>
        <v>0</v>
      </c>
      <c r="M197" s="1">
        <f t="shared" si="412"/>
        <v>1.08802947541157</v>
      </c>
      <c r="N197" s="1">
        <f t="shared" si="413"/>
        <v>0</v>
      </c>
      <c r="O197" s="1">
        <f t="shared" si="414"/>
        <v>0</v>
      </c>
      <c r="P197" s="1">
        <f t="shared" si="415"/>
        <v>0</v>
      </c>
      <c r="Q197" s="1">
        <f t="shared" si="416"/>
        <v>4.2400050395968503</v>
      </c>
      <c r="R197" s="1">
        <f t="shared" si="417"/>
        <v>2.4967710430513601</v>
      </c>
      <c r="W197" s="13">
        <v>0</v>
      </c>
      <c r="X197" s="20">
        <v>0.296735311475882</v>
      </c>
      <c r="Y197" s="13">
        <v>0</v>
      </c>
      <c r="Z197" s="13">
        <v>0</v>
      </c>
      <c r="AA197" s="13">
        <v>0</v>
      </c>
      <c r="AB197" s="20">
        <v>1.1563650107991399</v>
      </c>
      <c r="AC197" s="20">
        <v>0.68093755719582405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spans="4:42" ht="16">
      <c r="D198" s="6"/>
      <c r="F198" s="1" t="s">
        <v>79</v>
      </c>
      <c r="G198" s="23" t="str">
        <f t="shared" si="291"/>
        <v>ACT_BND</v>
      </c>
      <c r="H198" t="str">
        <f t="shared" ref="H198" si="427">H197</f>
        <v>UP</v>
      </c>
      <c r="J198" s="13">
        <v>2043</v>
      </c>
      <c r="K198" s="13" t="str">
        <f t="shared" si="309"/>
        <v>ELCHYD00</v>
      </c>
      <c r="L198" s="1">
        <f t="shared" si="411"/>
        <v>5.3339755727995302</v>
      </c>
      <c r="M198" s="1">
        <f t="shared" si="412"/>
        <v>252.60571440159501</v>
      </c>
      <c r="N198" s="1">
        <f t="shared" si="413"/>
        <v>16.9180622976554</v>
      </c>
      <c r="O198" s="1">
        <f t="shared" si="414"/>
        <v>204.09919285921001</v>
      </c>
      <c r="P198" s="1">
        <f t="shared" si="415"/>
        <v>171.43249678623599</v>
      </c>
      <c r="Q198" s="1">
        <f t="shared" si="416"/>
        <v>1079.46847505808</v>
      </c>
      <c r="R198" s="1">
        <f t="shared" si="417"/>
        <v>202.08003028500801</v>
      </c>
      <c r="W198" s="20">
        <v>4.7035966414686801</v>
      </c>
      <c r="X198" s="20">
        <v>222.752311790497</v>
      </c>
      <c r="Y198" s="20">
        <v>14.9186549352052</v>
      </c>
      <c r="Z198" s="20">
        <v>179.97837915766701</v>
      </c>
      <c r="AA198" s="20">
        <v>151.17229262059001</v>
      </c>
      <c r="AB198" s="20">
        <v>951.89492800575999</v>
      </c>
      <c r="AC198" s="20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spans="4:42" ht="16">
      <c r="D199" s="6"/>
      <c r="F199" s="1" t="s">
        <v>79</v>
      </c>
      <c r="G199" s="23" t="str">
        <f t="shared" si="291"/>
        <v>ACT_BND</v>
      </c>
      <c r="H199" t="str">
        <f t="shared" ref="H199" si="429">H198</f>
        <v>UP</v>
      </c>
      <c r="J199" s="13">
        <v>2043</v>
      </c>
      <c r="K199" s="13" t="str">
        <f t="shared" si="309"/>
        <v>ENCAN01_SMR</v>
      </c>
      <c r="L199" s="1">
        <f t="shared" si="271"/>
        <v>13.7297768466523</v>
      </c>
      <c r="M199" s="1">
        <f t="shared" si="272"/>
        <v>49.9678907847372</v>
      </c>
      <c r="N199" s="1">
        <f t="shared" si="273"/>
        <v>24.446897508999299</v>
      </c>
      <c r="O199" s="1">
        <f t="shared" si="274"/>
        <v>30.468425352771799</v>
      </c>
      <c r="P199" s="17">
        <v>487.068991974082</v>
      </c>
      <c r="Q199" s="1">
        <f t="shared" si="276"/>
        <v>49.899014074874003</v>
      </c>
      <c r="R199" s="17">
        <v>16.860335398308099</v>
      </c>
      <c r="W199" s="20">
        <v>13.7297768466523</v>
      </c>
      <c r="X199" s="20">
        <v>49.9678907847372</v>
      </c>
      <c r="Y199" s="20">
        <v>24.446897508999299</v>
      </c>
      <c r="Z199" s="20">
        <v>30.468425352771799</v>
      </c>
      <c r="AA199" s="20">
        <v>607.62632397408197</v>
      </c>
      <c r="AB199" s="20">
        <v>49.899014074874003</v>
      </c>
      <c r="AC199" s="20">
        <v>23.475456148308101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spans="4:42" ht="16">
      <c r="D200" s="6"/>
      <c r="F200" s="1" t="s">
        <v>79</v>
      </c>
      <c r="G200" s="23" t="str">
        <f t="shared" si="291"/>
        <v>ACT_BND</v>
      </c>
      <c r="H200" t="str">
        <f t="shared" ref="H200" si="431">H199</f>
        <v>UP</v>
      </c>
      <c r="J200" s="13">
        <v>2043</v>
      </c>
      <c r="K200" s="13" t="str">
        <f t="shared" si="309"/>
        <v>ELCSOL00</v>
      </c>
      <c r="L200" s="1">
        <f>W200/AJ200*1.1</f>
        <v>95.366521497480207</v>
      </c>
      <c r="M200" s="1">
        <f t="shared" ref="M200:R200" si="432">X200/AK200*1.1</f>
        <v>39.957947319712098</v>
      </c>
      <c r="N200" s="1">
        <f t="shared" si="432"/>
        <v>7.8603956051115897</v>
      </c>
      <c r="O200" s="1">
        <f t="shared" si="432"/>
        <v>1.0928333439884801</v>
      </c>
      <c r="P200" s="1">
        <f t="shared" si="432"/>
        <v>59.247648534917197</v>
      </c>
      <c r="Q200" s="1">
        <f t="shared" si="432"/>
        <v>4.8300049755219598</v>
      </c>
      <c r="R200" s="1">
        <f t="shared" si="432"/>
        <v>1.9748817738480899</v>
      </c>
      <c r="W200" s="20">
        <v>86.696837724982004</v>
      </c>
      <c r="X200" s="20">
        <v>36.325406654283697</v>
      </c>
      <c r="Y200" s="20">
        <v>7.1458141864650804</v>
      </c>
      <c r="Z200" s="20">
        <v>0.99348485817134602</v>
      </c>
      <c r="AA200" s="20">
        <v>53.861498668106499</v>
      </c>
      <c r="AB200" s="20">
        <v>4.39091361411087</v>
      </c>
      <c r="AC200" s="20">
        <v>1.7953470671346301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spans="4:42" ht="16">
      <c r="D201" s="6"/>
      <c r="F201" s="1" t="s">
        <v>79</v>
      </c>
      <c r="G201" s="23" t="str">
        <f t="shared" si="291"/>
        <v>ACT_BND</v>
      </c>
      <c r="H201" t="str">
        <f t="shared" ref="H201" si="434">H200</f>
        <v>UP</v>
      </c>
      <c r="J201" s="13">
        <v>2043</v>
      </c>
      <c r="K201" s="13" t="str">
        <f t="shared" si="309"/>
        <v>ELCWIN00</v>
      </c>
      <c r="L201" s="1">
        <f t="shared" ref="L201:L206" si="435">W201/AJ201*1.1</f>
        <v>196.41928471562301</v>
      </c>
      <c r="M201" s="1">
        <f t="shared" ref="M201:M206" si="436">X201/AK201*1.1</f>
        <v>79.663622886148303</v>
      </c>
      <c r="N201" s="1">
        <f t="shared" ref="N201:N206" si="437">Y201/AL201*1.1</f>
        <v>59.012996123110199</v>
      </c>
      <c r="O201" s="1">
        <f t="shared" ref="O201:O206" si="438">Z201/AM201*1.1</f>
        <v>5.5878716864650801</v>
      </c>
      <c r="P201" s="1">
        <f t="shared" ref="P201:P206" si="439">AA201/AN201*1.1</f>
        <v>539.615647984161</v>
      </c>
      <c r="Q201" s="1">
        <f t="shared" ref="Q201:Q206" si="440">AB201/AO201*1.1</f>
        <v>72.856530097192305</v>
      </c>
      <c r="R201" s="1">
        <f t="shared" ref="R201:R206" si="441">AC201/AP201*1.1</f>
        <v>134.494530935169</v>
      </c>
      <c r="W201" s="20">
        <v>178.562986105112</v>
      </c>
      <c r="X201" s="20">
        <v>72.421475351043895</v>
      </c>
      <c r="Y201" s="20">
        <v>53.6481782937365</v>
      </c>
      <c r="Z201" s="20">
        <v>5.0798833513318904</v>
      </c>
      <c r="AA201" s="20">
        <v>490.55967998560101</v>
      </c>
      <c r="AB201" s="20">
        <v>66.2332091792657</v>
      </c>
      <c r="AC201" s="20">
        <v>122.26775539560801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spans="4:42" ht="16">
      <c r="D202" s="6"/>
      <c r="F202" s="1" t="s">
        <v>79</v>
      </c>
      <c r="G202" s="23" t="str">
        <f t="shared" si="291"/>
        <v>ACT_BND</v>
      </c>
      <c r="H202" t="str">
        <f t="shared" ref="H202" si="443">H201</f>
        <v>UP</v>
      </c>
      <c r="J202" s="13">
        <v>2043</v>
      </c>
      <c r="K202" s="13" t="str">
        <f t="shared" si="309"/>
        <v>ELCWOO00</v>
      </c>
      <c r="L202" s="1">
        <f t="shared" si="435"/>
        <v>184.980299197779</v>
      </c>
      <c r="M202" s="1">
        <f t="shared" si="436"/>
        <v>42.904643715809897</v>
      </c>
      <c r="N202" s="1">
        <f t="shared" si="437"/>
        <v>146.30120555384099</v>
      </c>
      <c r="O202" s="1">
        <f t="shared" si="438"/>
        <v>0.71495712715211401</v>
      </c>
      <c r="P202" s="1">
        <f t="shared" si="439"/>
        <v>43.770823196544399</v>
      </c>
      <c r="Q202" s="1">
        <f t="shared" si="440"/>
        <v>19.593001914018298</v>
      </c>
      <c r="R202" s="1">
        <f t="shared" si="441"/>
        <v>4.7017312308958203</v>
      </c>
      <c r="W202" s="20">
        <v>58.8573679265659</v>
      </c>
      <c r="X202" s="20">
        <v>13.6514775459395</v>
      </c>
      <c r="Y202" s="20">
        <v>46.550383585313199</v>
      </c>
      <c r="Z202" s="20">
        <v>0.22748635863930899</v>
      </c>
      <c r="AA202" s="20">
        <v>13.927080107991401</v>
      </c>
      <c r="AB202" s="20">
        <v>6.2341369726421902</v>
      </c>
      <c r="AC202" s="20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spans="4:42" ht="16">
      <c r="D203" s="6"/>
      <c r="F203" s="1" t="s">
        <v>79</v>
      </c>
      <c r="G203" s="23" t="str">
        <f t="shared" si="291"/>
        <v>ACT_BND</v>
      </c>
      <c r="H203" t="str">
        <f t="shared" ref="H203" si="445">H202</f>
        <v>UP</v>
      </c>
      <c r="J203" s="13">
        <v>2044</v>
      </c>
      <c r="K203" s="13" t="str">
        <f t="shared" si="309"/>
        <v>ELCCOH00</v>
      </c>
      <c r="L203" s="1">
        <f t="shared" si="435"/>
        <v>0</v>
      </c>
      <c r="M203" s="1">
        <f t="shared" si="436"/>
        <v>0</v>
      </c>
      <c r="N203" s="1">
        <f t="shared" si="437"/>
        <v>0</v>
      </c>
      <c r="O203" s="1">
        <f t="shared" si="438"/>
        <v>0</v>
      </c>
      <c r="P203" s="1">
        <f t="shared" si="439"/>
        <v>0</v>
      </c>
      <c r="Q203" s="1">
        <f t="shared" si="440"/>
        <v>0</v>
      </c>
      <c r="R203" s="1">
        <f t="shared" si="441"/>
        <v>0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0</v>
      </c>
      <c r="AC203" s="13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spans="4:42" ht="16">
      <c r="D204" s="6"/>
      <c r="F204" s="1" t="s">
        <v>79</v>
      </c>
      <c r="G204" s="23" t="str">
        <f t="shared" si="291"/>
        <v>ACT_BND</v>
      </c>
      <c r="H204" t="str">
        <f t="shared" ref="H204" si="447">H203</f>
        <v>UP</v>
      </c>
      <c r="J204" s="13">
        <v>2044</v>
      </c>
      <c r="K204" s="13" t="str">
        <f t="shared" si="309"/>
        <v>ELCGAS00</v>
      </c>
      <c r="L204" s="1">
        <f t="shared" si="435"/>
        <v>208.604258171346</v>
      </c>
      <c r="M204" s="1">
        <f t="shared" si="436"/>
        <v>25.381669587905002</v>
      </c>
      <c r="N204" s="1">
        <f t="shared" si="437"/>
        <v>25.113453344132498</v>
      </c>
      <c r="O204" s="1">
        <f t="shared" si="438"/>
        <v>0</v>
      </c>
      <c r="P204" s="1">
        <f t="shared" si="439"/>
        <v>271.47695737941001</v>
      </c>
      <c r="Q204" s="1">
        <f t="shared" si="440"/>
        <v>0</v>
      </c>
      <c r="R204" s="1">
        <f t="shared" si="441"/>
        <v>0.38628284342152702</v>
      </c>
      <c r="W204" s="20">
        <v>75.856093880489595</v>
      </c>
      <c r="X204" s="20">
        <v>9.2296980319654391</v>
      </c>
      <c r="Y204" s="20">
        <v>9.13216485241181</v>
      </c>
      <c r="Z204" s="13">
        <v>0</v>
      </c>
      <c r="AA204" s="20">
        <v>98.7188935925126</v>
      </c>
      <c r="AB204" s="13">
        <v>0</v>
      </c>
      <c r="AC204" s="20">
        <v>0.14046648851691901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spans="4:42" ht="16">
      <c r="D205" s="6"/>
      <c r="F205" s="1" t="s">
        <v>79</v>
      </c>
      <c r="G205" s="23" t="str">
        <f t="shared" si="291"/>
        <v>ACT_BND</v>
      </c>
      <c r="H205" t="str">
        <f t="shared" ref="H205" si="449">H204</f>
        <v>UP</v>
      </c>
      <c r="J205" s="13">
        <v>2044</v>
      </c>
      <c r="K205" s="13" t="str">
        <f t="shared" si="309"/>
        <v>ELCHFO00</v>
      </c>
      <c r="L205" s="1">
        <f t="shared" si="435"/>
        <v>0</v>
      </c>
      <c r="M205" s="1">
        <f t="shared" si="436"/>
        <v>1.16885200975522</v>
      </c>
      <c r="N205" s="1">
        <f t="shared" si="437"/>
        <v>0</v>
      </c>
      <c r="O205" s="1">
        <f t="shared" si="438"/>
        <v>0</v>
      </c>
      <c r="P205" s="1">
        <f t="shared" si="439"/>
        <v>0</v>
      </c>
      <c r="Q205" s="1">
        <f t="shared" si="440"/>
        <v>4.2400050395968503</v>
      </c>
      <c r="R205" s="1">
        <f t="shared" si="441"/>
        <v>3.0043818066954601E-2</v>
      </c>
      <c r="W205" s="13">
        <v>0</v>
      </c>
      <c r="X205" s="20">
        <v>0.31877782084233303</v>
      </c>
      <c r="Y205" s="13">
        <v>0</v>
      </c>
      <c r="Z205" s="13">
        <v>0</v>
      </c>
      <c r="AA205" s="13">
        <v>0</v>
      </c>
      <c r="AB205" s="20">
        <v>1.1563650107991399</v>
      </c>
      <c r="AC205" s="20">
        <v>8.1937685637149E-3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spans="4:42" ht="16">
      <c r="D206" s="6"/>
      <c r="F206" s="1" t="s">
        <v>79</v>
      </c>
      <c r="G206" s="23" t="str">
        <f t="shared" si="291"/>
        <v>ACT_BND</v>
      </c>
      <c r="H206" t="str">
        <f t="shared" ref="H206" si="451">H205</f>
        <v>UP</v>
      </c>
      <c r="J206" s="13">
        <v>2044</v>
      </c>
      <c r="K206" s="13" t="str">
        <f t="shared" si="309"/>
        <v>ELCHYD00</v>
      </c>
      <c r="L206" s="1">
        <f t="shared" si="435"/>
        <v>5.3060316882278302</v>
      </c>
      <c r="M206" s="1">
        <f t="shared" si="436"/>
        <v>252.95585189070201</v>
      </c>
      <c r="N206" s="1">
        <f t="shared" si="437"/>
        <v>16.913105166143399</v>
      </c>
      <c r="O206" s="1">
        <f t="shared" si="438"/>
        <v>203.61744955207701</v>
      </c>
      <c r="P206" s="1">
        <f t="shared" si="439"/>
        <v>169.82719985452701</v>
      </c>
      <c r="Q206" s="1">
        <f t="shared" si="440"/>
        <v>1076.7114431505299</v>
      </c>
      <c r="R206" s="1">
        <f t="shared" si="441"/>
        <v>202.150705614846</v>
      </c>
      <c r="W206" s="20">
        <v>4.6789552159827199</v>
      </c>
      <c r="X206" s="20">
        <v>223.061069394528</v>
      </c>
      <c r="Y206" s="20">
        <v>14.9142836465083</v>
      </c>
      <c r="Z206" s="20">
        <v>179.55356915046801</v>
      </c>
      <c r="AA206" s="20">
        <v>149.75671259899201</v>
      </c>
      <c r="AB206" s="20">
        <v>949.46372714182905</v>
      </c>
      <c r="AC206" s="20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spans="4:42" ht="16">
      <c r="D207" s="6"/>
      <c r="F207" s="1" t="s">
        <v>79</v>
      </c>
      <c r="G207" s="23" t="str">
        <f t="shared" si="291"/>
        <v>ACT_BND</v>
      </c>
      <c r="H207" t="str">
        <f t="shared" ref="H207" si="453">H206</f>
        <v>UP</v>
      </c>
      <c r="J207" s="13">
        <v>2044</v>
      </c>
      <c r="K207" s="13" t="str">
        <f t="shared" si="309"/>
        <v>ENCAN01_SMR</v>
      </c>
      <c r="L207" s="1">
        <f t="shared" ref="L207:L255" si="454">W207/AJ207</f>
        <v>17.9524472642189</v>
      </c>
      <c r="M207" s="1">
        <f t="shared" ref="M207:M255" si="455">X207/AK207</f>
        <v>50.100450035997099</v>
      </c>
      <c r="N207" s="1">
        <f t="shared" ref="N207:N255" si="456">Y207/AL207</f>
        <v>24.167531450683899</v>
      </c>
      <c r="O207" s="1">
        <f t="shared" ref="O207:O255" si="457">Z207/AM207</f>
        <v>33.451810025198</v>
      </c>
      <c r="P207" s="17">
        <v>485.89211292440598</v>
      </c>
      <c r="Q207" s="1">
        <f t="shared" ref="Q207:Q255" si="458">AB207/AO207</f>
        <v>57.076023470122401</v>
      </c>
      <c r="R207" s="17">
        <v>32.215718856011499</v>
      </c>
      <c r="W207" s="20">
        <v>17.9524472642189</v>
      </c>
      <c r="X207" s="20">
        <v>50.100450035997099</v>
      </c>
      <c r="Y207" s="20">
        <v>24.167531450683899</v>
      </c>
      <c r="Z207" s="20">
        <v>33.451810025198</v>
      </c>
      <c r="AA207" s="20">
        <v>599.36194492440598</v>
      </c>
      <c r="AB207" s="20">
        <v>57.076023470122401</v>
      </c>
      <c r="AC207" s="20">
        <v>38.441714856011501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spans="4:42" ht="16">
      <c r="D208" s="6"/>
      <c r="F208" s="1" t="s">
        <v>79</v>
      </c>
      <c r="G208" s="23" t="str">
        <f t="shared" si="291"/>
        <v>ACT_BND</v>
      </c>
      <c r="H208" t="str">
        <f t="shared" ref="H208" si="460">H207</f>
        <v>UP</v>
      </c>
      <c r="J208" s="13">
        <v>2044</v>
      </c>
      <c r="K208" s="13" t="str">
        <f t="shared" si="309"/>
        <v>ELCSOL00</v>
      </c>
      <c r="L208" s="1">
        <f>W208/AJ208*1.1</f>
        <v>97.342585730741604</v>
      </c>
      <c r="M208" s="1">
        <f t="shared" ref="M208:R208" si="461">X208/AK208*1.1</f>
        <v>43.166548792498197</v>
      </c>
      <c r="N208" s="1">
        <f t="shared" si="461"/>
        <v>8.19691116486681</v>
      </c>
      <c r="O208" s="1">
        <f t="shared" si="461"/>
        <v>1.20842137724982</v>
      </c>
      <c r="P208" s="1">
        <f t="shared" si="461"/>
        <v>63.302352991360699</v>
      </c>
      <c r="Q208" s="1">
        <f t="shared" si="461"/>
        <v>5.3269294884809204</v>
      </c>
      <c r="R208" s="1">
        <f t="shared" si="461"/>
        <v>2.0090775566054702</v>
      </c>
      <c r="W208" s="20">
        <v>88.493259755219597</v>
      </c>
      <c r="X208" s="20">
        <v>39.242317084089301</v>
      </c>
      <c r="Y208" s="20">
        <v>7.4517374226061897</v>
      </c>
      <c r="Z208" s="20">
        <v>1.0985648884089301</v>
      </c>
      <c r="AA208" s="20">
        <v>57.547593628509702</v>
      </c>
      <c r="AB208" s="20">
        <v>4.84266317134629</v>
      </c>
      <c r="AC208" s="20">
        <v>1.8264341423686099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spans="4:42" ht="16">
      <c r="D209" s="6"/>
      <c r="F209" s="1" t="s">
        <v>79</v>
      </c>
      <c r="G209" s="23" t="str">
        <f t="shared" si="291"/>
        <v>ACT_BND</v>
      </c>
      <c r="H209" t="str">
        <f t="shared" ref="H209" si="463">H208</f>
        <v>UP</v>
      </c>
      <c r="J209" s="13">
        <v>2044</v>
      </c>
      <c r="K209" s="13" t="str">
        <f t="shared" si="309"/>
        <v>ELCWIN00</v>
      </c>
      <c r="L209" s="1">
        <f t="shared" ref="L209:L214" si="464">W209/AJ209*1.1</f>
        <v>196.98950289776801</v>
      </c>
      <c r="M209" s="1">
        <f t="shared" ref="M209:M214" si="465">X209/AK209*1.1</f>
        <v>84.021370611130294</v>
      </c>
      <c r="N209" s="1">
        <f t="shared" ref="N209:N214" si="466">Y209/AL209*1.1</f>
        <v>60.893508171346298</v>
      </c>
      <c r="O209" s="1">
        <f t="shared" ref="O209:O214" si="467">Z209/AM209*1.1</f>
        <v>5.5790206857451397</v>
      </c>
      <c r="P209" s="1">
        <f t="shared" ref="P209:P214" si="468">AA209/AN209*1.1</f>
        <v>598.37077753779704</v>
      </c>
      <c r="Q209" s="1">
        <f t="shared" ref="Q209:Q214" si="469">AB209/AO209*1.1</f>
        <v>72.856530097192305</v>
      </c>
      <c r="R209" s="1">
        <f t="shared" ref="R209:R214" si="470">AC209/AP209*1.1</f>
        <v>135.01016020766801</v>
      </c>
      <c r="W209" s="20">
        <v>179.081366270698</v>
      </c>
      <c r="X209" s="20">
        <v>76.383064191936597</v>
      </c>
      <c r="Y209" s="20">
        <v>55.357734701223897</v>
      </c>
      <c r="Z209" s="20">
        <v>5.0718369870410402</v>
      </c>
      <c r="AA209" s="20">
        <v>543.97343412527005</v>
      </c>
      <c r="AB209" s="20">
        <v>66.2332091792657</v>
      </c>
      <c r="AC209" s="20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spans="4:42" ht="16">
      <c r="D210" s="6"/>
      <c r="F210" s="1" t="s">
        <v>79</v>
      </c>
      <c r="G210" s="23" t="str">
        <f t="shared" si="291"/>
        <v>ACT_BND</v>
      </c>
      <c r="H210" t="str">
        <f t="shared" ref="H210" si="472">H209</f>
        <v>UP</v>
      </c>
      <c r="J210" s="13">
        <v>2044</v>
      </c>
      <c r="K210" s="13" t="str">
        <f t="shared" si="309"/>
        <v>ELCWOO00</v>
      </c>
      <c r="L210" s="1">
        <f t="shared" si="464"/>
        <v>199.530551290754</v>
      </c>
      <c r="M210" s="1">
        <f t="shared" si="465"/>
        <v>46.001376127697299</v>
      </c>
      <c r="N210" s="1">
        <f t="shared" si="466"/>
        <v>158.08592222565099</v>
      </c>
      <c r="O210" s="1">
        <f t="shared" si="467"/>
        <v>0.69004362198909697</v>
      </c>
      <c r="P210" s="1">
        <f t="shared" si="468"/>
        <v>44.756625954952099</v>
      </c>
      <c r="Q210" s="1">
        <f t="shared" si="469"/>
        <v>18.896746669752101</v>
      </c>
      <c r="R210" s="1">
        <f t="shared" si="470"/>
        <v>3.7358280061627198</v>
      </c>
      <c r="W210" s="20">
        <v>63.486993592512597</v>
      </c>
      <c r="X210" s="20">
        <v>14.6368014951764</v>
      </c>
      <c r="Y210" s="20">
        <v>50.300066162706997</v>
      </c>
      <c r="Z210" s="20">
        <v>0.219559334269258</v>
      </c>
      <c r="AA210" s="20">
        <v>14.240744622030199</v>
      </c>
      <c r="AB210" s="20">
        <v>6.0126012131029496</v>
      </c>
      <c r="AC210" s="20">
        <v>1.1886725474154101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spans="4:42" ht="16">
      <c r="D211" s="6"/>
      <c r="F211" s="1" t="s">
        <v>79</v>
      </c>
      <c r="G211" s="23" t="str">
        <f t="shared" ref="G211:G258" si="474">G210</f>
        <v>ACT_BND</v>
      </c>
      <c r="H211" t="str">
        <f t="shared" ref="H211" si="475">H210</f>
        <v>UP</v>
      </c>
      <c r="J211" s="13">
        <v>2045</v>
      </c>
      <c r="K211" s="13" t="str">
        <f t="shared" si="309"/>
        <v>ELCCOH00</v>
      </c>
      <c r="L211" s="1">
        <f t="shared" si="464"/>
        <v>0</v>
      </c>
      <c r="M211" s="1">
        <f t="shared" si="465"/>
        <v>0</v>
      </c>
      <c r="N211" s="1">
        <f t="shared" si="466"/>
        <v>0</v>
      </c>
      <c r="O211" s="1">
        <f t="shared" si="467"/>
        <v>0</v>
      </c>
      <c r="P211" s="1">
        <f t="shared" si="468"/>
        <v>0</v>
      </c>
      <c r="Q211" s="1">
        <f t="shared" si="469"/>
        <v>0</v>
      </c>
      <c r="R211" s="1">
        <f t="shared" si="470"/>
        <v>0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0</v>
      </c>
      <c r="AC211" s="13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spans="4:42" ht="16">
      <c r="D212" s="6"/>
      <c r="F212" s="1" t="s">
        <v>79</v>
      </c>
      <c r="G212" s="23" t="str">
        <f t="shared" si="474"/>
        <v>ACT_BND</v>
      </c>
      <c r="H212" t="str">
        <f t="shared" ref="H212" si="477">H211</f>
        <v>UP</v>
      </c>
      <c r="J212" s="13">
        <v>2045</v>
      </c>
      <c r="K212" s="13" t="str">
        <f t="shared" si="309"/>
        <v>ELCGAS00</v>
      </c>
      <c r="L212" s="1">
        <f t="shared" si="464"/>
        <v>201.299333090353</v>
      </c>
      <c r="M212" s="1">
        <f t="shared" si="465"/>
        <v>26.659692877240801</v>
      </c>
      <c r="N212" s="1">
        <f t="shared" si="466"/>
        <v>24.1200033117351</v>
      </c>
      <c r="O212" s="1">
        <f t="shared" si="467"/>
        <v>0</v>
      </c>
      <c r="P212" s="1">
        <f t="shared" si="468"/>
        <v>296.99398088553102</v>
      </c>
      <c r="Q212" s="1">
        <f t="shared" si="469"/>
        <v>0</v>
      </c>
      <c r="R212" s="1">
        <f t="shared" si="470"/>
        <v>0.38670743144348402</v>
      </c>
      <c r="W212" s="20">
        <v>73.199757487401001</v>
      </c>
      <c r="X212" s="20">
        <v>9.6944337735421193</v>
      </c>
      <c r="Y212" s="20">
        <v>8.7709102951763906</v>
      </c>
      <c r="Z212" s="13">
        <v>0</v>
      </c>
      <c r="AA212" s="20">
        <v>107.99781123110201</v>
      </c>
      <c r="AB212" s="13">
        <v>0</v>
      </c>
      <c r="AC212" s="20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spans="4:42" ht="16">
      <c r="D213" s="6"/>
      <c r="F213" s="1" t="s">
        <v>79</v>
      </c>
      <c r="G213" s="23" t="str">
        <f t="shared" si="474"/>
        <v>ACT_BND</v>
      </c>
      <c r="H213" t="str">
        <f t="shared" ref="H213" si="479">H212</f>
        <v>UP</v>
      </c>
      <c r="J213" s="13">
        <v>2045</v>
      </c>
      <c r="K213" s="13" t="str">
        <f t="shared" si="309"/>
        <v>ELCHFO00</v>
      </c>
      <c r="L213" s="1">
        <f t="shared" si="464"/>
        <v>0</v>
      </c>
      <c r="M213" s="1">
        <f t="shared" si="465"/>
        <v>1.1923490276445901</v>
      </c>
      <c r="N213" s="1">
        <f t="shared" si="466"/>
        <v>0</v>
      </c>
      <c r="O213" s="1">
        <f t="shared" si="467"/>
        <v>0</v>
      </c>
      <c r="P213" s="1">
        <f t="shared" si="468"/>
        <v>0</v>
      </c>
      <c r="Q213" s="1">
        <f t="shared" si="469"/>
        <v>4.23806709803217</v>
      </c>
      <c r="R213" s="1">
        <f t="shared" si="470"/>
        <v>6.7662869023278102E-2</v>
      </c>
      <c r="W213" s="13">
        <v>0</v>
      </c>
      <c r="X213" s="20">
        <v>0.32518609844852397</v>
      </c>
      <c r="Y213" s="13">
        <v>0</v>
      </c>
      <c r="Z213" s="13">
        <v>0</v>
      </c>
      <c r="AA213" s="13">
        <v>0</v>
      </c>
      <c r="AB213" s="20">
        <v>1.1558364812815001</v>
      </c>
      <c r="AC213" s="20">
        <v>1.8453509733621299E-2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spans="4:42" ht="16">
      <c r="D214" s="6"/>
      <c r="F214" s="1" t="s">
        <v>79</v>
      </c>
      <c r="G214" s="23" t="str">
        <f t="shared" si="474"/>
        <v>ACT_BND</v>
      </c>
      <c r="H214" t="str">
        <f t="shared" ref="H214" si="481">H213</f>
        <v>UP</v>
      </c>
      <c r="J214" s="13">
        <v>2045</v>
      </c>
      <c r="K214" s="13" t="str">
        <f t="shared" si="309"/>
        <v>ELCHYD00</v>
      </c>
      <c r="L214" s="1">
        <f t="shared" si="464"/>
        <v>5.2423272717151699</v>
      </c>
      <c r="M214" s="1">
        <f t="shared" si="465"/>
        <v>251.804099532668</v>
      </c>
      <c r="N214" s="1">
        <f t="shared" si="466"/>
        <v>16.688624302880498</v>
      </c>
      <c r="O214" s="1">
        <f t="shared" si="467"/>
        <v>203.28783649885401</v>
      </c>
      <c r="P214" s="1">
        <f t="shared" si="468"/>
        <v>168.444602814456</v>
      </c>
      <c r="Q214" s="1">
        <f t="shared" si="469"/>
        <v>1075.2802332019601</v>
      </c>
      <c r="R214" s="1">
        <f t="shared" si="470"/>
        <v>202.743670705098</v>
      </c>
      <c r="W214" s="20">
        <v>4.6227795032397401</v>
      </c>
      <c r="X214" s="20">
        <v>222.04543322426201</v>
      </c>
      <c r="Y214" s="20">
        <v>14.7163323398128</v>
      </c>
      <c r="Z214" s="20">
        <v>179.262910367171</v>
      </c>
      <c r="AA214" s="20">
        <v>148.53751339092901</v>
      </c>
      <c r="AB214" s="20">
        <v>948.20166018718498</v>
      </c>
      <c r="AC214" s="20">
        <v>178.78305507631401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spans="4:42" ht="16">
      <c r="D215" s="6"/>
      <c r="F215" s="1" t="s">
        <v>79</v>
      </c>
      <c r="G215" s="23" t="str">
        <f t="shared" si="474"/>
        <v>ACT_BND</v>
      </c>
      <c r="H215" t="str">
        <f t="shared" ref="H215" si="483">H214</f>
        <v>UP</v>
      </c>
      <c r="J215" s="13">
        <v>2045</v>
      </c>
      <c r="K215" s="13" t="str">
        <f t="shared" si="309"/>
        <v>ENCAN01_SMR</v>
      </c>
      <c r="L215" s="1">
        <f t="shared" si="454"/>
        <v>21.8002052663787</v>
      </c>
      <c r="M215" s="1">
        <f t="shared" si="455"/>
        <v>49.1338259179266</v>
      </c>
      <c r="N215" s="1">
        <f t="shared" si="456"/>
        <v>23.671588556515498</v>
      </c>
      <c r="O215" s="1">
        <f t="shared" si="457"/>
        <v>36.395849280057597</v>
      </c>
      <c r="P215" s="17">
        <v>487.17344301799898</v>
      </c>
      <c r="Q215" s="1">
        <f t="shared" si="458"/>
        <v>64.302603671706294</v>
      </c>
      <c r="R215" s="17">
        <v>33.167690074694001</v>
      </c>
      <c r="W215" s="20">
        <v>21.8002052663787</v>
      </c>
      <c r="X215" s="20">
        <v>49.1338259179266</v>
      </c>
      <c r="Y215" s="20">
        <v>23.671588556515498</v>
      </c>
      <c r="Z215" s="20">
        <v>36.395849280057597</v>
      </c>
      <c r="AA215" s="20">
        <v>593.55577501799905</v>
      </c>
      <c r="AB215" s="20">
        <v>64.302603671706294</v>
      </c>
      <c r="AC215" s="20">
        <v>39.004561324694002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spans="4:42" ht="16">
      <c r="D216" s="6"/>
      <c r="F216" s="1" t="s">
        <v>79</v>
      </c>
      <c r="G216" s="23" t="str">
        <f t="shared" si="474"/>
        <v>ACT_BND</v>
      </c>
      <c r="H216" t="str">
        <f t="shared" ref="H216" si="485">H215</f>
        <v>UP</v>
      </c>
      <c r="J216" s="13">
        <v>2045</v>
      </c>
      <c r="K216" s="13" t="str">
        <f t="shared" si="309"/>
        <v>ELCSOL00</v>
      </c>
      <c r="L216" s="1">
        <f>W216/AJ216*1.1</f>
        <v>98.750405921526294</v>
      </c>
      <c r="M216" s="1">
        <f t="shared" ref="M216:R216" si="486">X216/AK216*1.1</f>
        <v>46.4882702583621</v>
      </c>
      <c r="N216" s="1">
        <f t="shared" si="486"/>
        <v>8.5288791115910705</v>
      </c>
      <c r="O216" s="1">
        <f t="shared" si="486"/>
        <v>1.3240094109071301</v>
      </c>
      <c r="P216" s="1">
        <f t="shared" si="486"/>
        <v>67.334638434125296</v>
      </c>
      <c r="Q216" s="1">
        <f t="shared" si="486"/>
        <v>5.8238540014398801</v>
      </c>
      <c r="R216" s="1">
        <f t="shared" si="486"/>
        <v>2.16336714091072</v>
      </c>
      <c r="W216" s="20">
        <v>89.7730962922966</v>
      </c>
      <c r="X216" s="20">
        <v>42.262063871238297</v>
      </c>
      <c r="Y216" s="20">
        <v>7.75352646508279</v>
      </c>
      <c r="Z216" s="20">
        <v>1.20364491900648</v>
      </c>
      <c r="AA216" s="20">
        <v>61.213307667386601</v>
      </c>
      <c r="AB216" s="20">
        <v>5.29441272858171</v>
      </c>
      <c r="AC216" s="20">
        <v>1.9666974008279301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spans="4:42" ht="16">
      <c r="D217" s="6"/>
      <c r="F217" s="1" t="s">
        <v>79</v>
      </c>
      <c r="G217" s="23" t="str">
        <f t="shared" si="474"/>
        <v>ACT_BND</v>
      </c>
      <c r="H217" t="str">
        <f t="shared" ref="H217" si="488">H216</f>
        <v>UP</v>
      </c>
      <c r="J217" s="13">
        <v>2045</v>
      </c>
      <c r="K217" s="13" t="str">
        <f t="shared" si="309"/>
        <v>ELCWIN00</v>
      </c>
      <c r="L217" s="1">
        <f t="shared" ref="L217:L222" si="489">W217/AJ217*1.1</f>
        <v>198.05543802015799</v>
      </c>
      <c r="M217" s="1">
        <f t="shared" ref="M217:M222" si="490">X217/AK217*1.1</f>
        <v>88.429876078052501</v>
      </c>
      <c r="N217" s="1">
        <f t="shared" ref="N217:N222" si="491">Y217/AL217*1.1</f>
        <v>62.746685971922297</v>
      </c>
      <c r="O217" s="1">
        <f t="shared" ref="O217:O222" si="492">Z217/AM217*1.1</f>
        <v>5.5665065583153304</v>
      </c>
      <c r="P217" s="1">
        <f t="shared" ref="P217:P222" si="493">AA217/AN217*1.1</f>
        <v>655.336995068394</v>
      </c>
      <c r="Q217" s="1">
        <f t="shared" ref="Q217:Q222" si="494">AB217/AO217*1.1</f>
        <v>72.856530097192305</v>
      </c>
      <c r="R217" s="1">
        <f t="shared" ref="R217:R222" si="495">AC217/AP217*1.1</f>
        <v>136.08283730846</v>
      </c>
      <c r="W217" s="20">
        <v>180.050398200144</v>
      </c>
      <c r="X217" s="20">
        <v>80.390796434593199</v>
      </c>
      <c r="Y217" s="20">
        <v>57.042441792656597</v>
      </c>
      <c r="Z217" s="20">
        <v>5.06046050755939</v>
      </c>
      <c r="AA217" s="20">
        <v>595.76090460763101</v>
      </c>
      <c r="AB217" s="20">
        <v>66.2332091792657</v>
      </c>
      <c r="AC217" s="20">
        <v>123.71167028041801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spans="4:42" ht="16">
      <c r="D218" s="6"/>
      <c r="F218" s="1" t="s">
        <v>79</v>
      </c>
      <c r="G218" s="23" t="str">
        <f t="shared" si="474"/>
        <v>ACT_BND</v>
      </c>
      <c r="H218" t="str">
        <f t="shared" ref="H218" si="497">H217</f>
        <v>UP</v>
      </c>
      <c r="J218" s="13">
        <v>2045</v>
      </c>
      <c r="K218" s="13" t="str">
        <f t="shared" si="309"/>
        <v>ELCWOO00</v>
      </c>
      <c r="L218" s="1">
        <f t="shared" si="489"/>
        <v>213.910026771573</v>
      </c>
      <c r="M218" s="1">
        <f t="shared" si="490"/>
        <v>46.1919496363899</v>
      </c>
      <c r="N218" s="1">
        <f t="shared" si="491"/>
        <v>169.95153601768999</v>
      </c>
      <c r="O218" s="1">
        <f t="shared" si="492"/>
        <v>0.64054665488018203</v>
      </c>
      <c r="P218" s="1">
        <f t="shared" si="493"/>
        <v>46.345366578216499</v>
      </c>
      <c r="Q218" s="1">
        <f t="shared" si="494"/>
        <v>18.7965432767664</v>
      </c>
      <c r="R218" s="1">
        <f t="shared" si="495"/>
        <v>3.90367554592205</v>
      </c>
      <c r="W218" s="20">
        <v>68.062281245500401</v>
      </c>
      <c r="X218" s="20">
        <v>14.6974385206695</v>
      </c>
      <c r="Y218" s="20">
        <v>54.075488732901398</v>
      </c>
      <c r="Z218" s="20">
        <v>0.203810299280058</v>
      </c>
      <c r="AA218" s="20">
        <v>14.746253002159801</v>
      </c>
      <c r="AB218" s="20">
        <v>5.9807183153347703</v>
      </c>
      <c r="AC218" s="20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spans="4:42" ht="16">
      <c r="D219" s="6"/>
      <c r="F219" s="1" t="s">
        <v>79</v>
      </c>
      <c r="G219" s="23" t="str">
        <f t="shared" si="474"/>
        <v>ACT_BND</v>
      </c>
      <c r="H219" t="str">
        <f t="shared" ref="H219" si="499">H218</f>
        <v>UP</v>
      </c>
      <c r="J219" s="13">
        <v>2046</v>
      </c>
      <c r="K219" s="13" t="str">
        <f t="shared" ref="K219:K258" si="500">K211</f>
        <v>ELCCOH00</v>
      </c>
      <c r="L219" s="1">
        <f t="shared" si="489"/>
        <v>0</v>
      </c>
      <c r="M219" s="1">
        <f t="shared" si="490"/>
        <v>0</v>
      </c>
      <c r="N219" s="1">
        <f t="shared" si="491"/>
        <v>0</v>
      </c>
      <c r="O219" s="1">
        <f t="shared" si="492"/>
        <v>0</v>
      </c>
      <c r="P219" s="1">
        <f t="shared" si="493"/>
        <v>0</v>
      </c>
      <c r="Q219" s="1">
        <f t="shared" si="494"/>
        <v>0</v>
      </c>
      <c r="R219" s="1">
        <f t="shared" si="495"/>
        <v>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0</v>
      </c>
      <c r="AC219" s="13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spans="4:42" ht="16">
      <c r="D220" s="6"/>
      <c r="F220" s="1" t="s">
        <v>79</v>
      </c>
      <c r="G220" s="23" t="str">
        <f t="shared" si="474"/>
        <v>ACT_BND</v>
      </c>
      <c r="H220" t="str">
        <f t="shared" ref="H220" si="502">H219</f>
        <v>UP</v>
      </c>
      <c r="J220" s="13">
        <v>2046</v>
      </c>
      <c r="K220" s="13" t="str">
        <f t="shared" si="500"/>
        <v>ELCGAS00</v>
      </c>
      <c r="L220" s="1">
        <f t="shared" si="489"/>
        <v>202.681328266739</v>
      </c>
      <c r="M220" s="1">
        <f t="shared" si="490"/>
        <v>29.457704464488899</v>
      </c>
      <c r="N220" s="1">
        <f t="shared" si="491"/>
        <v>24.4431938048956</v>
      </c>
      <c r="O220" s="1">
        <f t="shared" si="492"/>
        <v>0</v>
      </c>
      <c r="P220" s="1">
        <f t="shared" si="493"/>
        <v>335.17910123290198</v>
      </c>
      <c r="Q220" s="1">
        <f t="shared" si="494"/>
        <v>0</v>
      </c>
      <c r="R220" s="1">
        <f t="shared" si="495"/>
        <v>0.74935810620950405</v>
      </c>
      <c r="W220" s="20">
        <v>73.702301187904993</v>
      </c>
      <c r="X220" s="20">
        <v>10.7118925325414</v>
      </c>
      <c r="Y220" s="20">
        <v>8.8884341108711293</v>
      </c>
      <c r="Z220" s="13">
        <v>0</v>
      </c>
      <c r="AA220" s="20">
        <v>121.883309539237</v>
      </c>
      <c r="AB220" s="13">
        <v>0</v>
      </c>
      <c r="AC220" s="20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spans="4:42" ht="16">
      <c r="D221" s="6"/>
      <c r="F221" s="1" t="s">
        <v>79</v>
      </c>
      <c r="G221" s="23" t="str">
        <f t="shared" si="474"/>
        <v>ACT_BND</v>
      </c>
      <c r="H221" t="str">
        <f t="shared" ref="H221" si="504">H220</f>
        <v>UP</v>
      </c>
      <c r="J221" s="13">
        <v>2046</v>
      </c>
      <c r="K221" s="13" t="str">
        <f t="shared" si="500"/>
        <v>ELCHFO00</v>
      </c>
      <c r="L221" s="1">
        <f t="shared" si="489"/>
        <v>0</v>
      </c>
      <c r="M221" s="1">
        <f t="shared" si="490"/>
        <v>1.2645666872450201</v>
      </c>
      <c r="N221" s="1">
        <f t="shared" si="491"/>
        <v>0</v>
      </c>
      <c r="O221" s="1">
        <f t="shared" si="492"/>
        <v>0</v>
      </c>
      <c r="P221" s="1">
        <f t="shared" si="493"/>
        <v>0</v>
      </c>
      <c r="Q221" s="1">
        <f t="shared" si="494"/>
        <v>4.2398348656107396</v>
      </c>
      <c r="R221" s="1">
        <f t="shared" si="495"/>
        <v>0.214211801055916</v>
      </c>
      <c r="W221" s="13">
        <v>0</v>
      </c>
      <c r="X221" s="20">
        <v>0.34488182379409599</v>
      </c>
      <c r="Y221" s="13">
        <v>0</v>
      </c>
      <c r="Z221" s="13">
        <v>0</v>
      </c>
      <c r="AA221" s="13">
        <v>0</v>
      </c>
      <c r="AB221" s="20">
        <v>1.15631859971202</v>
      </c>
      <c r="AC221" s="20">
        <v>5.8421400287977002E-2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spans="4:42" ht="16">
      <c r="D222" s="6"/>
      <c r="F222" s="1" t="s">
        <v>79</v>
      </c>
      <c r="G222" s="23" t="str">
        <f t="shared" si="474"/>
        <v>ACT_BND</v>
      </c>
      <c r="H222" t="str">
        <f t="shared" ref="H222" si="506">H221</f>
        <v>UP</v>
      </c>
      <c r="J222" s="13">
        <v>2046</v>
      </c>
      <c r="K222" s="13" t="str">
        <f t="shared" si="500"/>
        <v>ELCHYD00</v>
      </c>
      <c r="L222" s="1">
        <f t="shared" si="489"/>
        <v>5.3018476420030698</v>
      </c>
      <c r="M222" s="1">
        <f t="shared" si="490"/>
        <v>254.016952935473</v>
      </c>
      <c r="N222" s="1">
        <f t="shared" si="491"/>
        <v>16.705244505800302</v>
      </c>
      <c r="O222" s="1">
        <f t="shared" si="492"/>
        <v>203.44435400013299</v>
      </c>
      <c r="P222" s="1">
        <f t="shared" si="493"/>
        <v>168.12120087135301</v>
      </c>
      <c r="Q222" s="1">
        <f t="shared" si="494"/>
        <v>1075.7112390060299</v>
      </c>
      <c r="R222" s="1">
        <f t="shared" si="495"/>
        <v>203.238627566595</v>
      </c>
      <c r="W222" s="20">
        <v>4.6752656479481596</v>
      </c>
      <c r="X222" s="20">
        <v>223.99676758855301</v>
      </c>
      <c r="Y222" s="20">
        <v>14.730988336933001</v>
      </c>
      <c r="Z222" s="20">
        <v>179.40093034557199</v>
      </c>
      <c r="AA222" s="20">
        <v>148.252331677466</v>
      </c>
      <c r="AB222" s="20">
        <v>948.58172894168501</v>
      </c>
      <c r="AC222" s="20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spans="4:42" ht="16">
      <c r="D223" s="6"/>
      <c r="F223" s="1" t="s">
        <v>79</v>
      </c>
      <c r="G223" s="23" t="str">
        <f t="shared" si="474"/>
        <v>ACT_BND</v>
      </c>
      <c r="H223" t="str">
        <f t="shared" ref="H223" si="508">H222</f>
        <v>UP</v>
      </c>
      <c r="J223" s="13">
        <v>2046</v>
      </c>
      <c r="K223" s="13" t="str">
        <f t="shared" si="500"/>
        <v>ENCAN01_SMR</v>
      </c>
      <c r="L223" s="1">
        <f t="shared" si="454"/>
        <v>26.024123930885501</v>
      </c>
      <c r="M223" s="1">
        <f t="shared" si="455"/>
        <v>49.088393052555801</v>
      </c>
      <c r="N223" s="1">
        <f t="shared" si="456"/>
        <v>23.837159406047501</v>
      </c>
      <c r="O223" s="1">
        <f t="shared" si="457"/>
        <v>38.409071094312502</v>
      </c>
      <c r="P223" s="17">
        <v>494.76528931029497</v>
      </c>
      <c r="Q223" s="1">
        <f t="shared" si="458"/>
        <v>65.204412347012195</v>
      </c>
      <c r="R223" s="17">
        <v>35.383165811015097</v>
      </c>
      <c r="W223" s="20">
        <v>26.024123930885501</v>
      </c>
      <c r="X223" s="20">
        <v>49.088393052555801</v>
      </c>
      <c r="Y223" s="20">
        <v>23.837159406047501</v>
      </c>
      <c r="Z223" s="20">
        <v>38.409071094312502</v>
      </c>
      <c r="AA223" s="20">
        <v>594.06012131029502</v>
      </c>
      <c r="AB223" s="20">
        <v>65.204412347012195</v>
      </c>
      <c r="AC223" s="20">
        <v>40.830912311015098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spans="4:42" ht="16">
      <c r="D224" s="6"/>
      <c r="F224" s="1" t="s">
        <v>79</v>
      </c>
      <c r="G224" s="23" t="str">
        <f t="shared" si="474"/>
        <v>ACT_BND</v>
      </c>
      <c r="H224" t="str">
        <f t="shared" ref="H224" si="510">H223</f>
        <v>UP</v>
      </c>
      <c r="J224" s="13">
        <v>2046</v>
      </c>
      <c r="K224" s="13" t="str">
        <f t="shared" si="500"/>
        <v>ELCSOL00</v>
      </c>
      <c r="L224" s="1">
        <f>W224/AJ224*1.1</f>
        <v>98.645352991360696</v>
      </c>
      <c r="M224" s="1">
        <f t="shared" ref="M224:R224" si="511">X224/AK224*1.1</f>
        <v>47.843386448063399</v>
      </c>
      <c r="N224" s="1">
        <f t="shared" si="511"/>
        <v>8.6415349463642901</v>
      </c>
      <c r="O224" s="1">
        <f t="shared" si="511"/>
        <v>1.32991519290857</v>
      </c>
      <c r="P224" s="1">
        <f t="shared" si="511"/>
        <v>68.101300896328297</v>
      </c>
      <c r="Q224" s="1">
        <f t="shared" si="511"/>
        <v>5.9392274895608397</v>
      </c>
      <c r="R224" s="1">
        <f t="shared" si="511"/>
        <v>2.53958562867171</v>
      </c>
      <c r="W224" s="20">
        <v>89.677593628509698</v>
      </c>
      <c r="X224" s="20">
        <v>43.4939876800576</v>
      </c>
      <c r="Y224" s="20">
        <v>7.8559408603311702</v>
      </c>
      <c r="Z224" s="20">
        <v>1.20901381173506</v>
      </c>
      <c r="AA224" s="20">
        <v>61.910273542116599</v>
      </c>
      <c r="AB224" s="20">
        <v>5.3992977177825798</v>
      </c>
      <c r="AC224" s="20">
        <v>2.3087142078833698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spans="4:42" ht="16">
      <c r="D225" s="6"/>
      <c r="F225" s="1" t="s">
        <v>79</v>
      </c>
      <c r="G225" s="23" t="str">
        <f t="shared" si="474"/>
        <v>ACT_BND</v>
      </c>
      <c r="H225" t="str">
        <f t="shared" ref="H225" si="513">H224</f>
        <v>UP</v>
      </c>
      <c r="J225" s="13">
        <v>2046</v>
      </c>
      <c r="K225" s="13" t="str">
        <f t="shared" si="500"/>
        <v>ELCWIN00</v>
      </c>
      <c r="L225" s="1">
        <f t="shared" ref="L225:L230" si="514">W225/AJ225*1.1</f>
        <v>198.653583016559</v>
      </c>
      <c r="M225" s="1">
        <f t="shared" ref="M225:M230" si="515">X225/AK225*1.1</f>
        <v>92.296210008938104</v>
      </c>
      <c r="N225" s="1">
        <f t="shared" ref="N225:N230" si="516">Y225/AL225*1.1</f>
        <v>62.794154060475201</v>
      </c>
      <c r="O225" s="1">
        <f t="shared" ref="O225:O230" si="517">Z225/AM225*1.1</f>
        <v>5.57376141468683</v>
      </c>
      <c r="P225" s="1">
        <f t="shared" ref="P225:P230" si="518">AA225/AN225*1.1</f>
        <v>699.78658027357903</v>
      </c>
      <c r="Q225" s="1">
        <f t="shared" ref="Q225:Q230" si="519">AB225/AO225*1.1</f>
        <v>72.856530097192305</v>
      </c>
      <c r="R225" s="1">
        <f t="shared" ref="R225:R230" si="520">AC225/AP225*1.1</f>
        <v>136.81215575266401</v>
      </c>
      <c r="W225" s="20">
        <v>180.59416637869001</v>
      </c>
      <c r="X225" s="20">
        <v>83.905645462671004</v>
      </c>
      <c r="Y225" s="20">
        <v>57.085594600432003</v>
      </c>
      <c r="Z225" s="20">
        <v>5.0670558315334802</v>
      </c>
      <c r="AA225" s="20">
        <v>636.16961843052604</v>
      </c>
      <c r="AB225" s="20">
        <v>66.2332091792657</v>
      </c>
      <c r="AC225" s="20">
        <v>124.37468704787599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spans="4:42" ht="16">
      <c r="D226" s="6"/>
      <c r="F226" s="1" t="s">
        <v>79</v>
      </c>
      <c r="G226" s="23" t="str">
        <f t="shared" si="474"/>
        <v>ACT_BND</v>
      </c>
      <c r="H226" t="str">
        <f t="shared" ref="H226" si="522">H225</f>
        <v>UP</v>
      </c>
      <c r="J226" s="13">
        <v>2046</v>
      </c>
      <c r="K226" s="13" t="str">
        <f t="shared" si="500"/>
        <v>ELCWOO00</v>
      </c>
      <c r="L226" s="1">
        <f t="shared" si="514"/>
        <v>230.69782525969401</v>
      </c>
      <c r="M226" s="1">
        <f t="shared" si="515"/>
        <v>47.674728729692397</v>
      </c>
      <c r="N226" s="1">
        <f t="shared" si="516"/>
        <v>182.87012257533701</v>
      </c>
      <c r="O226" s="1">
        <f t="shared" si="517"/>
        <v>0.69792683404299105</v>
      </c>
      <c r="P226" s="1">
        <f t="shared" si="518"/>
        <v>48.9353362295588</v>
      </c>
      <c r="Q226" s="1">
        <f t="shared" si="519"/>
        <v>19.260926734546999</v>
      </c>
      <c r="R226" s="1">
        <f t="shared" si="520"/>
        <v>4.3282786454489397</v>
      </c>
      <c r="W226" s="20">
        <v>73.403853491720696</v>
      </c>
      <c r="X226" s="20">
        <v>15.1692318685385</v>
      </c>
      <c r="Y226" s="20">
        <v>58.1859480921526</v>
      </c>
      <c r="Z226" s="20">
        <v>0.22206762901367899</v>
      </c>
      <c r="AA226" s="20">
        <v>15.570334254859601</v>
      </c>
      <c r="AB226" s="20">
        <v>6.1284766882649402</v>
      </c>
      <c r="AC226" s="20">
        <v>1.3771795690064801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spans="4:42" ht="16">
      <c r="D227" s="6"/>
      <c r="F227" s="1" t="s">
        <v>79</v>
      </c>
      <c r="G227" s="23" t="str">
        <f t="shared" si="474"/>
        <v>ACT_BND</v>
      </c>
      <c r="H227" t="str">
        <f t="shared" ref="H227" si="524">H226</f>
        <v>UP</v>
      </c>
      <c r="J227" s="13">
        <v>2047</v>
      </c>
      <c r="K227" s="13" t="str">
        <f t="shared" si="500"/>
        <v>ELCCOH00</v>
      </c>
      <c r="L227" s="1">
        <f t="shared" si="514"/>
        <v>0</v>
      </c>
      <c r="M227" s="1">
        <f t="shared" si="515"/>
        <v>0</v>
      </c>
      <c r="N227" s="1">
        <f t="shared" si="516"/>
        <v>0</v>
      </c>
      <c r="O227" s="1">
        <f t="shared" si="517"/>
        <v>0</v>
      </c>
      <c r="P227" s="1">
        <f t="shared" si="518"/>
        <v>0</v>
      </c>
      <c r="Q227" s="1">
        <f t="shared" si="519"/>
        <v>0</v>
      </c>
      <c r="R227" s="1">
        <f t="shared" si="520"/>
        <v>0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0</v>
      </c>
      <c r="AC227" s="13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spans="4:42" ht="16">
      <c r="D228" s="6"/>
      <c r="F228" s="1" t="s">
        <v>79</v>
      </c>
      <c r="G228" s="23" t="str">
        <f t="shared" si="474"/>
        <v>ACT_BND</v>
      </c>
      <c r="H228" t="str">
        <f t="shared" ref="H228" si="526">H227</f>
        <v>UP</v>
      </c>
      <c r="J228" s="13">
        <v>2047</v>
      </c>
      <c r="K228" s="13" t="str">
        <f t="shared" si="500"/>
        <v>ELCGAS00</v>
      </c>
      <c r="L228" s="1">
        <f t="shared" si="514"/>
        <v>207.79255845032401</v>
      </c>
      <c r="M228" s="1">
        <f t="shared" si="515"/>
        <v>34.841893570554397</v>
      </c>
      <c r="N228" s="1">
        <f t="shared" si="516"/>
        <v>26.045336637868999</v>
      </c>
      <c r="O228" s="1">
        <f t="shared" si="517"/>
        <v>0</v>
      </c>
      <c r="P228" s="1">
        <f t="shared" si="518"/>
        <v>371.50150502159698</v>
      </c>
      <c r="Q228" s="1">
        <f t="shared" si="519"/>
        <v>0</v>
      </c>
      <c r="R228" s="1">
        <f t="shared" si="520"/>
        <v>0.84475200854031596</v>
      </c>
      <c r="W228" s="20">
        <v>75.560930345572402</v>
      </c>
      <c r="X228" s="20">
        <v>12.669779480201599</v>
      </c>
      <c r="Y228" s="20">
        <v>9.4710315046796296</v>
      </c>
      <c r="Z228" s="13">
        <v>0</v>
      </c>
      <c r="AA228" s="20">
        <v>135.09145637149001</v>
      </c>
      <c r="AB228" s="13">
        <v>0</v>
      </c>
      <c r="AC228" s="20">
        <v>0.30718254856011501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spans="4:42" ht="16">
      <c r="D229" s="6"/>
      <c r="F229" s="1" t="s">
        <v>79</v>
      </c>
      <c r="G229" s="23" t="str">
        <f t="shared" si="474"/>
        <v>ACT_BND</v>
      </c>
      <c r="H229" t="str">
        <f t="shared" ref="H229" si="528">H228</f>
        <v>UP</v>
      </c>
      <c r="J229" s="13">
        <v>2047</v>
      </c>
      <c r="K229" s="13" t="str">
        <f t="shared" si="500"/>
        <v>ELCHFO00</v>
      </c>
      <c r="L229" s="1">
        <f t="shared" si="514"/>
        <v>0</v>
      </c>
      <c r="M229" s="1">
        <f t="shared" si="515"/>
        <v>1.33651393201344</v>
      </c>
      <c r="N229" s="1">
        <f t="shared" si="516"/>
        <v>0</v>
      </c>
      <c r="O229" s="1">
        <f t="shared" si="517"/>
        <v>0</v>
      </c>
      <c r="P229" s="1">
        <f t="shared" si="518"/>
        <v>0</v>
      </c>
      <c r="Q229" s="1">
        <f t="shared" si="519"/>
        <v>4.2767700383969398</v>
      </c>
      <c r="R229" s="1">
        <f t="shared" si="520"/>
        <v>0.50080112337652805</v>
      </c>
      <c r="W229" s="13">
        <v>0</v>
      </c>
      <c r="X229" s="20">
        <v>0.36450379964002899</v>
      </c>
      <c r="Y229" s="13">
        <v>0</v>
      </c>
      <c r="Z229" s="13">
        <v>0</v>
      </c>
      <c r="AA229" s="13">
        <v>0</v>
      </c>
      <c r="AB229" s="20">
        <v>1.16639182865371</v>
      </c>
      <c r="AC229" s="20">
        <v>0.13658212455723501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spans="4:42" ht="16">
      <c r="D230" s="6"/>
      <c r="F230" s="1" t="s">
        <v>79</v>
      </c>
      <c r="G230" s="23" t="str">
        <f t="shared" si="474"/>
        <v>ACT_BND</v>
      </c>
      <c r="H230" t="str">
        <f t="shared" ref="H230" si="530">H229</f>
        <v>UP</v>
      </c>
      <c r="J230" s="13">
        <v>2047</v>
      </c>
      <c r="K230" s="13" t="str">
        <f t="shared" si="500"/>
        <v>ELCHYD00</v>
      </c>
      <c r="L230" s="1">
        <f t="shared" si="514"/>
        <v>5.3591298564568497</v>
      </c>
      <c r="M230" s="1">
        <f t="shared" si="515"/>
        <v>256.89026594646401</v>
      </c>
      <c r="N230" s="1">
        <f t="shared" si="516"/>
        <v>16.7129873030364</v>
      </c>
      <c r="O230" s="1">
        <f t="shared" si="517"/>
        <v>203.65593008023299</v>
      </c>
      <c r="P230" s="1">
        <f t="shared" si="518"/>
        <v>167.70074362257299</v>
      </c>
      <c r="Q230" s="1">
        <f t="shared" si="519"/>
        <v>1075.9041315045299</v>
      </c>
      <c r="R230" s="1">
        <f t="shared" si="520"/>
        <v>203.64383031495601</v>
      </c>
      <c r="W230" s="20">
        <v>4.7257781461483104</v>
      </c>
      <c r="X230" s="13">
        <v>226.53050724369999</v>
      </c>
      <c r="Y230" s="20">
        <v>14.7378160763139</v>
      </c>
      <c r="Z230" s="20">
        <v>179.58750197984199</v>
      </c>
      <c r="AA230" s="20">
        <v>147.881564830814</v>
      </c>
      <c r="AB230" s="20">
        <v>948.75182505399596</v>
      </c>
      <c r="AC230" s="20">
        <v>179.57683218682499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spans="4:42" ht="16">
      <c r="D231" s="6"/>
      <c r="F231" s="1" t="s">
        <v>79</v>
      </c>
      <c r="G231" s="23" t="str">
        <f t="shared" si="474"/>
        <v>ACT_BND</v>
      </c>
      <c r="H231" t="str">
        <f t="shared" ref="H231" si="532">H230</f>
        <v>UP</v>
      </c>
      <c r="J231" s="13">
        <v>2047</v>
      </c>
      <c r="K231" s="13" t="str">
        <f t="shared" si="500"/>
        <v>ENCAN01_SMR</v>
      </c>
      <c r="L231" s="1">
        <f t="shared" si="454"/>
        <v>30.754172764578801</v>
      </c>
      <c r="M231" s="1">
        <f t="shared" si="455"/>
        <v>49.892939560835103</v>
      </c>
      <c r="N231" s="1">
        <f t="shared" si="456"/>
        <v>24.1296509179266</v>
      </c>
      <c r="O231" s="1">
        <f t="shared" si="457"/>
        <v>40.717251907847398</v>
      </c>
      <c r="P231" s="17">
        <v>501.61311184449198</v>
      </c>
      <c r="Q231" s="1">
        <f t="shared" si="458"/>
        <v>65.944175485961097</v>
      </c>
      <c r="R231" s="17">
        <v>37.587112083693299</v>
      </c>
      <c r="W231" s="20">
        <v>30.754172764578801</v>
      </c>
      <c r="X231" s="20">
        <v>49.892939560835103</v>
      </c>
      <c r="Y231" s="20">
        <v>24.1296509179266</v>
      </c>
      <c r="Z231" s="20">
        <v>40.717251907847398</v>
      </c>
      <c r="AA231" s="20">
        <v>593.82044384449205</v>
      </c>
      <c r="AB231" s="20">
        <v>65.944175485961097</v>
      </c>
      <c r="AC231" s="20">
        <v>42.645733833693299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spans="4:42" ht="16">
      <c r="D232" s="6"/>
      <c r="F232" s="1" t="s">
        <v>79</v>
      </c>
      <c r="G232" s="23" t="str">
        <f t="shared" si="474"/>
        <v>ACT_BND</v>
      </c>
      <c r="H232" t="str">
        <f t="shared" ref="H232" si="534">H231</f>
        <v>UP</v>
      </c>
      <c r="J232" s="13">
        <v>2047</v>
      </c>
      <c r="K232" s="13" t="str">
        <f t="shared" si="500"/>
        <v>ELCSOL00</v>
      </c>
      <c r="L232" s="1">
        <f>W232/AJ232*1.1</f>
        <v>99.338027347012201</v>
      </c>
      <c r="M232" s="1">
        <f t="shared" ref="M232:R232" si="535">X232/AK232*1.1</f>
        <v>49.197370241537101</v>
      </c>
      <c r="N232" s="1">
        <f t="shared" si="535"/>
        <v>8.7518678290136798</v>
      </c>
      <c r="O232" s="1">
        <f t="shared" si="535"/>
        <v>1.3358209749100001</v>
      </c>
      <c r="P232" s="1">
        <f t="shared" si="535"/>
        <v>68.950848279337606</v>
      </c>
      <c r="Q232" s="1">
        <f t="shared" si="535"/>
        <v>6.0546009776817797</v>
      </c>
      <c r="R232" s="1">
        <f t="shared" si="535"/>
        <v>2.9128286136609098</v>
      </c>
      <c r="W232" s="20">
        <v>90.307297588192895</v>
      </c>
      <c r="X232" s="20">
        <v>44.724882037760999</v>
      </c>
      <c r="Y232" s="20">
        <v>7.9562434809215299</v>
      </c>
      <c r="Z232" s="20">
        <v>1.2143827044636399</v>
      </c>
      <c r="AA232" s="20">
        <v>62.682589344852403</v>
      </c>
      <c r="AB232" s="20">
        <v>5.5041827069834399</v>
      </c>
      <c r="AC232" s="20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spans="4:42" ht="16">
      <c r="D233" s="6"/>
      <c r="F233" s="1" t="s">
        <v>79</v>
      </c>
      <c r="G233" s="23" t="str">
        <f t="shared" si="474"/>
        <v>ACT_BND</v>
      </c>
      <c r="H233" t="str">
        <f t="shared" ref="H233" si="537">H232</f>
        <v>UP</v>
      </c>
      <c r="J233" s="13">
        <v>2047</v>
      </c>
      <c r="K233" s="13" t="str">
        <f t="shared" si="500"/>
        <v>ELCWIN00</v>
      </c>
      <c r="L233" s="1">
        <f t="shared" ref="L233:L238" si="538">W233/AJ233*1.1</f>
        <v>198.93668603311701</v>
      </c>
      <c r="M233" s="1">
        <f t="shared" ref="M233:M238" si="539">X233/AK233*1.1</f>
        <v>96.163715728880504</v>
      </c>
      <c r="N233" s="1">
        <f t="shared" ref="N233:N238" si="540">Y233/AL233*1.1</f>
        <v>62.843936148308202</v>
      </c>
      <c r="O233" s="1">
        <f t="shared" ref="O233:O238" si="541">Z233/AM233*1.1</f>
        <v>5.58279210187185</v>
      </c>
      <c r="P233" s="1">
        <f t="shared" ref="P233:P238" si="542">AA233/AN233*1.1</f>
        <v>743.15877764578795</v>
      </c>
      <c r="Q233" s="1">
        <f t="shared" ref="Q233:Q238" si="543">AB233/AO233*1.1</f>
        <v>72.856530097192305</v>
      </c>
      <c r="R233" s="1">
        <f t="shared" ref="R233:R238" si="544">AC233/AP233*1.1</f>
        <v>137.480262273542</v>
      </c>
      <c r="W233" s="20">
        <v>180.851532757379</v>
      </c>
      <c r="X233" s="20">
        <v>87.421559753527703</v>
      </c>
      <c r="Y233" s="20">
        <v>57.1308510439165</v>
      </c>
      <c r="Z233" s="20">
        <v>5.0752655471562296</v>
      </c>
      <c r="AA233" s="20">
        <v>675.59888876889795</v>
      </c>
      <c r="AB233" s="20">
        <v>66.2332091792657</v>
      </c>
      <c r="AC233" s="20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spans="4:42" ht="16">
      <c r="D234" s="6"/>
      <c r="F234" s="1" t="s">
        <v>79</v>
      </c>
      <c r="G234" s="23" t="str">
        <f t="shared" si="474"/>
        <v>ACT_BND</v>
      </c>
      <c r="H234" t="str">
        <f t="shared" ref="H234" si="546">H233</f>
        <v>UP</v>
      </c>
      <c r="J234" s="13">
        <v>2047</v>
      </c>
      <c r="K234" s="13" t="str">
        <f t="shared" si="500"/>
        <v>ELCWOO00</v>
      </c>
      <c r="L234" s="1">
        <f t="shared" si="538"/>
        <v>247.847721618842</v>
      </c>
      <c r="M234" s="1">
        <f t="shared" si="539"/>
        <v>51.086680826823098</v>
      </c>
      <c r="N234" s="1">
        <f t="shared" si="540"/>
        <v>195.834132582536</v>
      </c>
      <c r="O234" s="1">
        <f t="shared" si="541"/>
        <v>0.75657255194898798</v>
      </c>
      <c r="P234" s="1">
        <f t="shared" si="542"/>
        <v>51.434078580685103</v>
      </c>
      <c r="Q234" s="1">
        <f t="shared" si="543"/>
        <v>19.427710843361101</v>
      </c>
      <c r="R234" s="1">
        <f t="shared" si="544"/>
        <v>4.6770852687442099</v>
      </c>
      <c r="W234" s="20">
        <v>78.860638696904203</v>
      </c>
      <c r="X234" s="20">
        <v>16.254852990352799</v>
      </c>
      <c r="Y234" s="20">
        <v>62.310860367170598</v>
      </c>
      <c r="Z234" s="20">
        <v>0.24072763016558699</v>
      </c>
      <c r="AA234" s="20">
        <v>16.3653886393089</v>
      </c>
      <c r="AB234" s="20">
        <v>6.1815443592512596</v>
      </c>
      <c r="AC234" s="20">
        <v>1.4881634946004301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spans="4:42" ht="16">
      <c r="D235" s="6"/>
      <c r="F235" s="1" t="s">
        <v>79</v>
      </c>
      <c r="G235" s="23" t="str">
        <f t="shared" si="474"/>
        <v>ACT_BND</v>
      </c>
      <c r="H235" t="str">
        <f t="shared" ref="H235" si="548">H234</f>
        <v>UP</v>
      </c>
      <c r="J235" s="13">
        <v>2048</v>
      </c>
      <c r="K235" s="13" t="str">
        <f t="shared" si="500"/>
        <v>ELCCOH00</v>
      </c>
      <c r="L235" s="1">
        <f t="shared" si="538"/>
        <v>0</v>
      </c>
      <c r="M235" s="1">
        <f t="shared" si="539"/>
        <v>0</v>
      </c>
      <c r="N235" s="1">
        <f t="shared" si="540"/>
        <v>0</v>
      </c>
      <c r="O235" s="1">
        <f t="shared" si="541"/>
        <v>0</v>
      </c>
      <c r="P235" s="1">
        <f t="shared" si="542"/>
        <v>0</v>
      </c>
      <c r="Q235" s="1">
        <f t="shared" si="543"/>
        <v>0</v>
      </c>
      <c r="R235" s="1">
        <f t="shared" si="544"/>
        <v>0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0</v>
      </c>
      <c r="AC235" s="13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spans="4:42" ht="16">
      <c r="D236" s="6"/>
      <c r="F236" s="1" t="s">
        <v>79</v>
      </c>
      <c r="G236" s="23" t="str">
        <f t="shared" si="474"/>
        <v>ACT_BND</v>
      </c>
      <c r="H236" t="str">
        <f t="shared" ref="H236" si="550">H235</f>
        <v>UP</v>
      </c>
      <c r="J236" s="13">
        <v>2048</v>
      </c>
      <c r="K236" s="13" t="str">
        <f t="shared" si="500"/>
        <v>ELCGAS00</v>
      </c>
      <c r="L236" s="1">
        <f t="shared" si="538"/>
        <v>214.261484026278</v>
      </c>
      <c r="M236" s="1">
        <f t="shared" si="539"/>
        <v>42.387642240946697</v>
      </c>
      <c r="N236" s="1">
        <f t="shared" si="540"/>
        <v>27.5223871580273</v>
      </c>
      <c r="O236" s="1">
        <f t="shared" si="541"/>
        <v>0</v>
      </c>
      <c r="P236" s="1">
        <f t="shared" si="542"/>
        <v>409.11561133009297</v>
      </c>
      <c r="Q236" s="1">
        <f t="shared" si="543"/>
        <v>0</v>
      </c>
      <c r="R236" s="1">
        <f t="shared" si="544"/>
        <v>1.1122190952933799</v>
      </c>
      <c r="W236" s="20">
        <v>77.913266918646499</v>
      </c>
      <c r="X236" s="20">
        <v>15.413688087617</v>
      </c>
      <c r="Y236" s="20">
        <v>10.008140784737201</v>
      </c>
      <c r="Z236" s="13">
        <v>0</v>
      </c>
      <c r="AA236" s="20">
        <v>148.76931321094301</v>
      </c>
      <c r="AB236" s="13">
        <v>0</v>
      </c>
      <c r="AC236" s="20">
        <v>0.40444330737940998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spans="4:42" ht="16">
      <c r="D237" s="6"/>
      <c r="F237" s="1" t="s">
        <v>79</v>
      </c>
      <c r="G237" s="23" t="str">
        <f t="shared" si="474"/>
        <v>ACT_BND</v>
      </c>
      <c r="H237" t="str">
        <f t="shared" ref="H237" si="552">H236</f>
        <v>UP</v>
      </c>
      <c r="J237" s="13">
        <v>2048</v>
      </c>
      <c r="K237" s="13" t="str">
        <f t="shared" si="500"/>
        <v>ELCHFO00</v>
      </c>
      <c r="L237" s="1">
        <f t="shared" si="538"/>
        <v>0</v>
      </c>
      <c r="M237" s="1">
        <f t="shared" si="539"/>
        <v>1.4016212611591099</v>
      </c>
      <c r="N237" s="1">
        <f t="shared" si="540"/>
        <v>0</v>
      </c>
      <c r="O237" s="1">
        <f t="shared" si="541"/>
        <v>0</v>
      </c>
      <c r="P237" s="1">
        <f t="shared" si="542"/>
        <v>0</v>
      </c>
      <c r="Q237" s="1">
        <f t="shared" si="543"/>
        <v>4.2788196747060203</v>
      </c>
      <c r="R237" s="1">
        <f t="shared" si="544"/>
        <v>0.98299040284377204</v>
      </c>
      <c r="W237" s="13">
        <v>0</v>
      </c>
      <c r="X237" s="20">
        <v>0.38226034395248398</v>
      </c>
      <c r="Y237" s="13">
        <v>0</v>
      </c>
      <c r="Z237" s="13">
        <v>0</v>
      </c>
      <c r="AA237" s="13">
        <v>0</v>
      </c>
      <c r="AB237" s="20">
        <v>1.1669508203743699</v>
      </c>
      <c r="AC237" s="20">
        <v>0.26808829168466503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spans="4:42" ht="16">
      <c r="D238" s="6"/>
      <c r="F238" s="1" t="s">
        <v>79</v>
      </c>
      <c r="G238" s="23" t="str">
        <f t="shared" si="474"/>
        <v>ACT_BND</v>
      </c>
      <c r="H238" t="str">
        <f t="shared" ref="H238" si="554">H237</f>
        <v>UP</v>
      </c>
      <c r="J238" s="13">
        <v>2048</v>
      </c>
      <c r="K238" s="13" t="str">
        <f t="shared" si="500"/>
        <v>ELCHYD00</v>
      </c>
      <c r="L238" s="1">
        <f t="shared" si="538"/>
        <v>5.4090179054129299</v>
      </c>
      <c r="M238" s="1">
        <f t="shared" si="539"/>
        <v>259.62471654680002</v>
      </c>
      <c r="N238" s="1">
        <f t="shared" si="540"/>
        <v>16.721558755835702</v>
      </c>
      <c r="O238" s="1">
        <f t="shared" si="541"/>
        <v>203.857829021101</v>
      </c>
      <c r="P238" s="1">
        <f t="shared" si="542"/>
        <v>167.057819246213</v>
      </c>
      <c r="Q238" s="1">
        <f t="shared" si="543"/>
        <v>1076.2721003762999</v>
      </c>
      <c r="R238" s="1">
        <f t="shared" si="544"/>
        <v>203.65740010405801</v>
      </c>
      <c r="W238" s="20">
        <v>4.7697703347732201</v>
      </c>
      <c r="X238" s="20">
        <v>228.94179550036</v>
      </c>
      <c r="Y238" s="20">
        <v>14.7453745392369</v>
      </c>
      <c r="Z238" s="20">
        <v>179.76554013678901</v>
      </c>
      <c r="AA238" s="20">
        <v>147.314622426206</v>
      </c>
      <c r="AB238" s="20">
        <v>949.07630669546404</v>
      </c>
      <c r="AC238" s="20">
        <v>179.58879827357799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spans="4:42" ht="16">
      <c r="D239" s="6"/>
      <c r="F239" s="1" t="s">
        <v>79</v>
      </c>
      <c r="G239" s="23" t="str">
        <f t="shared" si="474"/>
        <v>ACT_BND</v>
      </c>
      <c r="H239" t="str">
        <f t="shared" ref="H239" si="556">H238</f>
        <v>UP</v>
      </c>
      <c r="J239" s="13">
        <v>2048</v>
      </c>
      <c r="K239" s="13" t="str">
        <f t="shared" si="500"/>
        <v>ENCAN01_SMR</v>
      </c>
      <c r="L239" s="1">
        <f t="shared" si="454"/>
        <v>35.855818174946002</v>
      </c>
      <c r="M239" s="1">
        <f t="shared" si="455"/>
        <v>51.173305687545003</v>
      </c>
      <c r="N239" s="1">
        <f t="shared" si="456"/>
        <v>24.438663966882601</v>
      </c>
      <c r="O239" s="1">
        <f t="shared" si="457"/>
        <v>42.985644600432003</v>
      </c>
      <c r="P239" s="17">
        <v>508.68434870554398</v>
      </c>
      <c r="Q239" s="1">
        <f t="shared" si="458"/>
        <v>66.659719834413195</v>
      </c>
      <c r="R239" s="17">
        <v>39.782432683225302</v>
      </c>
      <c r="W239" s="20">
        <v>35.855818174946002</v>
      </c>
      <c r="X239" s="20">
        <v>51.173305687545003</v>
      </c>
      <c r="Y239" s="20">
        <v>24.438663966882601</v>
      </c>
      <c r="Z239" s="20">
        <v>42.985644600432003</v>
      </c>
      <c r="AA239" s="20">
        <v>593.80418070554401</v>
      </c>
      <c r="AB239" s="20">
        <v>66.659719834413195</v>
      </c>
      <c r="AC239" s="20">
        <v>44.451929683225302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spans="4:42" ht="16">
      <c r="D240" s="6"/>
      <c r="F240" s="1" t="s">
        <v>79</v>
      </c>
      <c r="G240" s="23" t="str">
        <f t="shared" si="474"/>
        <v>ACT_BND</v>
      </c>
      <c r="H240" t="str">
        <f t="shared" ref="H240" si="558">H239</f>
        <v>UP</v>
      </c>
      <c r="J240" s="13">
        <v>2048</v>
      </c>
      <c r="K240" s="13" t="str">
        <f t="shared" si="500"/>
        <v>ELCSOL00</v>
      </c>
      <c r="L240" s="1">
        <f>W240/AJ240*1.1</f>
        <v>99.691792652987701</v>
      </c>
      <c r="M240" s="1">
        <f t="shared" ref="M240:R240" si="559">X240/AK240*1.1</f>
        <v>50.5539650845392</v>
      </c>
      <c r="N240" s="1">
        <f t="shared" si="559"/>
        <v>8.8630147393808496</v>
      </c>
      <c r="O240" s="1">
        <f t="shared" si="559"/>
        <v>1.3417267569114399</v>
      </c>
      <c r="P240" s="1">
        <f t="shared" si="559"/>
        <v>69.6042165226782</v>
      </c>
      <c r="Q240" s="1">
        <f t="shared" si="559"/>
        <v>6.1699744697624199</v>
      </c>
      <c r="R240" s="1">
        <f t="shared" si="559"/>
        <v>3.2820595050576</v>
      </c>
      <c r="W240" s="20">
        <v>90.628902411807005</v>
      </c>
      <c r="X240" s="20">
        <v>45.958150076853798</v>
      </c>
      <c r="Y240" s="20">
        <v>8.0572861267098599</v>
      </c>
      <c r="Z240" s="20">
        <v>1.2197515971922199</v>
      </c>
      <c r="AA240" s="20">
        <v>63.276560475162</v>
      </c>
      <c r="AB240" s="20">
        <v>5.6090676997840196</v>
      </c>
      <c r="AC240" s="20">
        <v>2.9836904591432698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spans="4:42" ht="16">
      <c r="D241" s="6"/>
      <c r="F241" s="1" t="s">
        <v>79</v>
      </c>
      <c r="G241" s="23" t="str">
        <f t="shared" si="474"/>
        <v>ACT_BND</v>
      </c>
      <c r="H241" t="str">
        <f t="shared" ref="H241" si="561">H240</f>
        <v>UP</v>
      </c>
      <c r="J241" s="13">
        <v>2048</v>
      </c>
      <c r="K241" s="13" t="str">
        <f t="shared" si="500"/>
        <v>ELCWIN00</v>
      </c>
      <c r="L241" s="1">
        <f t="shared" ref="L241:L246" si="562">W241/AJ241*1.1</f>
        <v>199.601358578114</v>
      </c>
      <c r="M241" s="1">
        <f t="shared" ref="M241:M246" si="563">X241/AK241*1.1</f>
        <v>100.03039514212701</v>
      </c>
      <c r="N241" s="1">
        <f t="shared" ref="N241:N246" si="564">Y241/AL241*1.1</f>
        <v>62.868395507559399</v>
      </c>
      <c r="O241" s="1">
        <f t="shared" ref="O241:O246" si="565">Z241/AM241*1.1</f>
        <v>5.5945080601151904</v>
      </c>
      <c r="P241" s="1">
        <f t="shared" ref="P241:P246" si="566">AA241/AN241*1.1</f>
        <v>785.92236259899198</v>
      </c>
      <c r="Q241" s="1">
        <f t="shared" ref="Q241:Q246" si="567">AB241/AO241*1.1</f>
        <v>72.856530097192305</v>
      </c>
      <c r="R241" s="1">
        <f t="shared" ref="R241:R246" si="568">AC241/AP241*1.1</f>
        <v>138.07416965655199</v>
      </c>
      <c r="W241" s="20">
        <v>181.455780525558</v>
      </c>
      <c r="X241" s="20">
        <v>90.936722856479506</v>
      </c>
      <c r="Y241" s="20">
        <v>57.153086825053997</v>
      </c>
      <c r="Z241" s="20">
        <v>5.0859164182865397</v>
      </c>
      <c r="AA241" s="20">
        <v>714.47487508999302</v>
      </c>
      <c r="AB241" s="20">
        <v>66.2332091792657</v>
      </c>
      <c r="AC241" s="20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spans="4:42" ht="16">
      <c r="D242" s="6"/>
      <c r="F242" s="1" t="s">
        <v>79</v>
      </c>
      <c r="G242" s="23" t="str">
        <f t="shared" si="474"/>
        <v>ACT_BND</v>
      </c>
      <c r="H242" t="str">
        <f t="shared" ref="H242" si="570">H241</f>
        <v>UP</v>
      </c>
      <c r="J242" s="13">
        <v>2048</v>
      </c>
      <c r="K242" s="13" t="str">
        <f t="shared" si="500"/>
        <v>ELCWOO00</v>
      </c>
      <c r="L242" s="1">
        <f t="shared" si="562"/>
        <v>265.31267741437802</v>
      </c>
      <c r="M242" s="1">
        <f t="shared" si="563"/>
        <v>54.827176902159799</v>
      </c>
      <c r="N242" s="1">
        <f t="shared" si="564"/>
        <v>208.75930635606301</v>
      </c>
      <c r="O242" s="1">
        <f t="shared" si="565"/>
        <v>0.77611499752134205</v>
      </c>
      <c r="P242" s="1">
        <f t="shared" si="566"/>
        <v>54.017704400905203</v>
      </c>
      <c r="Q242" s="1">
        <f t="shared" si="567"/>
        <v>19.642490340429902</v>
      </c>
      <c r="R242" s="1">
        <f t="shared" si="568"/>
        <v>4.8797314525115798</v>
      </c>
      <c r="W242" s="20">
        <v>84.417670086393102</v>
      </c>
      <c r="X242" s="20">
        <v>17.4450108325054</v>
      </c>
      <c r="Y242" s="20">
        <v>66.423415658747302</v>
      </c>
      <c r="Z242" s="20">
        <v>0.246945681029518</v>
      </c>
      <c r="AA242" s="20">
        <v>17.187451400288001</v>
      </c>
      <c r="AB242" s="20">
        <v>6.2498832901367898</v>
      </c>
      <c r="AC242" s="20">
        <v>1.5526418257991399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spans="4:42" ht="16">
      <c r="D243" s="6"/>
      <c r="F243" s="1" t="s">
        <v>79</v>
      </c>
      <c r="G243" s="23" t="str">
        <f t="shared" si="474"/>
        <v>ACT_BND</v>
      </c>
      <c r="H243" t="str">
        <f t="shared" ref="H243" si="572">H242</f>
        <v>UP</v>
      </c>
      <c r="J243" s="13">
        <v>2049</v>
      </c>
      <c r="K243" s="13" t="str">
        <f t="shared" si="500"/>
        <v>ELCCOH00</v>
      </c>
      <c r="L243" s="1">
        <f t="shared" si="562"/>
        <v>0</v>
      </c>
      <c r="M243" s="1">
        <f t="shared" si="563"/>
        <v>0</v>
      </c>
      <c r="N243" s="1">
        <f t="shared" si="564"/>
        <v>0</v>
      </c>
      <c r="O243" s="1">
        <f t="shared" si="565"/>
        <v>0</v>
      </c>
      <c r="P243" s="1">
        <f t="shared" si="566"/>
        <v>0</v>
      </c>
      <c r="Q243" s="1">
        <f t="shared" si="567"/>
        <v>0</v>
      </c>
      <c r="R243" s="1">
        <f t="shared" si="568"/>
        <v>0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0</v>
      </c>
      <c r="AC243" s="13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spans="4:42" ht="16">
      <c r="D244" s="6"/>
      <c r="F244" s="1" t="s">
        <v>79</v>
      </c>
      <c r="G244" s="23" t="str">
        <f t="shared" si="474"/>
        <v>ACT_BND</v>
      </c>
      <c r="H244" t="str">
        <f t="shared" ref="H244" si="574">H243</f>
        <v>UP</v>
      </c>
      <c r="J244" s="13">
        <v>2049</v>
      </c>
      <c r="K244" s="13" t="str">
        <f t="shared" si="500"/>
        <v>ELCGAS00</v>
      </c>
      <c r="L244" s="1">
        <f t="shared" si="562"/>
        <v>221.20226495680299</v>
      </c>
      <c r="M244" s="1">
        <f t="shared" si="563"/>
        <v>51.809922445050297</v>
      </c>
      <c r="N244" s="1">
        <f t="shared" si="564"/>
        <v>28.7715604229661</v>
      </c>
      <c r="O244" s="1">
        <f t="shared" si="565"/>
        <v>0</v>
      </c>
      <c r="P244" s="1">
        <f t="shared" si="566"/>
        <v>443.68525609251299</v>
      </c>
      <c r="Q244" s="1">
        <f t="shared" si="567"/>
        <v>0</v>
      </c>
      <c r="R244" s="1">
        <f t="shared" si="568"/>
        <v>1.2911334796616301</v>
      </c>
      <c r="W244" s="20">
        <v>80.437187257019403</v>
      </c>
      <c r="X244" s="20">
        <v>18.8399717982001</v>
      </c>
      <c r="Y244" s="20">
        <v>10.462385608351299</v>
      </c>
      <c r="Z244" s="13">
        <v>0</v>
      </c>
      <c r="AA244" s="20">
        <v>161.34009312455001</v>
      </c>
      <c r="AB244" s="13">
        <v>0</v>
      </c>
      <c r="AC244" s="20">
        <v>0.46950308351331899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spans="4:42" ht="16">
      <c r="D245" s="6"/>
      <c r="F245" s="1" t="s">
        <v>79</v>
      </c>
      <c r="G245" s="23" t="str">
        <f t="shared" si="474"/>
        <v>ACT_BND</v>
      </c>
      <c r="H245" t="str">
        <f t="shared" ref="H245" si="576">H244</f>
        <v>UP</v>
      </c>
      <c r="J245" s="13">
        <v>2049</v>
      </c>
      <c r="K245" s="13" t="str">
        <f t="shared" si="500"/>
        <v>ELCHFO00</v>
      </c>
      <c r="L245" s="1">
        <f t="shared" si="562"/>
        <v>0</v>
      </c>
      <c r="M245" s="1">
        <f t="shared" si="563"/>
        <v>1.4800787787137</v>
      </c>
      <c r="N245" s="1">
        <f t="shared" si="564"/>
        <v>0</v>
      </c>
      <c r="O245" s="1">
        <f t="shared" si="565"/>
        <v>1.52660307175426E-2</v>
      </c>
      <c r="P245" s="1">
        <f t="shared" si="566"/>
        <v>9.0458963282937302E-2</v>
      </c>
      <c r="Q245" s="1">
        <f t="shared" si="567"/>
        <v>4.4889250189584899</v>
      </c>
      <c r="R245" s="1">
        <f t="shared" si="568"/>
        <v>1.8619086692320601</v>
      </c>
      <c r="W245" s="13">
        <v>0</v>
      </c>
      <c r="X245" s="20">
        <v>0.40365784874010102</v>
      </c>
      <c r="Y245" s="13">
        <v>0</v>
      </c>
      <c r="Z245" s="20">
        <v>4.1634629229661598E-3</v>
      </c>
      <c r="AA245" s="20">
        <v>2.4670626349891998E-2</v>
      </c>
      <c r="AB245" s="20">
        <v>1.22425227789777</v>
      </c>
      <c r="AC245" s="20">
        <v>0.50779327342692604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spans="4:42" ht="16">
      <c r="D246" s="6"/>
      <c r="F246" s="1" t="s">
        <v>79</v>
      </c>
      <c r="G246" s="23" t="str">
        <f t="shared" si="474"/>
        <v>ACT_BND</v>
      </c>
      <c r="H246" t="str">
        <f t="shared" ref="H246" si="578">H245</f>
        <v>UP</v>
      </c>
      <c r="J246" s="13">
        <v>2049</v>
      </c>
      <c r="K246" s="13" t="str">
        <f t="shared" si="500"/>
        <v>ELCHYD00</v>
      </c>
      <c r="L246" s="1">
        <f t="shared" si="562"/>
        <v>5.4681216762040403</v>
      </c>
      <c r="M246" s="1">
        <f t="shared" si="563"/>
        <v>262.44268463835903</v>
      </c>
      <c r="N246" s="1">
        <f t="shared" si="564"/>
        <v>16.738418299154599</v>
      </c>
      <c r="O246" s="1">
        <f t="shared" si="565"/>
        <v>204.000224536677</v>
      </c>
      <c r="P246" s="1">
        <f t="shared" si="566"/>
        <v>166.582003503225</v>
      </c>
      <c r="Q246" s="1">
        <f t="shared" si="567"/>
        <v>1076.40990592505</v>
      </c>
      <c r="R246" s="1">
        <f t="shared" si="568"/>
        <v>203.857009186243</v>
      </c>
      <c r="W246" s="20">
        <v>4.8218891144708396</v>
      </c>
      <c r="X246" s="20">
        <v>231.42673099928001</v>
      </c>
      <c r="Y246" s="20">
        <v>14.760241591072701</v>
      </c>
      <c r="Z246" s="20">
        <v>179.89110709143301</v>
      </c>
      <c r="AA246" s="20">
        <v>146.895039452844</v>
      </c>
      <c r="AB246" s="20">
        <v>949.19782613390896</v>
      </c>
      <c r="AC246" s="20">
        <v>179.76481719150499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spans="4:42" ht="16">
      <c r="D247" s="6"/>
      <c r="F247" s="1" t="s">
        <v>79</v>
      </c>
      <c r="G247" s="23" t="str">
        <f t="shared" si="474"/>
        <v>ACT_BND</v>
      </c>
      <c r="H247" t="str">
        <f t="shared" ref="H247" si="580">H246</f>
        <v>UP</v>
      </c>
      <c r="J247" s="13">
        <v>2049</v>
      </c>
      <c r="K247" s="13" t="str">
        <f t="shared" si="500"/>
        <v>ENCAN01_SMR</v>
      </c>
      <c r="L247" s="1">
        <f t="shared" si="454"/>
        <v>41.154946652267803</v>
      </c>
      <c r="M247" s="1">
        <f t="shared" si="455"/>
        <v>52.751827897768202</v>
      </c>
      <c r="N247" s="1">
        <f t="shared" si="456"/>
        <v>24.662423959683199</v>
      </c>
      <c r="O247" s="1">
        <f t="shared" si="457"/>
        <v>45.070418754499599</v>
      </c>
      <c r="P247" s="17">
        <v>515.25866692008594</v>
      </c>
      <c r="Q247" s="1">
        <f t="shared" si="458"/>
        <v>67.133085637148994</v>
      </c>
      <c r="R247" s="17">
        <v>42.041867274837998</v>
      </c>
      <c r="W247" s="20">
        <v>41.154946652267803</v>
      </c>
      <c r="X247" s="20">
        <v>52.751827897768202</v>
      </c>
      <c r="Y247" s="20">
        <v>24.662423959683199</v>
      </c>
      <c r="Z247" s="20">
        <v>45.070418754499599</v>
      </c>
      <c r="AA247" s="20">
        <v>593.29099892008605</v>
      </c>
      <c r="AB247" s="20">
        <v>67.133085637148994</v>
      </c>
      <c r="AC247" s="20">
        <v>46.322239524837997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spans="4:42" ht="16">
      <c r="D248" s="6"/>
      <c r="F248" s="1" t="s">
        <v>79</v>
      </c>
      <c r="G248" s="23" t="str">
        <f t="shared" si="474"/>
        <v>ACT_BND</v>
      </c>
      <c r="H248" t="str">
        <f t="shared" ref="H248" si="582">H247</f>
        <v>UP</v>
      </c>
      <c r="J248" s="13">
        <v>2049</v>
      </c>
      <c r="K248" s="13" t="str">
        <f t="shared" si="500"/>
        <v>ELCSOL00</v>
      </c>
      <c r="L248" s="1">
        <f>W248/AJ248*1.1</f>
        <v>99.757066645068406</v>
      </c>
      <c r="M248" s="1">
        <f t="shared" ref="M248:R248" si="583">X248/AK248*1.1</f>
        <v>51.908754596969104</v>
      </c>
      <c r="N248" s="1">
        <f t="shared" si="583"/>
        <v>8.9728317742980597</v>
      </c>
      <c r="O248" s="1">
        <f t="shared" si="583"/>
        <v>1.34763253891289</v>
      </c>
      <c r="P248" s="1">
        <f t="shared" si="583"/>
        <v>70.276829974801998</v>
      </c>
      <c r="Q248" s="1">
        <f t="shared" si="583"/>
        <v>6.2853479578833698</v>
      </c>
      <c r="R248" s="1">
        <f t="shared" si="583"/>
        <v>3.6628095386825001</v>
      </c>
      <c r="W248" s="20">
        <v>90.688242404607607</v>
      </c>
      <c r="X248" s="20">
        <v>47.189776906335503</v>
      </c>
      <c r="Y248" s="20">
        <v>8.1571197948164205</v>
      </c>
      <c r="Z248" s="20">
        <v>1.2251204899208099</v>
      </c>
      <c r="AA248" s="13">
        <v>63.888027249819999</v>
      </c>
      <c r="AB248" s="20">
        <v>5.7139526889848797</v>
      </c>
      <c r="AC248" s="20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spans="4:42" ht="16">
      <c r="D249" s="6"/>
      <c r="F249" s="1" t="s">
        <v>79</v>
      </c>
      <c r="G249" s="23" t="str">
        <f t="shared" si="474"/>
        <v>ACT_BND</v>
      </c>
      <c r="H249" t="str">
        <f t="shared" ref="H249" si="585">H248</f>
        <v>UP</v>
      </c>
      <c r="J249" s="13">
        <v>2049</v>
      </c>
      <c r="K249" s="13" t="str">
        <f t="shared" si="500"/>
        <v>ELCWIN00</v>
      </c>
      <c r="L249" s="1">
        <f t="shared" ref="L249:L254" si="586">W249/AJ249*1.1</f>
        <v>200.35189946724299</v>
      </c>
      <c r="M249" s="1">
        <f t="shared" ref="M249:M254" si="587">X249/AK249*1.1</f>
        <v>103.898205322113</v>
      </c>
      <c r="N249" s="1">
        <f t="shared" ref="N249:N254" si="588">Y249/AL249*1.1</f>
        <v>62.9054381065515</v>
      </c>
      <c r="O249" s="1">
        <f t="shared" ref="O249:O254" si="589">Z249/AM249*1.1</f>
        <v>5.5978363124549997</v>
      </c>
      <c r="P249" s="1">
        <f t="shared" ref="P249:P254" si="590">AA249/AN249*1.1</f>
        <v>827.82533653707696</v>
      </c>
      <c r="Q249" s="1">
        <f t="shared" ref="Q249:Q254" si="591">AB249/AO249*1.1</f>
        <v>72.856530097192305</v>
      </c>
      <c r="R249" s="1">
        <f t="shared" ref="R249:R254" si="592">AC249/AP249*1.1</f>
        <v>138.63918486245501</v>
      </c>
      <c r="W249" s="20">
        <v>182.13809042476601</v>
      </c>
      <c r="X249" s="20">
        <v>94.452913929193699</v>
      </c>
      <c r="Y249" s="20">
        <v>57.186761915046802</v>
      </c>
      <c r="Z249" s="20">
        <v>5.0889421022318198</v>
      </c>
      <c r="AA249" s="20">
        <v>752.568487760979</v>
      </c>
      <c r="AB249" s="20">
        <v>66.2332091792657</v>
      </c>
      <c r="AC249" s="20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spans="4:42" ht="16">
      <c r="D250" s="6"/>
      <c r="F250" s="1" t="s">
        <v>79</v>
      </c>
      <c r="G250" s="23" t="str">
        <f t="shared" si="474"/>
        <v>ACT_BND</v>
      </c>
      <c r="H250" t="str">
        <f t="shared" ref="H250" si="594">H249</f>
        <v>UP</v>
      </c>
      <c r="J250" s="13">
        <v>2049</v>
      </c>
      <c r="K250" s="13" t="str">
        <f t="shared" si="500"/>
        <v>ELCWOO00</v>
      </c>
      <c r="L250" s="1">
        <f t="shared" si="586"/>
        <v>282.51256556618301</v>
      </c>
      <c r="M250" s="1">
        <f t="shared" si="587"/>
        <v>60.191424953532703</v>
      </c>
      <c r="N250" s="1">
        <f t="shared" si="588"/>
        <v>221.71390159415799</v>
      </c>
      <c r="O250" s="1">
        <f t="shared" si="589"/>
        <v>0.81702164694024604</v>
      </c>
      <c r="P250" s="1">
        <f t="shared" si="590"/>
        <v>56.185611813226402</v>
      </c>
      <c r="Q250" s="1">
        <f t="shared" si="591"/>
        <v>19.744203967911101</v>
      </c>
      <c r="R250" s="1">
        <f t="shared" si="592"/>
        <v>4.9739651136614098</v>
      </c>
      <c r="W250" s="20">
        <v>89.890361771058295</v>
      </c>
      <c r="X250" s="20">
        <v>19.151817030669498</v>
      </c>
      <c r="Y250" s="20">
        <v>70.545332325413995</v>
      </c>
      <c r="Z250" s="20">
        <v>0.25996143311735098</v>
      </c>
      <c r="AA250" s="20">
        <v>17.877240122390202</v>
      </c>
      <c r="AB250" s="20">
        <v>6.2822467170626304</v>
      </c>
      <c r="AC250" s="20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spans="4:42" ht="16">
      <c r="D251" s="6"/>
      <c r="F251" s="1" t="s">
        <v>79</v>
      </c>
      <c r="G251" s="23" t="str">
        <f t="shared" si="474"/>
        <v>ACT_BND</v>
      </c>
      <c r="H251" t="str">
        <f t="shared" ref="H251" si="596">H250</f>
        <v>UP</v>
      </c>
      <c r="J251" s="13">
        <v>2050</v>
      </c>
      <c r="K251" s="13" t="str">
        <f t="shared" si="500"/>
        <v>ELCCOH00</v>
      </c>
      <c r="L251" s="1">
        <f t="shared" si="586"/>
        <v>0</v>
      </c>
      <c r="M251" s="1">
        <f t="shared" si="587"/>
        <v>0</v>
      </c>
      <c r="N251" s="1">
        <f t="shared" si="588"/>
        <v>0</v>
      </c>
      <c r="O251" s="1">
        <f t="shared" si="589"/>
        <v>0</v>
      </c>
      <c r="P251" s="1">
        <f t="shared" si="590"/>
        <v>0</v>
      </c>
      <c r="Q251" s="1">
        <f t="shared" si="591"/>
        <v>0</v>
      </c>
      <c r="R251" s="1">
        <f t="shared" si="592"/>
        <v>0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0</v>
      </c>
      <c r="AC251" s="13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spans="4:42" ht="16">
      <c r="D252" s="6"/>
      <c r="F252" s="1" t="s">
        <v>79</v>
      </c>
      <c r="G252" s="23" t="str">
        <f t="shared" si="474"/>
        <v>ACT_BND</v>
      </c>
      <c r="H252" t="str">
        <f t="shared" ref="H252" si="598">H251</f>
        <v>UP</v>
      </c>
      <c r="J252" s="13">
        <v>2050</v>
      </c>
      <c r="K252" s="13" t="str">
        <f t="shared" si="500"/>
        <v>ELCGAS00</v>
      </c>
      <c r="L252" s="1">
        <f t="shared" si="586"/>
        <v>222.19908293736501</v>
      </c>
      <c r="M252" s="1">
        <f t="shared" si="587"/>
        <v>58.749446548362101</v>
      </c>
      <c r="N252" s="1">
        <f t="shared" si="588"/>
        <v>28.592351881749401</v>
      </c>
      <c r="O252" s="1">
        <f t="shared" si="589"/>
        <v>0</v>
      </c>
      <c r="P252" s="1">
        <f t="shared" si="590"/>
        <v>465.15446679265602</v>
      </c>
      <c r="Q252" s="1">
        <f t="shared" si="591"/>
        <v>0</v>
      </c>
      <c r="R252" s="1">
        <f t="shared" si="592"/>
        <v>0.177812895329374</v>
      </c>
      <c r="W252" s="20">
        <v>80.799666522678194</v>
      </c>
      <c r="X252" s="20">
        <v>21.363435108495299</v>
      </c>
      <c r="Y252" s="20">
        <v>10.3972188660907</v>
      </c>
      <c r="Z252" s="13">
        <v>0</v>
      </c>
      <c r="AA252" s="20">
        <v>169.147078833693</v>
      </c>
      <c r="AB252" s="13">
        <v>0</v>
      </c>
      <c r="AC252" s="20">
        <v>6.46592346652268E-2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spans="4:42" ht="16">
      <c r="D253" s="6"/>
      <c r="F253" s="1" t="s">
        <v>79</v>
      </c>
      <c r="G253" s="23" t="str">
        <f t="shared" si="474"/>
        <v>ACT_BND</v>
      </c>
      <c r="H253" t="str">
        <f t="shared" ref="H253" si="600">H252</f>
        <v>UP</v>
      </c>
      <c r="J253" s="13">
        <v>2050</v>
      </c>
      <c r="K253" s="13" t="str">
        <f t="shared" si="500"/>
        <v>ELCHFO00</v>
      </c>
      <c r="L253" s="1">
        <f t="shared" si="586"/>
        <v>8.4935205183585202E-3</v>
      </c>
      <c r="M253" s="1">
        <f t="shared" si="587"/>
        <v>1.5117796787136999</v>
      </c>
      <c r="N253" s="1">
        <f t="shared" si="588"/>
        <v>2.68545716342692E-2</v>
      </c>
      <c r="O253" s="1">
        <f t="shared" si="589"/>
        <v>4.9982660755939601E-2</v>
      </c>
      <c r="P253" s="1">
        <f t="shared" si="590"/>
        <v>0.18091792656587499</v>
      </c>
      <c r="Q253" s="1">
        <f t="shared" si="591"/>
        <v>4.39604031677466</v>
      </c>
      <c r="R253" s="1">
        <f t="shared" si="592"/>
        <v>0.49268892305855599</v>
      </c>
      <c r="W253" s="20">
        <v>2.3164146868250501E-3</v>
      </c>
      <c r="X253" s="20">
        <v>0.412303548740101</v>
      </c>
      <c r="Y253" s="20">
        <v>7.3239740820734301E-3</v>
      </c>
      <c r="Z253" s="20">
        <v>1.36316347516199E-2</v>
      </c>
      <c r="AA253" s="20">
        <v>4.9341252699783997E-2</v>
      </c>
      <c r="AB253" s="20">
        <v>1.19892008639309</v>
      </c>
      <c r="AC253" s="20">
        <v>0.13436970628869699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spans="4:42" ht="16">
      <c r="D254" s="6"/>
      <c r="F254" s="1" t="s">
        <v>79</v>
      </c>
      <c r="G254" s="23" t="str">
        <f t="shared" si="474"/>
        <v>ACT_BND</v>
      </c>
      <c r="H254" t="str">
        <f t="shared" ref="H254" si="602">H253</f>
        <v>UP</v>
      </c>
      <c r="J254" s="13">
        <v>2050</v>
      </c>
      <c r="K254" s="13" t="str">
        <f t="shared" si="500"/>
        <v>ELCHYD00</v>
      </c>
      <c r="L254" s="1">
        <f t="shared" si="586"/>
        <v>5.5171390030653198</v>
      </c>
      <c r="M254" s="1">
        <f t="shared" si="587"/>
        <v>267.02263095377498</v>
      </c>
      <c r="N254" s="1">
        <f t="shared" si="588"/>
        <v>17.032535029280101</v>
      </c>
      <c r="O254" s="1">
        <f t="shared" si="589"/>
        <v>204.44725170893599</v>
      </c>
      <c r="P254" s="1">
        <f t="shared" si="590"/>
        <v>166.52417367682699</v>
      </c>
      <c r="Q254" s="1">
        <f t="shared" si="591"/>
        <v>1078.7627994997499</v>
      </c>
      <c r="R254" s="1">
        <f t="shared" si="592"/>
        <v>203.99626646181699</v>
      </c>
      <c r="W254" s="20">
        <v>4.86511348452124</v>
      </c>
      <c r="X254" s="20">
        <v>235.46541093196501</v>
      </c>
      <c r="Y254" s="20">
        <v>15.0195990712743</v>
      </c>
      <c r="Z254" s="20">
        <v>180.28530377969801</v>
      </c>
      <c r="AA254" s="20">
        <v>146.844044060475</v>
      </c>
      <c r="AB254" s="20">
        <v>951.27265046796197</v>
      </c>
      <c r="AC254" s="20">
        <v>179.88761678905701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spans="4:42" ht="16">
      <c r="D255" s="6"/>
      <c r="F255" s="1" t="s">
        <v>79</v>
      </c>
      <c r="G255" s="23" t="str">
        <f t="shared" si="474"/>
        <v>ACT_BND</v>
      </c>
      <c r="H255" t="str">
        <f t="shared" ref="H255" si="604">H254</f>
        <v>UP</v>
      </c>
      <c r="J255" s="13">
        <v>2050</v>
      </c>
      <c r="K255" s="13" t="str">
        <f t="shared" si="500"/>
        <v>ENCAN01_SMR</v>
      </c>
      <c r="L255" s="1">
        <f t="shared" si="454"/>
        <v>46.852560871130301</v>
      </c>
      <c r="M255" s="1">
        <f t="shared" si="455"/>
        <v>54.694633369330496</v>
      </c>
      <c r="N255" s="1">
        <f t="shared" si="456"/>
        <v>24.836382361411101</v>
      </c>
      <c r="O255" s="1">
        <f t="shared" si="457"/>
        <v>47.3015178545716</v>
      </c>
      <c r="P255" s="17">
        <v>521.63209672570201</v>
      </c>
      <c r="Q255" s="1">
        <f t="shared" si="458"/>
        <v>68.027338552915793</v>
      </c>
      <c r="R255" s="17">
        <v>44.749688511519103</v>
      </c>
      <c r="W255" s="20">
        <v>46.852560871130301</v>
      </c>
      <c r="X255" s="20">
        <v>54.694633369330496</v>
      </c>
      <c r="Y255" s="20">
        <v>24.836382361411101</v>
      </c>
      <c r="Z255" s="20">
        <v>47.3015178545716</v>
      </c>
      <c r="AA255" s="20">
        <v>592.57692872570203</v>
      </c>
      <c r="AB255" s="20">
        <v>68.027338552915793</v>
      </c>
      <c r="AC255" s="20">
        <v>48.640936011519102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spans="4:42" ht="16">
      <c r="D256" s="6"/>
      <c r="F256" s="1" t="s">
        <v>79</v>
      </c>
      <c r="G256" s="23" t="str">
        <f t="shared" si="474"/>
        <v>ACT_BND</v>
      </c>
      <c r="H256" t="str">
        <f t="shared" ref="H256" si="606">H255</f>
        <v>UP</v>
      </c>
      <c r="J256" s="13">
        <v>2050</v>
      </c>
      <c r="K256" s="13" t="str">
        <f t="shared" si="500"/>
        <v>ELCSOL00</v>
      </c>
      <c r="L256" s="1">
        <f>W256/AJ256*1.1</f>
        <v>100.509394697624</v>
      </c>
      <c r="M256" s="1">
        <f t="shared" ref="M256:R256" si="607">X256/AK256*1.1</f>
        <v>52.759743676724298</v>
      </c>
      <c r="N256" s="1">
        <f t="shared" si="607"/>
        <v>9.1090430399568092</v>
      </c>
      <c r="O256" s="1">
        <f t="shared" si="607"/>
        <v>1.3535383209143299</v>
      </c>
      <c r="P256" s="1">
        <f t="shared" si="607"/>
        <v>71.309600611950998</v>
      </c>
      <c r="Q256" s="1">
        <f t="shared" si="607"/>
        <v>6.4007214460043196</v>
      </c>
      <c r="R256" s="1">
        <f t="shared" si="607"/>
        <v>4.0351910359827201</v>
      </c>
      <c r="W256" s="20">
        <v>91.372176997840199</v>
      </c>
      <c r="X256" s="20">
        <v>47.963403342476603</v>
      </c>
      <c r="Y256" s="20">
        <v>8.2809482181425498</v>
      </c>
      <c r="Z256" s="20">
        <v>1.2304893826493899</v>
      </c>
      <c r="AA256" s="20">
        <v>64.826909647228206</v>
      </c>
      <c r="AB256" s="20">
        <v>5.8188376781857496</v>
      </c>
      <c r="AC256" s="20">
        <v>3.6683554872570201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spans="4:42" ht="16">
      <c r="D257" s="6"/>
      <c r="F257" s="1" t="s">
        <v>79</v>
      </c>
      <c r="G257" s="23" t="str">
        <f t="shared" si="474"/>
        <v>ACT_BND</v>
      </c>
      <c r="H257" t="str">
        <f t="shared" ref="H257" si="609">H256</f>
        <v>UP</v>
      </c>
      <c r="J257" s="13">
        <v>2050</v>
      </c>
      <c r="K257" s="13" t="str">
        <f t="shared" si="500"/>
        <v>ELCWIN00</v>
      </c>
      <c r="L257" s="1">
        <f t="shared" ref="L257:L258" si="610">W257/AJ257*1.1</f>
        <v>202.36636823254199</v>
      </c>
      <c r="M257" s="1">
        <f t="shared" ref="M257:M258" si="611">X257/AK257*1.1</f>
        <v>107.882489524143</v>
      </c>
      <c r="N257" s="1">
        <f t="shared" ref="N257:N258" si="612">Y257/AL257*1.1</f>
        <v>63.050167656587398</v>
      </c>
      <c r="O257" s="1">
        <f t="shared" ref="O257:O258" si="613">Z257/AM257*1.1</f>
        <v>5.6380380694744403</v>
      </c>
      <c r="P257" s="1">
        <f t="shared" ref="P257:P258" si="614">AA257/AN257*1.1</f>
        <v>871.24931270698301</v>
      </c>
      <c r="Q257" s="1">
        <f t="shared" ref="Q257:Q258" si="615">AB257/AO257*1.1</f>
        <v>72.856530097192305</v>
      </c>
      <c r="R257" s="1">
        <f t="shared" ref="R257:R258" si="616">AC257/AP257*1.1</f>
        <v>139.59069608419799</v>
      </c>
      <c r="W257" s="20">
        <v>183.969425665947</v>
      </c>
      <c r="X257" s="20">
        <v>98.074990476493895</v>
      </c>
      <c r="Y257" s="20">
        <v>57.318334233261297</v>
      </c>
      <c r="Z257" s="20">
        <v>5.1254891540676697</v>
      </c>
      <c r="AA257" s="20">
        <v>792.04482973362099</v>
      </c>
      <c r="AB257" s="20">
        <v>66.2332091792657</v>
      </c>
      <c r="AC257" s="20">
        <v>126.90063280381599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spans="4:42" ht="16">
      <c r="D258" s="6"/>
      <c r="F258" s="1" t="s">
        <v>79</v>
      </c>
      <c r="G258" s="23" t="str">
        <f t="shared" si="474"/>
        <v>ACT_BND</v>
      </c>
      <c r="H258" t="str">
        <f t="shared" ref="H258" si="618">H257</f>
        <v>UP</v>
      </c>
      <c r="J258" s="13">
        <v>2050</v>
      </c>
      <c r="K258" s="13" t="str">
        <f t="shared" si="500"/>
        <v>ELCWOO00</v>
      </c>
      <c r="L258" s="1">
        <f t="shared" si="610"/>
        <v>299.71337892625701</v>
      </c>
      <c r="M258" s="1">
        <f t="shared" si="611"/>
        <v>66.651549451095406</v>
      </c>
      <c r="N258" s="1">
        <f t="shared" si="612"/>
        <v>234.65518109636901</v>
      </c>
      <c r="O258" s="1">
        <f t="shared" si="613"/>
        <v>0.84295023873290098</v>
      </c>
      <c r="P258" s="1">
        <f t="shared" si="614"/>
        <v>58.0100404072816</v>
      </c>
      <c r="Q258" s="1">
        <f t="shared" si="615"/>
        <v>19.841185762624701</v>
      </c>
      <c r="R258" s="1">
        <f t="shared" si="616"/>
        <v>5.05392692025094</v>
      </c>
      <c r="W258" s="20">
        <v>95.363347840172807</v>
      </c>
      <c r="X258" s="20">
        <v>21.2073111889849</v>
      </c>
      <c r="Y258" s="20">
        <v>74.663012167026594</v>
      </c>
      <c r="Z258" s="20">
        <v>0.26821143959683202</v>
      </c>
      <c r="AA258" s="20">
        <v>18.457740129589599</v>
      </c>
      <c r="AB258" s="20">
        <v>6.3131045608351304</v>
      </c>
      <c r="AC258" s="20">
        <v>1.6080676564434799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4:42">
      <c r="T261" s="1">
        <v>451.73982022009699</v>
      </c>
      <c r="U261" s="1">
        <v>24.686203193458901</v>
      </c>
      <c r="X261" s="31">
        <v>405.09976</v>
      </c>
      <c r="Y261" s="31">
        <v>22.235700000000001</v>
      </c>
    </row>
    <row r="262" spans="4:42">
      <c r="T262" s="1">
        <v>423.12757898796701</v>
      </c>
      <c r="U262" s="1">
        <v>23.723359518667099</v>
      </c>
      <c r="X262" s="31">
        <v>394.97476</v>
      </c>
      <c r="Y262" s="31">
        <v>21.679807499999999</v>
      </c>
    </row>
    <row r="263" spans="4:42">
      <c r="T263" s="1">
        <v>401.16607178854298</v>
      </c>
      <c r="U263" s="1">
        <v>26.076802082690602</v>
      </c>
      <c r="X263" s="31">
        <v>384.84976</v>
      </c>
      <c r="Y263" s="31">
        <v>21.123915</v>
      </c>
    </row>
    <row r="264" spans="4:42">
      <c r="T264" s="1">
        <v>397.423401779286</v>
      </c>
      <c r="U264" s="1">
        <v>25.808828797696101</v>
      </c>
      <c r="X264" s="31">
        <v>374.72476</v>
      </c>
      <c r="Y264" s="31">
        <v>20.568022500000001</v>
      </c>
    </row>
    <row r="265" spans="4:42">
      <c r="T265" s="1">
        <v>412.373430834104</v>
      </c>
      <c r="U265" s="1">
        <v>26.7941045664919</v>
      </c>
      <c r="X265" s="31">
        <v>364.59976</v>
      </c>
      <c r="Y265" s="31">
        <v>20.012129999999999</v>
      </c>
    </row>
    <row r="266" spans="4:42">
      <c r="T266" s="1">
        <v>377.20178278309203</v>
      </c>
      <c r="U266" s="1">
        <v>25.338792075491099</v>
      </c>
      <c r="X266" s="31">
        <v>354.47476</v>
      </c>
      <c r="Y266" s="31">
        <v>19.4562375</v>
      </c>
    </row>
    <row r="267" spans="4:42">
      <c r="T267" s="1">
        <v>365.56107595392399</v>
      </c>
      <c r="U267" s="1">
        <v>25.4122537796976</v>
      </c>
      <c r="X267" s="31">
        <v>344.34976</v>
      </c>
      <c r="Y267" s="31">
        <v>18.900345000000002</v>
      </c>
    </row>
    <row r="268" spans="4:42">
      <c r="T268" s="1">
        <v>365.29456433199601</v>
      </c>
      <c r="U268" s="1">
        <v>25.711921279440599</v>
      </c>
      <c r="X268" s="31">
        <v>334.22476</v>
      </c>
      <c r="Y268" s="31">
        <v>18.344452499999999</v>
      </c>
    </row>
    <row r="269" spans="4:42">
      <c r="T269" s="1">
        <v>380.40614938804902</v>
      </c>
      <c r="U269" s="1">
        <v>26.233562928108601</v>
      </c>
      <c r="X269" s="31">
        <v>324.09976</v>
      </c>
      <c r="Y269" s="31">
        <v>17.78856</v>
      </c>
    </row>
    <row r="270" spans="4:42">
      <c r="T270" s="1">
        <v>392.28185128046903</v>
      </c>
      <c r="U270" s="1">
        <v>26.795572590764099</v>
      </c>
      <c r="X270" s="31">
        <v>313.97476</v>
      </c>
      <c r="Y270" s="31">
        <v>17.232667500000002</v>
      </c>
    </row>
    <row r="271" spans="4:42">
      <c r="T271" s="1">
        <v>422.78891766944298</v>
      </c>
      <c r="U271" s="1">
        <v>27.816894585004601</v>
      </c>
      <c r="X271" s="31">
        <v>303.84976</v>
      </c>
      <c r="Y271" s="31">
        <v>16.676774999999999</v>
      </c>
    </row>
    <row r="272" spans="4:42">
      <c r="T272" s="1">
        <v>449.81795531214698</v>
      </c>
      <c r="U272" s="1">
        <v>27.177094523295299</v>
      </c>
      <c r="X272" s="31">
        <v>293.72476</v>
      </c>
      <c r="Y272" s="31">
        <v>16.1208825</v>
      </c>
    </row>
    <row r="273" spans="20:25">
      <c r="T273" s="1">
        <v>483.49350524529399</v>
      </c>
      <c r="U273" s="1">
        <v>26.6789867582021</v>
      </c>
      <c r="X273" s="31">
        <v>283.59976</v>
      </c>
      <c r="Y273" s="31">
        <v>15.56499</v>
      </c>
    </row>
    <row r="274" spans="20:25">
      <c r="T274" s="1">
        <v>514.50458860434003</v>
      </c>
      <c r="U274" s="1">
        <v>26.462984644656999</v>
      </c>
      <c r="X274" s="31">
        <v>273.47476</v>
      </c>
      <c r="Y274" s="31">
        <v>15.009097499999999</v>
      </c>
    </row>
    <row r="275" spans="20:25">
      <c r="T275" s="1">
        <v>570.47626812712099</v>
      </c>
      <c r="U275" s="1">
        <v>26.161492564023401</v>
      </c>
      <c r="X275" s="31">
        <v>263.34976</v>
      </c>
      <c r="Y275" s="31">
        <v>14.453205000000001</v>
      </c>
    </row>
    <row r="276" spans="20:25">
      <c r="T276" s="1">
        <v>591.15915303918598</v>
      </c>
      <c r="U276" s="1">
        <v>28.857347427234401</v>
      </c>
      <c r="X276" s="31">
        <v>253.22476</v>
      </c>
      <c r="Y276" s="31">
        <v>13.8973125</v>
      </c>
    </row>
    <row r="277" spans="20:25">
      <c r="T277" s="1">
        <v>644.37649850869002</v>
      </c>
      <c r="U277" s="1">
        <v>33.800769349480603</v>
      </c>
      <c r="X277" s="31">
        <v>243.09976</v>
      </c>
      <c r="Y277" s="31">
        <v>13.341419999999999</v>
      </c>
    </row>
    <row r="278" spans="20:25">
      <c r="T278" s="1">
        <v>697.76149028077702</v>
      </c>
      <c r="U278" s="1">
        <v>38.681996304638403</v>
      </c>
      <c r="X278" s="31">
        <v>232.97476</v>
      </c>
      <c r="Y278" s="31">
        <v>12.785527500000001</v>
      </c>
    </row>
    <row r="279" spans="20:25">
      <c r="T279" s="1">
        <v>753.70914789673998</v>
      </c>
      <c r="U279" s="1">
        <v>43.344912850971902</v>
      </c>
      <c r="X279" s="31">
        <v>222.84976</v>
      </c>
      <c r="Y279" s="31">
        <v>12.229635</v>
      </c>
    </row>
    <row r="280" spans="20:25">
      <c r="T280" s="1">
        <v>811.97684305255598</v>
      </c>
      <c r="U280" s="1">
        <v>48.710057605677299</v>
      </c>
      <c r="X280" s="31">
        <v>212.72476</v>
      </c>
      <c r="Y280" s="31">
        <v>11.673742499999999</v>
      </c>
    </row>
    <row r="281" spans="20:25">
      <c r="T281" s="1">
        <v>873.11504268229999</v>
      </c>
      <c r="U281" s="1">
        <v>53.367163653193401</v>
      </c>
      <c r="X281" s="31">
        <v>202.59976</v>
      </c>
      <c r="Y281" s="31">
        <v>11.117850000000001</v>
      </c>
    </row>
    <row r="282" spans="20:25">
      <c r="T282" s="1">
        <v>873.00817288902601</v>
      </c>
      <c r="U282" s="1">
        <v>53.016034783503002</v>
      </c>
      <c r="X282" s="31">
        <v>192.47476</v>
      </c>
      <c r="Y282" s="31">
        <v>10.5619575</v>
      </c>
    </row>
    <row r="283" spans="20:25">
      <c r="T283" s="1">
        <v>873.63942867427704</v>
      </c>
      <c r="U283" s="1">
        <v>32.786937910109998</v>
      </c>
      <c r="X283" s="31">
        <v>182.34976</v>
      </c>
      <c r="Y283" s="31">
        <v>10.006065</v>
      </c>
    </row>
    <row r="284" spans="20:25">
      <c r="T284" s="1">
        <v>868.03760567725999</v>
      </c>
      <c r="U284" s="1">
        <v>33.536365926154403</v>
      </c>
      <c r="X284" s="31">
        <v>172.22476</v>
      </c>
      <c r="Y284" s="31">
        <v>9.4501725000000008</v>
      </c>
    </row>
    <row r="285" spans="20:25">
      <c r="T285" s="1">
        <v>856.23134989200901</v>
      </c>
      <c r="U285" s="1">
        <v>54.916735508587898</v>
      </c>
      <c r="X285" s="31">
        <v>162.09976</v>
      </c>
      <c r="Y285" s="31">
        <v>8.8942800000000002</v>
      </c>
    </row>
    <row r="286" spans="20:25">
      <c r="T286" s="1">
        <v>847.93682145428397</v>
      </c>
      <c r="U286" s="1">
        <v>55.720801892419999</v>
      </c>
      <c r="X286" s="31">
        <v>151.97476</v>
      </c>
      <c r="Y286" s="31">
        <v>8.3383874999999996</v>
      </c>
    </row>
    <row r="287" spans="20:25">
      <c r="T287" s="1">
        <v>848.65731615756397</v>
      </c>
      <c r="U287" s="1">
        <v>58.329874730021601</v>
      </c>
      <c r="X287" s="31">
        <v>141.84976</v>
      </c>
      <c r="Y287" s="31">
        <v>7.7824949999999999</v>
      </c>
    </row>
    <row r="288" spans="20:25">
      <c r="T288" s="1">
        <v>848.31491977784594</v>
      </c>
      <c r="U288" s="1">
        <v>60.922476905276099</v>
      </c>
      <c r="X288" s="31">
        <v>131.72476</v>
      </c>
      <c r="Y288" s="31">
        <v>7.2266025000000003</v>
      </c>
    </row>
    <row r="289" spans="20:25">
      <c r="T289" s="1">
        <v>848.29168672220601</v>
      </c>
      <c r="U289" s="1">
        <v>63.502756690321903</v>
      </c>
      <c r="X289" s="31">
        <v>121.59976</v>
      </c>
      <c r="Y289" s="31">
        <v>6.6707099999999997</v>
      </c>
    </row>
    <row r="290" spans="20:25">
      <c r="T290" s="1">
        <v>847.55856988583696</v>
      </c>
      <c r="U290" s="1">
        <v>66.174627892625693</v>
      </c>
      <c r="X290" s="31">
        <v>111.47476</v>
      </c>
      <c r="Y290" s="31">
        <v>6.1148175</v>
      </c>
    </row>
    <row r="291" spans="20:25">
      <c r="T291" s="1">
        <v>846.53846960814599</v>
      </c>
      <c r="U291" s="1">
        <v>69.487051445027305</v>
      </c>
      <c r="X291" s="31">
        <v>101.34976</v>
      </c>
      <c r="Y291" s="31">
        <v>5.5589250000000003</v>
      </c>
    </row>
    <row r="294" spans="20:25">
      <c r="T294" t="s">
        <v>89</v>
      </c>
      <c r="X294" t="s">
        <v>90</v>
      </c>
    </row>
    <row r="295" spans="20:25">
      <c r="T295">
        <f t="shared" ref="T295:T325" si="620">T261-X261</f>
        <v>46.640060220096998</v>
      </c>
      <c r="U295">
        <f t="shared" ref="U295:U325" si="621">U261-Y261</f>
        <v>2.4505031934588999</v>
      </c>
      <c r="X295">
        <f t="shared" ref="X295:X325" si="622">T295*0.7</f>
        <v>32.648042154067902</v>
      </c>
      <c r="Y295">
        <f t="shared" ref="Y295:Y325" si="623">U295*0.7</f>
        <v>1.7153522354212301</v>
      </c>
    </row>
    <row r="296" spans="20:25">
      <c r="T296">
        <f t="shared" si="620"/>
        <v>28.152818987966999</v>
      </c>
      <c r="U296">
        <f t="shared" si="621"/>
        <v>2.0435520186670999</v>
      </c>
      <c r="X296">
        <f t="shared" si="622"/>
        <v>19.706973291576901</v>
      </c>
      <c r="Y296">
        <f t="shared" si="623"/>
        <v>1.4304864130669701</v>
      </c>
    </row>
    <row r="297" spans="20:25">
      <c r="T297">
        <f t="shared" si="620"/>
        <v>16.316311788543</v>
      </c>
      <c r="U297">
        <f t="shared" si="621"/>
        <v>4.9528870826905997</v>
      </c>
      <c r="X297">
        <f t="shared" si="622"/>
        <v>11.4214182519801</v>
      </c>
      <c r="Y297">
        <f t="shared" si="623"/>
        <v>3.4670209578834199</v>
      </c>
    </row>
    <row r="298" spans="20:25">
      <c r="T298">
        <f t="shared" si="620"/>
        <v>22.698641779286</v>
      </c>
      <c r="U298">
        <f t="shared" si="621"/>
        <v>5.2408062976960998</v>
      </c>
      <c r="X298">
        <f t="shared" si="622"/>
        <v>15.8890492455002</v>
      </c>
      <c r="Y298">
        <f t="shared" si="623"/>
        <v>3.6685644083872702</v>
      </c>
    </row>
    <row r="299" spans="20:25">
      <c r="T299">
        <f t="shared" si="620"/>
        <v>47.773670834104003</v>
      </c>
      <c r="U299">
        <f t="shared" si="621"/>
        <v>6.7819745664918996</v>
      </c>
      <c r="X299">
        <f t="shared" si="622"/>
        <v>33.441569583872798</v>
      </c>
      <c r="Y299">
        <f t="shared" si="623"/>
        <v>4.7473821965443301</v>
      </c>
    </row>
    <row r="300" spans="20:25">
      <c r="T300">
        <f t="shared" si="620"/>
        <v>22.727022783092</v>
      </c>
      <c r="U300">
        <f t="shared" si="621"/>
        <v>5.8825545754910999</v>
      </c>
      <c r="X300">
        <f t="shared" si="622"/>
        <v>15.908915948164401</v>
      </c>
      <c r="Y300">
        <f t="shared" si="623"/>
        <v>4.1177882028437702</v>
      </c>
    </row>
    <row r="301" spans="20:25">
      <c r="T301">
        <f t="shared" si="620"/>
        <v>21.211315953924</v>
      </c>
      <c r="U301">
        <f t="shared" si="621"/>
        <v>6.5119087796975998</v>
      </c>
      <c r="X301">
        <f t="shared" si="622"/>
        <v>14.847921167746801</v>
      </c>
      <c r="Y301">
        <f t="shared" si="623"/>
        <v>4.5583361457883198</v>
      </c>
    </row>
    <row r="302" spans="20:25">
      <c r="T302">
        <f t="shared" si="620"/>
        <v>31.069804331996</v>
      </c>
      <c r="U302">
        <f t="shared" si="621"/>
        <v>7.3674687794405997</v>
      </c>
      <c r="X302">
        <f t="shared" si="622"/>
        <v>21.7488630323972</v>
      </c>
      <c r="Y302">
        <f t="shared" si="623"/>
        <v>5.1572281456084204</v>
      </c>
    </row>
    <row r="303" spans="20:25">
      <c r="T303">
        <f t="shared" si="620"/>
        <v>56.306389388048999</v>
      </c>
      <c r="U303">
        <f t="shared" si="621"/>
        <v>8.4450029281086003</v>
      </c>
      <c r="X303">
        <f t="shared" si="622"/>
        <v>39.414472571634299</v>
      </c>
      <c r="Y303">
        <f t="shared" si="623"/>
        <v>5.9115020496760202</v>
      </c>
    </row>
    <row r="304" spans="20:25">
      <c r="T304">
        <f t="shared" si="620"/>
        <v>78.307091280468995</v>
      </c>
      <c r="U304">
        <f t="shared" si="621"/>
        <v>9.5629050907640991</v>
      </c>
      <c r="X304">
        <f t="shared" si="622"/>
        <v>54.814963896328301</v>
      </c>
      <c r="Y304">
        <f t="shared" si="623"/>
        <v>6.6940335635348696</v>
      </c>
    </row>
    <row r="305" spans="20:25">
      <c r="T305">
        <f t="shared" si="620"/>
        <v>118.93915766944301</v>
      </c>
      <c r="U305">
        <f t="shared" si="621"/>
        <v>11.1401195850046</v>
      </c>
      <c r="X305">
        <f t="shared" si="622"/>
        <v>83.257410368610095</v>
      </c>
      <c r="Y305">
        <f t="shared" si="623"/>
        <v>7.7980837095032198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7.7393484163067097</v>
      </c>
    </row>
    <row r="307" spans="20:25">
      <c r="T307">
        <f t="shared" si="620"/>
        <v>199.89374524529401</v>
      </c>
      <c r="U307">
        <f t="shared" si="621"/>
        <v>11.1139967582021</v>
      </c>
      <c r="X307">
        <f t="shared" si="622"/>
        <v>139.92562167170601</v>
      </c>
      <c r="Y307">
        <f t="shared" si="623"/>
        <v>7.7797977307414703</v>
      </c>
    </row>
    <row r="308" spans="20:25">
      <c r="T308">
        <f t="shared" si="620"/>
        <v>241.02982860434</v>
      </c>
      <c r="U308">
        <f t="shared" si="621"/>
        <v>11.453887144656999</v>
      </c>
      <c r="X308">
        <f t="shared" si="622"/>
        <v>168.72088002303801</v>
      </c>
      <c r="Y308">
        <f t="shared" si="623"/>
        <v>8.0177210012599005</v>
      </c>
    </row>
    <row r="309" spans="20:25">
      <c r="T309">
        <f t="shared" si="620"/>
        <v>307.12650812712099</v>
      </c>
      <c r="U309">
        <f t="shared" si="621"/>
        <v>11.708287564023401</v>
      </c>
      <c r="X309">
        <f t="shared" si="622"/>
        <v>214.988555688985</v>
      </c>
      <c r="Y309">
        <f t="shared" si="623"/>
        <v>8.1958012948163805</v>
      </c>
    </row>
    <row r="310" spans="20:25">
      <c r="T310">
        <f t="shared" si="620"/>
        <v>337.93439303918598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10.472024449064101</v>
      </c>
    </row>
    <row r="311" spans="20:25">
      <c r="T311">
        <f t="shared" si="620"/>
        <v>401.27673850869002</v>
      </c>
      <c r="U311">
        <f t="shared" si="621"/>
        <v>20.4593493494806</v>
      </c>
      <c r="X311">
        <f t="shared" si="622"/>
        <v>280.89371695608298</v>
      </c>
      <c r="Y311">
        <f t="shared" si="623"/>
        <v>14.321544544636399</v>
      </c>
    </row>
    <row r="312" spans="20:25">
      <c r="T312">
        <f t="shared" si="620"/>
        <v>464.78673028077702</v>
      </c>
      <c r="U312">
        <f t="shared" si="621"/>
        <v>25.896468804638399</v>
      </c>
      <c r="X312">
        <f t="shared" si="622"/>
        <v>325.35071119654401</v>
      </c>
      <c r="Y312">
        <f t="shared" si="623"/>
        <v>18.1275281632469</v>
      </c>
    </row>
    <row r="313" spans="20:25">
      <c r="T313">
        <f t="shared" si="620"/>
        <v>530.85938789674003</v>
      </c>
      <c r="U313">
        <f t="shared" si="621"/>
        <v>31.1152778509719</v>
      </c>
      <c r="X313">
        <f t="shared" si="622"/>
        <v>371.60157152771802</v>
      </c>
      <c r="Y313">
        <f t="shared" si="623"/>
        <v>21.780694495680301</v>
      </c>
    </row>
    <row r="314" spans="20:25">
      <c r="T314">
        <f t="shared" si="620"/>
        <v>599.25208305255603</v>
      </c>
      <c r="U314">
        <f t="shared" si="621"/>
        <v>37.036315105677303</v>
      </c>
      <c r="X314">
        <f t="shared" si="622"/>
        <v>419.47645813678901</v>
      </c>
      <c r="Y314">
        <f t="shared" si="623"/>
        <v>25.925420573974101</v>
      </c>
    </row>
    <row r="315" spans="20:25">
      <c r="T315">
        <f t="shared" si="620"/>
        <v>670.51528268230004</v>
      </c>
      <c r="U315">
        <f t="shared" si="621"/>
        <v>42.249313653193397</v>
      </c>
      <c r="X315">
        <f t="shared" si="622"/>
        <v>469.36069787760999</v>
      </c>
      <c r="Y315">
        <f t="shared" si="623"/>
        <v>29.574519557235401</v>
      </c>
    </row>
    <row r="316" spans="20:25">
      <c r="T316">
        <f t="shared" si="620"/>
        <v>680.53341288902595</v>
      </c>
      <c r="U316">
        <f t="shared" si="621"/>
        <v>42.454077283502997</v>
      </c>
      <c r="X316">
        <f t="shared" si="622"/>
        <v>476.37338902231801</v>
      </c>
      <c r="Y316">
        <f t="shared" si="623"/>
        <v>29.717854098452101</v>
      </c>
    </row>
    <row r="317" spans="20:25">
      <c r="T317">
        <f t="shared" si="620"/>
        <v>691.28966867427698</v>
      </c>
      <c r="U317">
        <f t="shared" si="621"/>
        <v>22.780872910109998</v>
      </c>
      <c r="X317">
        <f t="shared" si="622"/>
        <v>483.90276807199399</v>
      </c>
      <c r="Y317">
        <f t="shared" si="623"/>
        <v>15.946611037077</v>
      </c>
    </row>
    <row r="318" spans="20:25">
      <c r="T318">
        <f t="shared" si="620"/>
        <v>695.81284567726004</v>
      </c>
      <c r="U318">
        <f t="shared" si="621"/>
        <v>24.086193426154399</v>
      </c>
      <c r="X318">
        <f t="shared" si="622"/>
        <v>487.068991974082</v>
      </c>
      <c r="Y318">
        <f t="shared" si="623"/>
        <v>16.860335398308099</v>
      </c>
    </row>
    <row r="319" spans="20:25">
      <c r="T319">
        <f t="shared" si="620"/>
        <v>694.13158989200895</v>
      </c>
      <c r="U319">
        <f t="shared" si="621"/>
        <v>46.022455508587903</v>
      </c>
      <c r="X319">
        <f t="shared" si="622"/>
        <v>485.89211292440598</v>
      </c>
      <c r="Y319">
        <f t="shared" si="623"/>
        <v>32.215718856011499</v>
      </c>
    </row>
    <row r="320" spans="20:25">
      <c r="T320">
        <f t="shared" si="620"/>
        <v>695.96206145428403</v>
      </c>
      <c r="U320">
        <f t="shared" si="621"/>
        <v>47.382414392420003</v>
      </c>
      <c r="X320">
        <f t="shared" si="622"/>
        <v>487.17344301799898</v>
      </c>
      <c r="Y320">
        <f t="shared" si="623"/>
        <v>33.167690074694001</v>
      </c>
    </row>
    <row r="321" spans="20:25">
      <c r="T321">
        <f t="shared" si="620"/>
        <v>706.80755615756402</v>
      </c>
      <c r="U321">
        <f t="shared" si="621"/>
        <v>50.547379730021603</v>
      </c>
      <c r="X321">
        <f t="shared" si="622"/>
        <v>494.76528931029497</v>
      </c>
      <c r="Y321">
        <f t="shared" si="623"/>
        <v>35.383165811015097</v>
      </c>
    </row>
    <row r="322" spans="20:25">
      <c r="T322">
        <f t="shared" si="620"/>
        <v>716.590159777846</v>
      </c>
      <c r="U322">
        <f t="shared" si="621"/>
        <v>53.695874405276101</v>
      </c>
      <c r="X322">
        <f t="shared" si="622"/>
        <v>501.61311184449198</v>
      </c>
      <c r="Y322">
        <f t="shared" si="623"/>
        <v>37.587112083693299</v>
      </c>
    </row>
    <row r="323" spans="20:25">
      <c r="T323">
        <f t="shared" si="620"/>
        <v>726.69192672220595</v>
      </c>
      <c r="U323">
        <f t="shared" si="621"/>
        <v>56.832046690321903</v>
      </c>
      <c r="X323">
        <f t="shared" si="622"/>
        <v>508.68434870554398</v>
      </c>
      <c r="Y323">
        <f t="shared" si="623"/>
        <v>39.782432683225302</v>
      </c>
    </row>
    <row r="324" spans="20:25">
      <c r="T324">
        <f t="shared" si="620"/>
        <v>736.08380988583701</v>
      </c>
      <c r="U324">
        <f t="shared" si="621"/>
        <v>60.0598103926257</v>
      </c>
      <c r="X324">
        <f t="shared" si="622"/>
        <v>515.25866692008594</v>
      </c>
      <c r="Y324">
        <f t="shared" si="623"/>
        <v>42.041867274837998</v>
      </c>
    </row>
    <row r="325" spans="20:25">
      <c r="T325">
        <f t="shared" si="620"/>
        <v>745.18870960814604</v>
      </c>
      <c r="U325">
        <f t="shared" si="621"/>
        <v>63.928126445027303</v>
      </c>
      <c r="X325">
        <f t="shared" si="622"/>
        <v>521.63209672570201</v>
      </c>
      <c r="Y325">
        <f t="shared" si="623"/>
        <v>44.749688511519103</v>
      </c>
    </row>
  </sheetData>
  <autoFilter ref="K1:K325" xr:uid="{00000000-0009-0000-0000-000010000000}"/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L138"/>
  <sheetViews>
    <sheetView topLeftCell="B1" zoomScale="54" zoomScaleNormal="54" workbookViewId="0">
      <selection activeCell="F7" sqref="F7"/>
    </sheetView>
  </sheetViews>
  <sheetFormatPr defaultColWidth="9" defaultRowHeight="14.5"/>
  <cols>
    <col min="1" max="1" width="21.1796875" style="10" customWidth="1"/>
    <col min="2" max="2" width="22.54296875" style="10" customWidth="1"/>
    <col min="3" max="3" width="12.7265625" style="10" customWidth="1"/>
    <col min="4" max="4" width="14.26953125" style="10" customWidth="1"/>
    <col min="5" max="5" width="8" style="10" customWidth="1"/>
    <col min="6" max="6" width="8.1796875" style="10" customWidth="1"/>
    <col min="7" max="7" width="13.453125" style="10" customWidth="1"/>
    <col min="8" max="14" width="12.81640625"/>
    <col min="18" max="18" width="12.81640625"/>
    <col min="19" max="20" width="13.1796875" style="10" customWidth="1"/>
    <col min="21" max="21" width="12.36328125" style="10" customWidth="1"/>
    <col min="22" max="22" width="51.81640625" style="10" customWidth="1"/>
    <col min="23" max="24" width="12.81640625"/>
  </cols>
  <sheetData>
    <row r="1" spans="1:38">
      <c r="A1" s="10" t="s">
        <v>91</v>
      </c>
    </row>
    <row r="3" spans="1:38">
      <c r="B3" s="11"/>
    </row>
    <row r="4" spans="1:38">
      <c r="B4" s="11"/>
      <c r="C4" s="11" t="s">
        <v>92</v>
      </c>
    </row>
    <row r="5" spans="1:38">
      <c r="C5" s="11" t="s">
        <v>93</v>
      </c>
    </row>
    <row r="6" spans="1:38">
      <c r="C6" s="12"/>
      <c r="S6" s="18" t="s">
        <v>94</v>
      </c>
      <c r="T6" s="18" t="s">
        <v>95</v>
      </c>
      <c r="U6" s="18" t="s">
        <v>96</v>
      </c>
      <c r="V6" s="14" t="s">
        <v>97</v>
      </c>
    </row>
    <row r="7" spans="1:38">
      <c r="D7" s="13"/>
      <c r="F7" s="10" t="s">
        <v>98</v>
      </c>
      <c r="I7" s="10"/>
      <c r="J7" s="10"/>
      <c r="K7" s="10"/>
      <c r="L7" s="10"/>
      <c r="M7" s="10"/>
      <c r="N7" s="10"/>
      <c r="S7" s="19">
        <v>0</v>
      </c>
      <c r="T7" s="19">
        <v>0</v>
      </c>
      <c r="U7" s="10">
        <v>3</v>
      </c>
      <c r="V7" s="10" t="s">
        <v>99</v>
      </c>
    </row>
    <row r="8" spans="1:38">
      <c r="S8" s="19">
        <v>2</v>
      </c>
      <c r="T8" s="19">
        <v>0</v>
      </c>
      <c r="U8" s="10">
        <v>4</v>
      </c>
      <c r="V8" s="10" t="s">
        <v>100</v>
      </c>
    </row>
    <row r="9" spans="1:38">
      <c r="S9" s="19">
        <v>0</v>
      </c>
      <c r="T9" s="19">
        <v>0</v>
      </c>
      <c r="U9" s="10">
        <v>3</v>
      </c>
      <c r="V9" s="10" t="s">
        <v>101</v>
      </c>
    </row>
    <row r="10" spans="1:38">
      <c r="S10" s="19"/>
      <c r="T10" s="19"/>
    </row>
    <row r="11" spans="1:38">
      <c r="C11" s="14" t="s">
        <v>3</v>
      </c>
      <c r="D11" s="15" t="s">
        <v>11</v>
      </c>
      <c r="E11" s="16" t="s">
        <v>39</v>
      </c>
      <c r="F11" s="15" t="s">
        <v>10</v>
      </c>
      <c r="G11" s="12" t="s">
        <v>5</v>
      </c>
      <c r="H11" s="13" t="s">
        <v>72</v>
      </c>
      <c r="I11" s="13" t="s">
        <v>73</v>
      </c>
      <c r="J11" s="13" t="s">
        <v>74</v>
      </c>
      <c r="K11" s="13" t="s">
        <v>75</v>
      </c>
      <c r="L11" s="13" t="s">
        <v>76</v>
      </c>
      <c r="M11" s="13" t="s">
        <v>77</v>
      </c>
      <c r="N11" s="13" t="s">
        <v>78</v>
      </c>
      <c r="S11" s="19"/>
      <c r="T11" s="19"/>
    </row>
    <row r="12" spans="1:38">
      <c r="C12" s="10" t="s">
        <v>102</v>
      </c>
      <c r="D12" t="s">
        <v>16</v>
      </c>
      <c r="E12">
        <v>1</v>
      </c>
      <c r="F12" s="13">
        <v>2020</v>
      </c>
      <c r="G12" s="13" t="s">
        <v>103</v>
      </c>
      <c r="H12" s="1">
        <v>18.355750457677701</v>
      </c>
      <c r="I12" s="1">
        <v>40.475648521618901</v>
      </c>
      <c r="J12" s="1">
        <v>1.12363041550962</v>
      </c>
      <c r="K12" s="1">
        <v>0.82176283040214004</v>
      </c>
      <c r="L12" s="1">
        <v>11.313380643834201</v>
      </c>
      <c r="M12" s="1">
        <v>13.4671333024787</v>
      </c>
      <c r="N12" s="1">
        <v>8.4582052770749705</v>
      </c>
      <c r="Y12" s="20">
        <v>17.280342235421202</v>
      </c>
      <c r="AE12" s="13" t="s">
        <v>104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1:38">
      <c r="B13" s="1"/>
      <c r="C13"/>
      <c r="D13" t="s">
        <v>16</v>
      </c>
      <c r="E13">
        <v>1</v>
      </c>
      <c r="F13" s="13">
        <v>2020</v>
      </c>
      <c r="G13" s="13" t="s">
        <v>88</v>
      </c>
      <c r="H13" s="1"/>
      <c r="I13" s="1"/>
      <c r="J13" s="1"/>
      <c r="K13" s="1"/>
      <c r="L13" s="17"/>
      <c r="M13" s="1"/>
      <c r="N13" s="17"/>
      <c r="Y13" s="20">
        <v>2.9603718469762401</v>
      </c>
      <c r="AE13" s="13" t="s">
        <v>88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1:38">
      <c r="B14" s="1"/>
      <c r="C14"/>
      <c r="D14" t="s">
        <v>16</v>
      </c>
      <c r="E14">
        <v>1</v>
      </c>
      <c r="F14" s="13">
        <v>2021</v>
      </c>
      <c r="G14" s="13" t="s">
        <v>103</v>
      </c>
      <c r="H14" s="1">
        <v>18.446734125270002</v>
      </c>
      <c r="I14" s="1">
        <v>41.766371552833398</v>
      </c>
      <c r="J14" s="1">
        <v>1.1299186207960501</v>
      </c>
      <c r="K14" s="1">
        <v>0.83200658233055702</v>
      </c>
      <c r="L14" s="1">
        <v>12.289220662347001</v>
      </c>
      <c r="M14" s="1">
        <v>13.382939308855301</v>
      </c>
      <c r="N14" s="1">
        <v>9.4636666580479094</v>
      </c>
      <c r="Y14" s="20">
        <v>16.606351663066999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1:38">
      <c r="B15" s="1"/>
      <c r="C15"/>
      <c r="D15" t="s">
        <v>16</v>
      </c>
      <c r="E15">
        <v>1</v>
      </c>
      <c r="F15" s="13">
        <v>2021</v>
      </c>
      <c r="G15" s="13" t="s">
        <v>88</v>
      </c>
      <c r="H15" s="1"/>
      <c r="I15" s="1"/>
      <c r="J15" s="1"/>
      <c r="K15" s="1"/>
      <c r="L15" s="17"/>
      <c r="M15" s="1"/>
      <c r="N15" s="17"/>
      <c r="Y15" s="20">
        <v>3.3122833303167698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1:38">
      <c r="B16" s="1"/>
      <c r="C16"/>
      <c r="D16" t="s">
        <v>16</v>
      </c>
      <c r="E16">
        <v>1</v>
      </c>
      <c r="F16" s="13">
        <v>2022</v>
      </c>
      <c r="G16" s="13" t="s">
        <v>103</v>
      </c>
      <c r="H16" s="1">
        <v>20.0269455106449</v>
      </c>
      <c r="I16" s="1">
        <v>57.024512194425697</v>
      </c>
      <c r="J16" s="1">
        <v>2.5378936573074098</v>
      </c>
      <c r="K16" s="1">
        <v>0.82822174226061995</v>
      </c>
      <c r="L16" s="1">
        <v>11.015981847166501</v>
      </c>
      <c r="M16" s="1">
        <v>16.145294055332698</v>
      </c>
      <c r="N16" s="1">
        <v>8.8587986176694304</v>
      </c>
      <c r="Y16" s="20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1"/>
      <c r="C17"/>
      <c r="D17" t="s">
        <v>16</v>
      </c>
      <c r="E17">
        <v>1</v>
      </c>
      <c r="F17" s="13">
        <v>2022</v>
      </c>
      <c r="G17" s="13" t="s">
        <v>88</v>
      </c>
      <c r="H17" s="1"/>
      <c r="I17" s="1"/>
      <c r="J17" s="1"/>
      <c r="K17" s="1"/>
      <c r="L17" s="17"/>
      <c r="M17" s="1"/>
      <c r="N17" s="17"/>
      <c r="Y17" s="20">
        <v>3.1005795161842999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1"/>
      <c r="C18"/>
      <c r="D18" t="s">
        <v>16</v>
      </c>
      <c r="E18">
        <v>1</v>
      </c>
      <c r="F18" s="13">
        <v>2023</v>
      </c>
      <c r="G18" s="13" t="s">
        <v>103</v>
      </c>
      <c r="H18" s="1">
        <v>18.555748914943901</v>
      </c>
      <c r="I18" s="1">
        <v>44.566067533467098</v>
      </c>
      <c r="J18" s="1">
        <v>2.8269257410264301</v>
      </c>
      <c r="K18" s="1">
        <v>0.80887928211457405</v>
      </c>
      <c r="L18" s="1">
        <v>15.1965301553019</v>
      </c>
      <c r="M18" s="1">
        <v>16.0691779903322</v>
      </c>
      <c r="N18" s="1">
        <v>7.8217966575131097</v>
      </c>
      <c r="Y18" s="20">
        <v>18.066180158387301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1"/>
      <c r="C19"/>
      <c r="D19" t="s">
        <v>16</v>
      </c>
      <c r="E19">
        <v>1</v>
      </c>
      <c r="F19" s="13">
        <v>2023</v>
      </c>
      <c r="G19" s="13" t="s">
        <v>88</v>
      </c>
      <c r="H19" s="1"/>
      <c r="I19" s="1"/>
      <c r="J19" s="1"/>
      <c r="K19" s="1"/>
      <c r="L19" s="17"/>
      <c r="M19" s="1"/>
      <c r="N19" s="17"/>
      <c r="Y19" s="20">
        <v>2.7376288301295899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1"/>
      <c r="C20"/>
      <c r="D20" t="s">
        <v>16</v>
      </c>
      <c r="E20">
        <v>1</v>
      </c>
      <c r="F20" s="13">
        <v>2024</v>
      </c>
      <c r="G20" s="13" t="s">
        <v>103</v>
      </c>
      <c r="H20" s="1">
        <v>18.665211405944699</v>
      </c>
      <c r="I20" s="1">
        <v>38.826759588768901</v>
      </c>
      <c r="J20" s="1">
        <v>2.09366947649902</v>
      </c>
      <c r="K20" s="1">
        <v>0.64116877548081996</v>
      </c>
      <c r="L20" s="1">
        <v>19.771069577291001</v>
      </c>
      <c r="M20" s="1">
        <v>16.361196935102299</v>
      </c>
      <c r="N20" s="1">
        <v>8.6290469320477108</v>
      </c>
      <c r="Y20" s="20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1"/>
      <c r="C21"/>
      <c r="D21" t="s">
        <v>16</v>
      </c>
      <c r="E21">
        <v>1</v>
      </c>
      <c r="F21" s="13">
        <v>2024</v>
      </c>
      <c r="G21" s="13" t="s">
        <v>88</v>
      </c>
      <c r="H21" s="1"/>
      <c r="I21" s="1"/>
      <c r="J21" s="1"/>
      <c r="K21" s="1"/>
      <c r="L21" s="17"/>
      <c r="M21" s="1"/>
      <c r="N21" s="17"/>
      <c r="Y21" s="20">
        <v>3.0201664262166998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1"/>
      <c r="C22"/>
      <c r="D22" t="s">
        <v>16</v>
      </c>
      <c r="E22">
        <v>1</v>
      </c>
      <c r="F22" s="13">
        <v>2025</v>
      </c>
      <c r="G22" s="13" t="s">
        <v>103</v>
      </c>
      <c r="H22" s="1">
        <v>12.796014213720101</v>
      </c>
      <c r="I22" s="1">
        <v>38.926525256505101</v>
      </c>
      <c r="J22" s="1">
        <v>1.6192999969145301</v>
      </c>
      <c r="K22" s="1">
        <v>0.79408610387740297</v>
      </c>
      <c r="L22" s="1">
        <v>11.361981291782399</v>
      </c>
      <c r="M22" s="1">
        <v>13.509841972642199</v>
      </c>
      <c r="N22" s="1">
        <v>6.1634520212897099</v>
      </c>
      <c r="Y22" s="20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1"/>
      <c r="C23"/>
      <c r="D23" t="s">
        <v>16</v>
      </c>
      <c r="E23">
        <v>1</v>
      </c>
      <c r="F23" s="13">
        <v>2025</v>
      </c>
      <c r="G23" s="13" t="s">
        <v>88</v>
      </c>
      <c r="H23" s="1"/>
      <c r="I23" s="1"/>
      <c r="J23" s="1"/>
      <c r="K23" s="1"/>
      <c r="L23" s="17"/>
      <c r="M23" s="1"/>
      <c r="N23" s="17"/>
      <c r="Y23" s="20">
        <v>2.1572082074513999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1"/>
      <c r="C24"/>
      <c r="D24" t="s">
        <v>16</v>
      </c>
      <c r="E24">
        <v>1</v>
      </c>
      <c r="F24" s="13">
        <v>2026</v>
      </c>
      <c r="G24" s="13" t="s">
        <v>103</v>
      </c>
      <c r="H24" s="1">
        <v>11.316538208371901</v>
      </c>
      <c r="I24" s="1">
        <v>38.174442201686901</v>
      </c>
      <c r="J24" s="1">
        <v>1.59322520621207</v>
      </c>
      <c r="K24" s="1">
        <v>0.74161674472899397</v>
      </c>
      <c r="L24" s="1">
        <v>12.1179399259488</v>
      </c>
      <c r="M24" s="1">
        <v>13.6385666563818</v>
      </c>
      <c r="N24" s="1">
        <v>5.1965721751517204</v>
      </c>
      <c r="Y24" s="20">
        <v>17.788577645788301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1"/>
      <c r="C25"/>
      <c r="D25" t="s">
        <v>16</v>
      </c>
      <c r="E25">
        <v>1</v>
      </c>
      <c r="F25" s="13">
        <v>2026</v>
      </c>
      <c r="G25" s="13" t="s">
        <v>88</v>
      </c>
      <c r="H25" s="1"/>
      <c r="I25" s="1"/>
      <c r="J25" s="1"/>
      <c r="K25" s="1"/>
      <c r="L25" s="17"/>
      <c r="M25" s="1"/>
      <c r="N25" s="17"/>
      <c r="Y25" s="20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1"/>
      <c r="C26"/>
      <c r="D26" t="s">
        <v>16</v>
      </c>
      <c r="E26">
        <v>1</v>
      </c>
      <c r="F26" s="13">
        <v>2027</v>
      </c>
      <c r="G26" s="13" t="s">
        <v>103</v>
      </c>
      <c r="H26" s="1">
        <v>10.598924478041701</v>
      </c>
      <c r="I26" s="1">
        <v>37.957314458603399</v>
      </c>
      <c r="J26" s="1">
        <v>0.95281135688573404</v>
      </c>
      <c r="K26" s="1">
        <v>0.82867427748637101</v>
      </c>
      <c r="L26" s="1">
        <v>11.3600980253008</v>
      </c>
      <c r="M26" s="1">
        <v>13.785274637457601</v>
      </c>
      <c r="N26" s="1">
        <v>4.6111708665021096</v>
      </c>
      <c r="Y26" s="20">
        <v>17.998344895608401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1"/>
      <c r="C27"/>
      <c r="D27" t="s">
        <v>16</v>
      </c>
      <c r="E27">
        <v>1</v>
      </c>
      <c r="F27" s="13">
        <v>2027</v>
      </c>
      <c r="G27" s="13" t="s">
        <v>88</v>
      </c>
      <c r="H27" s="1"/>
      <c r="I27" s="1"/>
      <c r="J27" s="1"/>
      <c r="K27" s="1"/>
      <c r="L27" s="17"/>
      <c r="M27" s="1"/>
      <c r="N27" s="17"/>
      <c r="Y27" s="20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1"/>
      <c r="C28"/>
      <c r="D28" t="s">
        <v>16</v>
      </c>
      <c r="E28">
        <v>1</v>
      </c>
      <c r="F28" s="13">
        <v>2028</v>
      </c>
      <c r="G28" s="13" t="s">
        <v>103</v>
      </c>
      <c r="H28" s="1">
        <v>9.0888709647228296</v>
      </c>
      <c r="I28" s="1">
        <v>40.417179075388297</v>
      </c>
      <c r="J28" s="1">
        <v>0.87452106602900304</v>
      </c>
      <c r="K28" s="1">
        <v>0.803579142240049</v>
      </c>
      <c r="L28" s="1">
        <v>15.1290753882547</v>
      </c>
      <c r="M28" s="1">
        <v>13.8402065926155</v>
      </c>
      <c r="N28" s="1">
        <v>4.7561436385374902</v>
      </c>
      <c r="Y28" s="20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1"/>
      <c r="C29"/>
      <c r="D29" t="s">
        <v>16</v>
      </c>
      <c r="E29">
        <v>1</v>
      </c>
      <c r="F29" s="13">
        <v>2028</v>
      </c>
      <c r="G29" s="13" t="s">
        <v>88</v>
      </c>
      <c r="H29" s="1"/>
      <c r="I29" s="1"/>
      <c r="J29" s="1"/>
      <c r="K29" s="1"/>
      <c r="L29" s="17"/>
      <c r="M29" s="1"/>
      <c r="N29" s="17"/>
      <c r="Y29" s="20">
        <v>1.6646502734881199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1"/>
      <c r="C30"/>
      <c r="D30" t="s">
        <v>16</v>
      </c>
      <c r="E30">
        <v>1</v>
      </c>
      <c r="F30" s="13">
        <v>2029</v>
      </c>
      <c r="G30" s="13" t="s">
        <v>103</v>
      </c>
      <c r="H30" s="1">
        <v>10.846799681168401</v>
      </c>
      <c r="I30" s="1">
        <v>35.6937071819397</v>
      </c>
      <c r="J30" s="1">
        <v>0.79492712372724605</v>
      </c>
      <c r="K30" s="1">
        <v>0.76473664074874004</v>
      </c>
      <c r="L30" s="1">
        <v>11.331893448524101</v>
      </c>
      <c r="M30" s="1">
        <v>13.895262357297099</v>
      </c>
      <c r="N30" s="1">
        <v>4.1947029860125404</v>
      </c>
      <c r="Y30" s="20">
        <v>18.756900813534902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1"/>
      <c r="C31"/>
      <c r="D31" t="s">
        <v>16</v>
      </c>
      <c r="E31">
        <v>1</v>
      </c>
      <c r="F31" s="13">
        <v>2029</v>
      </c>
      <c r="G31" s="13" t="s">
        <v>88</v>
      </c>
      <c r="H31" s="1"/>
      <c r="I31" s="1"/>
      <c r="J31" s="1"/>
      <c r="K31" s="1"/>
      <c r="L31" s="17"/>
      <c r="M31" s="1"/>
      <c r="N31" s="17"/>
      <c r="Y31" s="20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1"/>
      <c r="C32"/>
      <c r="D32" t="s">
        <v>16</v>
      </c>
      <c r="E32">
        <v>1</v>
      </c>
      <c r="F32" s="13">
        <v>2030</v>
      </c>
      <c r="G32" s="13" t="s">
        <v>103</v>
      </c>
      <c r="H32" s="1">
        <v>11.8934414686825</v>
      </c>
      <c r="I32" s="1">
        <v>32.974786204875102</v>
      </c>
      <c r="J32" s="1">
        <v>0.12995988892317201</v>
      </c>
      <c r="K32" s="1">
        <v>0.831761981590043</v>
      </c>
      <c r="L32" s="1">
        <v>12.357297130515301</v>
      </c>
      <c r="M32" s="1">
        <v>13.970500164558301</v>
      </c>
      <c r="N32" s="1">
        <v>4.2182559863313704</v>
      </c>
      <c r="Y32" s="20">
        <v>19.471826209503199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1"/>
      <c r="C33"/>
      <c r="D33" t="s">
        <v>16</v>
      </c>
      <c r="E33">
        <v>1</v>
      </c>
      <c r="F33" s="13">
        <v>2030</v>
      </c>
      <c r="G33" s="13" t="s">
        <v>88</v>
      </c>
      <c r="H33" s="1"/>
      <c r="I33" s="1"/>
      <c r="J33" s="1"/>
      <c r="K33" s="1"/>
      <c r="L33" s="17"/>
      <c r="M33" s="1"/>
      <c r="N33" s="17"/>
      <c r="Y33" s="20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1"/>
      <c r="C34"/>
      <c r="D34" t="s">
        <v>16</v>
      </c>
      <c r="E34">
        <v>1</v>
      </c>
      <c r="F34" s="13">
        <v>2031</v>
      </c>
      <c r="G34" s="13" t="s">
        <v>103</v>
      </c>
      <c r="H34" s="1">
        <v>26.6624976756145</v>
      </c>
      <c r="I34" s="1">
        <v>38.189170723850602</v>
      </c>
      <c r="J34" s="1">
        <v>10.492980170729201</v>
      </c>
      <c r="K34" s="1">
        <v>0.85733927707497704</v>
      </c>
      <c r="L34" s="1">
        <v>11.9277028180603</v>
      </c>
      <c r="M34" s="1">
        <v>14.353836542219501</v>
      </c>
      <c r="N34" s="1">
        <v>3.1300401221022298</v>
      </c>
      <c r="Y34" s="20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1"/>
      <c r="C35"/>
      <c r="D35" t="s">
        <v>16</v>
      </c>
      <c r="E35">
        <v>1</v>
      </c>
      <c r="F35" s="13">
        <v>2031</v>
      </c>
      <c r="G35" s="13" t="s">
        <v>88</v>
      </c>
      <c r="H35" s="1"/>
      <c r="I35" s="1"/>
      <c r="J35" s="1"/>
      <c r="K35" s="1"/>
      <c r="L35" s="17"/>
      <c r="M35" s="1"/>
      <c r="N35" s="17"/>
      <c r="Y35" s="20">
        <v>1.0955140427357799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1"/>
      <c r="C36"/>
      <c r="D36" t="s">
        <v>16</v>
      </c>
      <c r="E36">
        <v>1</v>
      </c>
      <c r="F36" s="13">
        <v>2032</v>
      </c>
      <c r="G36" s="13" t="s">
        <v>103</v>
      </c>
      <c r="H36" s="1">
        <v>41.060340861874003</v>
      </c>
      <c r="I36" s="1">
        <v>33.784378818265999</v>
      </c>
      <c r="J36" s="1">
        <v>20.286174020364101</v>
      </c>
      <c r="K36" s="1">
        <v>0.81869012866399105</v>
      </c>
      <c r="L36" s="1">
        <v>24.567373423840401</v>
      </c>
      <c r="M36" s="1">
        <v>17.906977486372501</v>
      </c>
      <c r="N36" s="1">
        <v>3.8041366296410599</v>
      </c>
      <c r="Y36" s="20">
        <v>18.675290730741501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1"/>
      <c r="C37"/>
      <c r="D37" t="s">
        <v>16</v>
      </c>
      <c r="E37">
        <v>1</v>
      </c>
      <c r="F37" s="13">
        <v>2032</v>
      </c>
      <c r="G37" s="13" t="s">
        <v>88</v>
      </c>
      <c r="H37" s="1"/>
      <c r="I37" s="1"/>
      <c r="J37" s="1"/>
      <c r="K37" s="1"/>
      <c r="L37" s="17"/>
      <c r="M37" s="1"/>
      <c r="N37" s="17"/>
      <c r="Y37" s="20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1"/>
      <c r="C38"/>
      <c r="D38" t="s">
        <v>16</v>
      </c>
      <c r="E38">
        <v>1</v>
      </c>
      <c r="F38" s="13">
        <v>2033</v>
      </c>
      <c r="G38" s="13" t="s">
        <v>103</v>
      </c>
      <c r="H38" s="1">
        <v>52.677021330864903</v>
      </c>
      <c r="I38" s="1">
        <v>51.329726921526301</v>
      </c>
      <c r="J38" s="1">
        <v>28.9923556824026</v>
      </c>
      <c r="K38" s="1">
        <v>0.808961901676437</v>
      </c>
      <c r="L38" s="1">
        <v>27.800833929856999</v>
      </c>
      <c r="M38" s="1">
        <v>18.1251942507457</v>
      </c>
      <c r="N38" s="1">
        <v>4.0740927160649996</v>
      </c>
      <c r="Y38" s="20">
        <v>18.524089251259898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1"/>
      <c r="C39"/>
      <c r="D39" t="s">
        <v>16</v>
      </c>
      <c r="E39">
        <v>1</v>
      </c>
      <c r="F39" s="13">
        <v>2033</v>
      </c>
      <c r="G39" s="13" t="s">
        <v>88</v>
      </c>
      <c r="H39" s="1"/>
      <c r="I39" s="1"/>
      <c r="J39" s="1"/>
      <c r="K39" s="1"/>
      <c r="L39" s="17"/>
      <c r="M39" s="1"/>
      <c r="N39" s="17"/>
      <c r="Y39" s="20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1"/>
      <c r="C40"/>
      <c r="D40" t="s">
        <v>16</v>
      </c>
      <c r="E40">
        <v>1</v>
      </c>
      <c r="F40" s="13">
        <v>2034</v>
      </c>
      <c r="G40" s="13" t="s">
        <v>103</v>
      </c>
      <c r="H40" s="1">
        <v>64.047145130103999</v>
      </c>
      <c r="I40" s="1">
        <v>57.3563338776097</v>
      </c>
      <c r="J40" s="1">
        <v>37.535728540573999</v>
      </c>
      <c r="K40" s="1">
        <v>0.77563966522678296</v>
      </c>
      <c r="L40" s="1">
        <v>26.064567962563</v>
      </c>
      <c r="M40" s="1">
        <v>17.385929281086099</v>
      </c>
      <c r="N40" s="1">
        <v>3.2518774712537102</v>
      </c>
      <c r="Y40" s="20">
        <v>18.313044794816399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1"/>
      <c r="C41"/>
      <c r="D41" t="s">
        <v>16</v>
      </c>
      <c r="E41">
        <v>1</v>
      </c>
      <c r="F41" s="13">
        <v>2034</v>
      </c>
      <c r="G41" s="13" t="s">
        <v>88</v>
      </c>
      <c r="H41" s="1"/>
      <c r="I41" s="1"/>
      <c r="J41" s="1"/>
      <c r="K41" s="1"/>
      <c r="L41" s="17"/>
      <c r="M41" s="1"/>
      <c r="N41" s="17"/>
      <c r="Y41" s="20">
        <v>1.1381571149387999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1"/>
      <c r="C42"/>
      <c r="D42" t="s">
        <v>16</v>
      </c>
      <c r="E42">
        <v>1</v>
      </c>
      <c r="F42" s="13">
        <v>2035</v>
      </c>
      <c r="G42" s="13" t="s">
        <v>103</v>
      </c>
      <c r="H42" s="1">
        <v>71.370187688984899</v>
      </c>
      <c r="I42" s="1">
        <v>39.658335583359097</v>
      </c>
      <c r="J42" s="1">
        <v>46.869524087216</v>
      </c>
      <c r="K42" s="1">
        <v>0.65708114779389104</v>
      </c>
      <c r="L42" s="1">
        <v>24.641278309163798</v>
      </c>
      <c r="M42" s="1">
        <v>17.198250015427298</v>
      </c>
      <c r="N42" s="1">
        <v>2.3830274863725198</v>
      </c>
      <c r="Y42" s="20">
        <v>20.200143199064101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1"/>
      <c r="C43"/>
      <c r="D43" t="s">
        <v>16</v>
      </c>
      <c r="E43">
        <v>1</v>
      </c>
      <c r="F43" s="13">
        <v>2035</v>
      </c>
      <c r="G43" s="13" t="s">
        <v>88</v>
      </c>
      <c r="H43" s="1"/>
      <c r="I43" s="1"/>
      <c r="J43" s="1"/>
      <c r="K43" s="1"/>
      <c r="L43" s="17"/>
      <c r="M43" s="1"/>
      <c r="N43" s="17"/>
      <c r="Y43" s="20">
        <v>0.83405962023038205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1"/>
      <c r="C44"/>
      <c r="D44" t="s">
        <v>16</v>
      </c>
      <c r="E44">
        <v>1</v>
      </c>
      <c r="F44" s="13">
        <v>2036</v>
      </c>
      <c r="G44" s="13" t="s">
        <v>103</v>
      </c>
      <c r="H44" s="1">
        <v>83.0276779800474</v>
      </c>
      <c r="I44" s="1">
        <v>38.2804393249409</v>
      </c>
      <c r="J44" s="1">
        <v>57.596766142137099</v>
      </c>
      <c r="K44" s="1">
        <v>0.63087712393294304</v>
      </c>
      <c r="L44" s="1">
        <v>25.252638887174701</v>
      </c>
      <c r="M44" s="1">
        <v>17.050051979841601</v>
      </c>
      <c r="N44" s="1">
        <v>2.2385180258150799</v>
      </c>
      <c r="Y44" s="20">
        <v>23.660538544636399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1"/>
      <c r="C45"/>
      <c r="D45" t="s">
        <v>16</v>
      </c>
      <c r="E45">
        <v>1</v>
      </c>
      <c r="F45" s="13">
        <v>2036</v>
      </c>
      <c r="G45" s="13" t="s">
        <v>88</v>
      </c>
      <c r="H45" s="1"/>
      <c r="I45" s="1"/>
      <c r="J45" s="1"/>
      <c r="K45" s="1"/>
      <c r="L45" s="17"/>
      <c r="M45" s="1"/>
      <c r="N45" s="17"/>
      <c r="Y45" s="20">
        <v>0.78348130903527702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1"/>
      <c r="C46"/>
      <c r="D46" t="s">
        <v>16</v>
      </c>
      <c r="E46">
        <v>1</v>
      </c>
      <c r="F46" s="13">
        <v>2037</v>
      </c>
      <c r="G46" s="13" t="s">
        <v>103</v>
      </c>
      <c r="H46" s="1">
        <v>94.177123254139701</v>
      </c>
      <c r="I46" s="1">
        <v>37.029939575336897</v>
      </c>
      <c r="J46" s="1">
        <v>68.345690980150295</v>
      </c>
      <c r="K46" s="1">
        <v>0.59655423459837398</v>
      </c>
      <c r="L46" s="1">
        <v>26.425806767458599</v>
      </c>
      <c r="M46" s="1">
        <v>16.971784078988001</v>
      </c>
      <c r="N46" s="1">
        <v>2.22497593263396</v>
      </c>
      <c r="Y46" s="20">
        <v>27.077397413246899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1"/>
      <c r="C47"/>
      <c r="D47" t="s">
        <v>16</v>
      </c>
      <c r="E47">
        <v>1</v>
      </c>
      <c r="F47" s="13">
        <v>2037</v>
      </c>
      <c r="G47" s="13" t="s">
        <v>88</v>
      </c>
      <c r="H47" s="1"/>
      <c r="I47" s="1"/>
      <c r="J47" s="1"/>
      <c r="K47" s="1"/>
      <c r="L47" s="17"/>
      <c r="M47" s="1"/>
      <c r="N47" s="17"/>
      <c r="Y47" s="20">
        <v>0.77874157642188602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1"/>
      <c r="C48"/>
      <c r="D48" t="s">
        <v>16</v>
      </c>
      <c r="E48">
        <v>1</v>
      </c>
      <c r="F48" s="13">
        <v>2038</v>
      </c>
      <c r="G48" s="13" t="s">
        <v>103</v>
      </c>
      <c r="H48" s="1">
        <v>105.218125167129</v>
      </c>
      <c r="I48" s="1">
        <v>36.461262291772002</v>
      </c>
      <c r="J48" s="1">
        <v>79.048824190064906</v>
      </c>
      <c r="K48" s="1">
        <v>0.56492296749974302</v>
      </c>
      <c r="L48" s="1">
        <v>27.247343258253601</v>
      </c>
      <c r="M48" s="1">
        <v>16.868955394425601</v>
      </c>
      <c r="N48" s="1">
        <v>2.1771014670472102</v>
      </c>
      <c r="Y48" s="20">
        <v>30.341438995680299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1"/>
      <c r="C49"/>
      <c r="D49" t="s">
        <v>16</v>
      </c>
      <c r="E49">
        <v>1</v>
      </c>
      <c r="F49" s="13">
        <v>2038</v>
      </c>
      <c r="G49" s="13" t="s">
        <v>88</v>
      </c>
      <c r="H49" s="1"/>
      <c r="I49" s="1"/>
      <c r="J49" s="1"/>
      <c r="K49" s="1"/>
      <c r="L49" s="17"/>
      <c r="M49" s="1"/>
      <c r="N49" s="17"/>
      <c r="Y49" s="20">
        <v>0.76198551346652299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1"/>
      <c r="C50"/>
      <c r="D50" t="s">
        <v>16</v>
      </c>
      <c r="E50">
        <v>1</v>
      </c>
      <c r="F50" s="13">
        <v>2039</v>
      </c>
      <c r="G50" s="13" t="s">
        <v>103</v>
      </c>
      <c r="H50" s="1">
        <v>116.64059827213801</v>
      </c>
      <c r="I50" s="1">
        <v>36.035279332479703</v>
      </c>
      <c r="J50" s="1">
        <v>89.740439247146</v>
      </c>
      <c r="K50" s="1">
        <v>0.54610548740100895</v>
      </c>
      <c r="L50" s="1">
        <v>28.395209009564901</v>
      </c>
      <c r="M50" s="1">
        <v>16.8775035894271</v>
      </c>
      <c r="N50" s="1">
        <v>2.3179482478864499</v>
      </c>
      <c r="Y50" s="20">
        <v>34.097040323974099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1"/>
      <c r="C51"/>
      <c r="D51" t="s">
        <v>16</v>
      </c>
      <c r="E51">
        <v>1</v>
      </c>
      <c r="F51" s="13">
        <v>2039</v>
      </c>
      <c r="G51" s="13" t="s">
        <v>88</v>
      </c>
      <c r="H51" s="1"/>
      <c r="I51" s="1"/>
      <c r="J51" s="1"/>
      <c r="K51" s="1"/>
      <c r="L51" s="17"/>
      <c r="M51" s="1"/>
      <c r="N51" s="17"/>
      <c r="Y51" s="20">
        <v>0.81128188676025903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1"/>
      <c r="C52"/>
      <c r="D52" t="s">
        <v>16</v>
      </c>
      <c r="E52">
        <v>1</v>
      </c>
      <c r="F52" s="13">
        <v>2040</v>
      </c>
      <c r="G52" s="13" t="s">
        <v>103</v>
      </c>
      <c r="H52" s="1">
        <v>128.037285611437</v>
      </c>
      <c r="I52" s="1">
        <v>34.689576205574298</v>
      </c>
      <c r="J52" s="1">
        <v>100.453650509102</v>
      </c>
      <c r="K52" s="1">
        <v>0.52705969371593098</v>
      </c>
      <c r="L52" s="1">
        <v>29.930804731049999</v>
      </c>
      <c r="M52" s="1">
        <v>16.979977208680499</v>
      </c>
      <c r="N52" s="1">
        <v>2.3701399331482098</v>
      </c>
      <c r="Y52" s="20">
        <v>37.357014557235402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1"/>
      <c r="C53"/>
      <c r="D53" t="s">
        <v>16</v>
      </c>
      <c r="E53">
        <v>1</v>
      </c>
      <c r="F53" s="13">
        <v>2040</v>
      </c>
      <c r="G53" s="13" t="s">
        <v>88</v>
      </c>
      <c r="H53" s="1"/>
      <c r="I53" s="1"/>
      <c r="J53" s="1"/>
      <c r="K53" s="1"/>
      <c r="L53" s="17"/>
      <c r="M53" s="1"/>
      <c r="N53" s="17"/>
      <c r="Y53" s="20">
        <v>0.82954897660187199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1"/>
      <c r="C54"/>
      <c r="D54" t="s">
        <v>16</v>
      </c>
      <c r="E54">
        <v>1</v>
      </c>
      <c r="F54" s="13">
        <v>2041</v>
      </c>
      <c r="G54" s="13" t="s">
        <v>103</v>
      </c>
      <c r="H54" s="1">
        <v>141.665734135555</v>
      </c>
      <c r="I54" s="1">
        <v>37.589265582330597</v>
      </c>
      <c r="J54" s="1">
        <v>111.26653625424299</v>
      </c>
      <c r="K54" s="1">
        <v>0.590945753882546</v>
      </c>
      <c r="L54" s="1">
        <v>33.265821803969999</v>
      </c>
      <c r="M54" s="1">
        <v>17.099709225547699</v>
      </c>
      <c r="N54" s="1">
        <v>2.4932865309060999</v>
      </c>
      <c r="Y54" s="20">
        <v>37.111224348452097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1"/>
      <c r="C55"/>
      <c r="D55" t="s">
        <v>16</v>
      </c>
      <c r="E55">
        <v>1</v>
      </c>
      <c r="F55" s="13">
        <v>2041</v>
      </c>
      <c r="G55" s="13" t="s">
        <v>88</v>
      </c>
      <c r="H55" s="1"/>
      <c r="I55" s="1"/>
      <c r="J55" s="1"/>
      <c r="K55" s="1"/>
      <c r="L55" s="17"/>
      <c r="M55" s="1"/>
      <c r="N55" s="17"/>
      <c r="Y55" s="20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1"/>
      <c r="C56"/>
      <c r="D56" t="s">
        <v>16</v>
      </c>
      <c r="E56">
        <v>1</v>
      </c>
      <c r="F56" s="13">
        <v>2042</v>
      </c>
      <c r="G56" s="13" t="s">
        <v>103</v>
      </c>
      <c r="H56" s="1">
        <v>154.91719818985899</v>
      </c>
      <c r="I56" s="1">
        <v>38.1554690452637</v>
      </c>
      <c r="J56" s="1">
        <v>122.052484624087</v>
      </c>
      <c r="K56" s="1">
        <v>0.65163175017998598</v>
      </c>
      <c r="L56" s="1">
        <v>37.017378627995399</v>
      </c>
      <c r="M56" s="1">
        <v>17.647877938907701</v>
      </c>
      <c r="N56" s="1">
        <v>3.9617767931708299</v>
      </c>
      <c r="Y56" s="20">
        <v>22.950856537077001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1"/>
      <c r="C57"/>
      <c r="D57" t="s">
        <v>16</v>
      </c>
      <c r="E57">
        <v>1</v>
      </c>
      <c r="F57" s="13">
        <v>2042</v>
      </c>
      <c r="G57" s="13" t="s">
        <v>88</v>
      </c>
      <c r="H57" s="1"/>
      <c r="I57" s="1"/>
      <c r="J57" s="1"/>
      <c r="K57" s="1"/>
      <c r="L57" s="17"/>
      <c r="M57" s="1"/>
      <c r="N57" s="17"/>
      <c r="Y57" s="20">
        <v>1.3866218776097901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1"/>
      <c r="C58"/>
      <c r="D58" t="s">
        <v>16</v>
      </c>
      <c r="E58">
        <v>1</v>
      </c>
      <c r="F58" s="13">
        <v>2043</v>
      </c>
      <c r="G58" s="13" t="s">
        <v>103</v>
      </c>
      <c r="H58" s="1">
        <v>168.16390836161699</v>
      </c>
      <c r="I58" s="1">
        <v>39.004221559827101</v>
      </c>
      <c r="J58" s="1">
        <v>133.00109595803801</v>
      </c>
      <c r="K58" s="1">
        <v>0.64996102468373995</v>
      </c>
      <c r="L58" s="1">
        <v>39.791657451403999</v>
      </c>
      <c r="M58" s="1">
        <v>17.8118199218348</v>
      </c>
      <c r="N58" s="1">
        <v>4.2743011189961999</v>
      </c>
      <c r="Y58" s="20">
        <v>23.475456148308101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1"/>
      <c r="C59"/>
      <c r="D59" t="s">
        <v>16</v>
      </c>
      <c r="E59">
        <v>1</v>
      </c>
      <c r="F59" s="13">
        <v>2043</v>
      </c>
      <c r="G59" s="13" t="s">
        <v>88</v>
      </c>
      <c r="H59" s="1"/>
      <c r="I59" s="1"/>
      <c r="J59" s="1"/>
      <c r="K59" s="1"/>
      <c r="L59" s="17"/>
      <c r="M59" s="1"/>
      <c r="N59" s="17"/>
      <c r="Y59" s="20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1"/>
      <c r="C60"/>
      <c r="D60" t="s">
        <v>16</v>
      </c>
      <c r="E60">
        <v>1</v>
      </c>
      <c r="F60" s="13">
        <v>2044</v>
      </c>
      <c r="G60" s="13" t="s">
        <v>103</v>
      </c>
      <c r="H60" s="1">
        <v>181.39141026432199</v>
      </c>
      <c r="I60" s="1">
        <v>41.819432843361099</v>
      </c>
      <c r="J60" s="1">
        <v>143.71447475059099</v>
      </c>
      <c r="K60" s="1">
        <v>0.62731238362645103</v>
      </c>
      <c r="L60" s="1">
        <v>40.687841777229103</v>
      </c>
      <c r="M60" s="1">
        <v>17.178860608865602</v>
      </c>
      <c r="N60" s="1">
        <v>3.3962072783297401</v>
      </c>
      <c r="Y60" s="20">
        <v>38.441714856011501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1"/>
      <c r="C61"/>
      <c r="D61" t="s">
        <v>16</v>
      </c>
      <c r="E61">
        <v>1</v>
      </c>
      <c r="F61" s="13">
        <v>2044</v>
      </c>
      <c r="G61" s="13" t="s">
        <v>88</v>
      </c>
      <c r="H61" s="1"/>
      <c r="I61" s="1"/>
      <c r="J61" s="1"/>
      <c r="K61" s="1"/>
      <c r="L61" s="17"/>
      <c r="M61" s="1"/>
      <c r="N61" s="17"/>
      <c r="Y61" s="20">
        <v>1.1886725474154101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1"/>
      <c r="C62"/>
      <c r="D62" t="s">
        <v>16</v>
      </c>
      <c r="E62">
        <v>1</v>
      </c>
      <c r="F62" s="13">
        <v>2045</v>
      </c>
      <c r="G62" s="13" t="s">
        <v>103</v>
      </c>
      <c r="H62" s="1">
        <v>194.46366070143</v>
      </c>
      <c r="I62" s="1">
        <v>41.992681487627102</v>
      </c>
      <c r="J62" s="1">
        <v>154.50139637971799</v>
      </c>
      <c r="K62" s="1">
        <v>0.582315140800166</v>
      </c>
      <c r="L62" s="1">
        <v>42.132151434742298</v>
      </c>
      <c r="M62" s="1">
        <v>17.087766615242199</v>
      </c>
      <c r="N62" s="1">
        <v>3.5487959508382301</v>
      </c>
      <c r="Y62" s="20">
        <v>39.004561324694002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1"/>
      <c r="C63"/>
      <c r="D63" t="s">
        <v>16</v>
      </c>
      <c r="E63">
        <v>1</v>
      </c>
      <c r="F63" s="13">
        <v>2045</v>
      </c>
      <c r="G63" s="13" t="s">
        <v>88</v>
      </c>
      <c r="H63" s="1"/>
      <c r="I63" s="1"/>
      <c r="J63" s="1"/>
      <c r="K63" s="1"/>
      <c r="L63" s="17"/>
      <c r="M63" s="1"/>
      <c r="N63" s="17"/>
      <c r="Y63" s="20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1"/>
      <c r="C64"/>
      <c r="D64" t="s">
        <v>16</v>
      </c>
      <c r="E64">
        <v>1</v>
      </c>
      <c r="F64" s="13">
        <v>2046</v>
      </c>
      <c r="G64" s="13" t="s">
        <v>103</v>
      </c>
      <c r="H64" s="1">
        <v>209.72529569063099</v>
      </c>
      <c r="I64" s="1">
        <v>43.340662481538601</v>
      </c>
      <c r="J64" s="1">
        <v>166.24556597757899</v>
      </c>
      <c r="K64" s="1">
        <v>0.63447894003908301</v>
      </c>
      <c r="L64" s="1">
        <v>44.486669299598901</v>
      </c>
      <c r="M64" s="1">
        <v>17.509933395042701</v>
      </c>
      <c r="N64" s="1">
        <v>3.9347987685899399</v>
      </c>
      <c r="Y64" s="20">
        <v>40.830912311015098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1"/>
      <c r="C65"/>
      <c r="D65" t="s">
        <v>16</v>
      </c>
      <c r="E65">
        <v>1</v>
      </c>
      <c r="F65" s="13">
        <v>2046</v>
      </c>
      <c r="G65" s="13" t="s">
        <v>88</v>
      </c>
      <c r="H65" s="1"/>
      <c r="I65" s="1"/>
      <c r="J65" s="1"/>
      <c r="K65" s="1"/>
      <c r="L65" s="17"/>
      <c r="M65" s="1"/>
      <c r="N65" s="17"/>
      <c r="Y65" s="20">
        <v>1.3771795690064801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1"/>
      <c r="C66"/>
      <c r="D66" t="s">
        <v>16</v>
      </c>
      <c r="E66">
        <v>1</v>
      </c>
      <c r="F66" s="13">
        <v>2047</v>
      </c>
      <c r="G66" s="13" t="s">
        <v>103</v>
      </c>
      <c r="H66" s="1">
        <v>225.31611056258299</v>
      </c>
      <c r="I66" s="1">
        <v>46.4424371152937</v>
      </c>
      <c r="J66" s="1">
        <v>178.031029620487</v>
      </c>
      <c r="K66" s="1">
        <v>0.68779322904453399</v>
      </c>
      <c r="L66" s="1">
        <v>46.758253255168299</v>
      </c>
      <c r="M66" s="1">
        <v>17.661555312146501</v>
      </c>
      <c r="N66" s="1">
        <v>4.2518956988583696</v>
      </c>
      <c r="Y66" s="20">
        <v>42.645733833693299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1"/>
      <c r="C67"/>
      <c r="D67" t="s">
        <v>16</v>
      </c>
      <c r="E67">
        <v>1</v>
      </c>
      <c r="F67" s="13">
        <v>2047</v>
      </c>
      <c r="G67" s="13" t="s">
        <v>88</v>
      </c>
      <c r="H67" s="1"/>
      <c r="I67" s="1"/>
      <c r="J67" s="1"/>
      <c r="K67" s="1"/>
      <c r="L67" s="17"/>
      <c r="M67" s="1"/>
      <c r="N67" s="17"/>
      <c r="Y67" s="20">
        <v>1.4881634946004301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1"/>
      <c r="C68"/>
      <c r="D68" t="s">
        <v>16</v>
      </c>
      <c r="E68">
        <v>1</v>
      </c>
      <c r="F68" s="13">
        <v>2048</v>
      </c>
      <c r="G68" s="13" t="s">
        <v>103</v>
      </c>
      <c r="H68" s="1">
        <v>241.19334310398</v>
      </c>
      <c r="I68" s="1">
        <v>49.842888092872599</v>
      </c>
      <c r="J68" s="1">
        <v>189.78118759642101</v>
      </c>
      <c r="K68" s="1">
        <v>0.705559088655766</v>
      </c>
      <c r="L68" s="1">
        <v>49.107004000822897</v>
      </c>
      <c r="M68" s="1">
        <v>17.856809400390802</v>
      </c>
      <c r="N68" s="1">
        <v>4.43611950228326</v>
      </c>
      <c r="Y68" s="20">
        <v>44.451929683225302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1"/>
      <c r="C69"/>
      <c r="D69" t="s">
        <v>16</v>
      </c>
      <c r="E69">
        <v>1</v>
      </c>
      <c r="F69" s="13">
        <v>2048</v>
      </c>
      <c r="G69" s="13" t="s">
        <v>88</v>
      </c>
      <c r="H69" s="1"/>
      <c r="I69" s="1"/>
      <c r="J69" s="1"/>
      <c r="K69" s="1"/>
      <c r="L69" s="17"/>
      <c r="M69" s="1"/>
      <c r="N69" s="17"/>
      <c r="Y69" s="20">
        <v>1.5526418257991399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1"/>
      <c r="C70"/>
      <c r="D70" t="s">
        <v>16</v>
      </c>
      <c r="E70">
        <v>1</v>
      </c>
      <c r="F70" s="13">
        <v>2049</v>
      </c>
      <c r="G70" s="13" t="s">
        <v>103</v>
      </c>
      <c r="H70" s="1">
        <v>256.82960506016701</v>
      </c>
      <c r="I70" s="1">
        <v>54.719477230484301</v>
      </c>
      <c r="J70" s="1">
        <v>201.55809235832601</v>
      </c>
      <c r="K70" s="1">
        <v>0.74274695176385996</v>
      </c>
      <c r="L70" s="1">
        <v>51.0778289211149</v>
      </c>
      <c r="M70" s="1">
        <v>17.949276334464699</v>
      </c>
      <c r="N70" s="1">
        <v>4.5217864669649099</v>
      </c>
      <c r="Y70" s="20">
        <v>46.322239524837997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1"/>
      <c r="C71"/>
      <c r="D71" t="s">
        <v>16</v>
      </c>
      <c r="E71">
        <v>1</v>
      </c>
      <c r="F71" s="13">
        <v>2049</v>
      </c>
      <c r="G71" s="13" t="s">
        <v>88</v>
      </c>
      <c r="H71" s="1"/>
      <c r="I71" s="1"/>
      <c r="J71" s="1"/>
      <c r="K71" s="1"/>
      <c r="L71" s="17"/>
      <c r="M71" s="1"/>
      <c r="N71" s="17"/>
      <c r="Y71" s="20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1"/>
      <c r="C72"/>
      <c r="D72" t="s">
        <v>16</v>
      </c>
      <c r="E72">
        <v>1</v>
      </c>
      <c r="F72" s="13">
        <v>2050</v>
      </c>
      <c r="G72" s="13" t="s">
        <v>103</v>
      </c>
      <c r="H72" s="1">
        <v>272.46670811477901</v>
      </c>
      <c r="I72" s="1">
        <v>60.592317682813999</v>
      </c>
      <c r="J72" s="1">
        <v>213.32289190578999</v>
      </c>
      <c r="K72" s="1">
        <v>0.76631839884809105</v>
      </c>
      <c r="L72" s="1">
        <v>52.736400370256</v>
      </c>
      <c r="M72" s="1">
        <v>18.0374416023861</v>
      </c>
      <c r="N72" s="1">
        <v>4.59447901840994</v>
      </c>
      <c r="Y72" s="20">
        <v>48.640936011519102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1"/>
      <c r="C73"/>
      <c r="D73" t="s">
        <v>16</v>
      </c>
      <c r="E73">
        <v>1</v>
      </c>
      <c r="F73" s="13">
        <v>2050</v>
      </c>
      <c r="G73" s="13" t="s">
        <v>88</v>
      </c>
      <c r="S73"/>
      <c r="T73"/>
      <c r="U73"/>
      <c r="V73"/>
      <c r="Y73" s="20">
        <v>1.6080676564434799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2:38">
      <c r="R77" s="21">
        <v>6.4245126601871902</v>
      </c>
      <c r="S77" s="22">
        <v>14.1664769825666</v>
      </c>
      <c r="T77" s="22">
        <v>0.39327064542836698</v>
      </c>
      <c r="U77" s="22">
        <v>0.28761699064074903</v>
      </c>
      <c r="V77" s="22">
        <v>3.95968322534197</v>
      </c>
      <c r="W77" s="21">
        <v>4.71349665586754</v>
      </c>
      <c r="X77" s="21">
        <v>2.9603718469762401</v>
      </c>
    </row>
    <row r="78" spans="2:38">
      <c r="R78" s="21"/>
      <c r="S78" s="22"/>
      <c r="T78" s="22"/>
      <c r="U78" s="22"/>
      <c r="V78" s="22"/>
      <c r="W78" s="21"/>
      <c r="X78" s="21"/>
    </row>
    <row r="79" spans="2:38">
      <c r="R79" s="21">
        <v>6.4563569438444999</v>
      </c>
      <c r="S79" s="22">
        <v>14.6182300434917</v>
      </c>
      <c r="T79" s="22">
        <v>0.39547151727861801</v>
      </c>
      <c r="U79" s="22">
        <v>0.29120230381569501</v>
      </c>
      <c r="V79" s="22">
        <v>4.3012272318214499</v>
      </c>
      <c r="W79" s="21">
        <v>4.6840287580993598</v>
      </c>
      <c r="X79" s="21">
        <v>3.3122833303167698</v>
      </c>
    </row>
    <row r="80" spans="2:38">
      <c r="R80" s="21"/>
      <c r="S80" s="22"/>
      <c r="T80" s="22"/>
      <c r="U80" s="22"/>
      <c r="V80" s="22"/>
      <c r="W80" s="21"/>
      <c r="X80" s="21"/>
    </row>
    <row r="81" spans="18:24">
      <c r="R81" s="21">
        <v>7.0094309287257097</v>
      </c>
      <c r="S81" s="22">
        <v>19.958579268049</v>
      </c>
      <c r="T81" s="22">
        <v>0.88826278005759296</v>
      </c>
      <c r="U81" s="22">
        <v>0.28987760979121702</v>
      </c>
      <c r="V81" s="22">
        <v>3.8555936465082699</v>
      </c>
      <c r="W81" s="21">
        <v>5.6508529193664403</v>
      </c>
      <c r="X81" s="21">
        <v>3.1005795161842999</v>
      </c>
    </row>
    <row r="82" spans="18:24">
      <c r="R82" s="21"/>
      <c r="S82" s="22"/>
      <c r="T82" s="22"/>
      <c r="U82" s="22"/>
      <c r="V82" s="22"/>
      <c r="W82" s="21"/>
      <c r="X82" s="21"/>
    </row>
    <row r="83" spans="18:24">
      <c r="R83" s="21">
        <v>6.4945121202303699</v>
      </c>
      <c r="S83" s="22">
        <v>15.598123636713501</v>
      </c>
      <c r="T83" s="22">
        <v>0.98942400935925001</v>
      </c>
      <c r="U83" s="22">
        <v>0.28310774874010097</v>
      </c>
      <c r="V83" s="22">
        <v>5.3187855543556601</v>
      </c>
      <c r="W83" s="21">
        <v>5.6242122966162702</v>
      </c>
      <c r="X83" s="21">
        <v>2.7376288301295899</v>
      </c>
    </row>
    <row r="84" spans="18:24">
      <c r="R84" s="21"/>
      <c r="S84" s="22"/>
      <c r="T84" s="22"/>
      <c r="U84" s="22"/>
      <c r="V84" s="22"/>
      <c r="W84" s="21"/>
      <c r="X84" s="21"/>
    </row>
    <row r="85" spans="18:24">
      <c r="R85" s="21">
        <v>6.5328239920806404</v>
      </c>
      <c r="S85" s="22">
        <v>13.589365856069101</v>
      </c>
      <c r="T85" s="22">
        <v>0.73278431677465705</v>
      </c>
      <c r="U85" s="22">
        <v>0.224409071418287</v>
      </c>
      <c r="V85" s="22">
        <v>6.91987435205185</v>
      </c>
      <c r="W85" s="21">
        <v>5.7264189272857999</v>
      </c>
      <c r="X85" s="21">
        <v>3.0201664262166998</v>
      </c>
    </row>
    <row r="86" spans="18:24">
      <c r="R86" s="21"/>
      <c r="S86" s="22"/>
      <c r="T86" s="22"/>
      <c r="U86" s="22"/>
      <c r="V86" s="22"/>
      <c r="W86" s="21"/>
      <c r="X86" s="21"/>
    </row>
    <row r="87" spans="18:24">
      <c r="R87" s="21">
        <v>4.4786049748020398</v>
      </c>
      <c r="S87" s="22">
        <v>13.624283839776799</v>
      </c>
      <c r="T87" s="22">
        <v>0.56675499892008596</v>
      </c>
      <c r="U87" s="22">
        <v>0.27793013635709102</v>
      </c>
      <c r="V87" s="22">
        <v>3.9766934521238402</v>
      </c>
      <c r="W87" s="21">
        <v>4.7284446904247703</v>
      </c>
      <c r="X87" s="21">
        <v>2.1572082074513999</v>
      </c>
    </row>
    <row r="88" spans="18:24">
      <c r="R88" s="21"/>
      <c r="S88" s="22"/>
      <c r="T88" s="22"/>
      <c r="U88" s="22"/>
      <c r="V88" s="22"/>
      <c r="W88" s="21"/>
      <c r="X88" s="21"/>
    </row>
    <row r="89" spans="18:24">
      <c r="R89" s="21">
        <v>3.9607883729301601</v>
      </c>
      <c r="S89" s="22">
        <v>13.3610547705904</v>
      </c>
      <c r="T89" s="22">
        <v>0.55762882217422405</v>
      </c>
      <c r="U89" s="22">
        <v>0.25956586065514797</v>
      </c>
      <c r="V89" s="22">
        <v>4.2412789740820802</v>
      </c>
      <c r="W89" s="21">
        <v>4.7734983297336298</v>
      </c>
      <c r="X89" s="21">
        <v>1.8188002613031</v>
      </c>
    </row>
    <row r="90" spans="18:24">
      <c r="R90" s="21"/>
      <c r="S90" s="22"/>
      <c r="T90" s="22"/>
      <c r="U90" s="22"/>
      <c r="V90" s="22"/>
      <c r="W90" s="21"/>
      <c r="X90" s="21"/>
    </row>
    <row r="91" spans="18:24">
      <c r="R91" s="21">
        <v>3.7096235673145901</v>
      </c>
      <c r="S91" s="22">
        <v>13.285060060511199</v>
      </c>
      <c r="T91" s="22">
        <v>0.33348397491000698</v>
      </c>
      <c r="U91" s="22">
        <v>0.29003599712022998</v>
      </c>
      <c r="V91" s="22">
        <v>3.9760343088552799</v>
      </c>
      <c r="W91" s="21">
        <v>4.8248461231101603</v>
      </c>
      <c r="X91" s="21">
        <v>1.61390980327574</v>
      </c>
    </row>
    <row r="92" spans="18:24">
      <c r="R92" s="21"/>
      <c r="S92" s="22"/>
      <c r="T92" s="22"/>
      <c r="U92" s="22"/>
      <c r="V92" s="22"/>
      <c r="W92" s="21"/>
      <c r="X92" s="21"/>
    </row>
    <row r="93" spans="18:24">
      <c r="R93" s="21">
        <v>3.18110483765299</v>
      </c>
      <c r="S93" s="22">
        <v>14.146012676385901</v>
      </c>
      <c r="T93" s="22">
        <v>0.30608237311015102</v>
      </c>
      <c r="U93" s="22">
        <v>0.28125269978401701</v>
      </c>
      <c r="V93" s="22">
        <v>5.2951763858891399</v>
      </c>
      <c r="W93" s="21">
        <v>4.8440723074154199</v>
      </c>
      <c r="X93" s="21">
        <v>1.6646502734881199</v>
      </c>
    </row>
    <row r="94" spans="18:24">
      <c r="R94" s="21"/>
      <c r="S94" s="22"/>
      <c r="T94" s="22"/>
      <c r="U94" s="22"/>
      <c r="V94" s="22"/>
      <c r="W94" s="21"/>
      <c r="X94" s="21"/>
    </row>
    <row r="95" spans="18:24">
      <c r="R95" s="21">
        <v>3.7963798884089401</v>
      </c>
      <c r="S95" s="22">
        <v>12.4927975136789</v>
      </c>
      <c r="T95" s="22">
        <v>0.27822449330453602</v>
      </c>
      <c r="U95" s="22">
        <v>0.26765782426205897</v>
      </c>
      <c r="V95" s="22">
        <v>3.9661627069834302</v>
      </c>
      <c r="W95" s="21">
        <v>4.8633418250539799</v>
      </c>
      <c r="X95" s="21">
        <v>1.46814604510439</v>
      </c>
    </row>
    <row r="96" spans="18:24">
      <c r="R96" s="21"/>
      <c r="S96" s="22"/>
      <c r="T96" s="22"/>
      <c r="U96" s="22"/>
      <c r="V96" s="22"/>
      <c r="W96" s="21"/>
      <c r="X96" s="21"/>
    </row>
    <row r="97" spans="18:24">
      <c r="R97" s="21">
        <v>4.1627045140388796</v>
      </c>
      <c r="S97" s="22">
        <v>11.5411751717063</v>
      </c>
      <c r="T97" s="22">
        <v>4.5485961123110201E-2</v>
      </c>
      <c r="U97" s="22">
        <v>0.29111669355651498</v>
      </c>
      <c r="V97" s="22">
        <v>4.3250539956803502</v>
      </c>
      <c r="W97" s="21">
        <v>4.8896750575954098</v>
      </c>
      <c r="X97" s="21">
        <v>1.47638959521598</v>
      </c>
    </row>
    <row r="98" spans="18:24">
      <c r="R98" s="21"/>
      <c r="S98" s="22"/>
      <c r="T98" s="22"/>
      <c r="U98" s="22"/>
      <c r="V98" s="22"/>
      <c r="W98" s="21"/>
      <c r="X98" s="21"/>
    </row>
    <row r="99" spans="18:24">
      <c r="R99" s="21">
        <v>9.3318741864650701</v>
      </c>
      <c r="S99" s="22">
        <v>13.3662097533477</v>
      </c>
      <c r="T99" s="22">
        <v>3.67254305975522</v>
      </c>
      <c r="U99" s="22">
        <v>0.30006874697624197</v>
      </c>
      <c r="V99" s="22">
        <v>4.1746959863211002</v>
      </c>
      <c r="W99" s="21">
        <v>5.0238427897768201</v>
      </c>
      <c r="X99" s="21">
        <v>1.0955140427357799</v>
      </c>
    </row>
    <row r="100" spans="18:24">
      <c r="R100" s="21"/>
      <c r="S100" s="22"/>
      <c r="T100" s="22"/>
      <c r="U100" s="22"/>
      <c r="V100" s="22"/>
      <c r="W100" s="21"/>
      <c r="X100" s="21"/>
    </row>
    <row r="101" spans="18:24">
      <c r="R101" s="21">
        <v>14.3711193016559</v>
      </c>
      <c r="S101" s="22">
        <v>11.824532586393101</v>
      </c>
      <c r="T101" s="22">
        <v>7.1001609071274299</v>
      </c>
      <c r="U101" s="22">
        <v>0.28654154503239698</v>
      </c>
      <c r="V101" s="22">
        <v>8.59858069834414</v>
      </c>
      <c r="W101" s="21">
        <v>6.2674421202303696</v>
      </c>
      <c r="X101" s="21">
        <v>1.33144782037437</v>
      </c>
    </row>
    <row r="102" spans="18:24">
      <c r="R102" s="21"/>
      <c r="S102" s="22"/>
      <c r="T102" s="22"/>
      <c r="U102" s="22"/>
      <c r="V102" s="22"/>
      <c r="W102" s="21"/>
      <c r="X102" s="21"/>
    </row>
    <row r="103" spans="18:24">
      <c r="R103" s="21">
        <v>18.436957465802699</v>
      </c>
      <c r="S103" s="22">
        <v>17.965404422534199</v>
      </c>
      <c r="T103" s="22">
        <v>10.1473244888409</v>
      </c>
      <c r="U103" s="22">
        <v>0.28313666558675299</v>
      </c>
      <c r="V103" s="22">
        <v>9.7302918754499501</v>
      </c>
      <c r="W103" s="21">
        <v>6.3438179877609899</v>
      </c>
      <c r="X103" s="21">
        <v>1.42593245062275</v>
      </c>
    </row>
    <row r="104" spans="18:24">
      <c r="R104" s="21"/>
      <c r="S104" s="22"/>
      <c r="T104" s="22"/>
      <c r="U104" s="22"/>
      <c r="V104" s="22"/>
      <c r="W104" s="21"/>
      <c r="X104" s="21"/>
    </row>
    <row r="105" spans="18:24">
      <c r="R105" s="21">
        <v>22.4165007955364</v>
      </c>
      <c r="S105" s="22">
        <v>20.074716857163398</v>
      </c>
      <c r="T105" s="22">
        <v>13.137504989200901</v>
      </c>
      <c r="U105" s="22">
        <v>0.27147388282937401</v>
      </c>
      <c r="V105" s="22">
        <v>9.1225987868970506</v>
      </c>
      <c r="W105" s="21">
        <v>6.0850752483801296</v>
      </c>
      <c r="X105" s="21">
        <v>1.1381571149387999</v>
      </c>
    </row>
    <row r="106" spans="18:24">
      <c r="R106" s="21"/>
      <c r="S106" s="22"/>
      <c r="T106" s="22"/>
      <c r="U106" s="22"/>
      <c r="V106" s="22"/>
      <c r="W106" s="21"/>
      <c r="X106" s="21"/>
    </row>
    <row r="107" spans="18:24">
      <c r="R107" s="21">
        <v>24.9795656911447</v>
      </c>
      <c r="S107" s="22">
        <v>13.880417454175699</v>
      </c>
      <c r="T107" s="22">
        <v>16.4043334305256</v>
      </c>
      <c r="U107" s="22">
        <v>0.22997840172786199</v>
      </c>
      <c r="V107" s="22">
        <v>8.6244474082073292</v>
      </c>
      <c r="W107" s="21">
        <v>6.0193875053995498</v>
      </c>
      <c r="X107" s="21">
        <v>0.83405962023038205</v>
      </c>
    </row>
    <row r="108" spans="18:24">
      <c r="R108" s="21"/>
      <c r="S108" s="22"/>
      <c r="T108" s="22"/>
      <c r="U108" s="22"/>
      <c r="V108" s="22"/>
      <c r="W108" s="21"/>
      <c r="X108" s="21"/>
    </row>
    <row r="109" spans="18:24">
      <c r="R109" s="21">
        <v>29.059687293016601</v>
      </c>
      <c r="S109" s="22">
        <v>13.398153763729299</v>
      </c>
      <c r="T109" s="22">
        <v>20.158868149747999</v>
      </c>
      <c r="U109" s="22">
        <v>0.22080699337653001</v>
      </c>
      <c r="V109" s="22">
        <v>8.8384236105111391</v>
      </c>
      <c r="W109" s="21">
        <v>5.96751819294456</v>
      </c>
      <c r="X109" s="21">
        <v>0.78348130903527802</v>
      </c>
    </row>
    <row r="110" spans="18:24">
      <c r="R110" s="21"/>
      <c r="S110" s="22"/>
      <c r="T110" s="22"/>
      <c r="U110" s="22"/>
      <c r="V110" s="22"/>
      <c r="W110" s="21"/>
      <c r="X110" s="21"/>
    </row>
    <row r="111" spans="18:24">
      <c r="R111" s="21">
        <v>32.961993138948898</v>
      </c>
      <c r="S111" s="22">
        <v>12.960478851367901</v>
      </c>
      <c r="T111" s="22">
        <v>23.920991843052601</v>
      </c>
      <c r="U111" s="22">
        <v>0.20879398210943101</v>
      </c>
      <c r="V111" s="22">
        <v>9.2490323686105107</v>
      </c>
      <c r="W111" s="21">
        <v>5.9401244276457996</v>
      </c>
      <c r="X111" s="21">
        <v>0.77874157642188602</v>
      </c>
    </row>
    <row r="112" spans="18:24">
      <c r="R112" s="21"/>
      <c r="S112" s="22"/>
      <c r="T112" s="22"/>
      <c r="U112" s="22"/>
      <c r="V112" s="22"/>
      <c r="W112" s="21"/>
      <c r="X112" s="21"/>
    </row>
    <row r="113" spans="18:24">
      <c r="R113" s="21">
        <v>36.826343808495103</v>
      </c>
      <c r="S113" s="22">
        <v>12.761441802120199</v>
      </c>
      <c r="T113" s="22">
        <v>27.667088466522699</v>
      </c>
      <c r="U113" s="22">
        <v>0.19772303862491</v>
      </c>
      <c r="V113" s="22">
        <v>9.5365701403887595</v>
      </c>
      <c r="W113" s="21">
        <v>5.9041343880489601</v>
      </c>
      <c r="X113" s="21">
        <v>0.76198551346652399</v>
      </c>
    </row>
    <row r="114" spans="18:24">
      <c r="R114" s="21"/>
      <c r="S114" s="22"/>
      <c r="T114" s="22"/>
      <c r="U114" s="22"/>
      <c r="V114" s="22"/>
      <c r="W114" s="21"/>
      <c r="X114" s="21"/>
    </row>
    <row r="115" spans="18:24">
      <c r="R115" s="21">
        <v>40.824209395248303</v>
      </c>
      <c r="S115" s="22">
        <v>12.6123477663679</v>
      </c>
      <c r="T115" s="22">
        <v>31.4091537365011</v>
      </c>
      <c r="U115" s="22">
        <v>0.191136920590353</v>
      </c>
      <c r="V115" s="22">
        <v>9.9383231533477208</v>
      </c>
      <c r="W115" s="21">
        <v>5.9071262562994802</v>
      </c>
      <c r="X115" s="21">
        <v>0.81128188676025703</v>
      </c>
    </row>
    <row r="116" spans="18:24">
      <c r="R116" s="21"/>
      <c r="S116" s="22"/>
      <c r="T116" s="22"/>
      <c r="U116" s="22"/>
      <c r="V116" s="22"/>
      <c r="W116" s="21"/>
      <c r="X116" s="21"/>
    </row>
    <row r="117" spans="18:24">
      <c r="R117" s="21">
        <v>44.8130499640029</v>
      </c>
      <c r="S117" s="22">
        <v>12.141351671951</v>
      </c>
      <c r="T117" s="22">
        <v>35.1587776781857</v>
      </c>
      <c r="U117" s="22">
        <v>0.18447089280057599</v>
      </c>
      <c r="V117" s="22">
        <v>10.4757816558675</v>
      </c>
      <c r="W117" s="21">
        <v>5.9429920230381699</v>
      </c>
      <c r="X117" s="21">
        <v>0.82954897660187299</v>
      </c>
    </row>
    <row r="118" spans="18:24">
      <c r="R118" s="21"/>
      <c r="S118" s="22"/>
      <c r="T118" s="22"/>
      <c r="U118" s="22"/>
      <c r="V118" s="22"/>
      <c r="W118" s="21"/>
      <c r="X118" s="21"/>
    </row>
    <row r="119" spans="18:24">
      <c r="R119" s="21">
        <v>49.583006947444197</v>
      </c>
      <c r="S119" s="22">
        <v>13.156242953815701</v>
      </c>
      <c r="T119" s="22">
        <v>38.943287688985002</v>
      </c>
      <c r="U119" s="22">
        <v>0.20683101385889099</v>
      </c>
      <c r="V119" s="22">
        <v>11.6430376313895</v>
      </c>
      <c r="W119" s="21">
        <v>5.9848982289416899</v>
      </c>
      <c r="X119" s="21">
        <v>0.872650285817135</v>
      </c>
    </row>
    <row r="120" spans="18:24">
      <c r="R120" s="21"/>
      <c r="S120" s="22"/>
      <c r="T120" s="22"/>
      <c r="U120" s="22"/>
      <c r="V120" s="22"/>
      <c r="W120" s="21"/>
      <c r="X120" s="21"/>
    </row>
    <row r="121" spans="18:24">
      <c r="R121" s="21">
        <v>54.221019366450598</v>
      </c>
      <c r="S121" s="22">
        <v>13.3544141658423</v>
      </c>
      <c r="T121" s="22">
        <v>42.718369618430501</v>
      </c>
      <c r="U121" s="22">
        <v>0.228071112562995</v>
      </c>
      <c r="V121" s="22">
        <v>12.9560825197984</v>
      </c>
      <c r="W121" s="21">
        <v>6.1767572786176999</v>
      </c>
      <c r="X121" s="21">
        <v>1.3866218776097901</v>
      </c>
    </row>
    <row r="122" spans="18:24">
      <c r="R122" s="21"/>
      <c r="S122" s="22"/>
      <c r="T122" s="22"/>
      <c r="U122" s="22"/>
      <c r="V122" s="22"/>
      <c r="W122" s="21"/>
      <c r="X122" s="21"/>
    </row>
    <row r="123" spans="18:24">
      <c r="R123" s="21">
        <v>58.8573679265659</v>
      </c>
      <c r="S123" s="22">
        <v>13.6514775459395</v>
      </c>
      <c r="T123" s="22">
        <v>46.550383585313298</v>
      </c>
      <c r="U123" s="22">
        <v>0.22748635863930899</v>
      </c>
      <c r="V123" s="22">
        <v>13.927080107991401</v>
      </c>
      <c r="W123" s="21">
        <v>6.2341369726421796</v>
      </c>
      <c r="X123" s="21">
        <v>1.49600539164867</v>
      </c>
    </row>
    <row r="124" spans="18:24">
      <c r="R124" s="21"/>
      <c r="S124" s="22"/>
      <c r="T124" s="22"/>
      <c r="U124" s="22"/>
      <c r="V124" s="22"/>
      <c r="W124" s="21"/>
      <c r="X124" s="21"/>
    </row>
    <row r="125" spans="18:24">
      <c r="R125" s="21">
        <v>63.486993592512697</v>
      </c>
      <c r="S125" s="22">
        <v>14.6368014951764</v>
      </c>
      <c r="T125" s="22">
        <v>50.300066162706798</v>
      </c>
      <c r="U125" s="22">
        <v>0.219559334269258</v>
      </c>
      <c r="V125" s="22">
        <v>14.240744622030199</v>
      </c>
      <c r="W125" s="21">
        <v>6.0126012131029603</v>
      </c>
      <c r="X125" s="21">
        <v>1.1886725474154101</v>
      </c>
    </row>
    <row r="126" spans="18:24">
      <c r="R126" s="21"/>
      <c r="S126" s="22"/>
      <c r="T126" s="22"/>
      <c r="U126" s="22"/>
      <c r="V126" s="22"/>
      <c r="W126" s="21"/>
      <c r="X126" s="21"/>
    </row>
    <row r="127" spans="18:24">
      <c r="R127" s="21">
        <v>68.0622812455005</v>
      </c>
      <c r="S127" s="22">
        <v>14.6974385206695</v>
      </c>
      <c r="T127" s="22">
        <v>54.075488732901299</v>
      </c>
      <c r="U127" s="22">
        <v>0.203810299280058</v>
      </c>
      <c r="V127" s="22">
        <v>14.746253002159801</v>
      </c>
      <c r="W127" s="21">
        <v>5.9807183153347703</v>
      </c>
      <c r="X127" s="21">
        <v>1.24207858279338</v>
      </c>
    </row>
    <row r="128" spans="18:24">
      <c r="R128" s="21"/>
      <c r="S128" s="22"/>
      <c r="T128" s="22"/>
      <c r="U128" s="22"/>
      <c r="V128" s="22"/>
      <c r="W128" s="21"/>
      <c r="X128" s="21"/>
    </row>
    <row r="129" spans="18:24">
      <c r="R129" s="21">
        <v>73.403853491720795</v>
      </c>
      <c r="S129" s="22">
        <v>15.1692318685385</v>
      </c>
      <c r="T129" s="22">
        <v>58.1859480921526</v>
      </c>
      <c r="U129" s="22">
        <v>0.22206762901367899</v>
      </c>
      <c r="V129" s="22">
        <v>15.570334254859601</v>
      </c>
      <c r="W129" s="21">
        <v>6.1284766882649402</v>
      </c>
      <c r="X129" s="21">
        <v>1.3771795690064801</v>
      </c>
    </row>
    <row r="130" spans="18:24">
      <c r="R130" s="21"/>
      <c r="S130" s="22"/>
      <c r="T130" s="22"/>
      <c r="U130" s="22"/>
      <c r="V130" s="22"/>
      <c r="W130" s="21"/>
      <c r="X130" s="21"/>
    </row>
    <row r="131" spans="18:24">
      <c r="R131" s="21">
        <v>78.860638696904005</v>
      </c>
      <c r="S131" s="22">
        <v>16.254852990352799</v>
      </c>
      <c r="T131" s="22">
        <v>62.310860367170399</v>
      </c>
      <c r="U131" s="22">
        <v>0.24072763016558699</v>
      </c>
      <c r="V131" s="22">
        <v>16.3653886393089</v>
      </c>
      <c r="W131" s="21">
        <v>6.1815443592512702</v>
      </c>
      <c r="X131" s="21">
        <v>1.4881634946004301</v>
      </c>
    </row>
    <row r="132" spans="18:24">
      <c r="R132" s="21"/>
      <c r="S132" s="22"/>
      <c r="T132" s="22"/>
      <c r="U132" s="22"/>
      <c r="V132" s="22"/>
      <c r="W132" s="21"/>
      <c r="X132" s="21"/>
    </row>
    <row r="133" spans="18:24">
      <c r="R133" s="21">
        <v>84.417670086393002</v>
      </c>
      <c r="S133" s="22">
        <v>17.4450108325054</v>
      </c>
      <c r="T133" s="22">
        <v>66.423415658747302</v>
      </c>
      <c r="U133" s="22">
        <v>0.246945681029518</v>
      </c>
      <c r="V133" s="22">
        <v>17.187451400288001</v>
      </c>
      <c r="W133" s="21">
        <v>6.24988329013678</v>
      </c>
      <c r="X133" s="21">
        <v>1.5526418257991399</v>
      </c>
    </row>
    <row r="134" spans="18:24">
      <c r="R134" s="21"/>
      <c r="S134" s="22"/>
      <c r="T134" s="22"/>
      <c r="U134" s="22"/>
      <c r="V134" s="22"/>
      <c r="W134" s="21"/>
      <c r="X134" s="21"/>
    </row>
    <row r="135" spans="18:24">
      <c r="R135" s="21">
        <v>89.890361771058494</v>
      </c>
      <c r="S135" s="22">
        <v>19.151817030669498</v>
      </c>
      <c r="T135" s="22">
        <v>70.545332325414094</v>
      </c>
      <c r="U135" s="22">
        <v>0.25996143311735098</v>
      </c>
      <c r="V135" s="22">
        <v>17.877240122390202</v>
      </c>
      <c r="W135" s="21">
        <v>6.2822467170626402</v>
      </c>
      <c r="X135" s="21">
        <v>1.58262526343772</v>
      </c>
    </row>
    <row r="136" spans="18:24">
      <c r="R136" s="21"/>
      <c r="S136" s="22"/>
      <c r="T136" s="22"/>
      <c r="U136" s="22"/>
      <c r="V136" s="22"/>
      <c r="W136" s="21"/>
      <c r="X136" s="21"/>
    </row>
    <row r="137" spans="18:24">
      <c r="R137" s="21">
        <v>95.363347840172693</v>
      </c>
      <c r="S137" s="22">
        <v>21.2073111889849</v>
      </c>
      <c r="T137" s="22">
        <v>74.663012167026494</v>
      </c>
      <c r="U137" s="22">
        <v>0.26821143959683202</v>
      </c>
      <c r="V137" s="22">
        <v>18.457740129589599</v>
      </c>
      <c r="W137" s="21">
        <v>6.3131045608351304</v>
      </c>
      <c r="X137" s="21">
        <v>1.6080676564434799</v>
      </c>
    </row>
    <row r="138" spans="18:24">
      <c r="R138" s="21"/>
      <c r="S138" s="22"/>
      <c r="T138" s="22"/>
      <c r="U138" s="22"/>
      <c r="V138" s="22"/>
      <c r="W138" s="21"/>
      <c r="X138" s="21"/>
    </row>
  </sheetData>
  <autoFilter ref="I1:I73" xr:uid="{00000000-0009-0000-0000-000011000000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28125" customWidth="1"/>
    <col min="4" max="4" width="6.90625" customWidth="1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105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106</v>
      </c>
      <c r="Z2" s="7" t="s">
        <v>107</v>
      </c>
      <c r="AA2" s="7" t="s">
        <v>108</v>
      </c>
      <c r="AB2" s="7" t="s">
        <v>109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106</v>
      </c>
      <c r="Z3" s="7" t="s">
        <v>107</v>
      </c>
      <c r="AA3" s="7" t="s">
        <v>108</v>
      </c>
      <c r="AB3" s="7" t="s">
        <v>109</v>
      </c>
      <c r="AC3" s="7">
        <v>2021</v>
      </c>
      <c r="AD3" s="43" t="s">
        <v>110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106</v>
      </c>
      <c r="Z4" s="7" t="s">
        <v>107</v>
      </c>
      <c r="AA4" s="7" t="s">
        <v>108</v>
      </c>
      <c r="AB4" s="7" t="s">
        <v>109</v>
      </c>
      <c r="AC4" s="7">
        <v>2022</v>
      </c>
      <c r="AD4" s="43" t="s">
        <v>111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106</v>
      </c>
      <c r="Z5" s="7" t="s">
        <v>107</v>
      </c>
      <c r="AA5" s="7" t="s">
        <v>108</v>
      </c>
      <c r="AB5" s="7" t="s">
        <v>109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106</v>
      </c>
      <c r="Z6" s="7" t="s">
        <v>107</v>
      </c>
      <c r="AA6" s="7" t="s">
        <v>108</v>
      </c>
      <c r="AB6" s="7" t="s">
        <v>109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 t="s">
        <v>2</v>
      </c>
      <c r="J7" s="1"/>
      <c r="K7" s="1"/>
      <c r="Y7" s="7" t="s">
        <v>106</v>
      </c>
      <c r="Z7" s="7" t="s">
        <v>107</v>
      </c>
      <c r="AA7" s="7" t="s">
        <v>108</v>
      </c>
      <c r="AB7" s="7" t="s">
        <v>109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106</v>
      </c>
      <c r="Z8" s="7" t="s">
        <v>107</v>
      </c>
      <c r="AA8" s="7" t="s">
        <v>108</v>
      </c>
      <c r="AB8" s="7" t="s">
        <v>109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J9" s="1"/>
      <c r="K9" s="1"/>
      <c r="Y9" s="7" t="s">
        <v>106</v>
      </c>
      <c r="Z9" s="7" t="s">
        <v>107</v>
      </c>
      <c r="AA9" s="7" t="s">
        <v>108</v>
      </c>
      <c r="AB9" s="7" t="s">
        <v>109</v>
      </c>
      <c r="AC9" s="7">
        <v>2027</v>
      </c>
      <c r="AD9" s="7">
        <v>2.2641999999999999E-2</v>
      </c>
      <c r="AE9" s="7">
        <v>3.0224805799999999</v>
      </c>
    </row>
    <row r="10" spans="1:31">
      <c r="A10" s="1" t="s">
        <v>3</v>
      </c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39</v>
      </c>
      <c r="K10" s="1" t="s">
        <v>13</v>
      </c>
      <c r="Y10" s="7" t="s">
        <v>106</v>
      </c>
      <c r="Z10" s="7" t="s">
        <v>107</v>
      </c>
      <c r="AA10" s="7" t="s">
        <v>108</v>
      </c>
      <c r="AB10" s="7" t="s">
        <v>109</v>
      </c>
      <c r="AC10" s="7">
        <v>2028</v>
      </c>
      <c r="AD10" s="7">
        <v>3.5372000000000001E-2</v>
      </c>
      <c r="AE10" s="7">
        <v>4.7218082800000003</v>
      </c>
    </row>
    <row r="11" spans="1:31">
      <c r="A11" s="1" t="s">
        <v>112</v>
      </c>
      <c r="B11" s="1"/>
      <c r="C11" s="3" t="s">
        <v>113</v>
      </c>
      <c r="D11" s="1"/>
      <c r="E11" s="1"/>
      <c r="F11" s="1"/>
      <c r="G11" s="4"/>
      <c r="H11" s="1">
        <v>2020</v>
      </c>
      <c r="I11" s="1" t="s">
        <v>16</v>
      </c>
      <c r="J11" s="1">
        <v>1</v>
      </c>
      <c r="K11" s="1">
        <f>AE2</f>
        <v>0</v>
      </c>
      <c r="Y11" s="7" t="s">
        <v>106</v>
      </c>
      <c r="Z11" s="7" t="s">
        <v>107</v>
      </c>
      <c r="AA11" s="7" t="s">
        <v>108</v>
      </c>
      <c r="AB11" s="7" t="s">
        <v>109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 t="str">
        <f>C11</f>
        <v>SBIOH2GC01</v>
      </c>
      <c r="D12" s="1"/>
      <c r="E12" s="1"/>
      <c r="F12" s="1"/>
      <c r="G12" s="4"/>
      <c r="H12" s="1">
        <f>AC3</f>
        <v>2021</v>
      </c>
      <c r="I12" s="1" t="str">
        <f>I11</f>
        <v>UP</v>
      </c>
      <c r="J12" s="1">
        <f>J11</f>
        <v>1</v>
      </c>
      <c r="K12" s="1">
        <f>AE3</f>
        <v>1.3349E-4</v>
      </c>
      <c r="Y12" s="7" t="s">
        <v>106</v>
      </c>
      <c r="Z12" s="7" t="s">
        <v>107</v>
      </c>
      <c r="AA12" s="7" t="s">
        <v>108</v>
      </c>
      <c r="AB12" s="7" t="s">
        <v>109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 t="str">
        <f t="shared" ref="C13:C39" si="0">C12</f>
        <v>SBIOH2GC01</v>
      </c>
      <c r="D13" s="1"/>
      <c r="E13" s="1"/>
      <c r="F13" s="1"/>
      <c r="G13" s="4"/>
      <c r="H13" s="1">
        <f t="shared" ref="H13:H39" si="1">AC4</f>
        <v>2022</v>
      </c>
      <c r="I13" s="1" t="str">
        <f t="shared" ref="I13:I39" si="2">I12</f>
        <v>UP</v>
      </c>
      <c r="J13" s="1">
        <f t="shared" ref="J13:J39" si="3">J12</f>
        <v>1</v>
      </c>
      <c r="K13" s="1">
        <f t="shared" ref="K13:K39" si="4">AE4</f>
        <v>2.6698E-4</v>
      </c>
      <c r="Y13" s="7" t="s">
        <v>106</v>
      </c>
      <c r="Z13" s="7" t="s">
        <v>107</v>
      </c>
      <c r="AA13" s="7" t="s">
        <v>108</v>
      </c>
      <c r="AB13" s="7" t="s">
        <v>109</v>
      </c>
      <c r="AC13" s="7">
        <v>2031</v>
      </c>
      <c r="AD13" s="7">
        <v>0.104798</v>
      </c>
      <c r="AE13" s="7">
        <v>13.98948502</v>
      </c>
    </row>
    <row r="14" spans="1:31">
      <c r="C14" s="5" t="str">
        <f t="shared" si="0"/>
        <v>SBIOH2GC01</v>
      </c>
      <c r="D14" s="1"/>
      <c r="E14" s="1"/>
      <c r="F14" s="1"/>
      <c r="G14" s="4"/>
      <c r="H14" s="1">
        <f t="shared" si="1"/>
        <v>2023</v>
      </c>
      <c r="I14" s="1" t="str">
        <f t="shared" si="2"/>
        <v>UP</v>
      </c>
      <c r="J14" s="1">
        <f t="shared" si="3"/>
        <v>1</v>
      </c>
      <c r="K14" s="1">
        <f t="shared" si="4"/>
        <v>5.3529489999999999E-2</v>
      </c>
      <c r="Y14" s="7" t="s">
        <v>106</v>
      </c>
      <c r="Z14" s="7" t="s">
        <v>107</v>
      </c>
      <c r="AA14" s="7" t="s">
        <v>108</v>
      </c>
      <c r="AB14" s="7" t="s">
        <v>109</v>
      </c>
      <c r="AC14" s="7">
        <v>2032</v>
      </c>
      <c r="AD14" s="7">
        <v>0.14269000000000001</v>
      </c>
      <c r="AE14" s="7">
        <v>19.047688099999998</v>
      </c>
    </row>
    <row r="15" spans="1:31">
      <c r="C15" s="5" t="str">
        <f t="shared" si="0"/>
        <v>SBIOH2GC01</v>
      </c>
      <c r="D15" s="1"/>
      <c r="E15" s="1"/>
      <c r="F15" s="1"/>
      <c r="G15" s="4"/>
      <c r="H15" s="1">
        <f t="shared" si="1"/>
        <v>2024</v>
      </c>
      <c r="I15" s="1" t="str">
        <f t="shared" si="2"/>
        <v>UP</v>
      </c>
      <c r="J15" s="1">
        <f t="shared" si="3"/>
        <v>1</v>
      </c>
      <c r="K15" s="1">
        <f t="shared" si="4"/>
        <v>0.38111394999999998</v>
      </c>
      <c r="Y15" s="7" t="s">
        <v>106</v>
      </c>
      <c r="Z15" s="7" t="s">
        <v>107</v>
      </c>
      <c r="AA15" s="7" t="s">
        <v>108</v>
      </c>
      <c r="AB15" s="7" t="s">
        <v>109</v>
      </c>
      <c r="AC15" s="7">
        <v>2033</v>
      </c>
      <c r="AD15" s="7">
        <v>0.18674299999999999</v>
      </c>
      <c r="AE15" s="7">
        <v>24.928323070000001</v>
      </c>
    </row>
    <row r="16" spans="1:31">
      <c r="C16" s="5" t="str">
        <f t="shared" si="0"/>
        <v>SBIOH2GC01</v>
      </c>
      <c r="D16" s="1"/>
      <c r="E16" s="1"/>
      <c r="F16" s="1"/>
      <c r="G16" s="4"/>
      <c r="H16" s="1">
        <f t="shared" si="1"/>
        <v>2025</v>
      </c>
      <c r="I16" s="1" t="str">
        <f t="shared" si="2"/>
        <v>UP</v>
      </c>
      <c r="J16" s="1">
        <f t="shared" si="3"/>
        <v>1</v>
      </c>
      <c r="K16" s="1">
        <f t="shared" si="4"/>
        <v>0.89384903999999998</v>
      </c>
      <c r="Y16" s="7" t="s">
        <v>106</v>
      </c>
      <c r="Z16" s="7" t="s">
        <v>107</v>
      </c>
      <c r="AA16" s="7" t="s">
        <v>108</v>
      </c>
      <c r="AB16" s="7" t="s">
        <v>109</v>
      </c>
      <c r="AC16" s="7">
        <v>2034</v>
      </c>
      <c r="AD16" s="7">
        <v>0.23508200000000001</v>
      </c>
      <c r="AE16" s="7">
        <v>31.38109618</v>
      </c>
    </row>
    <row r="17" spans="3:31">
      <c r="C17" s="5" t="str">
        <f t="shared" si="0"/>
        <v>SBIOH2GC01</v>
      </c>
      <c r="D17" s="1"/>
      <c r="E17" s="1"/>
      <c r="F17" s="1"/>
      <c r="G17" s="4"/>
      <c r="H17" s="1">
        <f t="shared" si="1"/>
        <v>2026</v>
      </c>
      <c r="I17" s="1" t="str">
        <f t="shared" si="2"/>
        <v>UP</v>
      </c>
      <c r="J17" s="1">
        <f t="shared" si="3"/>
        <v>1</v>
      </c>
      <c r="K17" s="1">
        <f t="shared" si="4"/>
        <v>1.8190682300000001</v>
      </c>
      <c r="Y17" s="7" t="s">
        <v>106</v>
      </c>
      <c r="Z17" s="7" t="s">
        <v>107</v>
      </c>
      <c r="AA17" s="7" t="s">
        <v>108</v>
      </c>
      <c r="AB17" s="7" t="s">
        <v>109</v>
      </c>
      <c r="AC17" s="7">
        <v>2035</v>
      </c>
      <c r="AD17" s="7">
        <v>0.29519600000000001</v>
      </c>
      <c r="AE17" s="7">
        <v>39.405714039999999</v>
      </c>
    </row>
    <row r="18" spans="3:31">
      <c r="C18" s="5" t="str">
        <f t="shared" si="0"/>
        <v>SBIOH2GC01</v>
      </c>
      <c r="D18" s="1"/>
      <c r="E18" s="1"/>
      <c r="F18" s="1"/>
      <c r="G18" s="4"/>
      <c r="H18" s="1">
        <f t="shared" si="1"/>
        <v>2027</v>
      </c>
      <c r="I18" s="1" t="str">
        <f t="shared" si="2"/>
        <v>UP</v>
      </c>
      <c r="J18" s="1">
        <f t="shared" si="3"/>
        <v>1</v>
      </c>
      <c r="K18" s="1">
        <f t="shared" si="4"/>
        <v>3.0224805799999999</v>
      </c>
      <c r="Y18" s="7" t="s">
        <v>106</v>
      </c>
      <c r="Z18" s="7" t="s">
        <v>107</v>
      </c>
      <c r="AA18" s="7" t="s">
        <v>108</v>
      </c>
      <c r="AB18" s="7" t="s">
        <v>109</v>
      </c>
      <c r="AC18" s="7">
        <v>2036</v>
      </c>
      <c r="AD18" s="7">
        <v>0.36781900000000001</v>
      </c>
      <c r="AE18" s="7">
        <v>49.100158309999998</v>
      </c>
    </row>
    <row r="19" spans="3:31">
      <c r="C19" s="5" t="str">
        <f t="shared" si="0"/>
        <v>SBIOH2GC01</v>
      </c>
      <c r="D19" s="1"/>
      <c r="E19" s="1"/>
      <c r="F19" s="1"/>
      <c r="G19" s="4"/>
      <c r="H19" s="1">
        <f t="shared" si="1"/>
        <v>2028</v>
      </c>
      <c r="I19" s="1" t="str">
        <f t="shared" si="2"/>
        <v>UP</v>
      </c>
      <c r="J19" s="1">
        <f t="shared" si="3"/>
        <v>1</v>
      </c>
      <c r="K19" s="1">
        <f t="shared" si="4"/>
        <v>4.7218082800000003</v>
      </c>
      <c r="Y19" s="7" t="s">
        <v>106</v>
      </c>
      <c r="Z19" s="7" t="s">
        <v>107</v>
      </c>
      <c r="AA19" s="7" t="s">
        <v>108</v>
      </c>
      <c r="AB19" s="7" t="s">
        <v>109</v>
      </c>
      <c r="AC19" s="7">
        <v>2037</v>
      </c>
      <c r="AD19" s="7">
        <v>0.44189699999999998</v>
      </c>
      <c r="AE19" s="7">
        <v>58.988830530000001</v>
      </c>
    </row>
    <row r="20" spans="3:31">
      <c r="C20" s="5" t="str">
        <f t="shared" si="0"/>
        <v>SBIOH2GC01</v>
      </c>
      <c r="D20" s="1"/>
      <c r="E20" s="1"/>
      <c r="F20" s="1"/>
      <c r="G20" s="4"/>
      <c r="H20" s="1">
        <f t="shared" si="1"/>
        <v>2029</v>
      </c>
      <c r="I20" s="1" t="str">
        <f t="shared" si="2"/>
        <v>UP</v>
      </c>
      <c r="J20" s="1">
        <f t="shared" si="3"/>
        <v>1</v>
      </c>
      <c r="K20" s="1">
        <f t="shared" si="4"/>
        <v>6.89636038</v>
      </c>
      <c r="Y20" s="7" t="s">
        <v>106</v>
      </c>
      <c r="Z20" s="7" t="s">
        <v>107</v>
      </c>
      <c r="AA20" s="7" t="s">
        <v>108</v>
      </c>
      <c r="AB20" s="7" t="s">
        <v>109</v>
      </c>
      <c r="AC20" s="7">
        <v>2038</v>
      </c>
      <c r="AD20" s="7">
        <v>0.51692800000000005</v>
      </c>
      <c r="AE20" s="7">
        <v>69.00471872</v>
      </c>
    </row>
    <row r="21" spans="3:31">
      <c r="C21" s="5" t="str">
        <f t="shared" si="0"/>
        <v>SBIOH2GC01</v>
      </c>
      <c r="D21" s="1"/>
      <c r="E21" s="1"/>
      <c r="F21" s="1"/>
      <c r="G21" s="4"/>
      <c r="H21" s="1">
        <f t="shared" si="1"/>
        <v>2030</v>
      </c>
      <c r="I21" s="1" t="str">
        <f t="shared" si="2"/>
        <v>UP</v>
      </c>
      <c r="J21" s="1">
        <f t="shared" si="3"/>
        <v>1</v>
      </c>
      <c r="K21" s="1">
        <f t="shared" si="4"/>
        <v>9.9316560000000003</v>
      </c>
      <c r="Y21" s="7" t="s">
        <v>106</v>
      </c>
      <c r="Z21" s="7" t="s">
        <v>107</v>
      </c>
      <c r="AA21" s="7" t="s">
        <v>108</v>
      </c>
      <c r="AB21" s="7" t="s">
        <v>109</v>
      </c>
      <c r="AC21" s="7">
        <v>2039</v>
      </c>
      <c r="AD21" s="7">
        <v>0.59047700000000003</v>
      </c>
      <c r="AE21" s="7">
        <v>78.822774730000006</v>
      </c>
    </row>
    <row r="22" spans="3:31">
      <c r="C22" s="5" t="str">
        <f t="shared" si="0"/>
        <v>SBIOH2GC01</v>
      </c>
      <c r="D22" s="1"/>
      <c r="E22" s="1"/>
      <c r="F22" s="1"/>
      <c r="G22" s="4"/>
      <c r="H22" s="1">
        <f t="shared" si="1"/>
        <v>2031</v>
      </c>
      <c r="I22" s="1" t="str">
        <f t="shared" si="2"/>
        <v>UP</v>
      </c>
      <c r="J22" s="1">
        <f t="shared" si="3"/>
        <v>1</v>
      </c>
      <c r="K22" s="1">
        <f t="shared" si="4"/>
        <v>13.98948502</v>
      </c>
      <c r="Y22" s="7" t="s">
        <v>106</v>
      </c>
      <c r="Z22" s="7" t="s">
        <v>107</v>
      </c>
      <c r="AA22" s="7" t="s">
        <v>108</v>
      </c>
      <c r="AB22" s="7" t="s">
        <v>109</v>
      </c>
      <c r="AC22" s="7">
        <v>2040</v>
      </c>
      <c r="AD22" s="7">
        <v>0.66299300000000005</v>
      </c>
      <c r="AE22" s="7">
        <v>88.502935570000005</v>
      </c>
    </row>
    <row r="23" spans="3:31">
      <c r="C23" s="5" t="str">
        <f t="shared" si="0"/>
        <v>SBIOH2GC01</v>
      </c>
      <c r="D23" s="1"/>
      <c r="E23" s="1"/>
      <c r="F23" s="1"/>
      <c r="G23" s="4"/>
      <c r="H23" s="1">
        <f t="shared" si="1"/>
        <v>2032</v>
      </c>
      <c r="I23" s="1" t="str">
        <f t="shared" si="2"/>
        <v>UP</v>
      </c>
      <c r="J23" s="1">
        <f t="shared" si="3"/>
        <v>1</v>
      </c>
      <c r="K23" s="1">
        <f t="shared" si="4"/>
        <v>19.047688099999998</v>
      </c>
      <c r="Y23" s="7" t="s">
        <v>106</v>
      </c>
      <c r="Z23" s="7" t="s">
        <v>107</v>
      </c>
      <c r="AA23" s="7" t="s">
        <v>108</v>
      </c>
      <c r="AB23" s="7" t="s">
        <v>109</v>
      </c>
      <c r="AC23" s="7">
        <v>2041</v>
      </c>
      <c r="AD23" s="7">
        <v>0.74398799999999998</v>
      </c>
      <c r="AE23" s="7">
        <v>99.31495812</v>
      </c>
    </row>
    <row r="24" spans="3:31">
      <c r="C24" s="5" t="str">
        <f t="shared" si="0"/>
        <v>SBIOH2GC01</v>
      </c>
      <c r="D24" s="1"/>
      <c r="E24" s="1"/>
      <c r="F24" s="1"/>
      <c r="G24" s="4"/>
      <c r="H24" s="1">
        <f t="shared" si="1"/>
        <v>2033</v>
      </c>
      <c r="I24" s="1" t="str">
        <f t="shared" si="2"/>
        <v>UP</v>
      </c>
      <c r="J24" s="1">
        <f t="shared" si="3"/>
        <v>1</v>
      </c>
      <c r="K24" s="1">
        <f t="shared" si="4"/>
        <v>24.928323070000001</v>
      </c>
      <c r="Y24" s="7" t="s">
        <v>106</v>
      </c>
      <c r="Z24" s="7" t="s">
        <v>107</v>
      </c>
      <c r="AA24" s="7" t="s">
        <v>108</v>
      </c>
      <c r="AB24" s="7" t="s">
        <v>109</v>
      </c>
      <c r="AC24" s="7">
        <v>2042</v>
      </c>
      <c r="AD24" s="7">
        <v>0.82306999999999997</v>
      </c>
      <c r="AE24" s="7">
        <v>109.8716143</v>
      </c>
    </row>
    <row r="25" spans="3:31">
      <c r="C25" s="5" t="str">
        <f t="shared" si="0"/>
        <v>SBIOH2GC01</v>
      </c>
      <c r="D25" s="1"/>
      <c r="E25" s="1"/>
      <c r="F25" s="1"/>
      <c r="G25" s="4"/>
      <c r="H25" s="1">
        <f t="shared" si="1"/>
        <v>2034</v>
      </c>
      <c r="I25" s="1" t="str">
        <f t="shared" si="2"/>
        <v>UP</v>
      </c>
      <c r="J25" s="1">
        <f t="shared" si="3"/>
        <v>1</v>
      </c>
      <c r="K25" s="1">
        <f t="shared" si="4"/>
        <v>31.38109618</v>
      </c>
      <c r="Y25" s="7" t="s">
        <v>106</v>
      </c>
      <c r="Z25" s="7" t="s">
        <v>107</v>
      </c>
      <c r="AA25" s="7" t="s">
        <v>108</v>
      </c>
      <c r="AB25" s="7" t="s">
        <v>109</v>
      </c>
      <c r="AC25" s="7">
        <v>2043</v>
      </c>
      <c r="AD25" s="7">
        <v>0.90842900000000004</v>
      </c>
      <c r="AE25" s="7">
        <v>121.26618721</v>
      </c>
    </row>
    <row r="26" spans="3:31">
      <c r="C26" s="5" t="str">
        <f t="shared" si="0"/>
        <v>SBIOH2GC01</v>
      </c>
      <c r="D26" s="1"/>
      <c r="E26" s="1"/>
      <c r="F26" s="1"/>
      <c r="G26" s="4"/>
      <c r="H26" s="1">
        <f t="shared" si="1"/>
        <v>2035</v>
      </c>
      <c r="I26" s="1" t="str">
        <f t="shared" si="2"/>
        <v>UP</v>
      </c>
      <c r="J26" s="1">
        <f t="shared" si="3"/>
        <v>1</v>
      </c>
      <c r="K26" s="1">
        <f t="shared" si="4"/>
        <v>39.405714039999999</v>
      </c>
      <c r="Y26" s="7" t="s">
        <v>106</v>
      </c>
      <c r="Z26" s="7" t="s">
        <v>107</v>
      </c>
      <c r="AA26" s="7" t="s">
        <v>108</v>
      </c>
      <c r="AB26" s="7" t="s">
        <v>109</v>
      </c>
      <c r="AC26" s="7">
        <v>2044</v>
      </c>
      <c r="AD26" s="7">
        <v>0.99200200000000005</v>
      </c>
      <c r="AE26" s="7">
        <v>132.42234697999999</v>
      </c>
    </row>
    <row r="27" spans="3:31">
      <c r="C27" s="5" t="str">
        <f t="shared" si="0"/>
        <v>SBIOH2GC01</v>
      </c>
      <c r="D27" s="1"/>
      <c r="E27" s="1"/>
      <c r="F27" s="1"/>
      <c r="G27" s="4"/>
      <c r="H27" s="1">
        <f t="shared" si="1"/>
        <v>2036</v>
      </c>
      <c r="I27" s="1" t="str">
        <f t="shared" si="2"/>
        <v>UP</v>
      </c>
      <c r="J27" s="1">
        <f t="shared" si="3"/>
        <v>1</v>
      </c>
      <c r="K27" s="1">
        <f t="shared" si="4"/>
        <v>49.100158309999998</v>
      </c>
      <c r="Y27" s="7" t="s">
        <v>106</v>
      </c>
      <c r="Z27" s="7" t="s">
        <v>107</v>
      </c>
      <c r="AA27" s="7" t="s">
        <v>108</v>
      </c>
      <c r="AB27" s="7" t="s">
        <v>109</v>
      </c>
      <c r="AC27" s="7">
        <v>2045</v>
      </c>
      <c r="AD27" s="7">
        <v>1.073823</v>
      </c>
      <c r="AE27" s="7">
        <v>143.34463227000001</v>
      </c>
    </row>
    <row r="28" spans="3:31">
      <c r="C28" s="5" t="str">
        <f t="shared" si="0"/>
        <v>SBIOH2GC01</v>
      </c>
      <c r="D28" s="1"/>
      <c r="E28" s="1"/>
      <c r="F28" s="1"/>
      <c r="G28" s="4"/>
      <c r="H28" s="1">
        <f t="shared" si="1"/>
        <v>2037</v>
      </c>
      <c r="I28" s="1" t="str">
        <f t="shared" si="2"/>
        <v>UP</v>
      </c>
      <c r="J28" s="1">
        <f t="shared" si="3"/>
        <v>1</v>
      </c>
      <c r="K28" s="1">
        <f t="shared" si="4"/>
        <v>58.988830530000001</v>
      </c>
      <c r="Y28" s="7" t="s">
        <v>106</v>
      </c>
      <c r="Z28" s="7" t="s">
        <v>107</v>
      </c>
      <c r="AA28" s="7" t="s">
        <v>108</v>
      </c>
      <c r="AB28" s="7" t="s">
        <v>109</v>
      </c>
      <c r="AC28" s="7">
        <v>2046</v>
      </c>
      <c r="AD28" s="7">
        <v>1.152488</v>
      </c>
      <c r="AE28" s="7">
        <v>153.84562312</v>
      </c>
    </row>
    <row r="29" spans="3:31">
      <c r="C29" s="5" t="str">
        <f t="shared" si="0"/>
        <v>SBIOH2GC01</v>
      </c>
      <c r="D29" s="1"/>
      <c r="E29" s="1"/>
      <c r="F29" s="1"/>
      <c r="G29" s="4"/>
      <c r="H29" s="1">
        <f t="shared" si="1"/>
        <v>2038</v>
      </c>
      <c r="I29" s="1" t="str">
        <f t="shared" si="2"/>
        <v>UP</v>
      </c>
      <c r="J29" s="1">
        <f t="shared" si="3"/>
        <v>1</v>
      </c>
      <c r="K29" s="1">
        <f t="shared" si="4"/>
        <v>69.00471872</v>
      </c>
      <c r="Y29" s="7" t="s">
        <v>106</v>
      </c>
      <c r="Z29" s="7" t="s">
        <v>107</v>
      </c>
      <c r="AA29" s="7" t="s">
        <v>108</v>
      </c>
      <c r="AB29" s="7" t="s">
        <v>109</v>
      </c>
      <c r="AC29" s="7">
        <v>2047</v>
      </c>
      <c r="AD29" s="7">
        <v>1.2318070000000001</v>
      </c>
      <c r="AE29" s="7">
        <v>164.43391643000001</v>
      </c>
    </row>
    <row r="30" spans="3:31">
      <c r="C30" s="5" t="str">
        <f t="shared" si="0"/>
        <v>SBIOH2GC01</v>
      </c>
      <c r="D30" s="1"/>
      <c r="E30" s="1"/>
      <c r="F30" s="1"/>
      <c r="G30" s="4"/>
      <c r="H30" s="1">
        <f t="shared" si="1"/>
        <v>2039</v>
      </c>
      <c r="I30" s="1" t="str">
        <f t="shared" si="2"/>
        <v>UP</v>
      </c>
      <c r="J30" s="1">
        <f t="shared" si="3"/>
        <v>1</v>
      </c>
      <c r="K30" s="1">
        <f t="shared" si="4"/>
        <v>78.822774730000006</v>
      </c>
      <c r="Y30" s="7" t="s">
        <v>106</v>
      </c>
      <c r="Z30" s="7" t="s">
        <v>107</v>
      </c>
      <c r="AA30" s="7" t="s">
        <v>108</v>
      </c>
      <c r="AB30" s="7" t="s">
        <v>109</v>
      </c>
      <c r="AC30" s="7">
        <v>2048</v>
      </c>
      <c r="AD30" s="7">
        <v>1.3117540000000001</v>
      </c>
      <c r="AE30" s="7">
        <v>175.10604146</v>
      </c>
    </row>
    <row r="31" spans="3:31">
      <c r="C31" s="5" t="str">
        <f t="shared" si="0"/>
        <v>SBIOH2GC01</v>
      </c>
      <c r="D31" s="1"/>
      <c r="E31" s="1"/>
      <c r="F31" s="1"/>
      <c r="G31" s="4"/>
      <c r="H31" s="1">
        <f t="shared" si="1"/>
        <v>2040</v>
      </c>
      <c r="I31" s="1" t="str">
        <f t="shared" si="2"/>
        <v>UP</v>
      </c>
      <c r="J31" s="1">
        <f t="shared" si="3"/>
        <v>1</v>
      </c>
      <c r="K31" s="1">
        <f t="shared" si="4"/>
        <v>88.502935570000005</v>
      </c>
      <c r="Y31" s="7" t="s">
        <v>106</v>
      </c>
      <c r="Z31" s="7" t="s">
        <v>107</v>
      </c>
      <c r="AA31" s="7" t="s">
        <v>108</v>
      </c>
      <c r="AB31" s="7" t="s">
        <v>109</v>
      </c>
      <c r="AC31" s="7">
        <v>2049</v>
      </c>
      <c r="AD31" s="7">
        <v>1.390309</v>
      </c>
      <c r="AE31" s="7">
        <v>185.59234841</v>
      </c>
    </row>
    <row r="32" spans="3:31">
      <c r="C32" s="5" t="str">
        <f t="shared" si="0"/>
        <v>SBIOH2GC01</v>
      </c>
      <c r="D32" s="1"/>
      <c r="E32" s="1"/>
      <c r="F32" s="1"/>
      <c r="G32" s="4"/>
      <c r="H32" s="1">
        <f t="shared" si="1"/>
        <v>2041</v>
      </c>
      <c r="I32" s="1" t="str">
        <f t="shared" si="2"/>
        <v>UP</v>
      </c>
      <c r="J32" s="1">
        <f t="shared" si="3"/>
        <v>1</v>
      </c>
      <c r="K32" s="1">
        <f t="shared" si="4"/>
        <v>99.31495812</v>
      </c>
      <c r="Y32" s="7" t="s">
        <v>106</v>
      </c>
      <c r="Z32" s="7" t="s">
        <v>107</v>
      </c>
      <c r="AA32" s="7" t="s">
        <v>108</v>
      </c>
      <c r="AB32" s="7" t="s">
        <v>109</v>
      </c>
      <c r="AC32" s="7">
        <v>2050</v>
      </c>
      <c r="AD32" s="7">
        <v>1.463697</v>
      </c>
      <c r="AE32" s="7">
        <v>195.38891253</v>
      </c>
    </row>
    <row r="33" spans="3:31">
      <c r="C33" s="5" t="str">
        <f t="shared" si="0"/>
        <v>SBIOH2GC01</v>
      </c>
      <c r="D33" s="1"/>
      <c r="E33" s="1"/>
      <c r="F33" s="1"/>
      <c r="G33" s="4"/>
      <c r="H33" s="1">
        <f t="shared" si="1"/>
        <v>2042</v>
      </c>
      <c r="I33" s="1" t="str">
        <f t="shared" si="2"/>
        <v>UP</v>
      </c>
      <c r="J33" s="1">
        <f t="shared" si="3"/>
        <v>1</v>
      </c>
      <c r="K33" s="1">
        <f t="shared" si="4"/>
        <v>109.8716143</v>
      </c>
      <c r="Y33" s="7" t="s">
        <v>106</v>
      </c>
      <c r="Z33" s="7" t="s">
        <v>107</v>
      </c>
      <c r="AA33" s="7" t="s">
        <v>108</v>
      </c>
      <c r="AB33" s="7" t="s">
        <v>114</v>
      </c>
      <c r="AC33" s="7">
        <v>2050</v>
      </c>
      <c r="AD33" s="7">
        <v>8.0117329999999995</v>
      </c>
      <c r="AE33" s="7">
        <v>1069.48623817</v>
      </c>
    </row>
    <row r="34" spans="3:31">
      <c r="C34" s="5" t="str">
        <f t="shared" si="0"/>
        <v>SBIOH2GC01</v>
      </c>
      <c r="D34" s="1"/>
      <c r="E34" s="1"/>
      <c r="F34" s="1"/>
      <c r="G34" s="4"/>
      <c r="H34" s="1">
        <f t="shared" si="1"/>
        <v>2043</v>
      </c>
      <c r="I34" s="1" t="str">
        <f t="shared" si="2"/>
        <v>UP</v>
      </c>
      <c r="J34" s="1">
        <f t="shared" si="3"/>
        <v>1</v>
      </c>
      <c r="K34" s="1">
        <f t="shared" si="4"/>
        <v>121.26618721</v>
      </c>
      <c r="Y34" s="7" t="s">
        <v>106</v>
      </c>
      <c r="Z34" s="7" t="s">
        <v>107</v>
      </c>
      <c r="AA34" s="7" t="s">
        <v>108</v>
      </c>
      <c r="AB34" s="7" t="s">
        <v>114</v>
      </c>
      <c r="AC34" s="7">
        <v>2049</v>
      </c>
      <c r="AD34" s="7">
        <v>7.6229019999999998</v>
      </c>
      <c r="AE34" s="7">
        <v>1017.58118798</v>
      </c>
    </row>
    <row r="35" spans="3:31">
      <c r="C35" s="5" t="str">
        <f t="shared" si="0"/>
        <v>SBIOH2GC01</v>
      </c>
      <c r="D35" s="1"/>
      <c r="E35" s="1"/>
      <c r="F35" s="1"/>
      <c r="G35" s="4"/>
      <c r="H35" s="1">
        <f t="shared" si="1"/>
        <v>2044</v>
      </c>
      <c r="I35" s="1" t="str">
        <f t="shared" si="2"/>
        <v>UP</v>
      </c>
      <c r="J35" s="1">
        <f t="shared" si="3"/>
        <v>1</v>
      </c>
      <c r="K35" s="1">
        <f t="shared" si="4"/>
        <v>132.42234697999999</v>
      </c>
      <c r="Y35" s="7" t="s">
        <v>106</v>
      </c>
      <c r="Z35" s="7" t="s">
        <v>107</v>
      </c>
      <c r="AA35" s="7" t="s">
        <v>108</v>
      </c>
      <c r="AB35" s="7" t="s">
        <v>114</v>
      </c>
      <c r="AC35" s="7">
        <v>2048</v>
      </c>
      <c r="AD35" s="7">
        <v>7.2999090000000004</v>
      </c>
      <c r="AE35" s="7">
        <v>974.46485241000005</v>
      </c>
    </row>
    <row r="36" spans="3:31">
      <c r="C36" s="5" t="str">
        <f t="shared" si="0"/>
        <v>SBIOH2GC01</v>
      </c>
      <c r="D36" s="1"/>
      <c r="E36" s="1"/>
      <c r="F36" s="1"/>
      <c r="G36" s="4"/>
      <c r="H36" s="1">
        <f t="shared" si="1"/>
        <v>2045</v>
      </c>
      <c r="I36" s="1" t="str">
        <f t="shared" si="2"/>
        <v>UP</v>
      </c>
      <c r="J36" s="1">
        <f t="shared" si="3"/>
        <v>1</v>
      </c>
      <c r="K36" s="1">
        <f t="shared" si="4"/>
        <v>143.34463227000001</v>
      </c>
      <c r="Y36" s="7" t="s">
        <v>106</v>
      </c>
      <c r="Z36" s="7" t="s">
        <v>107</v>
      </c>
      <c r="AA36" s="7" t="s">
        <v>108</v>
      </c>
      <c r="AB36" s="7" t="s">
        <v>114</v>
      </c>
      <c r="AC36" s="7">
        <v>2047</v>
      </c>
      <c r="AD36" s="7">
        <v>6.9674250000000004</v>
      </c>
      <c r="AE36" s="7">
        <v>930.08156325000004</v>
      </c>
    </row>
    <row r="37" spans="3:31">
      <c r="C37" s="5" t="str">
        <f t="shared" si="0"/>
        <v>SBIOH2GC01</v>
      </c>
      <c r="D37" s="1"/>
      <c r="E37" s="1"/>
      <c r="F37" s="1"/>
      <c r="G37" s="4"/>
      <c r="H37" s="1">
        <f t="shared" si="1"/>
        <v>2046</v>
      </c>
      <c r="I37" s="1" t="str">
        <f t="shared" si="2"/>
        <v>UP</v>
      </c>
      <c r="J37" s="1">
        <f t="shared" si="3"/>
        <v>1</v>
      </c>
      <c r="K37" s="1">
        <f t="shared" si="4"/>
        <v>153.84562312</v>
      </c>
      <c r="Y37" s="7" t="s">
        <v>106</v>
      </c>
      <c r="Z37" s="7" t="s">
        <v>107</v>
      </c>
      <c r="AA37" s="7" t="s">
        <v>108</v>
      </c>
      <c r="AB37" s="7" t="s">
        <v>114</v>
      </c>
      <c r="AC37" s="7">
        <v>2046</v>
      </c>
      <c r="AD37" s="7">
        <v>6.6354369999999996</v>
      </c>
      <c r="AE37" s="7">
        <v>885.76448513000003</v>
      </c>
    </row>
    <row r="38" spans="3:31">
      <c r="C38" s="5" t="str">
        <f t="shared" si="0"/>
        <v>SBIOH2GC01</v>
      </c>
      <c r="D38" s="1"/>
      <c r="E38" s="1"/>
      <c r="F38" s="1"/>
      <c r="G38" s="4"/>
      <c r="H38" s="1">
        <f t="shared" si="1"/>
        <v>2047</v>
      </c>
      <c r="I38" s="1" t="str">
        <f t="shared" si="2"/>
        <v>UP</v>
      </c>
      <c r="J38" s="1">
        <f t="shared" si="3"/>
        <v>1</v>
      </c>
      <c r="K38" s="1">
        <f t="shared" si="4"/>
        <v>164.43391643000001</v>
      </c>
      <c r="Y38" s="7" t="s">
        <v>106</v>
      </c>
      <c r="Z38" s="7" t="s">
        <v>107</v>
      </c>
      <c r="AA38" s="7" t="s">
        <v>108</v>
      </c>
      <c r="AB38" s="7" t="s">
        <v>114</v>
      </c>
      <c r="AC38" s="7">
        <v>2045</v>
      </c>
      <c r="AD38" s="7">
        <v>6.3017060000000003</v>
      </c>
      <c r="AE38" s="7">
        <v>841.21473393999997</v>
      </c>
    </row>
    <row r="39" spans="3:31">
      <c r="C39" s="5" t="str">
        <f t="shared" si="0"/>
        <v>SBIOH2GC01</v>
      </c>
      <c r="D39" s="1"/>
      <c r="E39" s="1"/>
      <c r="F39" s="1"/>
      <c r="G39" s="4"/>
      <c r="H39" s="1">
        <f t="shared" si="1"/>
        <v>2048</v>
      </c>
      <c r="I39" s="1" t="str">
        <f t="shared" si="2"/>
        <v>UP</v>
      </c>
      <c r="J39" s="1">
        <f t="shared" si="3"/>
        <v>1</v>
      </c>
      <c r="K39" s="1">
        <f t="shared" si="4"/>
        <v>175.10604146</v>
      </c>
      <c r="Y39" s="7" t="s">
        <v>106</v>
      </c>
      <c r="Z39" s="7" t="s">
        <v>107</v>
      </c>
      <c r="AA39" s="7" t="s">
        <v>108</v>
      </c>
      <c r="AB39" s="7" t="s">
        <v>114</v>
      </c>
      <c r="AC39" s="7">
        <v>2044</v>
      </c>
      <c r="AD39" s="7">
        <v>5.9396149999999999</v>
      </c>
      <c r="AE39" s="7">
        <v>792.87920635</v>
      </c>
    </row>
    <row r="40" spans="3:31">
      <c r="C40" s="5" t="str">
        <f t="shared" ref="C40:C41" si="5">C39</f>
        <v>SBIOH2GC01</v>
      </c>
      <c r="D40" s="1"/>
      <c r="E40" s="1"/>
      <c r="F40" s="1"/>
      <c r="G40" s="4"/>
      <c r="H40" s="1">
        <f t="shared" ref="H40:H41" si="6">AC31</f>
        <v>2049</v>
      </c>
      <c r="I40" s="1" t="str">
        <f t="shared" ref="I40:I41" si="7">I39</f>
        <v>UP</v>
      </c>
      <c r="J40" s="1">
        <f t="shared" ref="J40:J41" si="8">J39</f>
        <v>1</v>
      </c>
      <c r="K40" s="1">
        <f t="shared" ref="K40:K41" si="9">AE31</f>
        <v>185.59234841</v>
      </c>
      <c r="Y40" s="7" t="s">
        <v>106</v>
      </c>
      <c r="Z40" s="7" t="s">
        <v>107</v>
      </c>
      <c r="AA40" s="7" t="s">
        <v>108</v>
      </c>
      <c r="AB40" s="7" t="s">
        <v>114</v>
      </c>
      <c r="AC40" s="7">
        <v>2043</v>
      </c>
      <c r="AD40" s="7">
        <v>5.57097</v>
      </c>
      <c r="AE40" s="7">
        <v>743.66878529999997</v>
      </c>
    </row>
    <row r="41" spans="3:31">
      <c r="C41" s="5" t="str">
        <f t="shared" si="5"/>
        <v>SBIOH2GC01</v>
      </c>
      <c r="D41" s="1"/>
      <c r="E41" s="1"/>
      <c r="F41" s="1"/>
      <c r="G41" s="4"/>
      <c r="H41" s="1">
        <f t="shared" si="6"/>
        <v>2050</v>
      </c>
      <c r="I41" s="1" t="str">
        <f t="shared" si="7"/>
        <v>UP</v>
      </c>
      <c r="J41" s="1">
        <f t="shared" si="8"/>
        <v>1</v>
      </c>
      <c r="K41" s="1">
        <f t="shared" si="9"/>
        <v>195.38891253</v>
      </c>
      <c r="Y41" s="7" t="s">
        <v>106</v>
      </c>
      <c r="Z41" s="7" t="s">
        <v>107</v>
      </c>
      <c r="AA41" s="7" t="s">
        <v>108</v>
      </c>
      <c r="AB41" s="7" t="s">
        <v>114</v>
      </c>
      <c r="AC41" s="7">
        <v>2042</v>
      </c>
      <c r="AD41" s="7">
        <v>5.1550200000000004</v>
      </c>
      <c r="AE41" s="7">
        <v>688.14361980000001</v>
      </c>
    </row>
    <row r="42" spans="3:31">
      <c r="C42" s="3"/>
      <c r="H42" s="1"/>
      <c r="I42" s="1"/>
      <c r="J42" s="1"/>
      <c r="K42" s="1"/>
      <c r="Y42" s="7" t="s">
        <v>106</v>
      </c>
      <c r="Z42" s="7" t="s">
        <v>107</v>
      </c>
      <c r="AA42" s="7" t="s">
        <v>108</v>
      </c>
      <c r="AB42" s="7" t="s">
        <v>114</v>
      </c>
      <c r="AC42" s="7">
        <v>2041</v>
      </c>
      <c r="AD42" s="7">
        <v>4.7407329999999996</v>
      </c>
      <c r="AE42" s="7">
        <v>632.84044816999995</v>
      </c>
    </row>
    <row r="43" spans="3:31">
      <c r="C43" s="5"/>
      <c r="D43" s="1"/>
      <c r="E43" s="1"/>
      <c r="F43" s="1"/>
      <c r="G43" s="4"/>
      <c r="H43" s="1"/>
      <c r="I43" s="1"/>
      <c r="J43" s="1"/>
      <c r="K43" s="1"/>
      <c r="Y43" s="7" t="s">
        <v>106</v>
      </c>
      <c r="Z43" s="7" t="s">
        <v>107</v>
      </c>
      <c r="AA43" s="7" t="s">
        <v>108</v>
      </c>
      <c r="AB43" s="7" t="s">
        <v>114</v>
      </c>
      <c r="AC43" s="7">
        <v>2040</v>
      </c>
      <c r="AD43" s="7">
        <v>4.2961790000000004</v>
      </c>
      <c r="AE43" s="7">
        <v>573.49693471</v>
      </c>
    </row>
    <row r="44" spans="3:31">
      <c r="C44" s="5"/>
      <c r="D44" s="1"/>
      <c r="E44" s="1"/>
      <c r="F44" s="1"/>
      <c r="G44" s="4"/>
      <c r="H44" s="1"/>
      <c r="I44" s="1"/>
      <c r="J44" s="1"/>
      <c r="K44" s="1"/>
      <c r="Y44" s="7" t="s">
        <v>106</v>
      </c>
      <c r="Z44" s="7" t="s">
        <v>107</v>
      </c>
      <c r="AA44" s="7" t="s">
        <v>108</v>
      </c>
      <c r="AB44" s="7" t="s">
        <v>114</v>
      </c>
      <c r="AC44" s="7">
        <v>2039</v>
      </c>
      <c r="AD44" s="7">
        <v>3.9421439999999999</v>
      </c>
      <c r="AE44" s="7">
        <v>526.23680256</v>
      </c>
    </row>
    <row r="45" spans="3:31">
      <c r="C45" s="5"/>
      <c r="D45" s="1"/>
      <c r="E45" s="1"/>
      <c r="F45" s="1"/>
      <c r="G45" s="4"/>
      <c r="H45" s="1"/>
      <c r="I45" s="1"/>
      <c r="J45" s="1"/>
      <c r="K45" s="1"/>
      <c r="Y45" s="7" t="s">
        <v>106</v>
      </c>
      <c r="Z45" s="7" t="s">
        <v>107</v>
      </c>
      <c r="AA45" s="7" t="s">
        <v>108</v>
      </c>
      <c r="AB45" s="7" t="s">
        <v>114</v>
      </c>
      <c r="AC45" s="7">
        <v>2038</v>
      </c>
      <c r="AD45" s="7">
        <v>3.5440160000000001</v>
      </c>
      <c r="AE45" s="7">
        <v>473.09069584000002</v>
      </c>
    </row>
    <row r="46" spans="3:31">
      <c r="C46" s="5"/>
      <c r="D46" s="1"/>
      <c r="E46" s="1"/>
      <c r="F46" s="1"/>
      <c r="G46" s="4"/>
      <c r="H46" s="1"/>
      <c r="I46" s="1"/>
      <c r="J46" s="1"/>
      <c r="K46" s="1"/>
      <c r="Y46" s="7" t="s">
        <v>106</v>
      </c>
      <c r="Z46" s="7" t="s">
        <v>107</v>
      </c>
      <c r="AA46" s="7" t="s">
        <v>108</v>
      </c>
      <c r="AB46" s="7" t="s">
        <v>114</v>
      </c>
      <c r="AC46" s="7">
        <v>2037</v>
      </c>
      <c r="AD46" s="7">
        <v>3.168015</v>
      </c>
      <c r="AE46" s="7">
        <v>422.89832235</v>
      </c>
    </row>
    <row r="47" spans="3:31">
      <c r="C47" s="5"/>
      <c r="D47" s="1"/>
      <c r="E47" s="1"/>
      <c r="F47" s="1"/>
      <c r="G47" s="4"/>
      <c r="H47" s="1"/>
      <c r="I47" s="1"/>
      <c r="J47" s="1"/>
      <c r="K47" s="1"/>
      <c r="Y47" s="7" t="s">
        <v>106</v>
      </c>
      <c r="Z47" s="7" t="s">
        <v>107</v>
      </c>
      <c r="AA47" s="7" t="s">
        <v>108</v>
      </c>
      <c r="AB47" s="7" t="s">
        <v>114</v>
      </c>
      <c r="AC47" s="7">
        <v>2036</v>
      </c>
      <c r="AD47" s="7">
        <v>2.8055409999999998</v>
      </c>
      <c r="AE47" s="7">
        <v>374.51166809</v>
      </c>
    </row>
    <row r="48" spans="3:31">
      <c r="C48" s="5"/>
      <c r="D48" s="1"/>
      <c r="E48" s="1"/>
      <c r="F48" s="1"/>
      <c r="G48" s="4"/>
      <c r="H48" s="1"/>
      <c r="I48" s="1"/>
      <c r="J48" s="1"/>
      <c r="K48" s="1"/>
      <c r="Y48" s="7" t="s">
        <v>106</v>
      </c>
      <c r="Z48" s="7" t="s">
        <v>107</v>
      </c>
      <c r="AA48" s="7" t="s">
        <v>108</v>
      </c>
      <c r="AB48" s="7" t="s">
        <v>114</v>
      </c>
      <c r="AC48" s="7">
        <v>2035</v>
      </c>
      <c r="AD48" s="7">
        <v>2.4550809999999998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106</v>
      </c>
      <c r="Z49" s="7" t="s">
        <v>107</v>
      </c>
      <c r="AA49" s="7" t="s">
        <v>108</v>
      </c>
      <c r="AB49" s="7" t="s">
        <v>114</v>
      </c>
      <c r="AC49" s="7">
        <v>2034</v>
      </c>
      <c r="AD49" s="7">
        <v>2.1225130000000001</v>
      </c>
      <c r="AE49" s="7">
        <v>283.33426036999998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106</v>
      </c>
      <c r="Z50" s="7" t="s">
        <v>107</v>
      </c>
      <c r="AA50" s="7" t="s">
        <v>108</v>
      </c>
      <c r="AB50" s="7" t="s">
        <v>114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106</v>
      </c>
      <c r="Z51" s="7" t="s">
        <v>107</v>
      </c>
      <c r="AA51" s="7" t="s">
        <v>108</v>
      </c>
      <c r="AB51" s="7" t="s">
        <v>114</v>
      </c>
      <c r="AC51" s="7">
        <v>2032</v>
      </c>
      <c r="AD51" s="7">
        <v>1.541509</v>
      </c>
      <c r="AE51" s="7">
        <v>205.77603640999999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106</v>
      </c>
      <c r="Z52" s="7" t="s">
        <v>107</v>
      </c>
      <c r="AA52" s="7" t="s">
        <v>108</v>
      </c>
      <c r="AB52" s="7" t="s">
        <v>114</v>
      </c>
      <c r="AC52" s="7">
        <v>2031</v>
      </c>
      <c r="AD52" s="7">
        <v>1.2674339999999999</v>
      </c>
      <c r="AE52" s="7">
        <v>169.18976466000001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106</v>
      </c>
      <c r="Z53" s="7" t="s">
        <v>107</v>
      </c>
      <c r="AA53" s="7" t="s">
        <v>108</v>
      </c>
      <c r="AB53" s="7" t="s">
        <v>114</v>
      </c>
      <c r="AC53" s="7">
        <v>2030</v>
      </c>
      <c r="AD53" s="7">
        <v>1.0084219999999999</v>
      </c>
      <c r="AE53" s="7">
        <v>134.61425277999999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106</v>
      </c>
      <c r="Z54" s="7" t="s">
        <v>107</v>
      </c>
      <c r="AA54" s="7" t="s">
        <v>108</v>
      </c>
      <c r="AB54" s="7" t="s">
        <v>114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106</v>
      </c>
      <c r="Z55" s="7" t="s">
        <v>107</v>
      </c>
      <c r="AA55" s="7" t="s">
        <v>108</v>
      </c>
      <c r="AB55" s="7" t="s">
        <v>114</v>
      </c>
      <c r="AC55" s="7">
        <v>2028</v>
      </c>
      <c r="AD55" s="7">
        <v>0.407279</v>
      </c>
      <c r="AE55" s="7">
        <v>54.367673709999998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106</v>
      </c>
      <c r="Z56" s="7" t="s">
        <v>107</v>
      </c>
      <c r="AA56" s="7" t="s">
        <v>108</v>
      </c>
      <c r="AB56" s="7" t="s">
        <v>114</v>
      </c>
      <c r="AC56" s="7">
        <v>2027</v>
      </c>
      <c r="AD56" s="7">
        <v>0.30473699999999998</v>
      </c>
      <c r="AE56" s="7">
        <v>40.679342130000002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106</v>
      </c>
      <c r="Z57" s="7" t="s">
        <v>107</v>
      </c>
      <c r="AA57" s="7" t="s">
        <v>108</v>
      </c>
      <c r="AB57" s="7" t="s">
        <v>114</v>
      </c>
      <c r="AC57" s="7">
        <v>2026</v>
      </c>
      <c r="AD57" s="7">
        <v>0.213121</v>
      </c>
      <c r="AE57" s="7">
        <v>28.449522290000001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106</v>
      </c>
      <c r="Z58" s="7" t="s">
        <v>107</v>
      </c>
      <c r="AA58" s="7" t="s">
        <v>108</v>
      </c>
      <c r="AB58" s="7" t="s">
        <v>114</v>
      </c>
      <c r="AC58" s="7">
        <v>2025</v>
      </c>
      <c r="AD58" s="7">
        <v>0.13203000000000001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106</v>
      </c>
      <c r="Z59" s="7" t="s">
        <v>107</v>
      </c>
      <c r="AA59" s="7" t="s">
        <v>108</v>
      </c>
      <c r="AB59" s="7" t="s">
        <v>114</v>
      </c>
      <c r="AC59" s="7">
        <v>2024</v>
      </c>
      <c r="AD59" s="7">
        <v>3.7650000000000001E-3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106</v>
      </c>
      <c r="Z60" s="7" t="s">
        <v>107</v>
      </c>
      <c r="AA60" s="7" t="s">
        <v>108</v>
      </c>
      <c r="AB60" s="7" t="s">
        <v>114</v>
      </c>
      <c r="AC60" s="7">
        <v>2023</v>
      </c>
      <c r="AD60" s="7">
        <v>1.1479999999999999E-3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106</v>
      </c>
      <c r="Z61" s="7" t="s">
        <v>107</v>
      </c>
      <c r="AA61" s="7" t="s">
        <v>108</v>
      </c>
      <c r="AB61" s="7" t="s">
        <v>114</v>
      </c>
      <c r="AC61" s="7">
        <v>2022</v>
      </c>
      <c r="AD61" s="7">
        <v>1.21E-4</v>
      </c>
      <c r="AE61" s="7">
        <v>1.615229E-2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106</v>
      </c>
      <c r="Z62" s="7" t="s">
        <v>107</v>
      </c>
      <c r="AA62" s="7" t="s">
        <v>108</v>
      </c>
      <c r="AB62" s="7" t="s">
        <v>114</v>
      </c>
      <c r="AC62" s="7">
        <v>2021</v>
      </c>
      <c r="AD62" s="43" t="s">
        <v>115</v>
      </c>
      <c r="AE62" s="7">
        <v>1.107967E-2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106</v>
      </c>
      <c r="Z63" s="7" t="s">
        <v>107</v>
      </c>
      <c r="AA63" s="7" t="s">
        <v>108</v>
      </c>
      <c r="AB63" s="7" t="s">
        <v>114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106</v>
      </c>
      <c r="Z64" s="7" t="s">
        <v>107</v>
      </c>
      <c r="AA64" s="7" t="s">
        <v>108</v>
      </c>
      <c r="AB64" s="7" t="s">
        <v>116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106</v>
      </c>
      <c r="Z65" s="7" t="s">
        <v>107</v>
      </c>
      <c r="AA65" s="7" t="s">
        <v>108</v>
      </c>
      <c r="AB65" s="7" t="s">
        <v>116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106</v>
      </c>
      <c r="Z66" s="7" t="s">
        <v>107</v>
      </c>
      <c r="AA66" s="7" t="s">
        <v>108</v>
      </c>
      <c r="AB66" s="7" t="s">
        <v>116</v>
      </c>
      <c r="AC66" s="7">
        <v>2022</v>
      </c>
      <c r="AD66" s="43" t="s">
        <v>110</v>
      </c>
      <c r="AE66" s="7">
        <v>1.3349E-4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106</v>
      </c>
      <c r="Z67" s="7" t="s">
        <v>107</v>
      </c>
      <c r="AA67" s="7" t="s">
        <v>108</v>
      </c>
      <c r="AB67" s="7" t="s">
        <v>116</v>
      </c>
      <c r="AC67" s="7">
        <v>2023</v>
      </c>
      <c r="AD67" s="7">
        <v>7.7499999999999997E-4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106</v>
      </c>
      <c r="Z68" s="7" t="s">
        <v>107</v>
      </c>
      <c r="AA68" s="7" t="s">
        <v>108</v>
      </c>
      <c r="AB68" s="7" t="s">
        <v>116</v>
      </c>
      <c r="AC68" s="7">
        <v>2024</v>
      </c>
      <c r="AD68" s="7">
        <v>0.13983100000000001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106</v>
      </c>
      <c r="Z69" s="7" t="s">
        <v>107</v>
      </c>
      <c r="AA69" s="7" t="s">
        <v>108</v>
      </c>
      <c r="AB69" s="7" t="s">
        <v>116</v>
      </c>
      <c r="AC69" s="7">
        <v>2025</v>
      </c>
      <c r="AD69" s="7">
        <v>0.34207300000000002</v>
      </c>
      <c r="AE69" s="7">
        <v>45.663324770000003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106</v>
      </c>
      <c r="Z70" s="7" t="s">
        <v>107</v>
      </c>
      <c r="AA70" s="7" t="s">
        <v>108</v>
      </c>
      <c r="AB70" s="7" t="s">
        <v>116</v>
      </c>
      <c r="AC70" s="7">
        <v>2026</v>
      </c>
      <c r="AD70" s="7">
        <v>0.51172200000000001</v>
      </c>
      <c r="AE70" s="7">
        <v>68.309769779999996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106</v>
      </c>
      <c r="Z71" s="7" t="s">
        <v>107</v>
      </c>
      <c r="AA71" s="7" t="s">
        <v>108</v>
      </c>
      <c r="AB71" s="7" t="s">
        <v>116</v>
      </c>
      <c r="AC71" s="7">
        <v>2027</v>
      </c>
      <c r="AD71" s="7">
        <v>0.63805900000000004</v>
      </c>
      <c r="AE71" s="7">
        <v>85.174495910000005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106</v>
      </c>
      <c r="Z72" s="7" t="s">
        <v>107</v>
      </c>
      <c r="AA72" s="7" t="s">
        <v>108</v>
      </c>
      <c r="AB72" s="7" t="s">
        <v>116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106</v>
      </c>
      <c r="Z73" s="7" t="s">
        <v>107</v>
      </c>
      <c r="AA73" s="7" t="s">
        <v>108</v>
      </c>
      <c r="AB73" s="7" t="s">
        <v>116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106</v>
      </c>
      <c r="Z74" s="7" t="s">
        <v>107</v>
      </c>
      <c r="AA74" s="7" t="s">
        <v>108</v>
      </c>
      <c r="AB74" s="7" t="s">
        <v>116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106</v>
      </c>
      <c r="Z75" s="7" t="s">
        <v>107</v>
      </c>
      <c r="AA75" s="7" t="s">
        <v>108</v>
      </c>
      <c r="AB75" s="7" t="s">
        <v>116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106</v>
      </c>
      <c r="Z76" s="7" t="s">
        <v>107</v>
      </c>
      <c r="AA76" s="7" t="s">
        <v>108</v>
      </c>
      <c r="AB76" s="7" t="s">
        <v>116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106</v>
      </c>
      <c r="Z77" s="7" t="s">
        <v>107</v>
      </c>
      <c r="AA77" s="7" t="s">
        <v>108</v>
      </c>
      <c r="AB77" s="7" t="s">
        <v>116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106</v>
      </c>
      <c r="Z78" s="7" t="s">
        <v>107</v>
      </c>
      <c r="AA78" s="7" t="s">
        <v>108</v>
      </c>
      <c r="AB78" s="7" t="s">
        <v>116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106</v>
      </c>
      <c r="Z79" s="7" t="s">
        <v>107</v>
      </c>
      <c r="AA79" s="7" t="s">
        <v>108</v>
      </c>
      <c r="AB79" s="7" t="s">
        <v>116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106</v>
      </c>
      <c r="Z80" s="7" t="s">
        <v>107</v>
      </c>
      <c r="AA80" s="7" t="s">
        <v>108</v>
      </c>
      <c r="AB80" s="7" t="s">
        <v>116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106</v>
      </c>
      <c r="Z81" s="7" t="s">
        <v>107</v>
      </c>
      <c r="AA81" s="7" t="s">
        <v>108</v>
      </c>
      <c r="AB81" s="7" t="s">
        <v>116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106</v>
      </c>
      <c r="Z82" s="7" t="s">
        <v>107</v>
      </c>
      <c r="AA82" s="7" t="s">
        <v>108</v>
      </c>
      <c r="AB82" s="7" t="s">
        <v>116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106</v>
      </c>
      <c r="Z83" s="7" t="s">
        <v>107</v>
      </c>
      <c r="AA83" s="7" t="s">
        <v>108</v>
      </c>
      <c r="AB83" s="7" t="s">
        <v>116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106</v>
      </c>
      <c r="Z84" s="7" t="s">
        <v>107</v>
      </c>
      <c r="AA84" s="7" t="s">
        <v>108</v>
      </c>
      <c r="AB84" s="7" t="s">
        <v>116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106</v>
      </c>
      <c r="Z85" s="7" t="s">
        <v>107</v>
      </c>
      <c r="AA85" s="7" t="s">
        <v>108</v>
      </c>
      <c r="AB85" s="7" t="s">
        <v>116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106</v>
      </c>
      <c r="Z86" s="7" t="s">
        <v>107</v>
      </c>
      <c r="AA86" s="7" t="s">
        <v>108</v>
      </c>
      <c r="AB86" s="7" t="s">
        <v>116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106</v>
      </c>
      <c r="Z87" s="7" t="s">
        <v>107</v>
      </c>
      <c r="AA87" s="7" t="s">
        <v>108</v>
      </c>
      <c r="AB87" s="7" t="s">
        <v>116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106</v>
      </c>
      <c r="Z88" s="7" t="s">
        <v>107</v>
      </c>
      <c r="AA88" s="7" t="s">
        <v>108</v>
      </c>
      <c r="AB88" s="7" t="s">
        <v>116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106</v>
      </c>
      <c r="Z89" s="7" t="s">
        <v>107</v>
      </c>
      <c r="AA89" s="7" t="s">
        <v>108</v>
      </c>
      <c r="AB89" s="7" t="s">
        <v>116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106</v>
      </c>
      <c r="Z90" s="7" t="s">
        <v>107</v>
      </c>
      <c r="AA90" s="7" t="s">
        <v>108</v>
      </c>
      <c r="AB90" s="7" t="s">
        <v>116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106</v>
      </c>
      <c r="Z91" s="7" t="s">
        <v>107</v>
      </c>
      <c r="AA91" s="7" t="s">
        <v>108</v>
      </c>
      <c r="AB91" s="7" t="s">
        <v>116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106</v>
      </c>
      <c r="Z92" s="7" t="s">
        <v>107</v>
      </c>
      <c r="AA92" s="7" t="s">
        <v>108</v>
      </c>
      <c r="AB92" s="7" t="s">
        <v>116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106</v>
      </c>
      <c r="Z93" s="7" t="s">
        <v>107</v>
      </c>
      <c r="AA93" s="7" t="s">
        <v>108</v>
      </c>
      <c r="AB93" s="7" t="s">
        <v>116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106</v>
      </c>
      <c r="Z94" s="7" t="s">
        <v>107</v>
      </c>
      <c r="AA94" s="7" t="s">
        <v>108</v>
      </c>
      <c r="AB94" s="7" t="s">
        <v>116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N41"/>
  <sheetViews>
    <sheetView topLeftCell="A26" workbookViewId="0">
      <selection activeCell="K45" sqref="K45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4">
      <c r="B4" s="2" t="s">
        <v>0</v>
      </c>
    </row>
    <row r="5" spans="2:14">
      <c r="B5" s="1" t="s">
        <v>1</v>
      </c>
    </row>
    <row r="9" spans="2:14">
      <c r="J9" s="1" t="s">
        <v>2</v>
      </c>
    </row>
    <row r="10" spans="2:14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</row>
    <row r="11" spans="2:14">
      <c r="B11" s="1" t="s">
        <v>17</v>
      </c>
      <c r="G11" t="s">
        <v>18</v>
      </c>
      <c r="I11" s="1">
        <v>2020</v>
      </c>
      <c r="J11" s="1" t="s">
        <v>16</v>
      </c>
      <c r="K11" s="1">
        <v>1</v>
      </c>
      <c r="L11" s="1">
        <f>N11*1000</f>
        <v>143220.23360000001</v>
      </c>
      <c r="N11" s="13">
        <v>143.2202336</v>
      </c>
    </row>
    <row r="12" spans="2:14">
      <c r="G12" t="s">
        <v>18</v>
      </c>
      <c r="I12" s="1">
        <v>2021</v>
      </c>
      <c r="J12" s="1" t="s">
        <v>16</v>
      </c>
      <c r="K12" s="1">
        <v>1</v>
      </c>
      <c r="L12" s="1">
        <f t="shared" ref="L12:L41" si="0">N12*1000</f>
        <v>150114.7371</v>
      </c>
      <c r="N12" s="7">
        <v>150.11473710000001</v>
      </c>
    </row>
    <row r="13" spans="2:14">
      <c r="G13" t="s">
        <v>18</v>
      </c>
      <c r="I13" s="1">
        <v>2022</v>
      </c>
      <c r="J13" s="1" t="s">
        <v>16</v>
      </c>
      <c r="K13" s="1">
        <v>1</v>
      </c>
      <c r="L13" s="1">
        <f t="shared" si="0"/>
        <v>168650.9161</v>
      </c>
      <c r="N13" s="7">
        <v>168.65091609999999</v>
      </c>
    </row>
    <row r="14" spans="2:14">
      <c r="G14" t="s">
        <v>18</v>
      </c>
      <c r="I14" s="1">
        <v>2023</v>
      </c>
      <c r="J14" s="1" t="s">
        <v>16</v>
      </c>
      <c r="K14" s="1">
        <v>1</v>
      </c>
      <c r="L14" s="1">
        <f t="shared" si="0"/>
        <v>172355.12210000001</v>
      </c>
      <c r="N14" s="7">
        <v>172.35512209999999</v>
      </c>
    </row>
    <row r="15" spans="2:14">
      <c r="G15" t="s">
        <v>18</v>
      </c>
      <c r="I15" s="1">
        <v>2024</v>
      </c>
      <c r="J15" s="1" t="s">
        <v>16</v>
      </c>
      <c r="K15" s="1">
        <v>1</v>
      </c>
      <c r="L15" s="1">
        <f t="shared" si="0"/>
        <v>170312.97339999999</v>
      </c>
      <c r="N15" s="7">
        <v>170.3129734</v>
      </c>
    </row>
    <row r="16" spans="2:14">
      <c r="G16" t="s">
        <v>18</v>
      </c>
      <c r="I16" s="1">
        <v>2025</v>
      </c>
      <c r="J16" s="1" t="s">
        <v>16</v>
      </c>
      <c r="K16" s="1">
        <v>1</v>
      </c>
      <c r="L16" s="1">
        <f t="shared" si="0"/>
        <v>169715.29790000001</v>
      </c>
      <c r="N16" s="7">
        <v>169.7152979</v>
      </c>
    </row>
    <row r="17" spans="7:14">
      <c r="G17" t="s">
        <v>18</v>
      </c>
      <c r="I17" s="1">
        <v>2026</v>
      </c>
      <c r="J17" s="1" t="s">
        <v>16</v>
      </c>
      <c r="K17" s="1">
        <v>1</v>
      </c>
      <c r="L17" s="1">
        <f t="shared" si="0"/>
        <v>167683.65700000001</v>
      </c>
      <c r="N17" s="7">
        <v>167.68365700000001</v>
      </c>
    </row>
    <row r="18" spans="7:14">
      <c r="G18" t="s">
        <v>18</v>
      </c>
      <c r="I18" s="1">
        <v>2027</v>
      </c>
      <c r="J18" s="1" t="s">
        <v>16</v>
      </c>
      <c r="K18" s="1">
        <v>1</v>
      </c>
      <c r="L18" s="1">
        <f t="shared" si="0"/>
        <v>164964.77770000001</v>
      </c>
      <c r="N18" s="7">
        <v>164.96477770000001</v>
      </c>
    </row>
    <row r="19" spans="7:14">
      <c r="G19" t="s">
        <v>18</v>
      </c>
      <c r="I19" s="1">
        <v>2028</v>
      </c>
      <c r="J19" s="1" t="s">
        <v>16</v>
      </c>
      <c r="K19" s="1">
        <v>1</v>
      </c>
      <c r="L19" s="1">
        <f t="shared" si="0"/>
        <v>160291.44839999999</v>
      </c>
      <c r="N19" s="7">
        <v>160.29144840000001</v>
      </c>
    </row>
    <row r="20" spans="7:14">
      <c r="G20" t="s">
        <v>18</v>
      </c>
      <c r="I20" s="1">
        <v>2029</v>
      </c>
      <c r="J20" s="1" t="s">
        <v>16</v>
      </c>
      <c r="K20" s="1">
        <v>1</v>
      </c>
      <c r="L20" s="1">
        <f t="shared" si="0"/>
        <v>155500.13860000001</v>
      </c>
      <c r="N20" s="7">
        <v>155.50013860000001</v>
      </c>
    </row>
    <row r="21" spans="7:14">
      <c r="G21" t="s">
        <v>18</v>
      </c>
      <c r="I21" s="1">
        <v>2030</v>
      </c>
      <c r="J21" s="1" t="s">
        <v>16</v>
      </c>
      <c r="K21" s="1">
        <v>1</v>
      </c>
      <c r="L21" s="1">
        <f t="shared" si="0"/>
        <v>149802.2157</v>
      </c>
      <c r="N21" s="7">
        <v>149.8022157</v>
      </c>
    </row>
    <row r="22" spans="7:14">
      <c r="G22" t="s">
        <v>18</v>
      </c>
      <c r="I22" s="1">
        <v>2031</v>
      </c>
      <c r="J22" s="1" t="s">
        <v>16</v>
      </c>
      <c r="K22" s="1">
        <v>1</v>
      </c>
      <c r="L22" s="1">
        <f t="shared" si="0"/>
        <v>143037.71230000001</v>
      </c>
      <c r="N22" s="7">
        <v>143.03771230000001</v>
      </c>
    </row>
    <row r="23" spans="7:14">
      <c r="G23" t="s">
        <v>18</v>
      </c>
      <c r="I23" s="1">
        <v>2032</v>
      </c>
      <c r="J23" s="1" t="s">
        <v>16</v>
      </c>
      <c r="K23" s="1">
        <v>1</v>
      </c>
      <c r="L23" s="1">
        <f t="shared" si="0"/>
        <v>135822.05729999999</v>
      </c>
      <c r="N23" s="7">
        <v>135.82205730000001</v>
      </c>
    </row>
    <row r="24" spans="7:14">
      <c r="G24" t="s">
        <v>18</v>
      </c>
      <c r="I24" s="1">
        <v>2033</v>
      </c>
      <c r="J24" s="1" t="s">
        <v>16</v>
      </c>
      <c r="K24" s="1">
        <v>1</v>
      </c>
      <c r="L24" s="1">
        <f t="shared" si="0"/>
        <v>128154.143</v>
      </c>
      <c r="N24" s="7">
        <v>128.154143</v>
      </c>
    </row>
    <row r="25" spans="7:14">
      <c r="G25" t="s">
        <v>18</v>
      </c>
      <c r="I25" s="1">
        <v>2034</v>
      </c>
      <c r="J25" s="1" t="s">
        <v>16</v>
      </c>
      <c r="K25" s="1">
        <v>1</v>
      </c>
      <c r="L25" s="1">
        <f t="shared" si="0"/>
        <v>120239.3251</v>
      </c>
      <c r="N25" s="7">
        <v>120.2393251</v>
      </c>
    </row>
    <row r="26" spans="7:14">
      <c r="G26" t="s">
        <v>18</v>
      </c>
      <c r="I26" s="1">
        <v>2035</v>
      </c>
      <c r="J26" s="1" t="s">
        <v>16</v>
      </c>
      <c r="K26" s="1">
        <v>1</v>
      </c>
      <c r="L26" s="1">
        <f t="shared" si="0"/>
        <v>111854.3941</v>
      </c>
      <c r="N26" s="7">
        <v>111.85439409999999</v>
      </c>
    </row>
    <row r="27" spans="7:14">
      <c r="G27" t="s">
        <v>18</v>
      </c>
      <c r="I27" s="1">
        <v>2036</v>
      </c>
      <c r="J27" s="1" t="s">
        <v>16</v>
      </c>
      <c r="K27" s="1">
        <v>1</v>
      </c>
      <c r="L27" s="1">
        <f t="shared" si="0"/>
        <v>103052.72659999999</v>
      </c>
      <c r="N27" s="7">
        <v>103.0527266</v>
      </c>
    </row>
    <row r="28" spans="7:14">
      <c r="G28" t="s">
        <v>18</v>
      </c>
      <c r="I28" s="1">
        <v>2037</v>
      </c>
      <c r="J28" s="1" t="s">
        <v>16</v>
      </c>
      <c r="K28" s="1">
        <v>1</v>
      </c>
      <c r="L28" s="1">
        <f t="shared" si="0"/>
        <v>94514.323489999995</v>
      </c>
      <c r="N28" s="7">
        <v>94.514323489999995</v>
      </c>
    </row>
    <row r="29" spans="7:14">
      <c r="G29" t="s">
        <v>18</v>
      </c>
      <c r="I29" s="1">
        <v>2038</v>
      </c>
      <c r="J29" s="1" t="s">
        <v>16</v>
      </c>
      <c r="K29" s="1">
        <v>1</v>
      </c>
      <c r="L29" s="1">
        <f t="shared" si="0"/>
        <v>86339.935039999997</v>
      </c>
      <c r="N29" s="7">
        <v>86.33993504</v>
      </c>
    </row>
    <row r="30" spans="7:14">
      <c r="G30" t="s">
        <v>18</v>
      </c>
      <c r="I30" s="1">
        <v>2039</v>
      </c>
      <c r="J30" s="1" t="s">
        <v>16</v>
      </c>
      <c r="K30" s="1">
        <v>1</v>
      </c>
      <c r="L30" s="1">
        <f t="shared" si="0"/>
        <v>78513.110289999997</v>
      </c>
      <c r="N30" s="7">
        <v>78.51311029</v>
      </c>
    </row>
    <row r="31" spans="7:14">
      <c r="G31" t="s">
        <v>18</v>
      </c>
      <c r="I31" s="1">
        <v>2040</v>
      </c>
      <c r="J31" s="1" t="s">
        <v>16</v>
      </c>
      <c r="K31" s="1">
        <v>1</v>
      </c>
      <c r="L31" s="1">
        <f t="shared" si="0"/>
        <v>70793.114050000004</v>
      </c>
      <c r="N31" s="7">
        <v>70.79311405</v>
      </c>
    </row>
    <row r="32" spans="7:14">
      <c r="G32" t="s">
        <v>18</v>
      </c>
      <c r="I32" s="1">
        <v>2041</v>
      </c>
      <c r="J32" s="1" t="s">
        <v>16</v>
      </c>
      <c r="K32" s="1">
        <v>1</v>
      </c>
      <c r="L32" s="1">
        <f t="shared" si="0"/>
        <v>63355.522749999996</v>
      </c>
      <c r="N32" s="7">
        <v>63.355522749999999</v>
      </c>
    </row>
    <row r="33" spans="7:14">
      <c r="G33" t="s">
        <v>18</v>
      </c>
      <c r="I33" s="1">
        <v>2042</v>
      </c>
      <c r="J33" s="1" t="s">
        <v>16</v>
      </c>
      <c r="K33" s="1">
        <v>1</v>
      </c>
      <c r="L33" s="1">
        <f t="shared" si="0"/>
        <v>56326.527580000002</v>
      </c>
      <c r="N33" s="7">
        <v>56.326527579999997</v>
      </c>
    </row>
    <row r="34" spans="7:14">
      <c r="G34" t="s">
        <v>18</v>
      </c>
      <c r="I34" s="1">
        <v>2043</v>
      </c>
      <c r="J34" s="1" t="s">
        <v>16</v>
      </c>
      <c r="K34" s="1">
        <v>1</v>
      </c>
      <c r="L34" s="1">
        <f t="shared" si="0"/>
        <v>49805.533799999997</v>
      </c>
      <c r="N34" s="7">
        <v>49.805533799999999</v>
      </c>
    </row>
    <row r="35" spans="7:14">
      <c r="G35" t="s">
        <v>18</v>
      </c>
      <c r="I35" s="1">
        <v>2044</v>
      </c>
      <c r="J35" s="1" t="s">
        <v>16</v>
      </c>
      <c r="K35" s="1">
        <v>1</v>
      </c>
      <c r="L35" s="1">
        <f t="shared" si="0"/>
        <v>43686.057090000002</v>
      </c>
      <c r="N35" s="7">
        <v>43.686057089999998</v>
      </c>
    </row>
    <row r="36" spans="7:14">
      <c r="G36" t="s">
        <v>18</v>
      </c>
      <c r="I36" s="1">
        <v>2045</v>
      </c>
      <c r="J36" s="1" t="s">
        <v>16</v>
      </c>
      <c r="K36" s="1">
        <v>1</v>
      </c>
      <c r="L36" s="1">
        <f t="shared" si="0"/>
        <v>37993.988219999999</v>
      </c>
      <c r="N36" s="7">
        <v>37.993988219999999</v>
      </c>
    </row>
    <row r="37" spans="7:14">
      <c r="G37" t="s">
        <v>18</v>
      </c>
      <c r="I37" s="1">
        <v>2046</v>
      </c>
      <c r="J37" s="1" t="s">
        <v>16</v>
      </c>
      <c r="K37" s="1">
        <v>1</v>
      </c>
      <c r="L37" s="1">
        <f t="shared" si="0"/>
        <v>32649.121630000001</v>
      </c>
      <c r="N37" s="7">
        <v>32.649121630000003</v>
      </c>
    </row>
    <row r="38" spans="7:14">
      <c r="G38" t="s">
        <v>18</v>
      </c>
      <c r="I38" s="1">
        <v>2047</v>
      </c>
      <c r="J38" s="1" t="s">
        <v>16</v>
      </c>
      <c r="K38" s="1">
        <v>1</v>
      </c>
      <c r="L38" s="1">
        <f t="shared" si="0"/>
        <v>27618.51744</v>
      </c>
      <c r="N38" s="7">
        <v>27.618517440000002</v>
      </c>
    </row>
    <row r="39" spans="7:14">
      <c r="G39" t="s">
        <v>18</v>
      </c>
      <c r="I39" s="1">
        <v>2048</v>
      </c>
      <c r="J39" s="1" t="s">
        <v>16</v>
      </c>
      <c r="K39" s="1">
        <v>1</v>
      </c>
      <c r="L39" s="1">
        <f t="shared" si="0"/>
        <v>22924.789140000001</v>
      </c>
      <c r="N39" s="7">
        <v>22.924789140000001</v>
      </c>
    </row>
    <row r="40" spans="7:14">
      <c r="G40" t="s">
        <v>18</v>
      </c>
      <c r="I40" s="1">
        <v>2049</v>
      </c>
      <c r="J40" s="1" t="s">
        <v>16</v>
      </c>
      <c r="K40" s="1">
        <v>1</v>
      </c>
      <c r="L40" s="1">
        <f t="shared" si="0"/>
        <v>18579.799719999999</v>
      </c>
      <c r="N40" s="7">
        <v>18.57979972</v>
      </c>
    </row>
    <row r="41" spans="7:14">
      <c r="G41" t="s">
        <v>18</v>
      </c>
      <c r="I41" s="1">
        <v>2050</v>
      </c>
      <c r="J41" s="1" t="s">
        <v>16</v>
      </c>
      <c r="K41" s="1">
        <v>1</v>
      </c>
      <c r="L41" s="1">
        <f t="shared" si="0"/>
        <v>14766.734539999999</v>
      </c>
      <c r="N41" s="7">
        <v>14.76673454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105"/>
  <sheetViews>
    <sheetView topLeftCell="A30" zoomScale="71" zoomScaleNormal="71" workbookViewId="0">
      <selection activeCell="I38" sqref="I38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105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106</v>
      </c>
      <c r="Z2" s="7" t="s">
        <v>107</v>
      </c>
      <c r="AA2" s="7" t="s">
        <v>108</v>
      </c>
      <c r="AB2" s="7" t="s">
        <v>109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106</v>
      </c>
      <c r="Z3" s="7" t="s">
        <v>107</v>
      </c>
      <c r="AA3" s="7" t="s">
        <v>108</v>
      </c>
      <c r="AB3" s="7" t="s">
        <v>109</v>
      </c>
      <c r="AC3" s="7">
        <v>2021</v>
      </c>
      <c r="AD3" s="43" t="s">
        <v>110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106</v>
      </c>
      <c r="Z4" s="7" t="s">
        <v>107</v>
      </c>
      <c r="AA4" s="7" t="s">
        <v>108</v>
      </c>
      <c r="AB4" s="7" t="s">
        <v>109</v>
      </c>
      <c r="AC4" s="7">
        <v>2022</v>
      </c>
      <c r="AD4" s="43" t="s">
        <v>111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106</v>
      </c>
      <c r="Z5" s="7" t="s">
        <v>107</v>
      </c>
      <c r="AA5" s="7" t="s">
        <v>108</v>
      </c>
      <c r="AB5" s="7" t="s">
        <v>109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106</v>
      </c>
      <c r="Z6" s="7" t="s">
        <v>107</v>
      </c>
      <c r="AA6" s="7" t="s">
        <v>108</v>
      </c>
      <c r="AB6" s="7" t="s">
        <v>109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106</v>
      </c>
      <c r="Z7" s="7" t="s">
        <v>107</v>
      </c>
      <c r="AA7" s="7" t="s">
        <v>108</v>
      </c>
      <c r="AB7" s="7" t="s">
        <v>109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106</v>
      </c>
      <c r="Z8" s="7" t="s">
        <v>107</v>
      </c>
      <c r="AA8" s="7" t="s">
        <v>108</v>
      </c>
      <c r="AB8" s="7" t="s">
        <v>109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106</v>
      </c>
      <c r="Z9" s="7" t="s">
        <v>107</v>
      </c>
      <c r="AA9" s="7" t="s">
        <v>108</v>
      </c>
      <c r="AB9" s="7" t="s">
        <v>109</v>
      </c>
      <c r="AC9" s="7">
        <v>2027</v>
      </c>
      <c r="AD9" s="7">
        <v>2.2641999999999999E-2</v>
      </c>
      <c r="AE9" s="7">
        <v>3.0224805799999999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106</v>
      </c>
      <c r="Z10" s="7" t="s">
        <v>107</v>
      </c>
      <c r="AA10" s="7" t="s">
        <v>108</v>
      </c>
      <c r="AB10" s="7" t="s">
        <v>109</v>
      </c>
      <c r="AC10" s="7">
        <v>2028</v>
      </c>
      <c r="AD10" s="7">
        <v>3.5372000000000001E-2</v>
      </c>
      <c r="AE10" s="7">
        <v>4.7218082800000003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106</v>
      </c>
      <c r="Z11" s="7" t="s">
        <v>107</v>
      </c>
      <c r="AA11" s="7" t="s">
        <v>108</v>
      </c>
      <c r="AB11" s="7" t="s">
        <v>109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106</v>
      </c>
      <c r="Z12" s="7" t="s">
        <v>107</v>
      </c>
      <c r="AA12" s="7" t="s">
        <v>108</v>
      </c>
      <c r="AB12" s="7" t="s">
        <v>109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106</v>
      </c>
      <c r="Z13" s="7" t="s">
        <v>107</v>
      </c>
      <c r="AA13" s="7" t="s">
        <v>108</v>
      </c>
      <c r="AB13" s="7" t="s">
        <v>109</v>
      </c>
      <c r="AC13" s="7">
        <v>2031</v>
      </c>
      <c r="AD13" s="7">
        <v>0.104798</v>
      </c>
      <c r="AE13" s="7">
        <v>13.98948502</v>
      </c>
    </row>
    <row r="14" spans="1:31">
      <c r="C14" s="5"/>
      <c r="D14" s="1"/>
      <c r="E14" s="1"/>
      <c r="F14" s="1"/>
      <c r="G14" s="4"/>
      <c r="H14" s="1"/>
      <c r="I14" s="1"/>
      <c r="J14" s="1"/>
      <c r="K14" s="1"/>
      <c r="Y14" s="7" t="s">
        <v>106</v>
      </c>
      <c r="Z14" s="7" t="s">
        <v>107</v>
      </c>
      <c r="AA14" s="7" t="s">
        <v>108</v>
      </c>
      <c r="AB14" s="7" t="s">
        <v>109</v>
      </c>
      <c r="AC14" s="7">
        <v>2032</v>
      </c>
      <c r="AD14" s="7">
        <v>0.14269000000000001</v>
      </c>
      <c r="AE14" s="7">
        <v>19.047688099999998</v>
      </c>
    </row>
    <row r="15" spans="1:31">
      <c r="C15" s="5"/>
      <c r="D15" s="1"/>
      <c r="E15" s="1"/>
      <c r="F15" s="1"/>
      <c r="G15" s="4"/>
      <c r="H15" s="1"/>
      <c r="I15" s="1"/>
      <c r="J15" s="1"/>
      <c r="K15" s="1"/>
      <c r="Y15" s="7" t="s">
        <v>106</v>
      </c>
      <c r="Z15" s="7" t="s">
        <v>107</v>
      </c>
      <c r="AA15" s="7" t="s">
        <v>108</v>
      </c>
      <c r="AB15" s="7" t="s">
        <v>109</v>
      </c>
      <c r="AC15" s="7">
        <v>2033</v>
      </c>
      <c r="AD15" s="7">
        <v>0.18674299999999999</v>
      </c>
      <c r="AE15" s="7">
        <v>24.928323070000001</v>
      </c>
    </row>
    <row r="16" spans="1:31">
      <c r="C16" s="5"/>
      <c r="D16" s="1"/>
      <c r="E16" s="1"/>
      <c r="F16" s="1"/>
      <c r="G16" s="4"/>
      <c r="H16" s="1"/>
      <c r="I16" s="1"/>
      <c r="J16" s="1"/>
      <c r="K16" s="1"/>
      <c r="Y16" s="7" t="s">
        <v>106</v>
      </c>
      <c r="Z16" s="7" t="s">
        <v>107</v>
      </c>
      <c r="AA16" s="7" t="s">
        <v>108</v>
      </c>
      <c r="AB16" s="7" t="s">
        <v>109</v>
      </c>
      <c r="AC16" s="7">
        <v>2034</v>
      </c>
      <c r="AD16" s="7">
        <v>0.23508200000000001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106</v>
      </c>
      <c r="Z17" s="7" t="s">
        <v>107</v>
      </c>
      <c r="AA17" s="7" t="s">
        <v>108</v>
      </c>
      <c r="AB17" s="7" t="s">
        <v>109</v>
      </c>
      <c r="AC17" s="7">
        <v>2035</v>
      </c>
      <c r="AD17" s="7">
        <v>0.29519600000000001</v>
      </c>
      <c r="AE17" s="7">
        <v>39.405714039999999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106</v>
      </c>
      <c r="Z18" s="7" t="s">
        <v>107</v>
      </c>
      <c r="AA18" s="7" t="s">
        <v>108</v>
      </c>
      <c r="AB18" s="7" t="s">
        <v>109</v>
      </c>
      <c r="AC18" s="7">
        <v>2036</v>
      </c>
      <c r="AD18" s="7">
        <v>0.36781900000000001</v>
      </c>
      <c r="AE18" s="7">
        <v>49.100158309999998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106</v>
      </c>
      <c r="Z19" s="7" t="s">
        <v>107</v>
      </c>
      <c r="AA19" s="7" t="s">
        <v>108</v>
      </c>
      <c r="AB19" s="7" t="s">
        <v>109</v>
      </c>
      <c r="AC19" s="7">
        <v>2037</v>
      </c>
      <c r="AD19" s="7">
        <v>0.44189699999999998</v>
      </c>
      <c r="AE19" s="7">
        <v>58.988830530000001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106</v>
      </c>
      <c r="Z20" s="7" t="s">
        <v>107</v>
      </c>
      <c r="AA20" s="7" t="s">
        <v>108</v>
      </c>
      <c r="AB20" s="7" t="s">
        <v>109</v>
      </c>
      <c r="AC20" s="7">
        <v>2038</v>
      </c>
      <c r="AD20" s="7">
        <v>0.51692800000000005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106</v>
      </c>
      <c r="Z21" s="7" t="s">
        <v>107</v>
      </c>
      <c r="AA21" s="7" t="s">
        <v>108</v>
      </c>
      <c r="AB21" s="7" t="s">
        <v>109</v>
      </c>
      <c r="AC21" s="7">
        <v>2039</v>
      </c>
      <c r="AD21" s="7">
        <v>0.59047700000000003</v>
      </c>
      <c r="AE21" s="7">
        <v>78.822774730000006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106</v>
      </c>
      <c r="Z22" s="7" t="s">
        <v>107</v>
      </c>
      <c r="AA22" s="7" t="s">
        <v>108</v>
      </c>
      <c r="AB22" s="7" t="s">
        <v>109</v>
      </c>
      <c r="AC22" s="7">
        <v>2040</v>
      </c>
      <c r="AD22" s="7">
        <v>0.66299300000000005</v>
      </c>
      <c r="AE22" s="7">
        <v>88.502935570000005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106</v>
      </c>
      <c r="Z23" s="7" t="s">
        <v>107</v>
      </c>
      <c r="AA23" s="7" t="s">
        <v>108</v>
      </c>
      <c r="AB23" s="7" t="s">
        <v>109</v>
      </c>
      <c r="AC23" s="7">
        <v>2041</v>
      </c>
      <c r="AD23" s="7">
        <v>0.74398799999999998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106</v>
      </c>
      <c r="Z24" s="7" t="s">
        <v>107</v>
      </c>
      <c r="AA24" s="7" t="s">
        <v>108</v>
      </c>
      <c r="AB24" s="7" t="s">
        <v>109</v>
      </c>
      <c r="AC24" s="7">
        <v>2042</v>
      </c>
      <c r="AD24" s="7">
        <v>0.82306999999999997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106</v>
      </c>
      <c r="Z25" s="7" t="s">
        <v>107</v>
      </c>
      <c r="AA25" s="7" t="s">
        <v>108</v>
      </c>
      <c r="AB25" s="7" t="s">
        <v>109</v>
      </c>
      <c r="AC25" s="7">
        <v>2043</v>
      </c>
      <c r="AD25" s="7">
        <v>0.90842900000000004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106</v>
      </c>
      <c r="Z26" s="7" t="s">
        <v>107</v>
      </c>
      <c r="AA26" s="7" t="s">
        <v>108</v>
      </c>
      <c r="AB26" s="7" t="s">
        <v>109</v>
      </c>
      <c r="AC26" s="7">
        <v>2044</v>
      </c>
      <c r="AD26" s="7">
        <v>0.99200200000000005</v>
      </c>
      <c r="AE26" s="7">
        <v>132.42234697999999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106</v>
      </c>
      <c r="Z27" s="7" t="s">
        <v>107</v>
      </c>
      <c r="AA27" s="7" t="s">
        <v>108</v>
      </c>
      <c r="AB27" s="7" t="s">
        <v>109</v>
      </c>
      <c r="AC27" s="7">
        <v>2045</v>
      </c>
      <c r="AD27" s="7">
        <v>1.073823</v>
      </c>
      <c r="AE27" s="7">
        <v>143.34463227000001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106</v>
      </c>
      <c r="Z28" s="7" t="s">
        <v>107</v>
      </c>
      <c r="AA28" s="7" t="s">
        <v>108</v>
      </c>
      <c r="AB28" s="7" t="s">
        <v>109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106</v>
      </c>
      <c r="Z29" s="7" t="s">
        <v>107</v>
      </c>
      <c r="AA29" s="7" t="s">
        <v>108</v>
      </c>
      <c r="AB29" s="7" t="s">
        <v>109</v>
      </c>
      <c r="AC29" s="7">
        <v>2047</v>
      </c>
      <c r="AD29" s="7">
        <v>1.2318070000000001</v>
      </c>
      <c r="AE29" s="7">
        <v>164.43391643000001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106</v>
      </c>
      <c r="Z30" s="7" t="s">
        <v>107</v>
      </c>
      <c r="AA30" s="7" t="s">
        <v>108</v>
      </c>
      <c r="AB30" s="7" t="s">
        <v>109</v>
      </c>
      <c r="AC30" s="7">
        <v>2048</v>
      </c>
      <c r="AD30" s="7">
        <v>1.3117540000000001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106</v>
      </c>
      <c r="Z31" s="7" t="s">
        <v>107</v>
      </c>
      <c r="AA31" s="7" t="s">
        <v>108</v>
      </c>
      <c r="AB31" s="7" t="s">
        <v>109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106</v>
      </c>
      <c r="Z32" s="7" t="s">
        <v>107</v>
      </c>
      <c r="AA32" s="7" t="s">
        <v>108</v>
      </c>
      <c r="AB32" s="7" t="s">
        <v>109</v>
      </c>
      <c r="AC32" s="7">
        <v>2050</v>
      </c>
      <c r="AD32" s="7">
        <v>1.463697</v>
      </c>
      <c r="AE32" s="7">
        <v>195.38891253</v>
      </c>
    </row>
    <row r="33" spans="1:31">
      <c r="C33" s="5"/>
      <c r="D33" s="1"/>
      <c r="E33" s="1"/>
      <c r="F33" s="1"/>
      <c r="G33" s="4"/>
      <c r="H33" s="1"/>
      <c r="I33" s="1"/>
      <c r="J33" s="1"/>
      <c r="K33" s="1"/>
      <c r="Y33" s="7" t="s">
        <v>106</v>
      </c>
      <c r="Z33" s="7" t="s">
        <v>107</v>
      </c>
      <c r="AA33" s="7" t="s">
        <v>108</v>
      </c>
      <c r="AB33" s="7" t="s">
        <v>114</v>
      </c>
      <c r="AC33" s="7">
        <v>2050</v>
      </c>
      <c r="AD33" s="7">
        <v>8.0117329999999995</v>
      </c>
      <c r="AE33" s="7">
        <v>1069.48623817</v>
      </c>
    </row>
    <row r="34" spans="1:31">
      <c r="C34" s="5"/>
      <c r="D34" s="1"/>
      <c r="E34" s="1"/>
      <c r="F34" s="1"/>
      <c r="G34" s="4"/>
      <c r="H34" s="1"/>
      <c r="I34" s="1"/>
      <c r="J34" s="1"/>
      <c r="K34" s="1"/>
      <c r="Y34" s="7" t="s">
        <v>106</v>
      </c>
      <c r="Z34" s="7" t="s">
        <v>107</v>
      </c>
      <c r="AA34" s="7" t="s">
        <v>108</v>
      </c>
      <c r="AB34" s="7" t="s">
        <v>114</v>
      </c>
      <c r="AC34" s="7">
        <v>2049</v>
      </c>
      <c r="AD34" s="7">
        <v>7.6229019999999998</v>
      </c>
      <c r="AE34" s="7">
        <v>1017.58118798</v>
      </c>
    </row>
    <row r="35" spans="1:31">
      <c r="C35" s="5"/>
      <c r="D35" s="1"/>
      <c r="E35" s="1"/>
      <c r="F35" s="1"/>
      <c r="G35" s="4"/>
      <c r="H35" s="1"/>
      <c r="I35" s="1"/>
      <c r="J35" s="1"/>
      <c r="K35" s="1"/>
      <c r="Y35" s="7" t="s">
        <v>106</v>
      </c>
      <c r="Z35" s="7" t="s">
        <v>107</v>
      </c>
      <c r="AA35" s="7" t="s">
        <v>108</v>
      </c>
      <c r="AB35" s="7" t="s">
        <v>114</v>
      </c>
      <c r="AC35" s="7">
        <v>2048</v>
      </c>
      <c r="AD35" s="7">
        <v>7.2999090000000004</v>
      </c>
      <c r="AE35" s="7">
        <v>974.46485241000005</v>
      </c>
    </row>
    <row r="36" spans="1:31">
      <c r="C36" s="5"/>
      <c r="D36" s="1"/>
      <c r="E36" s="1"/>
      <c r="F36" s="1"/>
      <c r="G36" s="4"/>
      <c r="H36" s="1"/>
      <c r="I36" s="1"/>
      <c r="J36" s="1"/>
      <c r="K36" s="1"/>
      <c r="Y36" s="7" t="s">
        <v>106</v>
      </c>
      <c r="Z36" s="7" t="s">
        <v>107</v>
      </c>
      <c r="AA36" s="7" t="s">
        <v>108</v>
      </c>
      <c r="AB36" s="7" t="s">
        <v>114</v>
      </c>
      <c r="AC36" s="7">
        <v>2047</v>
      </c>
      <c r="AD36" s="7">
        <v>6.9674250000000004</v>
      </c>
      <c r="AE36" s="7">
        <v>930.08156325000004</v>
      </c>
    </row>
    <row r="37" spans="1:31">
      <c r="C37" s="5"/>
      <c r="D37" s="1"/>
      <c r="E37" s="1"/>
      <c r="F37" s="1"/>
      <c r="G37" s="4"/>
      <c r="H37" s="1"/>
      <c r="I37" s="1"/>
      <c r="J37" s="1"/>
      <c r="K37" s="1"/>
      <c r="Y37" s="7" t="s">
        <v>106</v>
      </c>
      <c r="Z37" s="7" t="s">
        <v>107</v>
      </c>
      <c r="AA37" s="7" t="s">
        <v>108</v>
      </c>
      <c r="AB37" s="7" t="s">
        <v>114</v>
      </c>
      <c r="AC37" s="7">
        <v>2046</v>
      </c>
      <c r="AD37" s="7">
        <v>6.6354369999999996</v>
      </c>
      <c r="AE37" s="7">
        <v>885.76448513000003</v>
      </c>
    </row>
    <row r="38" spans="1:31">
      <c r="C38" s="5"/>
      <c r="D38" s="1"/>
      <c r="E38" s="1"/>
      <c r="F38" s="1"/>
      <c r="G38" s="4"/>
      <c r="H38" s="1"/>
      <c r="I38" s="1" t="s">
        <v>2</v>
      </c>
      <c r="J38" s="1"/>
      <c r="K38" s="1"/>
      <c r="Y38" s="7" t="s">
        <v>106</v>
      </c>
      <c r="Z38" s="7" t="s">
        <v>107</v>
      </c>
      <c r="AA38" s="7" t="s">
        <v>108</v>
      </c>
      <c r="AB38" s="7" t="s">
        <v>114</v>
      </c>
      <c r="AC38" s="7">
        <v>2045</v>
      </c>
      <c r="AD38" s="7">
        <v>6.3017060000000003</v>
      </c>
      <c r="AE38" s="7">
        <v>841.21473393999997</v>
      </c>
    </row>
    <row r="39" spans="1:31">
      <c r="Y39" s="7" t="s">
        <v>106</v>
      </c>
      <c r="Z39" s="7" t="s">
        <v>107</v>
      </c>
      <c r="AA39" s="7" t="s">
        <v>108</v>
      </c>
      <c r="AB39" s="7" t="s">
        <v>114</v>
      </c>
      <c r="AC39" s="7">
        <v>2044</v>
      </c>
      <c r="AD39" s="7">
        <v>5.9396149999999999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106</v>
      </c>
      <c r="Z40" s="7" t="s">
        <v>107</v>
      </c>
      <c r="AA40" s="7" t="s">
        <v>108</v>
      </c>
      <c r="AB40" s="7" t="s">
        <v>114</v>
      </c>
      <c r="AC40" s="7">
        <v>2043</v>
      </c>
      <c r="AD40" s="7">
        <v>5.57097</v>
      </c>
      <c r="AE40" s="7">
        <v>743.66878529999997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106</v>
      </c>
      <c r="Z41" s="7" t="s">
        <v>107</v>
      </c>
      <c r="AA41" s="7" t="s">
        <v>108</v>
      </c>
      <c r="AB41" s="7" t="s">
        <v>114</v>
      </c>
      <c r="AC41" s="7">
        <v>2042</v>
      </c>
      <c r="AD41" s="7">
        <v>5.1550200000000004</v>
      </c>
      <c r="AE41" s="7">
        <v>688.14361980000001</v>
      </c>
    </row>
    <row r="42" spans="1:31">
      <c r="A42" s="1" t="s">
        <v>117</v>
      </c>
      <c r="C42" s="3" t="s">
        <v>118</v>
      </c>
      <c r="H42" s="1">
        <f t="shared" ref="H42:H72" si="0">AC33</f>
        <v>2050</v>
      </c>
      <c r="I42" s="1" t="s">
        <v>16</v>
      </c>
      <c r="J42" s="1">
        <v>1</v>
      </c>
      <c r="K42" s="1">
        <f t="shared" ref="K42:K72" si="1">AE33</f>
        <v>1069.48623817</v>
      </c>
      <c r="Y42" s="7" t="s">
        <v>106</v>
      </c>
      <c r="Z42" s="7" t="s">
        <v>107</v>
      </c>
      <c r="AA42" s="7" t="s">
        <v>108</v>
      </c>
      <c r="AB42" s="7" t="s">
        <v>114</v>
      </c>
      <c r="AC42" s="7">
        <v>2041</v>
      </c>
      <c r="AD42" s="7">
        <v>4.7407329999999996</v>
      </c>
      <c r="AE42" s="7">
        <v>632.84044816999995</v>
      </c>
    </row>
    <row r="43" spans="1:31">
      <c r="C43" s="5" t="str">
        <f t="shared" ref="C43:C72" si="2">C42</f>
        <v>SELCH2EC01</v>
      </c>
      <c r="D43" s="1"/>
      <c r="E43" s="1"/>
      <c r="F43" s="1"/>
      <c r="G43" s="4"/>
      <c r="H43" s="1">
        <f t="shared" si="0"/>
        <v>2049</v>
      </c>
      <c r="I43" s="1" t="str">
        <f t="shared" ref="I43:I72" si="3">I42</f>
        <v>UP</v>
      </c>
      <c r="J43" s="1">
        <f t="shared" ref="J43:J72" si="4">J42</f>
        <v>1</v>
      </c>
      <c r="K43" s="1">
        <f t="shared" si="1"/>
        <v>1017.58118798</v>
      </c>
      <c r="Y43" s="7" t="s">
        <v>106</v>
      </c>
      <c r="Z43" s="7" t="s">
        <v>107</v>
      </c>
      <c r="AA43" s="7" t="s">
        <v>108</v>
      </c>
      <c r="AB43" s="7" t="s">
        <v>114</v>
      </c>
      <c r="AC43" s="7">
        <v>2040</v>
      </c>
      <c r="AD43" s="7">
        <v>4.2961790000000004</v>
      </c>
      <c r="AE43" s="7">
        <v>573.49693471</v>
      </c>
    </row>
    <row r="44" spans="1:31">
      <c r="C44" s="5" t="str">
        <f t="shared" si="2"/>
        <v>SELCH2EC01</v>
      </c>
      <c r="D44" s="1"/>
      <c r="E44" s="1"/>
      <c r="F44" s="1"/>
      <c r="G44" s="4"/>
      <c r="H44" s="1">
        <f t="shared" si="0"/>
        <v>2048</v>
      </c>
      <c r="I44" s="1" t="str">
        <f t="shared" si="3"/>
        <v>UP</v>
      </c>
      <c r="J44" s="1">
        <f t="shared" si="4"/>
        <v>1</v>
      </c>
      <c r="K44" s="1">
        <f t="shared" si="1"/>
        <v>974.46485241000005</v>
      </c>
      <c r="Y44" s="7" t="s">
        <v>106</v>
      </c>
      <c r="Z44" s="7" t="s">
        <v>107</v>
      </c>
      <c r="AA44" s="7" t="s">
        <v>108</v>
      </c>
      <c r="AB44" s="7" t="s">
        <v>114</v>
      </c>
      <c r="AC44" s="7">
        <v>2039</v>
      </c>
      <c r="AD44" s="7">
        <v>3.9421439999999999</v>
      </c>
      <c r="AE44" s="7">
        <v>526.23680256</v>
      </c>
    </row>
    <row r="45" spans="1:31">
      <c r="C45" s="5" t="str">
        <f t="shared" si="2"/>
        <v>SELCH2EC01</v>
      </c>
      <c r="D45" s="1"/>
      <c r="E45" s="1"/>
      <c r="F45" s="1"/>
      <c r="G45" s="4"/>
      <c r="H45" s="1">
        <f t="shared" si="0"/>
        <v>2047</v>
      </c>
      <c r="I45" s="1" t="str">
        <f t="shared" si="3"/>
        <v>UP</v>
      </c>
      <c r="J45" s="1">
        <f t="shared" si="4"/>
        <v>1</v>
      </c>
      <c r="K45" s="1">
        <f t="shared" si="1"/>
        <v>930.08156325000004</v>
      </c>
      <c r="Y45" s="7" t="s">
        <v>106</v>
      </c>
      <c r="Z45" s="7" t="s">
        <v>107</v>
      </c>
      <c r="AA45" s="7" t="s">
        <v>108</v>
      </c>
      <c r="AB45" s="7" t="s">
        <v>114</v>
      </c>
      <c r="AC45" s="7">
        <v>2038</v>
      </c>
      <c r="AD45" s="7">
        <v>3.5440160000000001</v>
      </c>
      <c r="AE45" s="7">
        <v>473.09069584000002</v>
      </c>
    </row>
    <row r="46" spans="1:31">
      <c r="C46" s="5" t="str">
        <f t="shared" si="2"/>
        <v>SELCH2EC01</v>
      </c>
      <c r="D46" s="1"/>
      <c r="E46" s="1"/>
      <c r="F46" s="1"/>
      <c r="G46" s="4"/>
      <c r="H46" s="1">
        <f t="shared" si="0"/>
        <v>2046</v>
      </c>
      <c r="I46" s="1" t="str">
        <f t="shared" si="3"/>
        <v>UP</v>
      </c>
      <c r="J46" s="1">
        <f t="shared" si="4"/>
        <v>1</v>
      </c>
      <c r="K46" s="1">
        <f t="shared" si="1"/>
        <v>885.76448513000003</v>
      </c>
      <c r="Y46" s="7" t="s">
        <v>106</v>
      </c>
      <c r="Z46" s="7" t="s">
        <v>107</v>
      </c>
      <c r="AA46" s="7" t="s">
        <v>108</v>
      </c>
      <c r="AB46" s="7" t="s">
        <v>114</v>
      </c>
      <c r="AC46" s="7">
        <v>2037</v>
      </c>
      <c r="AD46" s="7">
        <v>3.168015</v>
      </c>
      <c r="AE46" s="7">
        <v>422.89832235</v>
      </c>
    </row>
    <row r="47" spans="1:31">
      <c r="C47" s="5" t="str">
        <f t="shared" si="2"/>
        <v>SELCH2EC01</v>
      </c>
      <c r="D47" s="1"/>
      <c r="E47" s="1"/>
      <c r="F47" s="1"/>
      <c r="G47" s="4"/>
      <c r="H47" s="1">
        <f t="shared" si="0"/>
        <v>2045</v>
      </c>
      <c r="I47" s="1" t="str">
        <f t="shared" si="3"/>
        <v>UP</v>
      </c>
      <c r="J47" s="1">
        <f t="shared" si="4"/>
        <v>1</v>
      </c>
      <c r="K47" s="1">
        <f t="shared" si="1"/>
        <v>841.21473393999997</v>
      </c>
      <c r="Y47" s="7" t="s">
        <v>106</v>
      </c>
      <c r="Z47" s="7" t="s">
        <v>107</v>
      </c>
      <c r="AA47" s="7" t="s">
        <v>108</v>
      </c>
      <c r="AB47" s="7" t="s">
        <v>114</v>
      </c>
      <c r="AC47" s="7">
        <v>2036</v>
      </c>
      <c r="AD47" s="7">
        <v>2.8055409999999998</v>
      </c>
      <c r="AE47" s="7">
        <v>374.51166809</v>
      </c>
    </row>
    <row r="48" spans="1:31">
      <c r="C48" s="5" t="str">
        <f t="shared" si="2"/>
        <v>SELCH2EC01</v>
      </c>
      <c r="D48" s="1"/>
      <c r="E48" s="1"/>
      <c r="F48" s="1"/>
      <c r="G48" s="4"/>
      <c r="H48" s="1">
        <f t="shared" si="0"/>
        <v>2044</v>
      </c>
      <c r="I48" s="1" t="str">
        <f t="shared" si="3"/>
        <v>UP</v>
      </c>
      <c r="J48" s="1">
        <f t="shared" si="4"/>
        <v>1</v>
      </c>
      <c r="K48" s="1">
        <f t="shared" si="1"/>
        <v>792.87920635</v>
      </c>
      <c r="Y48" s="7" t="s">
        <v>106</v>
      </c>
      <c r="Z48" s="7" t="s">
        <v>107</v>
      </c>
      <c r="AA48" s="7" t="s">
        <v>108</v>
      </c>
      <c r="AB48" s="7" t="s">
        <v>114</v>
      </c>
      <c r="AC48" s="7">
        <v>2035</v>
      </c>
      <c r="AD48" s="7">
        <v>2.4550809999999998</v>
      </c>
      <c r="AE48" s="7">
        <v>327.72876269</v>
      </c>
    </row>
    <row r="49" spans="3:31">
      <c r="C49" s="5" t="str">
        <f t="shared" si="2"/>
        <v>SELCH2EC01</v>
      </c>
      <c r="D49" s="1"/>
      <c r="E49" s="1"/>
      <c r="F49" s="1"/>
      <c r="G49" s="4"/>
      <c r="H49" s="1">
        <f t="shared" si="0"/>
        <v>2043</v>
      </c>
      <c r="I49" s="1" t="str">
        <f t="shared" si="3"/>
        <v>UP</v>
      </c>
      <c r="J49" s="1">
        <f t="shared" si="4"/>
        <v>1</v>
      </c>
      <c r="K49" s="1">
        <f t="shared" si="1"/>
        <v>743.66878529999997</v>
      </c>
      <c r="Y49" s="7" t="s">
        <v>106</v>
      </c>
      <c r="Z49" s="7" t="s">
        <v>107</v>
      </c>
      <c r="AA49" s="7" t="s">
        <v>108</v>
      </c>
      <c r="AB49" s="7" t="s">
        <v>114</v>
      </c>
      <c r="AC49" s="7">
        <v>2034</v>
      </c>
      <c r="AD49" s="7">
        <v>2.1225130000000001</v>
      </c>
      <c r="AE49" s="7">
        <v>283.33426036999998</v>
      </c>
    </row>
    <row r="50" spans="3:31">
      <c r="C50" s="5" t="str">
        <f t="shared" si="2"/>
        <v>SELCH2EC01</v>
      </c>
      <c r="D50" s="1"/>
      <c r="E50" s="1"/>
      <c r="F50" s="1"/>
      <c r="G50" s="4"/>
      <c r="H50" s="1">
        <f t="shared" si="0"/>
        <v>2042</v>
      </c>
      <c r="I50" s="1" t="str">
        <f t="shared" si="3"/>
        <v>UP</v>
      </c>
      <c r="J50" s="1">
        <f t="shared" si="4"/>
        <v>1</v>
      </c>
      <c r="K50" s="1">
        <f t="shared" si="1"/>
        <v>688.14361980000001</v>
      </c>
      <c r="Y50" s="7" t="s">
        <v>106</v>
      </c>
      <c r="Z50" s="7" t="s">
        <v>107</v>
      </c>
      <c r="AA50" s="7" t="s">
        <v>108</v>
      </c>
      <c r="AB50" s="7" t="s">
        <v>114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2"/>
        <v>SELCH2EC01</v>
      </c>
      <c r="D51" s="1"/>
      <c r="E51" s="1"/>
      <c r="F51" s="1"/>
      <c r="G51" s="4"/>
      <c r="H51" s="1">
        <f t="shared" si="0"/>
        <v>2041</v>
      </c>
      <c r="I51" s="1" t="str">
        <f t="shared" si="3"/>
        <v>UP</v>
      </c>
      <c r="J51" s="1">
        <f t="shared" si="4"/>
        <v>1</v>
      </c>
      <c r="K51" s="1">
        <f t="shared" si="1"/>
        <v>632.84044816999995</v>
      </c>
      <c r="Y51" s="7" t="s">
        <v>106</v>
      </c>
      <c r="Z51" s="7" t="s">
        <v>107</v>
      </c>
      <c r="AA51" s="7" t="s">
        <v>108</v>
      </c>
      <c r="AB51" s="7" t="s">
        <v>114</v>
      </c>
      <c r="AC51" s="7">
        <v>2032</v>
      </c>
      <c r="AD51" s="7">
        <v>1.541509</v>
      </c>
      <c r="AE51" s="7">
        <v>205.77603640999999</v>
      </c>
    </row>
    <row r="52" spans="3:31">
      <c r="C52" s="5" t="str">
        <f t="shared" si="2"/>
        <v>SELCH2EC01</v>
      </c>
      <c r="D52" s="1"/>
      <c r="E52" s="1"/>
      <c r="F52" s="1"/>
      <c r="G52" s="4"/>
      <c r="H52" s="1">
        <f t="shared" si="0"/>
        <v>2040</v>
      </c>
      <c r="I52" s="1" t="str">
        <f t="shared" si="3"/>
        <v>UP</v>
      </c>
      <c r="J52" s="1">
        <f t="shared" si="4"/>
        <v>1</v>
      </c>
      <c r="K52" s="1">
        <f t="shared" si="1"/>
        <v>573.49693471</v>
      </c>
      <c r="Y52" s="7" t="s">
        <v>106</v>
      </c>
      <c r="Z52" s="7" t="s">
        <v>107</v>
      </c>
      <c r="AA52" s="7" t="s">
        <v>108</v>
      </c>
      <c r="AB52" s="7" t="s">
        <v>114</v>
      </c>
      <c r="AC52" s="7">
        <v>2031</v>
      </c>
      <c r="AD52" s="7">
        <v>1.2674339999999999</v>
      </c>
      <c r="AE52" s="7">
        <v>169.18976466000001</v>
      </c>
    </row>
    <row r="53" spans="3:31">
      <c r="C53" s="5" t="str">
        <f t="shared" si="2"/>
        <v>SELCH2EC01</v>
      </c>
      <c r="D53" s="1"/>
      <c r="E53" s="1"/>
      <c r="F53" s="1"/>
      <c r="G53" s="4"/>
      <c r="H53" s="1">
        <f t="shared" si="0"/>
        <v>2039</v>
      </c>
      <c r="I53" s="1" t="str">
        <f t="shared" si="3"/>
        <v>UP</v>
      </c>
      <c r="J53" s="1">
        <f t="shared" si="4"/>
        <v>1</v>
      </c>
      <c r="K53" s="1">
        <f t="shared" si="1"/>
        <v>526.23680256</v>
      </c>
      <c r="Y53" s="7" t="s">
        <v>106</v>
      </c>
      <c r="Z53" s="7" t="s">
        <v>107</v>
      </c>
      <c r="AA53" s="7" t="s">
        <v>108</v>
      </c>
      <c r="AB53" s="7" t="s">
        <v>114</v>
      </c>
      <c r="AC53" s="7">
        <v>2030</v>
      </c>
      <c r="AD53" s="7">
        <v>1.0084219999999999</v>
      </c>
      <c r="AE53" s="7">
        <v>134.61425277999999</v>
      </c>
    </row>
    <row r="54" spans="3:31">
      <c r="C54" s="5" t="str">
        <f t="shared" si="2"/>
        <v>SELCH2EC01</v>
      </c>
      <c r="D54" s="1"/>
      <c r="E54" s="1"/>
      <c r="F54" s="1"/>
      <c r="G54" s="4"/>
      <c r="H54" s="1">
        <f t="shared" si="0"/>
        <v>2038</v>
      </c>
      <c r="I54" s="1" t="str">
        <f t="shared" si="3"/>
        <v>UP</v>
      </c>
      <c r="J54" s="1">
        <f t="shared" si="4"/>
        <v>1</v>
      </c>
      <c r="K54" s="1">
        <f t="shared" si="1"/>
        <v>473.09069584000002</v>
      </c>
      <c r="Y54" s="7" t="s">
        <v>106</v>
      </c>
      <c r="Z54" s="7" t="s">
        <v>107</v>
      </c>
      <c r="AA54" s="7" t="s">
        <v>108</v>
      </c>
      <c r="AB54" s="7" t="s">
        <v>114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2"/>
        <v>SELCH2EC01</v>
      </c>
      <c r="D55" s="1"/>
      <c r="E55" s="1"/>
      <c r="F55" s="1"/>
      <c r="G55" s="4"/>
      <c r="H55" s="1">
        <f t="shared" si="0"/>
        <v>2037</v>
      </c>
      <c r="I55" s="1" t="str">
        <f t="shared" si="3"/>
        <v>UP</v>
      </c>
      <c r="J55" s="1">
        <f t="shared" si="4"/>
        <v>1</v>
      </c>
      <c r="K55" s="1">
        <f t="shared" si="1"/>
        <v>422.89832235</v>
      </c>
      <c r="Y55" s="7" t="s">
        <v>106</v>
      </c>
      <c r="Z55" s="7" t="s">
        <v>107</v>
      </c>
      <c r="AA55" s="7" t="s">
        <v>108</v>
      </c>
      <c r="AB55" s="7" t="s">
        <v>114</v>
      </c>
      <c r="AC55" s="7">
        <v>2028</v>
      </c>
      <c r="AD55" s="7">
        <v>0.407279</v>
      </c>
      <c r="AE55" s="7">
        <v>54.367673709999998</v>
      </c>
    </row>
    <row r="56" spans="3:31">
      <c r="C56" s="5" t="str">
        <f t="shared" si="2"/>
        <v>SELCH2EC01</v>
      </c>
      <c r="D56" s="1"/>
      <c r="E56" s="1"/>
      <c r="F56" s="1"/>
      <c r="G56" s="4"/>
      <c r="H56" s="1">
        <f t="shared" si="0"/>
        <v>2036</v>
      </c>
      <c r="I56" s="1" t="str">
        <f t="shared" si="3"/>
        <v>UP</v>
      </c>
      <c r="J56" s="1">
        <f t="shared" si="4"/>
        <v>1</v>
      </c>
      <c r="K56" s="1">
        <f t="shared" si="1"/>
        <v>374.51166809</v>
      </c>
      <c r="Y56" s="7" t="s">
        <v>106</v>
      </c>
      <c r="Z56" s="7" t="s">
        <v>107</v>
      </c>
      <c r="AA56" s="7" t="s">
        <v>108</v>
      </c>
      <c r="AB56" s="7" t="s">
        <v>114</v>
      </c>
      <c r="AC56" s="7">
        <v>2027</v>
      </c>
      <c r="AD56" s="7">
        <v>0.30473699999999998</v>
      </c>
      <c r="AE56" s="7">
        <v>40.679342130000002</v>
      </c>
    </row>
    <row r="57" spans="3:31">
      <c r="C57" s="5" t="str">
        <f t="shared" si="2"/>
        <v>SELCH2EC01</v>
      </c>
      <c r="D57" s="1"/>
      <c r="E57" s="1"/>
      <c r="F57" s="1"/>
      <c r="G57" s="4"/>
      <c r="H57" s="1">
        <f t="shared" si="0"/>
        <v>2035</v>
      </c>
      <c r="I57" s="1" t="str">
        <f t="shared" si="3"/>
        <v>UP</v>
      </c>
      <c r="J57" s="1">
        <f t="shared" si="4"/>
        <v>1</v>
      </c>
      <c r="K57" s="1">
        <f t="shared" si="1"/>
        <v>327.72876269</v>
      </c>
      <c r="Y57" s="7" t="s">
        <v>106</v>
      </c>
      <c r="Z57" s="7" t="s">
        <v>107</v>
      </c>
      <c r="AA57" s="7" t="s">
        <v>108</v>
      </c>
      <c r="AB57" s="7" t="s">
        <v>114</v>
      </c>
      <c r="AC57" s="7">
        <v>2026</v>
      </c>
      <c r="AD57" s="7">
        <v>0.213121</v>
      </c>
      <c r="AE57" s="7">
        <v>28.449522290000001</v>
      </c>
    </row>
    <row r="58" spans="3:31">
      <c r="C58" s="5" t="str">
        <f t="shared" si="2"/>
        <v>SELCH2EC01</v>
      </c>
      <c r="D58" s="1"/>
      <c r="E58" s="1"/>
      <c r="F58" s="1"/>
      <c r="G58" s="4"/>
      <c r="H58" s="1">
        <f t="shared" si="0"/>
        <v>2034</v>
      </c>
      <c r="I58" s="1" t="str">
        <f t="shared" si="3"/>
        <v>UP</v>
      </c>
      <c r="J58" s="1">
        <f t="shared" si="4"/>
        <v>1</v>
      </c>
      <c r="K58" s="1">
        <f t="shared" si="1"/>
        <v>283.33426036999998</v>
      </c>
      <c r="Y58" s="7" t="s">
        <v>106</v>
      </c>
      <c r="Z58" s="7" t="s">
        <v>107</v>
      </c>
      <c r="AA58" s="7" t="s">
        <v>108</v>
      </c>
      <c r="AB58" s="7" t="s">
        <v>114</v>
      </c>
      <c r="AC58" s="7">
        <v>2025</v>
      </c>
      <c r="AD58" s="7">
        <v>0.13203000000000001</v>
      </c>
      <c r="AE58" s="7">
        <v>17.6246847</v>
      </c>
    </row>
    <row r="59" spans="3:31">
      <c r="C59" s="5" t="str">
        <f t="shared" si="2"/>
        <v>SELCH2EC01</v>
      </c>
      <c r="D59" s="1"/>
      <c r="E59" s="1"/>
      <c r="F59" s="1"/>
      <c r="G59" s="4"/>
      <c r="H59" s="1">
        <f t="shared" si="0"/>
        <v>2033</v>
      </c>
      <c r="I59" s="1" t="str">
        <f t="shared" si="3"/>
        <v>UP</v>
      </c>
      <c r="J59" s="1">
        <f t="shared" si="4"/>
        <v>1</v>
      </c>
      <c r="K59" s="1">
        <f t="shared" si="1"/>
        <v>244.11062669</v>
      </c>
      <c r="Y59" s="7" t="s">
        <v>106</v>
      </c>
      <c r="Z59" s="7" t="s">
        <v>107</v>
      </c>
      <c r="AA59" s="7" t="s">
        <v>108</v>
      </c>
      <c r="AB59" s="7" t="s">
        <v>114</v>
      </c>
      <c r="AC59" s="7">
        <v>2024</v>
      </c>
      <c r="AD59" s="7">
        <v>3.7650000000000001E-3</v>
      </c>
      <c r="AE59" s="7">
        <v>0.50258985</v>
      </c>
    </row>
    <row r="60" spans="3:31">
      <c r="C60" s="5" t="str">
        <f t="shared" si="2"/>
        <v>SELCH2EC01</v>
      </c>
      <c r="D60" s="1"/>
      <c r="E60" s="1"/>
      <c r="F60" s="1"/>
      <c r="G60" s="4"/>
      <c r="H60" s="1">
        <f t="shared" si="0"/>
        <v>2032</v>
      </c>
      <c r="I60" s="1" t="str">
        <f t="shared" si="3"/>
        <v>UP</v>
      </c>
      <c r="J60" s="1">
        <f t="shared" si="4"/>
        <v>1</v>
      </c>
      <c r="K60" s="1">
        <f t="shared" si="1"/>
        <v>205.77603640999999</v>
      </c>
      <c r="Y60" s="7" t="s">
        <v>106</v>
      </c>
      <c r="Z60" s="7" t="s">
        <v>107</v>
      </c>
      <c r="AA60" s="7" t="s">
        <v>108</v>
      </c>
      <c r="AB60" s="7" t="s">
        <v>114</v>
      </c>
      <c r="AC60" s="7">
        <v>2023</v>
      </c>
      <c r="AD60" s="7">
        <v>1.1479999999999999E-3</v>
      </c>
      <c r="AE60" s="7">
        <v>0.15324652</v>
      </c>
    </row>
    <row r="61" spans="3:31">
      <c r="C61" s="5" t="str">
        <f t="shared" si="2"/>
        <v>SELCH2EC01</v>
      </c>
      <c r="D61" s="1"/>
      <c r="E61" s="1"/>
      <c r="F61" s="1"/>
      <c r="G61" s="4"/>
      <c r="H61" s="1">
        <f t="shared" si="0"/>
        <v>2031</v>
      </c>
      <c r="I61" s="1" t="str">
        <f t="shared" si="3"/>
        <v>UP</v>
      </c>
      <c r="J61" s="1">
        <f t="shared" si="4"/>
        <v>1</v>
      </c>
      <c r="K61" s="1">
        <f t="shared" si="1"/>
        <v>169.18976466000001</v>
      </c>
      <c r="Y61" s="7" t="s">
        <v>106</v>
      </c>
      <c r="Z61" s="7" t="s">
        <v>107</v>
      </c>
      <c r="AA61" s="7" t="s">
        <v>108</v>
      </c>
      <c r="AB61" s="7" t="s">
        <v>114</v>
      </c>
      <c r="AC61" s="7">
        <v>2022</v>
      </c>
      <c r="AD61" s="7">
        <v>1.21E-4</v>
      </c>
      <c r="AE61" s="7">
        <v>1.615229E-2</v>
      </c>
    </row>
    <row r="62" spans="3:31">
      <c r="C62" s="5" t="str">
        <f t="shared" si="2"/>
        <v>SELCH2EC01</v>
      </c>
      <c r="D62" s="1"/>
      <c r="E62" s="1"/>
      <c r="F62" s="1"/>
      <c r="G62" s="4"/>
      <c r="H62" s="1">
        <f t="shared" si="0"/>
        <v>2030</v>
      </c>
      <c r="I62" s="1" t="str">
        <f t="shared" si="3"/>
        <v>UP</v>
      </c>
      <c r="J62" s="1">
        <f t="shared" si="4"/>
        <v>1</v>
      </c>
      <c r="K62" s="1">
        <f t="shared" si="1"/>
        <v>134.61425277999999</v>
      </c>
      <c r="Y62" s="7" t="s">
        <v>106</v>
      </c>
      <c r="Z62" s="7" t="s">
        <v>107</v>
      </c>
      <c r="AA62" s="7" t="s">
        <v>108</v>
      </c>
      <c r="AB62" s="7" t="s">
        <v>114</v>
      </c>
      <c r="AC62" s="7">
        <v>2021</v>
      </c>
      <c r="AD62" s="43" t="s">
        <v>115</v>
      </c>
      <c r="AE62" s="7">
        <v>1.107967E-2</v>
      </c>
    </row>
    <row r="63" spans="3:31">
      <c r="C63" s="5" t="str">
        <f t="shared" si="2"/>
        <v>SELCH2EC01</v>
      </c>
      <c r="D63" s="1"/>
      <c r="E63" s="1"/>
      <c r="F63" s="1"/>
      <c r="G63" s="4"/>
      <c r="H63" s="1">
        <f t="shared" si="0"/>
        <v>2029</v>
      </c>
      <c r="I63" s="1" t="str">
        <f t="shared" si="3"/>
        <v>UP</v>
      </c>
      <c r="J63" s="1">
        <f t="shared" si="4"/>
        <v>1</v>
      </c>
      <c r="K63" s="1">
        <f t="shared" si="1"/>
        <v>101.90746741</v>
      </c>
      <c r="Y63" s="7" t="s">
        <v>106</v>
      </c>
      <c r="Z63" s="7" t="s">
        <v>107</v>
      </c>
      <c r="AA63" s="7" t="s">
        <v>108</v>
      </c>
      <c r="AB63" s="7" t="s">
        <v>114</v>
      </c>
      <c r="AC63" s="7">
        <v>2020</v>
      </c>
      <c r="AD63" s="7">
        <v>0</v>
      </c>
      <c r="AE63" s="7">
        <v>0</v>
      </c>
    </row>
    <row r="64" spans="3:31">
      <c r="C64" s="5" t="str">
        <f t="shared" si="2"/>
        <v>SELCH2EC01</v>
      </c>
      <c r="D64" s="1"/>
      <c r="E64" s="1"/>
      <c r="F64" s="1"/>
      <c r="G64" s="4"/>
      <c r="H64" s="1">
        <f t="shared" si="0"/>
        <v>2028</v>
      </c>
      <c r="I64" s="1" t="str">
        <f t="shared" si="3"/>
        <v>UP</v>
      </c>
      <c r="J64" s="1">
        <f t="shared" si="4"/>
        <v>1</v>
      </c>
      <c r="K64" s="1">
        <f t="shared" si="1"/>
        <v>54.367673709999998</v>
      </c>
      <c r="Y64" s="7" t="s">
        <v>106</v>
      </c>
      <c r="Z64" s="7" t="s">
        <v>107</v>
      </c>
      <c r="AA64" s="7" t="s">
        <v>108</v>
      </c>
      <c r="AB64" s="7" t="s">
        <v>116</v>
      </c>
      <c r="AC64" s="7">
        <v>2020</v>
      </c>
      <c r="AD64" s="7">
        <v>0</v>
      </c>
      <c r="AE64" s="7">
        <v>0</v>
      </c>
    </row>
    <row r="65" spans="3:31">
      <c r="C65" s="5" t="str">
        <f t="shared" si="2"/>
        <v>SELCH2EC01</v>
      </c>
      <c r="D65" s="1"/>
      <c r="E65" s="1"/>
      <c r="F65" s="1"/>
      <c r="G65" s="4"/>
      <c r="H65" s="1">
        <f t="shared" si="0"/>
        <v>2027</v>
      </c>
      <c r="I65" s="1" t="str">
        <f t="shared" si="3"/>
        <v>UP</v>
      </c>
      <c r="J65" s="1">
        <f t="shared" si="4"/>
        <v>1</v>
      </c>
      <c r="K65" s="1">
        <f t="shared" si="1"/>
        <v>40.679342130000002</v>
      </c>
      <c r="Y65" s="7" t="s">
        <v>106</v>
      </c>
      <c r="Z65" s="7" t="s">
        <v>107</v>
      </c>
      <c r="AA65" s="7" t="s">
        <v>108</v>
      </c>
      <c r="AB65" s="7" t="s">
        <v>116</v>
      </c>
      <c r="AC65" s="7">
        <v>2021</v>
      </c>
      <c r="AD65" s="7">
        <v>0</v>
      </c>
      <c r="AE65" s="7">
        <v>0</v>
      </c>
    </row>
    <row r="66" spans="3:31">
      <c r="C66" s="5" t="str">
        <f t="shared" si="2"/>
        <v>SELCH2EC01</v>
      </c>
      <c r="D66" s="1"/>
      <c r="E66" s="1"/>
      <c r="F66" s="1"/>
      <c r="G66" s="4"/>
      <c r="H66" s="1">
        <f t="shared" si="0"/>
        <v>2026</v>
      </c>
      <c r="I66" s="1" t="str">
        <f t="shared" si="3"/>
        <v>UP</v>
      </c>
      <c r="J66" s="1">
        <f t="shared" si="4"/>
        <v>1</v>
      </c>
      <c r="K66" s="1">
        <f t="shared" si="1"/>
        <v>28.449522290000001</v>
      </c>
      <c r="Y66" s="7" t="s">
        <v>106</v>
      </c>
      <c r="Z66" s="7" t="s">
        <v>107</v>
      </c>
      <c r="AA66" s="7" t="s">
        <v>108</v>
      </c>
      <c r="AB66" s="7" t="s">
        <v>116</v>
      </c>
      <c r="AC66" s="7">
        <v>2022</v>
      </c>
      <c r="AD66" s="43" t="s">
        <v>110</v>
      </c>
      <c r="AE66" s="7">
        <v>1.3349E-4</v>
      </c>
    </row>
    <row r="67" spans="3:31">
      <c r="C67" s="5" t="str">
        <f t="shared" si="2"/>
        <v>SELCH2EC01</v>
      </c>
      <c r="D67" s="1"/>
      <c r="E67" s="1"/>
      <c r="F67" s="1"/>
      <c r="G67" s="4"/>
      <c r="H67" s="1">
        <f t="shared" si="0"/>
        <v>2025</v>
      </c>
      <c r="I67" s="1" t="str">
        <f t="shared" si="3"/>
        <v>UP</v>
      </c>
      <c r="J67" s="1">
        <f t="shared" si="4"/>
        <v>1</v>
      </c>
      <c r="K67" s="1">
        <f t="shared" si="1"/>
        <v>17.6246847</v>
      </c>
      <c r="Y67" s="7" t="s">
        <v>106</v>
      </c>
      <c r="Z67" s="7" t="s">
        <v>107</v>
      </c>
      <c r="AA67" s="7" t="s">
        <v>108</v>
      </c>
      <c r="AB67" s="7" t="s">
        <v>116</v>
      </c>
      <c r="AC67" s="7">
        <v>2023</v>
      </c>
      <c r="AD67" s="7">
        <v>7.7499999999999997E-4</v>
      </c>
      <c r="AE67" s="7">
        <v>0.10345475</v>
      </c>
    </row>
    <row r="68" spans="3:31">
      <c r="C68" s="5" t="str">
        <f t="shared" si="2"/>
        <v>SELCH2EC01</v>
      </c>
      <c r="D68" s="1"/>
      <c r="E68" s="1"/>
      <c r="F68" s="1"/>
      <c r="G68" s="4"/>
      <c r="H68" s="1">
        <f t="shared" si="0"/>
        <v>2024</v>
      </c>
      <c r="I68" s="1" t="str">
        <f t="shared" si="3"/>
        <v>UP</v>
      </c>
      <c r="J68" s="1">
        <f t="shared" si="4"/>
        <v>1</v>
      </c>
      <c r="K68" s="1">
        <f t="shared" si="1"/>
        <v>0.50258985</v>
      </c>
      <c r="Y68" s="7" t="s">
        <v>106</v>
      </c>
      <c r="Z68" s="7" t="s">
        <v>107</v>
      </c>
      <c r="AA68" s="7" t="s">
        <v>108</v>
      </c>
      <c r="AB68" s="7" t="s">
        <v>116</v>
      </c>
      <c r="AC68" s="7">
        <v>2024</v>
      </c>
      <c r="AD68" s="7">
        <v>0.13983100000000001</v>
      </c>
      <c r="AE68" s="7">
        <v>18.66604019</v>
      </c>
    </row>
    <row r="69" spans="3:31">
      <c r="C69" s="5" t="str">
        <f t="shared" si="2"/>
        <v>SELCH2EC01</v>
      </c>
      <c r="D69" s="1"/>
      <c r="E69" s="1"/>
      <c r="F69" s="1"/>
      <c r="G69" s="4"/>
      <c r="H69" s="1">
        <f t="shared" si="0"/>
        <v>2023</v>
      </c>
      <c r="I69" s="1" t="str">
        <f t="shared" si="3"/>
        <v>UP</v>
      </c>
      <c r="J69" s="1">
        <f t="shared" si="4"/>
        <v>1</v>
      </c>
      <c r="K69" s="1">
        <f t="shared" si="1"/>
        <v>0.15324652</v>
      </c>
      <c r="Y69" s="7" t="s">
        <v>106</v>
      </c>
      <c r="Z69" s="7" t="s">
        <v>107</v>
      </c>
      <c r="AA69" s="7" t="s">
        <v>108</v>
      </c>
      <c r="AB69" s="7" t="s">
        <v>116</v>
      </c>
      <c r="AC69" s="7">
        <v>2025</v>
      </c>
      <c r="AD69" s="7">
        <v>0.34207300000000002</v>
      </c>
      <c r="AE69" s="7">
        <v>45.663324770000003</v>
      </c>
    </row>
    <row r="70" spans="3:31">
      <c r="C70" s="5" t="str">
        <f t="shared" si="2"/>
        <v>SELCH2EC01</v>
      </c>
      <c r="D70" s="1"/>
      <c r="E70" s="1"/>
      <c r="F70" s="1"/>
      <c r="G70" s="4"/>
      <c r="H70" s="1">
        <f t="shared" si="0"/>
        <v>2022</v>
      </c>
      <c r="I70" s="1" t="str">
        <f t="shared" si="3"/>
        <v>UP</v>
      </c>
      <c r="J70" s="1">
        <f t="shared" si="4"/>
        <v>1</v>
      </c>
      <c r="K70" s="1">
        <f t="shared" si="1"/>
        <v>1.615229E-2</v>
      </c>
      <c r="Y70" s="7" t="s">
        <v>106</v>
      </c>
      <c r="Z70" s="7" t="s">
        <v>107</v>
      </c>
      <c r="AA70" s="7" t="s">
        <v>108</v>
      </c>
      <c r="AB70" s="7" t="s">
        <v>116</v>
      </c>
      <c r="AC70" s="7">
        <v>2026</v>
      </c>
      <c r="AD70" s="7">
        <v>0.51172200000000001</v>
      </c>
      <c r="AE70" s="7">
        <v>68.309769779999996</v>
      </c>
    </row>
    <row r="71" spans="3:31">
      <c r="C71" s="5" t="str">
        <f t="shared" si="2"/>
        <v>SELCH2EC01</v>
      </c>
      <c r="D71" s="1"/>
      <c r="E71" s="1"/>
      <c r="F71" s="1"/>
      <c r="G71" s="4"/>
      <c r="H71" s="1">
        <f t="shared" si="0"/>
        <v>2021</v>
      </c>
      <c r="I71" s="1" t="str">
        <f t="shared" si="3"/>
        <v>UP</v>
      </c>
      <c r="J71" s="1">
        <f t="shared" si="4"/>
        <v>1</v>
      </c>
      <c r="K71" s="1">
        <f t="shared" si="1"/>
        <v>1.107967E-2</v>
      </c>
      <c r="Y71" s="7" t="s">
        <v>106</v>
      </c>
      <c r="Z71" s="7" t="s">
        <v>107</v>
      </c>
      <c r="AA71" s="7" t="s">
        <v>108</v>
      </c>
      <c r="AB71" s="7" t="s">
        <v>116</v>
      </c>
      <c r="AC71" s="7">
        <v>2027</v>
      </c>
      <c r="AD71" s="7">
        <v>0.63805900000000004</v>
      </c>
      <c r="AE71" s="7">
        <v>85.174495910000005</v>
      </c>
    </row>
    <row r="72" spans="3:31">
      <c r="C72" s="5" t="str">
        <f t="shared" si="2"/>
        <v>SELCH2EC01</v>
      </c>
      <c r="D72" s="1"/>
      <c r="E72" s="1"/>
      <c r="F72" s="1"/>
      <c r="G72" s="4"/>
      <c r="H72" s="1">
        <f t="shared" si="0"/>
        <v>2020</v>
      </c>
      <c r="I72" s="1" t="str">
        <f t="shared" si="3"/>
        <v>UP</v>
      </c>
      <c r="J72" s="1">
        <f t="shared" si="4"/>
        <v>1</v>
      </c>
      <c r="K72" s="1">
        <f t="shared" si="1"/>
        <v>0</v>
      </c>
      <c r="Y72" s="7" t="s">
        <v>106</v>
      </c>
      <c r="Z72" s="7" t="s">
        <v>107</v>
      </c>
      <c r="AA72" s="7" t="s">
        <v>108</v>
      </c>
      <c r="AB72" s="7" t="s">
        <v>116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106</v>
      </c>
      <c r="Z73" s="7" t="s">
        <v>107</v>
      </c>
      <c r="AA73" s="7" t="s">
        <v>108</v>
      </c>
      <c r="AB73" s="7" t="s">
        <v>116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106</v>
      </c>
      <c r="Z74" s="7" t="s">
        <v>107</v>
      </c>
      <c r="AA74" s="7" t="s">
        <v>108</v>
      </c>
      <c r="AB74" s="7" t="s">
        <v>116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106</v>
      </c>
      <c r="Z75" s="7" t="s">
        <v>107</v>
      </c>
      <c r="AA75" s="7" t="s">
        <v>108</v>
      </c>
      <c r="AB75" s="7" t="s">
        <v>116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106</v>
      </c>
      <c r="Z76" s="7" t="s">
        <v>107</v>
      </c>
      <c r="AA76" s="7" t="s">
        <v>108</v>
      </c>
      <c r="AB76" s="7" t="s">
        <v>116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106</v>
      </c>
      <c r="Z77" s="7" t="s">
        <v>107</v>
      </c>
      <c r="AA77" s="7" t="s">
        <v>108</v>
      </c>
      <c r="AB77" s="7" t="s">
        <v>116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106</v>
      </c>
      <c r="Z78" s="7" t="s">
        <v>107</v>
      </c>
      <c r="AA78" s="7" t="s">
        <v>108</v>
      </c>
      <c r="AB78" s="7" t="s">
        <v>116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106</v>
      </c>
      <c r="Z79" s="7" t="s">
        <v>107</v>
      </c>
      <c r="AA79" s="7" t="s">
        <v>108</v>
      </c>
      <c r="AB79" s="7" t="s">
        <v>116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106</v>
      </c>
      <c r="Z80" s="7" t="s">
        <v>107</v>
      </c>
      <c r="AA80" s="7" t="s">
        <v>108</v>
      </c>
      <c r="AB80" s="7" t="s">
        <v>116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106</v>
      </c>
      <c r="Z81" s="7" t="s">
        <v>107</v>
      </c>
      <c r="AA81" s="7" t="s">
        <v>108</v>
      </c>
      <c r="AB81" s="7" t="s">
        <v>116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106</v>
      </c>
      <c r="Z82" s="7" t="s">
        <v>107</v>
      </c>
      <c r="AA82" s="7" t="s">
        <v>108</v>
      </c>
      <c r="AB82" s="7" t="s">
        <v>116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106</v>
      </c>
      <c r="Z83" s="7" t="s">
        <v>107</v>
      </c>
      <c r="AA83" s="7" t="s">
        <v>108</v>
      </c>
      <c r="AB83" s="7" t="s">
        <v>116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106</v>
      </c>
      <c r="Z84" s="7" t="s">
        <v>107</v>
      </c>
      <c r="AA84" s="7" t="s">
        <v>108</v>
      </c>
      <c r="AB84" s="7" t="s">
        <v>116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106</v>
      </c>
      <c r="Z85" s="7" t="s">
        <v>107</v>
      </c>
      <c r="AA85" s="7" t="s">
        <v>108</v>
      </c>
      <c r="AB85" s="7" t="s">
        <v>116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106</v>
      </c>
      <c r="Z86" s="7" t="s">
        <v>107</v>
      </c>
      <c r="AA86" s="7" t="s">
        <v>108</v>
      </c>
      <c r="AB86" s="7" t="s">
        <v>116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106</v>
      </c>
      <c r="Z87" s="7" t="s">
        <v>107</v>
      </c>
      <c r="AA87" s="7" t="s">
        <v>108</v>
      </c>
      <c r="AB87" s="7" t="s">
        <v>116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106</v>
      </c>
      <c r="Z88" s="7" t="s">
        <v>107</v>
      </c>
      <c r="AA88" s="7" t="s">
        <v>108</v>
      </c>
      <c r="AB88" s="7" t="s">
        <v>116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106</v>
      </c>
      <c r="Z89" s="7" t="s">
        <v>107</v>
      </c>
      <c r="AA89" s="7" t="s">
        <v>108</v>
      </c>
      <c r="AB89" s="7" t="s">
        <v>116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106</v>
      </c>
      <c r="Z90" s="7" t="s">
        <v>107</v>
      </c>
      <c r="AA90" s="7" t="s">
        <v>108</v>
      </c>
      <c r="AB90" s="7" t="s">
        <v>116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106</v>
      </c>
      <c r="Z91" s="7" t="s">
        <v>107</v>
      </c>
      <c r="AA91" s="7" t="s">
        <v>108</v>
      </c>
      <c r="AB91" s="7" t="s">
        <v>116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106</v>
      </c>
      <c r="Z92" s="7" t="s">
        <v>107</v>
      </c>
      <c r="AA92" s="7" t="s">
        <v>108</v>
      </c>
      <c r="AB92" s="7" t="s">
        <v>116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106</v>
      </c>
      <c r="Z93" s="7" t="s">
        <v>107</v>
      </c>
      <c r="AA93" s="7" t="s">
        <v>108</v>
      </c>
      <c r="AB93" s="7" t="s">
        <v>116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106</v>
      </c>
      <c r="Z94" s="7" t="s">
        <v>107</v>
      </c>
      <c r="AA94" s="7" t="s">
        <v>108</v>
      </c>
      <c r="AB94" s="7" t="s">
        <v>116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105"/>
  <sheetViews>
    <sheetView topLeftCell="A37" zoomScale="71" zoomScaleNormal="71" workbookViewId="0">
      <selection activeCell="I37" sqref="I37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105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106</v>
      </c>
      <c r="Z2" s="7" t="s">
        <v>107</v>
      </c>
      <c r="AA2" s="7" t="s">
        <v>108</v>
      </c>
      <c r="AB2" s="7" t="s">
        <v>109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106</v>
      </c>
      <c r="Z3" s="7" t="s">
        <v>107</v>
      </c>
      <c r="AA3" s="7" t="s">
        <v>108</v>
      </c>
      <c r="AB3" s="7" t="s">
        <v>109</v>
      </c>
      <c r="AC3" s="7">
        <v>2021</v>
      </c>
      <c r="AD3" s="43" t="s">
        <v>110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106</v>
      </c>
      <c r="Z4" s="7" t="s">
        <v>107</v>
      </c>
      <c r="AA4" s="7" t="s">
        <v>108</v>
      </c>
      <c r="AB4" s="7" t="s">
        <v>109</v>
      </c>
      <c r="AC4" s="7">
        <v>2022</v>
      </c>
      <c r="AD4" s="43" t="s">
        <v>111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106</v>
      </c>
      <c r="Z5" s="7" t="s">
        <v>107</v>
      </c>
      <c r="AA5" s="7" t="s">
        <v>108</v>
      </c>
      <c r="AB5" s="7" t="s">
        <v>109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106</v>
      </c>
      <c r="Z6" s="7" t="s">
        <v>107</v>
      </c>
      <c r="AA6" s="7" t="s">
        <v>108</v>
      </c>
      <c r="AB6" s="7" t="s">
        <v>109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106</v>
      </c>
      <c r="Z7" s="7" t="s">
        <v>107</v>
      </c>
      <c r="AA7" s="7" t="s">
        <v>108</v>
      </c>
      <c r="AB7" s="7" t="s">
        <v>109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106</v>
      </c>
      <c r="Z8" s="7" t="s">
        <v>107</v>
      </c>
      <c r="AA8" s="7" t="s">
        <v>108</v>
      </c>
      <c r="AB8" s="7" t="s">
        <v>109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106</v>
      </c>
      <c r="Z9" s="7" t="s">
        <v>107</v>
      </c>
      <c r="AA9" s="7" t="s">
        <v>108</v>
      </c>
      <c r="AB9" s="7" t="s">
        <v>109</v>
      </c>
      <c r="AC9" s="7">
        <v>2027</v>
      </c>
      <c r="AD9" s="7">
        <v>2.2641999999999999E-2</v>
      </c>
      <c r="AE9" s="7">
        <v>3.0224805799999999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106</v>
      </c>
      <c r="Z10" s="7" t="s">
        <v>107</v>
      </c>
      <c r="AA10" s="7" t="s">
        <v>108</v>
      </c>
      <c r="AB10" s="7" t="s">
        <v>109</v>
      </c>
      <c r="AC10" s="7">
        <v>2028</v>
      </c>
      <c r="AD10" s="7">
        <v>3.5372000000000001E-2</v>
      </c>
      <c r="AE10" s="7">
        <v>4.7218082800000003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106</v>
      </c>
      <c r="Z11" s="7" t="s">
        <v>107</v>
      </c>
      <c r="AA11" s="7" t="s">
        <v>108</v>
      </c>
      <c r="AB11" s="7" t="s">
        <v>109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106</v>
      </c>
      <c r="Z12" s="7" t="s">
        <v>107</v>
      </c>
      <c r="AA12" s="7" t="s">
        <v>108</v>
      </c>
      <c r="AB12" s="7" t="s">
        <v>109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106</v>
      </c>
      <c r="Z13" s="7" t="s">
        <v>107</v>
      </c>
      <c r="AA13" s="7" t="s">
        <v>108</v>
      </c>
      <c r="AB13" s="7" t="s">
        <v>109</v>
      </c>
      <c r="AC13" s="7">
        <v>2031</v>
      </c>
      <c r="AD13" s="7">
        <v>0.104798</v>
      </c>
      <c r="AE13" s="7">
        <v>13.98948502</v>
      </c>
    </row>
    <row r="14" spans="1:31">
      <c r="C14" s="5"/>
      <c r="D14" s="1"/>
      <c r="E14" s="1"/>
      <c r="F14" s="1"/>
      <c r="G14" s="4"/>
      <c r="H14" s="1"/>
      <c r="I14" s="1"/>
      <c r="J14" s="1"/>
      <c r="K14" s="1"/>
      <c r="Y14" s="7" t="s">
        <v>106</v>
      </c>
      <c r="Z14" s="7" t="s">
        <v>107</v>
      </c>
      <c r="AA14" s="7" t="s">
        <v>108</v>
      </c>
      <c r="AB14" s="7" t="s">
        <v>109</v>
      </c>
      <c r="AC14" s="7">
        <v>2032</v>
      </c>
      <c r="AD14" s="7">
        <v>0.14269000000000001</v>
      </c>
      <c r="AE14" s="7">
        <v>19.047688099999998</v>
      </c>
    </row>
    <row r="15" spans="1:31">
      <c r="C15" s="5"/>
      <c r="D15" s="1"/>
      <c r="E15" s="1"/>
      <c r="F15" s="1"/>
      <c r="G15" s="4"/>
      <c r="H15" s="1"/>
      <c r="I15" s="1"/>
      <c r="J15" s="1"/>
      <c r="K15" s="1"/>
      <c r="Y15" s="7" t="s">
        <v>106</v>
      </c>
      <c r="Z15" s="7" t="s">
        <v>107</v>
      </c>
      <c r="AA15" s="7" t="s">
        <v>108</v>
      </c>
      <c r="AB15" s="7" t="s">
        <v>109</v>
      </c>
      <c r="AC15" s="7">
        <v>2033</v>
      </c>
      <c r="AD15" s="7">
        <v>0.18674299999999999</v>
      </c>
      <c r="AE15" s="7">
        <v>24.928323070000001</v>
      </c>
    </row>
    <row r="16" spans="1:31">
      <c r="C16" s="5"/>
      <c r="D16" s="1"/>
      <c r="E16" s="1"/>
      <c r="F16" s="1"/>
      <c r="G16" s="4"/>
      <c r="H16" s="1"/>
      <c r="I16" s="1"/>
      <c r="J16" s="1"/>
      <c r="K16" s="1"/>
      <c r="Y16" s="7" t="s">
        <v>106</v>
      </c>
      <c r="Z16" s="7" t="s">
        <v>107</v>
      </c>
      <c r="AA16" s="7" t="s">
        <v>108</v>
      </c>
      <c r="AB16" s="7" t="s">
        <v>109</v>
      </c>
      <c r="AC16" s="7">
        <v>2034</v>
      </c>
      <c r="AD16" s="7">
        <v>0.23508200000000001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106</v>
      </c>
      <c r="Z17" s="7" t="s">
        <v>107</v>
      </c>
      <c r="AA17" s="7" t="s">
        <v>108</v>
      </c>
      <c r="AB17" s="7" t="s">
        <v>109</v>
      </c>
      <c r="AC17" s="7">
        <v>2035</v>
      </c>
      <c r="AD17" s="7">
        <v>0.29519600000000001</v>
      </c>
      <c r="AE17" s="7">
        <v>39.405714039999999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106</v>
      </c>
      <c r="Z18" s="7" t="s">
        <v>107</v>
      </c>
      <c r="AA18" s="7" t="s">
        <v>108</v>
      </c>
      <c r="AB18" s="7" t="s">
        <v>109</v>
      </c>
      <c r="AC18" s="7">
        <v>2036</v>
      </c>
      <c r="AD18" s="7">
        <v>0.36781900000000001</v>
      </c>
      <c r="AE18" s="7">
        <v>49.100158309999998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106</v>
      </c>
      <c r="Z19" s="7" t="s">
        <v>107</v>
      </c>
      <c r="AA19" s="7" t="s">
        <v>108</v>
      </c>
      <c r="AB19" s="7" t="s">
        <v>109</v>
      </c>
      <c r="AC19" s="7">
        <v>2037</v>
      </c>
      <c r="AD19" s="7">
        <v>0.44189699999999998</v>
      </c>
      <c r="AE19" s="7">
        <v>58.988830530000001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106</v>
      </c>
      <c r="Z20" s="7" t="s">
        <v>107</v>
      </c>
      <c r="AA20" s="7" t="s">
        <v>108</v>
      </c>
      <c r="AB20" s="7" t="s">
        <v>109</v>
      </c>
      <c r="AC20" s="7">
        <v>2038</v>
      </c>
      <c r="AD20" s="7">
        <v>0.51692800000000005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106</v>
      </c>
      <c r="Z21" s="7" t="s">
        <v>107</v>
      </c>
      <c r="AA21" s="7" t="s">
        <v>108</v>
      </c>
      <c r="AB21" s="7" t="s">
        <v>109</v>
      </c>
      <c r="AC21" s="7">
        <v>2039</v>
      </c>
      <c r="AD21" s="7">
        <v>0.59047700000000003</v>
      </c>
      <c r="AE21" s="7">
        <v>78.822774730000006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106</v>
      </c>
      <c r="Z22" s="7" t="s">
        <v>107</v>
      </c>
      <c r="AA22" s="7" t="s">
        <v>108</v>
      </c>
      <c r="AB22" s="7" t="s">
        <v>109</v>
      </c>
      <c r="AC22" s="7">
        <v>2040</v>
      </c>
      <c r="AD22" s="7">
        <v>0.66299300000000005</v>
      </c>
      <c r="AE22" s="7">
        <v>88.502935570000005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106</v>
      </c>
      <c r="Z23" s="7" t="s">
        <v>107</v>
      </c>
      <c r="AA23" s="7" t="s">
        <v>108</v>
      </c>
      <c r="AB23" s="7" t="s">
        <v>109</v>
      </c>
      <c r="AC23" s="7">
        <v>2041</v>
      </c>
      <c r="AD23" s="7">
        <v>0.74398799999999998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106</v>
      </c>
      <c r="Z24" s="7" t="s">
        <v>107</v>
      </c>
      <c r="AA24" s="7" t="s">
        <v>108</v>
      </c>
      <c r="AB24" s="7" t="s">
        <v>109</v>
      </c>
      <c r="AC24" s="7">
        <v>2042</v>
      </c>
      <c r="AD24" s="7">
        <v>0.82306999999999997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106</v>
      </c>
      <c r="Z25" s="7" t="s">
        <v>107</v>
      </c>
      <c r="AA25" s="7" t="s">
        <v>108</v>
      </c>
      <c r="AB25" s="7" t="s">
        <v>109</v>
      </c>
      <c r="AC25" s="7">
        <v>2043</v>
      </c>
      <c r="AD25" s="7">
        <v>0.90842900000000004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106</v>
      </c>
      <c r="Z26" s="7" t="s">
        <v>107</v>
      </c>
      <c r="AA26" s="7" t="s">
        <v>108</v>
      </c>
      <c r="AB26" s="7" t="s">
        <v>109</v>
      </c>
      <c r="AC26" s="7">
        <v>2044</v>
      </c>
      <c r="AD26" s="7">
        <v>0.99200200000000005</v>
      </c>
      <c r="AE26" s="7">
        <v>132.42234697999999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106</v>
      </c>
      <c r="Z27" s="7" t="s">
        <v>107</v>
      </c>
      <c r="AA27" s="7" t="s">
        <v>108</v>
      </c>
      <c r="AB27" s="7" t="s">
        <v>109</v>
      </c>
      <c r="AC27" s="7">
        <v>2045</v>
      </c>
      <c r="AD27" s="7">
        <v>1.073823</v>
      </c>
      <c r="AE27" s="7">
        <v>143.34463227000001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106</v>
      </c>
      <c r="Z28" s="7" t="s">
        <v>107</v>
      </c>
      <c r="AA28" s="7" t="s">
        <v>108</v>
      </c>
      <c r="AB28" s="7" t="s">
        <v>109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106</v>
      </c>
      <c r="Z29" s="7" t="s">
        <v>107</v>
      </c>
      <c r="AA29" s="7" t="s">
        <v>108</v>
      </c>
      <c r="AB29" s="7" t="s">
        <v>109</v>
      </c>
      <c r="AC29" s="7">
        <v>2047</v>
      </c>
      <c r="AD29" s="7">
        <v>1.2318070000000001</v>
      </c>
      <c r="AE29" s="7">
        <v>164.43391643000001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106</v>
      </c>
      <c r="Z30" s="7" t="s">
        <v>107</v>
      </c>
      <c r="AA30" s="7" t="s">
        <v>108</v>
      </c>
      <c r="AB30" s="7" t="s">
        <v>109</v>
      </c>
      <c r="AC30" s="7">
        <v>2048</v>
      </c>
      <c r="AD30" s="7">
        <v>1.3117540000000001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106</v>
      </c>
      <c r="Z31" s="7" t="s">
        <v>107</v>
      </c>
      <c r="AA31" s="7" t="s">
        <v>108</v>
      </c>
      <c r="AB31" s="7" t="s">
        <v>109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106</v>
      </c>
      <c r="Z32" s="7" t="s">
        <v>107</v>
      </c>
      <c r="AA32" s="7" t="s">
        <v>108</v>
      </c>
      <c r="AB32" s="7" t="s">
        <v>109</v>
      </c>
      <c r="AC32" s="7">
        <v>2050</v>
      </c>
      <c r="AD32" s="7">
        <v>1.463697</v>
      </c>
      <c r="AE32" s="7">
        <v>195.38891253</v>
      </c>
    </row>
    <row r="33" spans="1:31">
      <c r="C33" s="5"/>
      <c r="D33" s="1"/>
      <c r="E33" s="1"/>
      <c r="F33" s="1"/>
      <c r="G33" s="4"/>
      <c r="H33" s="1"/>
      <c r="I33" s="1"/>
      <c r="J33" s="1"/>
      <c r="K33" s="1"/>
      <c r="Y33" s="7" t="s">
        <v>106</v>
      </c>
      <c r="Z33" s="7" t="s">
        <v>107</v>
      </c>
      <c r="AA33" s="7" t="s">
        <v>108</v>
      </c>
      <c r="AB33" s="7" t="s">
        <v>114</v>
      </c>
      <c r="AC33" s="7">
        <v>2050</v>
      </c>
      <c r="AD33" s="7">
        <v>8.0117329999999995</v>
      </c>
      <c r="AE33" s="7">
        <v>1069.48623817</v>
      </c>
    </row>
    <row r="34" spans="1:31">
      <c r="C34" s="5"/>
      <c r="D34" s="1"/>
      <c r="E34" s="1"/>
      <c r="F34" s="1"/>
      <c r="G34" s="4"/>
      <c r="H34" s="1"/>
      <c r="I34" s="1"/>
      <c r="J34" s="1"/>
      <c r="K34" s="1"/>
      <c r="Y34" s="7" t="s">
        <v>106</v>
      </c>
      <c r="Z34" s="7" t="s">
        <v>107</v>
      </c>
      <c r="AA34" s="7" t="s">
        <v>108</v>
      </c>
      <c r="AB34" s="7" t="s">
        <v>114</v>
      </c>
      <c r="AC34" s="7">
        <v>2049</v>
      </c>
      <c r="AD34" s="7">
        <v>7.6229019999999998</v>
      </c>
      <c r="AE34" s="7">
        <v>1017.58118798</v>
      </c>
    </row>
    <row r="35" spans="1:31">
      <c r="C35" s="5"/>
      <c r="D35" s="1"/>
      <c r="E35" s="1"/>
      <c r="F35" s="1"/>
      <c r="G35" s="4"/>
      <c r="H35" s="1"/>
      <c r="I35" s="1"/>
      <c r="J35" s="1"/>
      <c r="K35" s="1"/>
      <c r="Y35" s="7" t="s">
        <v>106</v>
      </c>
      <c r="Z35" s="7" t="s">
        <v>107</v>
      </c>
      <c r="AA35" s="7" t="s">
        <v>108</v>
      </c>
      <c r="AB35" s="7" t="s">
        <v>114</v>
      </c>
      <c r="AC35" s="7">
        <v>2048</v>
      </c>
      <c r="AD35" s="7">
        <v>7.2999090000000004</v>
      </c>
      <c r="AE35" s="7">
        <v>974.46485241000005</v>
      </c>
    </row>
    <row r="36" spans="1:31">
      <c r="C36" s="5"/>
      <c r="D36" s="1"/>
      <c r="E36" s="1"/>
      <c r="F36" s="1"/>
      <c r="G36" s="4"/>
      <c r="H36" s="1"/>
      <c r="I36" s="1"/>
      <c r="J36" s="1"/>
      <c r="K36" s="1"/>
      <c r="Y36" s="7" t="s">
        <v>106</v>
      </c>
      <c r="Z36" s="7" t="s">
        <v>107</v>
      </c>
      <c r="AA36" s="7" t="s">
        <v>108</v>
      </c>
      <c r="AB36" s="7" t="s">
        <v>114</v>
      </c>
      <c r="AC36" s="7">
        <v>2047</v>
      </c>
      <c r="AD36" s="7">
        <v>6.9674250000000004</v>
      </c>
      <c r="AE36" s="7">
        <v>930.08156325000004</v>
      </c>
    </row>
    <row r="37" spans="1:31">
      <c r="C37" s="5"/>
      <c r="D37" s="1"/>
      <c r="E37" s="1"/>
      <c r="F37" s="1"/>
      <c r="G37" s="4"/>
      <c r="H37" s="1"/>
      <c r="I37" s="1" t="s">
        <v>2</v>
      </c>
      <c r="J37" s="1"/>
      <c r="K37" s="1"/>
      <c r="Y37" s="7" t="s">
        <v>106</v>
      </c>
      <c r="Z37" s="7" t="s">
        <v>107</v>
      </c>
      <c r="AA37" s="7" t="s">
        <v>108</v>
      </c>
      <c r="AB37" s="7" t="s">
        <v>114</v>
      </c>
      <c r="AC37" s="7">
        <v>2046</v>
      </c>
      <c r="AD37" s="7">
        <v>6.6354369999999996</v>
      </c>
      <c r="AE37" s="7">
        <v>885.76448513000003</v>
      </c>
    </row>
    <row r="38" spans="1:31">
      <c r="C38" s="5"/>
      <c r="D38" s="1"/>
      <c r="E38" s="1"/>
      <c r="F38" s="1"/>
      <c r="G38" s="4"/>
      <c r="H38" s="1"/>
      <c r="I38" s="1"/>
      <c r="J38" s="1"/>
      <c r="K38" s="1"/>
      <c r="Y38" s="7" t="s">
        <v>106</v>
      </c>
      <c r="Z38" s="7" t="s">
        <v>107</v>
      </c>
      <c r="AA38" s="7" t="s">
        <v>108</v>
      </c>
      <c r="AB38" s="7" t="s">
        <v>114</v>
      </c>
      <c r="AC38" s="7">
        <v>2045</v>
      </c>
      <c r="AD38" s="7">
        <v>6.3017060000000003</v>
      </c>
      <c r="AE38" s="7">
        <v>841.21473393999997</v>
      </c>
    </row>
    <row r="39" spans="1:31">
      <c r="Y39" s="7" t="s">
        <v>106</v>
      </c>
      <c r="Z39" s="7" t="s">
        <v>107</v>
      </c>
      <c r="AA39" s="7" t="s">
        <v>108</v>
      </c>
      <c r="AB39" s="7" t="s">
        <v>114</v>
      </c>
      <c r="AC39" s="7">
        <v>2044</v>
      </c>
      <c r="AD39" s="7">
        <v>5.9396149999999999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106</v>
      </c>
      <c r="Z40" s="7" t="s">
        <v>107</v>
      </c>
      <c r="AA40" s="7" t="s">
        <v>108</v>
      </c>
      <c r="AB40" s="7" t="s">
        <v>114</v>
      </c>
      <c r="AC40" s="7">
        <v>2043</v>
      </c>
      <c r="AD40" s="7">
        <v>5.57097</v>
      </c>
      <c r="AE40" s="7">
        <v>743.66878529999997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106</v>
      </c>
      <c r="Z41" s="7" t="s">
        <v>107</v>
      </c>
      <c r="AA41" s="7" t="s">
        <v>108</v>
      </c>
      <c r="AB41" s="7" t="s">
        <v>114</v>
      </c>
      <c r="AC41" s="7">
        <v>2042</v>
      </c>
      <c r="AD41" s="7">
        <v>5.1550200000000004</v>
      </c>
      <c r="AE41" s="7">
        <v>688.14361980000001</v>
      </c>
    </row>
    <row r="42" spans="1:31" ht="16">
      <c r="A42" s="1" t="s">
        <v>119</v>
      </c>
      <c r="C42" s="9" t="s">
        <v>120</v>
      </c>
      <c r="H42" s="1">
        <f t="shared" ref="H42:H72" si="0">AC33</f>
        <v>2050</v>
      </c>
      <c r="I42" s="1" t="s">
        <v>16</v>
      </c>
      <c r="J42" s="1">
        <v>1</v>
      </c>
      <c r="K42" s="1">
        <f>AE64</f>
        <v>0</v>
      </c>
      <c r="Y42" s="7" t="s">
        <v>106</v>
      </c>
      <c r="Z42" s="7" t="s">
        <v>107</v>
      </c>
      <c r="AA42" s="7" t="s">
        <v>108</v>
      </c>
      <c r="AB42" s="7" t="s">
        <v>114</v>
      </c>
      <c r="AC42" s="7">
        <v>2041</v>
      </c>
      <c r="AD42" s="7">
        <v>4.7407329999999996</v>
      </c>
      <c r="AE42" s="7">
        <v>632.84044816999995</v>
      </c>
    </row>
    <row r="43" spans="1:31">
      <c r="C43" s="5" t="str">
        <f t="shared" ref="C43:C72" si="1">C42</f>
        <v>SGASH2RC01</v>
      </c>
      <c r="D43" s="1"/>
      <c r="E43" s="1"/>
      <c r="F43" s="1"/>
      <c r="G43" s="4"/>
      <c r="H43" s="1">
        <f t="shared" si="0"/>
        <v>2049</v>
      </c>
      <c r="I43" s="1" t="str">
        <f t="shared" ref="I43:I72" si="2">I42</f>
        <v>UP</v>
      </c>
      <c r="J43" s="1">
        <f t="shared" ref="J43:J72" si="3">J42</f>
        <v>1</v>
      </c>
      <c r="K43" s="1">
        <f t="shared" ref="K43:K72" si="4">AE65</f>
        <v>0</v>
      </c>
      <c r="Y43" s="7" t="s">
        <v>106</v>
      </c>
      <c r="Z43" s="7" t="s">
        <v>107</v>
      </c>
      <c r="AA43" s="7" t="s">
        <v>108</v>
      </c>
      <c r="AB43" s="7" t="s">
        <v>114</v>
      </c>
      <c r="AC43" s="7">
        <v>2040</v>
      </c>
      <c r="AD43" s="7">
        <v>4.2961790000000004</v>
      </c>
      <c r="AE43" s="7">
        <v>573.49693471</v>
      </c>
    </row>
    <row r="44" spans="1:31">
      <c r="C44" s="5" t="str">
        <f t="shared" si="1"/>
        <v>SGASH2RC01</v>
      </c>
      <c r="D44" s="1"/>
      <c r="E44" s="1"/>
      <c r="F44" s="1"/>
      <c r="G44" s="4"/>
      <c r="H44" s="1">
        <f t="shared" si="0"/>
        <v>2048</v>
      </c>
      <c r="I44" s="1" t="str">
        <f t="shared" si="2"/>
        <v>UP</v>
      </c>
      <c r="J44" s="1">
        <f t="shared" si="3"/>
        <v>1</v>
      </c>
      <c r="K44" s="1">
        <f t="shared" si="4"/>
        <v>1.3349E-4</v>
      </c>
      <c r="Y44" s="7" t="s">
        <v>106</v>
      </c>
      <c r="Z44" s="7" t="s">
        <v>107</v>
      </c>
      <c r="AA44" s="7" t="s">
        <v>108</v>
      </c>
      <c r="AB44" s="7" t="s">
        <v>114</v>
      </c>
      <c r="AC44" s="7">
        <v>2039</v>
      </c>
      <c r="AD44" s="7">
        <v>3.9421439999999999</v>
      </c>
      <c r="AE44" s="7">
        <v>526.23680256</v>
      </c>
    </row>
    <row r="45" spans="1:31">
      <c r="C45" s="5" t="str">
        <f t="shared" si="1"/>
        <v>SGASH2RC01</v>
      </c>
      <c r="D45" s="1"/>
      <c r="E45" s="1"/>
      <c r="F45" s="1"/>
      <c r="G45" s="4"/>
      <c r="H45" s="1">
        <f t="shared" si="0"/>
        <v>2047</v>
      </c>
      <c r="I45" s="1" t="str">
        <f t="shared" si="2"/>
        <v>UP</v>
      </c>
      <c r="J45" s="1">
        <f t="shared" si="3"/>
        <v>1</v>
      </c>
      <c r="K45" s="1">
        <f t="shared" si="4"/>
        <v>0.10345475</v>
      </c>
      <c r="Y45" s="7" t="s">
        <v>106</v>
      </c>
      <c r="Z45" s="7" t="s">
        <v>107</v>
      </c>
      <c r="AA45" s="7" t="s">
        <v>108</v>
      </c>
      <c r="AB45" s="7" t="s">
        <v>114</v>
      </c>
      <c r="AC45" s="7">
        <v>2038</v>
      </c>
      <c r="AD45" s="7">
        <v>3.5440160000000001</v>
      </c>
      <c r="AE45" s="7">
        <v>473.09069584000002</v>
      </c>
    </row>
    <row r="46" spans="1:31">
      <c r="C46" s="5" t="str">
        <f t="shared" si="1"/>
        <v>SGASH2RC01</v>
      </c>
      <c r="D46" s="1"/>
      <c r="E46" s="1"/>
      <c r="F46" s="1"/>
      <c r="G46" s="4"/>
      <c r="H46" s="1">
        <f t="shared" si="0"/>
        <v>2046</v>
      </c>
      <c r="I46" s="1" t="str">
        <f t="shared" si="2"/>
        <v>UP</v>
      </c>
      <c r="J46" s="1">
        <f t="shared" si="3"/>
        <v>1</v>
      </c>
      <c r="K46" s="1">
        <f t="shared" si="4"/>
        <v>18.66604019</v>
      </c>
      <c r="Y46" s="7" t="s">
        <v>106</v>
      </c>
      <c r="Z46" s="7" t="s">
        <v>107</v>
      </c>
      <c r="AA46" s="7" t="s">
        <v>108</v>
      </c>
      <c r="AB46" s="7" t="s">
        <v>114</v>
      </c>
      <c r="AC46" s="7">
        <v>2037</v>
      </c>
      <c r="AD46" s="7">
        <v>3.168015</v>
      </c>
      <c r="AE46" s="7">
        <v>422.89832235</v>
      </c>
    </row>
    <row r="47" spans="1:31">
      <c r="C47" s="5" t="str">
        <f t="shared" si="1"/>
        <v>SGASH2RC01</v>
      </c>
      <c r="D47" s="1"/>
      <c r="E47" s="1"/>
      <c r="F47" s="1"/>
      <c r="G47" s="4"/>
      <c r="H47" s="1">
        <f t="shared" si="0"/>
        <v>2045</v>
      </c>
      <c r="I47" s="1" t="str">
        <f t="shared" si="2"/>
        <v>UP</v>
      </c>
      <c r="J47" s="1">
        <f t="shared" si="3"/>
        <v>1</v>
      </c>
      <c r="K47" s="1">
        <f t="shared" si="4"/>
        <v>45.663324770000003</v>
      </c>
      <c r="Y47" s="7" t="s">
        <v>106</v>
      </c>
      <c r="Z47" s="7" t="s">
        <v>107</v>
      </c>
      <c r="AA47" s="7" t="s">
        <v>108</v>
      </c>
      <c r="AB47" s="7" t="s">
        <v>114</v>
      </c>
      <c r="AC47" s="7">
        <v>2036</v>
      </c>
      <c r="AD47" s="7">
        <v>2.8055409999999998</v>
      </c>
      <c r="AE47" s="7">
        <v>374.51166809</v>
      </c>
    </row>
    <row r="48" spans="1:31">
      <c r="C48" s="5" t="str">
        <f t="shared" si="1"/>
        <v>SGASH2RC01</v>
      </c>
      <c r="D48" s="1"/>
      <c r="E48" s="1"/>
      <c r="F48" s="1"/>
      <c r="G48" s="4"/>
      <c r="H48" s="1">
        <f t="shared" si="0"/>
        <v>2044</v>
      </c>
      <c r="I48" s="1" t="str">
        <f t="shared" si="2"/>
        <v>UP</v>
      </c>
      <c r="J48" s="1">
        <f t="shared" si="3"/>
        <v>1</v>
      </c>
      <c r="K48" s="1">
        <f t="shared" si="4"/>
        <v>68.309769779999996</v>
      </c>
      <c r="Y48" s="7" t="s">
        <v>106</v>
      </c>
      <c r="Z48" s="7" t="s">
        <v>107</v>
      </c>
      <c r="AA48" s="7" t="s">
        <v>108</v>
      </c>
      <c r="AB48" s="7" t="s">
        <v>114</v>
      </c>
      <c r="AC48" s="7">
        <v>2035</v>
      </c>
      <c r="AD48" s="7">
        <v>2.4550809999999998</v>
      </c>
      <c r="AE48" s="7">
        <v>327.72876269</v>
      </c>
    </row>
    <row r="49" spans="3:31">
      <c r="C49" s="5" t="str">
        <f t="shared" si="1"/>
        <v>SGASH2RC01</v>
      </c>
      <c r="D49" s="1"/>
      <c r="E49" s="1"/>
      <c r="F49" s="1"/>
      <c r="G49" s="4"/>
      <c r="H49" s="1">
        <f t="shared" si="0"/>
        <v>2043</v>
      </c>
      <c r="I49" s="1" t="str">
        <f t="shared" si="2"/>
        <v>UP</v>
      </c>
      <c r="J49" s="1">
        <f t="shared" si="3"/>
        <v>1</v>
      </c>
      <c r="K49" s="1">
        <f t="shared" si="4"/>
        <v>85.174495910000005</v>
      </c>
      <c r="Y49" s="7" t="s">
        <v>106</v>
      </c>
      <c r="Z49" s="7" t="s">
        <v>107</v>
      </c>
      <c r="AA49" s="7" t="s">
        <v>108</v>
      </c>
      <c r="AB49" s="7" t="s">
        <v>114</v>
      </c>
      <c r="AC49" s="7">
        <v>2034</v>
      </c>
      <c r="AD49" s="7">
        <v>2.1225130000000001</v>
      </c>
      <c r="AE49" s="7">
        <v>283.33426036999998</v>
      </c>
    </row>
    <row r="50" spans="3:31">
      <c r="C50" s="5" t="str">
        <f t="shared" si="1"/>
        <v>SGASH2RC01</v>
      </c>
      <c r="D50" s="1"/>
      <c r="E50" s="1"/>
      <c r="F50" s="1"/>
      <c r="G50" s="4"/>
      <c r="H50" s="1">
        <f t="shared" si="0"/>
        <v>2042</v>
      </c>
      <c r="I50" s="1" t="str">
        <f t="shared" si="2"/>
        <v>UP</v>
      </c>
      <c r="J50" s="1">
        <f t="shared" si="3"/>
        <v>1</v>
      </c>
      <c r="K50" s="1">
        <f t="shared" si="4"/>
        <v>97.184324230000001</v>
      </c>
      <c r="Y50" s="7" t="s">
        <v>106</v>
      </c>
      <c r="Z50" s="7" t="s">
        <v>107</v>
      </c>
      <c r="AA50" s="7" t="s">
        <v>108</v>
      </c>
      <c r="AB50" s="7" t="s">
        <v>114</v>
      </c>
      <c r="AC50" s="7">
        <v>2033</v>
      </c>
      <c r="AD50" s="7">
        <v>1.828681</v>
      </c>
      <c r="AE50" s="7">
        <v>244.11062669</v>
      </c>
    </row>
    <row r="51" spans="3:31">
      <c r="C51" s="5" t="str">
        <f t="shared" si="1"/>
        <v>SGASH2RC01</v>
      </c>
      <c r="D51" s="1"/>
      <c r="E51" s="1"/>
      <c r="F51" s="1"/>
      <c r="G51" s="4"/>
      <c r="H51" s="1">
        <f t="shared" si="0"/>
        <v>2041</v>
      </c>
      <c r="I51" s="1" t="str">
        <f t="shared" si="2"/>
        <v>UP</v>
      </c>
      <c r="J51" s="1">
        <f t="shared" si="3"/>
        <v>1</v>
      </c>
      <c r="K51" s="1">
        <f t="shared" si="4"/>
        <v>117.43569166</v>
      </c>
      <c r="Y51" s="7" t="s">
        <v>106</v>
      </c>
      <c r="Z51" s="7" t="s">
        <v>107</v>
      </c>
      <c r="AA51" s="7" t="s">
        <v>108</v>
      </c>
      <c r="AB51" s="7" t="s">
        <v>114</v>
      </c>
      <c r="AC51" s="7">
        <v>2032</v>
      </c>
      <c r="AD51" s="7">
        <v>1.541509</v>
      </c>
      <c r="AE51" s="7">
        <v>205.77603640999999</v>
      </c>
    </row>
    <row r="52" spans="3:31">
      <c r="C52" s="5" t="str">
        <f t="shared" si="1"/>
        <v>SGASH2RC01</v>
      </c>
      <c r="D52" s="1"/>
      <c r="E52" s="1"/>
      <c r="F52" s="1"/>
      <c r="G52" s="4"/>
      <c r="H52" s="1">
        <f t="shared" si="0"/>
        <v>2040</v>
      </c>
      <c r="I52" s="1" t="str">
        <f t="shared" si="2"/>
        <v>UP</v>
      </c>
      <c r="J52" s="1">
        <f t="shared" si="3"/>
        <v>1</v>
      </c>
      <c r="K52" s="1">
        <f t="shared" si="4"/>
        <v>150.74691974999999</v>
      </c>
      <c r="Y52" s="7" t="s">
        <v>106</v>
      </c>
      <c r="Z52" s="7" t="s">
        <v>107</v>
      </c>
      <c r="AA52" s="7" t="s">
        <v>108</v>
      </c>
      <c r="AB52" s="7" t="s">
        <v>114</v>
      </c>
      <c r="AC52" s="7">
        <v>2031</v>
      </c>
      <c r="AD52" s="7">
        <v>1.2674339999999999</v>
      </c>
      <c r="AE52" s="7">
        <v>169.18976466000001</v>
      </c>
    </row>
    <row r="53" spans="3:31">
      <c r="C53" s="5" t="str">
        <f t="shared" si="1"/>
        <v>SGASH2RC01</v>
      </c>
      <c r="D53" s="1"/>
      <c r="E53" s="1"/>
      <c r="F53" s="1"/>
      <c r="G53" s="4"/>
      <c r="H53" s="1">
        <f t="shared" si="0"/>
        <v>2039</v>
      </c>
      <c r="I53" s="1" t="str">
        <f t="shared" si="2"/>
        <v>UP</v>
      </c>
      <c r="J53" s="1">
        <f t="shared" si="3"/>
        <v>1</v>
      </c>
      <c r="K53" s="1">
        <f t="shared" si="4"/>
        <v>179.61052802</v>
      </c>
      <c r="Y53" s="7" t="s">
        <v>106</v>
      </c>
      <c r="Z53" s="7" t="s">
        <v>107</v>
      </c>
      <c r="AA53" s="7" t="s">
        <v>108</v>
      </c>
      <c r="AB53" s="7" t="s">
        <v>114</v>
      </c>
      <c r="AC53" s="7">
        <v>2030</v>
      </c>
      <c r="AD53" s="7">
        <v>1.0084219999999999</v>
      </c>
      <c r="AE53" s="7">
        <v>134.61425277999999</v>
      </c>
    </row>
    <row r="54" spans="3:31">
      <c r="C54" s="5" t="str">
        <f t="shared" si="1"/>
        <v>SGASH2RC01</v>
      </c>
      <c r="D54" s="1"/>
      <c r="E54" s="1"/>
      <c r="F54" s="1"/>
      <c r="G54" s="4"/>
      <c r="H54" s="1">
        <f t="shared" si="0"/>
        <v>2038</v>
      </c>
      <c r="I54" s="1" t="str">
        <f t="shared" si="2"/>
        <v>UP</v>
      </c>
      <c r="J54" s="1">
        <f t="shared" si="3"/>
        <v>1</v>
      </c>
      <c r="K54" s="1">
        <f t="shared" si="4"/>
        <v>213.50617532999999</v>
      </c>
      <c r="Y54" s="7" t="s">
        <v>106</v>
      </c>
      <c r="Z54" s="7" t="s">
        <v>107</v>
      </c>
      <c r="AA54" s="7" t="s">
        <v>108</v>
      </c>
      <c r="AB54" s="7" t="s">
        <v>114</v>
      </c>
      <c r="AC54" s="7">
        <v>2029</v>
      </c>
      <c r="AD54" s="7">
        <v>0.763409</v>
      </c>
      <c r="AE54" s="7">
        <v>101.90746741</v>
      </c>
    </row>
    <row r="55" spans="3:31">
      <c r="C55" s="5" t="str">
        <f t="shared" si="1"/>
        <v>SGASH2RC01</v>
      </c>
      <c r="D55" s="1"/>
      <c r="E55" s="1"/>
      <c r="F55" s="1"/>
      <c r="G55" s="4"/>
      <c r="H55" s="1">
        <f t="shared" si="0"/>
        <v>2037</v>
      </c>
      <c r="I55" s="1" t="str">
        <f t="shared" si="2"/>
        <v>UP</v>
      </c>
      <c r="J55" s="1">
        <f t="shared" si="3"/>
        <v>1</v>
      </c>
      <c r="K55" s="1">
        <f t="shared" si="4"/>
        <v>249.81145063</v>
      </c>
      <c r="Y55" s="7" t="s">
        <v>106</v>
      </c>
      <c r="Z55" s="7" t="s">
        <v>107</v>
      </c>
      <c r="AA55" s="7" t="s">
        <v>108</v>
      </c>
      <c r="AB55" s="7" t="s">
        <v>114</v>
      </c>
      <c r="AC55" s="7">
        <v>2028</v>
      </c>
      <c r="AD55" s="7">
        <v>0.407279</v>
      </c>
      <c r="AE55" s="7">
        <v>54.367673709999998</v>
      </c>
    </row>
    <row r="56" spans="3:31">
      <c r="C56" s="5" t="str">
        <f t="shared" si="1"/>
        <v>SGASH2RC01</v>
      </c>
      <c r="D56" s="1"/>
      <c r="E56" s="1"/>
      <c r="F56" s="1"/>
      <c r="G56" s="4"/>
      <c r="H56" s="1">
        <f t="shared" si="0"/>
        <v>2036</v>
      </c>
      <c r="I56" s="1" t="str">
        <f t="shared" si="2"/>
        <v>UP</v>
      </c>
      <c r="J56" s="1">
        <f t="shared" si="3"/>
        <v>1</v>
      </c>
      <c r="K56" s="1">
        <f t="shared" si="4"/>
        <v>294.56864528</v>
      </c>
      <c r="Y56" s="7" t="s">
        <v>106</v>
      </c>
      <c r="Z56" s="7" t="s">
        <v>107</v>
      </c>
      <c r="AA56" s="7" t="s">
        <v>108</v>
      </c>
      <c r="AB56" s="7" t="s">
        <v>114</v>
      </c>
      <c r="AC56" s="7">
        <v>2027</v>
      </c>
      <c r="AD56" s="7">
        <v>0.30473699999999998</v>
      </c>
      <c r="AE56" s="7">
        <v>40.679342130000002</v>
      </c>
    </row>
    <row r="57" spans="3:31">
      <c r="C57" s="5" t="str">
        <f t="shared" si="1"/>
        <v>SGASH2RC01</v>
      </c>
      <c r="D57" s="1"/>
      <c r="E57" s="1"/>
      <c r="F57" s="1"/>
      <c r="G57" s="4"/>
      <c r="H57" s="1">
        <f t="shared" si="0"/>
        <v>2035</v>
      </c>
      <c r="I57" s="1" t="str">
        <f t="shared" si="2"/>
        <v>UP</v>
      </c>
      <c r="J57" s="1">
        <f t="shared" si="3"/>
        <v>1</v>
      </c>
      <c r="K57" s="1">
        <f t="shared" si="4"/>
        <v>331.98362294999998</v>
      </c>
      <c r="Y57" s="7" t="s">
        <v>106</v>
      </c>
      <c r="Z57" s="7" t="s">
        <v>107</v>
      </c>
      <c r="AA57" s="7" t="s">
        <v>108</v>
      </c>
      <c r="AB57" s="7" t="s">
        <v>114</v>
      </c>
      <c r="AC57" s="7">
        <v>2026</v>
      </c>
      <c r="AD57" s="7">
        <v>0.213121</v>
      </c>
      <c r="AE57" s="7">
        <v>28.449522290000001</v>
      </c>
    </row>
    <row r="58" spans="3:31">
      <c r="C58" s="5" t="str">
        <f t="shared" si="1"/>
        <v>SGASH2RC01</v>
      </c>
      <c r="D58" s="1"/>
      <c r="E58" s="1"/>
      <c r="F58" s="1"/>
      <c r="G58" s="4"/>
      <c r="H58" s="1">
        <f t="shared" si="0"/>
        <v>2034</v>
      </c>
      <c r="I58" s="1" t="str">
        <f t="shared" si="2"/>
        <v>UP</v>
      </c>
      <c r="J58" s="1">
        <f t="shared" si="3"/>
        <v>1</v>
      </c>
      <c r="K58" s="1">
        <f t="shared" si="4"/>
        <v>360.94134166999999</v>
      </c>
      <c r="Y58" s="7" t="s">
        <v>106</v>
      </c>
      <c r="Z58" s="7" t="s">
        <v>107</v>
      </c>
      <c r="AA58" s="7" t="s">
        <v>108</v>
      </c>
      <c r="AB58" s="7" t="s">
        <v>114</v>
      </c>
      <c r="AC58" s="7">
        <v>2025</v>
      </c>
      <c r="AD58" s="7">
        <v>0.13203000000000001</v>
      </c>
      <c r="AE58" s="7">
        <v>17.6246847</v>
      </c>
    </row>
    <row r="59" spans="3:31">
      <c r="C59" s="5" t="str">
        <f t="shared" si="1"/>
        <v>SGASH2RC01</v>
      </c>
      <c r="D59" s="1"/>
      <c r="E59" s="1"/>
      <c r="F59" s="1"/>
      <c r="G59" s="4"/>
      <c r="H59" s="1">
        <f t="shared" si="0"/>
        <v>2033</v>
      </c>
      <c r="I59" s="1" t="str">
        <f t="shared" si="2"/>
        <v>UP</v>
      </c>
      <c r="J59" s="1">
        <f t="shared" si="3"/>
        <v>1</v>
      </c>
      <c r="K59" s="1">
        <f t="shared" si="4"/>
        <v>390.49629464999998</v>
      </c>
      <c r="Y59" s="7" t="s">
        <v>106</v>
      </c>
      <c r="Z59" s="7" t="s">
        <v>107</v>
      </c>
      <c r="AA59" s="7" t="s">
        <v>108</v>
      </c>
      <c r="AB59" s="7" t="s">
        <v>114</v>
      </c>
      <c r="AC59" s="7">
        <v>2024</v>
      </c>
      <c r="AD59" s="7">
        <v>3.7650000000000001E-3</v>
      </c>
      <c r="AE59" s="7">
        <v>0.50258985</v>
      </c>
    </row>
    <row r="60" spans="3:31">
      <c r="C60" s="5" t="str">
        <f t="shared" si="1"/>
        <v>SGASH2RC01</v>
      </c>
      <c r="D60" s="1"/>
      <c r="E60" s="1"/>
      <c r="F60" s="1"/>
      <c r="G60" s="4"/>
      <c r="H60" s="1">
        <f t="shared" si="0"/>
        <v>2032</v>
      </c>
      <c r="I60" s="1" t="str">
        <f t="shared" si="2"/>
        <v>UP</v>
      </c>
      <c r="J60" s="1">
        <f t="shared" si="3"/>
        <v>1</v>
      </c>
      <c r="K60" s="1">
        <f t="shared" si="4"/>
        <v>414.91001376999998</v>
      </c>
      <c r="Y60" s="7" t="s">
        <v>106</v>
      </c>
      <c r="Z60" s="7" t="s">
        <v>107</v>
      </c>
      <c r="AA60" s="7" t="s">
        <v>108</v>
      </c>
      <c r="AB60" s="7" t="s">
        <v>114</v>
      </c>
      <c r="AC60" s="7">
        <v>2023</v>
      </c>
      <c r="AD60" s="7">
        <v>1.1479999999999999E-3</v>
      </c>
      <c r="AE60" s="7">
        <v>0.15324652</v>
      </c>
    </row>
    <row r="61" spans="3:31">
      <c r="C61" s="5" t="str">
        <f t="shared" si="1"/>
        <v>SGASH2RC01</v>
      </c>
      <c r="D61" s="1"/>
      <c r="E61" s="1"/>
      <c r="F61" s="1"/>
      <c r="G61" s="4"/>
      <c r="H61" s="1">
        <f t="shared" si="0"/>
        <v>2031</v>
      </c>
      <c r="I61" s="1" t="str">
        <f t="shared" si="2"/>
        <v>UP</v>
      </c>
      <c r="J61" s="1">
        <f t="shared" si="3"/>
        <v>1</v>
      </c>
      <c r="K61" s="1">
        <f t="shared" si="4"/>
        <v>439.09212774000002</v>
      </c>
      <c r="Y61" s="7" t="s">
        <v>106</v>
      </c>
      <c r="Z61" s="7" t="s">
        <v>107</v>
      </c>
      <c r="AA61" s="7" t="s">
        <v>108</v>
      </c>
      <c r="AB61" s="7" t="s">
        <v>114</v>
      </c>
      <c r="AC61" s="7">
        <v>2022</v>
      </c>
      <c r="AD61" s="7">
        <v>1.21E-4</v>
      </c>
      <c r="AE61" s="7">
        <v>1.615229E-2</v>
      </c>
    </row>
    <row r="62" spans="3:31">
      <c r="C62" s="5" t="str">
        <f t="shared" si="1"/>
        <v>SGASH2RC01</v>
      </c>
      <c r="D62" s="1"/>
      <c r="E62" s="1"/>
      <c r="F62" s="1"/>
      <c r="G62" s="4"/>
      <c r="H62" s="1">
        <f t="shared" si="0"/>
        <v>2030</v>
      </c>
      <c r="I62" s="1" t="str">
        <f t="shared" si="2"/>
        <v>UP</v>
      </c>
      <c r="J62" s="1">
        <f t="shared" si="3"/>
        <v>1</v>
      </c>
      <c r="K62" s="1">
        <f t="shared" si="4"/>
        <v>460.7687679</v>
      </c>
      <c r="Y62" s="7" t="s">
        <v>106</v>
      </c>
      <c r="Z62" s="7" t="s">
        <v>107</v>
      </c>
      <c r="AA62" s="7" t="s">
        <v>108</v>
      </c>
      <c r="AB62" s="7" t="s">
        <v>114</v>
      </c>
      <c r="AC62" s="7">
        <v>2021</v>
      </c>
      <c r="AD62" s="43" t="s">
        <v>115</v>
      </c>
      <c r="AE62" s="7">
        <v>1.107967E-2</v>
      </c>
    </row>
    <row r="63" spans="3:31">
      <c r="C63" s="5" t="str">
        <f t="shared" si="1"/>
        <v>SGASH2RC01</v>
      </c>
      <c r="D63" s="1"/>
      <c r="E63" s="1"/>
      <c r="F63" s="1"/>
      <c r="G63" s="4"/>
      <c r="H63" s="1">
        <f t="shared" si="0"/>
        <v>2029</v>
      </c>
      <c r="I63" s="1" t="str">
        <f t="shared" si="2"/>
        <v>UP</v>
      </c>
      <c r="J63" s="1">
        <f t="shared" si="3"/>
        <v>1</v>
      </c>
      <c r="K63" s="1">
        <f t="shared" si="4"/>
        <v>481.38029134999999</v>
      </c>
      <c r="Y63" s="7" t="s">
        <v>106</v>
      </c>
      <c r="Z63" s="7" t="s">
        <v>107</v>
      </c>
      <c r="AA63" s="7" t="s">
        <v>108</v>
      </c>
      <c r="AB63" s="7" t="s">
        <v>114</v>
      </c>
      <c r="AC63" s="7">
        <v>2020</v>
      </c>
      <c r="AD63" s="7">
        <v>0</v>
      </c>
      <c r="AE63" s="7">
        <v>0</v>
      </c>
    </row>
    <row r="64" spans="3:31">
      <c r="C64" s="5" t="str">
        <f t="shared" si="1"/>
        <v>SGASH2RC01</v>
      </c>
      <c r="D64" s="1"/>
      <c r="E64" s="1"/>
      <c r="F64" s="1"/>
      <c r="G64" s="4"/>
      <c r="H64" s="1">
        <f t="shared" si="0"/>
        <v>2028</v>
      </c>
      <c r="I64" s="1" t="str">
        <f t="shared" si="2"/>
        <v>UP</v>
      </c>
      <c r="J64" s="1">
        <f t="shared" si="3"/>
        <v>1</v>
      </c>
      <c r="K64" s="1">
        <f t="shared" si="4"/>
        <v>498.86761483999999</v>
      </c>
      <c r="Y64" s="7" t="s">
        <v>106</v>
      </c>
      <c r="Z64" s="7" t="s">
        <v>107</v>
      </c>
      <c r="AA64" s="7" t="s">
        <v>108</v>
      </c>
      <c r="AB64" s="7" t="s">
        <v>116</v>
      </c>
      <c r="AC64" s="7">
        <v>2020</v>
      </c>
      <c r="AD64" s="7">
        <v>0</v>
      </c>
      <c r="AE64" s="7">
        <v>0</v>
      </c>
    </row>
    <row r="65" spans="3:31">
      <c r="C65" s="5" t="str">
        <f t="shared" si="1"/>
        <v>SGASH2RC01</v>
      </c>
      <c r="D65" s="1"/>
      <c r="E65" s="1"/>
      <c r="F65" s="1"/>
      <c r="G65" s="4"/>
      <c r="H65" s="1">
        <f t="shared" si="0"/>
        <v>2027</v>
      </c>
      <c r="I65" s="1" t="str">
        <f t="shared" si="2"/>
        <v>UP</v>
      </c>
      <c r="J65" s="1">
        <f t="shared" si="3"/>
        <v>1</v>
      </c>
      <c r="K65" s="1">
        <f t="shared" si="4"/>
        <v>514.11457566000001</v>
      </c>
      <c r="Y65" s="7" t="s">
        <v>106</v>
      </c>
      <c r="Z65" s="7" t="s">
        <v>107</v>
      </c>
      <c r="AA65" s="7" t="s">
        <v>108</v>
      </c>
      <c r="AB65" s="7" t="s">
        <v>116</v>
      </c>
      <c r="AC65" s="7">
        <v>2021</v>
      </c>
      <c r="AD65" s="7">
        <v>0</v>
      </c>
      <c r="AE65" s="7">
        <v>0</v>
      </c>
    </row>
    <row r="66" spans="3:31">
      <c r="C66" s="5" t="str">
        <f t="shared" si="1"/>
        <v>SGASH2RC01</v>
      </c>
      <c r="D66" s="1"/>
      <c r="E66" s="1"/>
      <c r="F66" s="1"/>
      <c r="G66" s="4"/>
      <c r="H66" s="1">
        <f t="shared" si="0"/>
        <v>2026</v>
      </c>
      <c r="I66" s="1" t="str">
        <f t="shared" si="2"/>
        <v>UP</v>
      </c>
      <c r="J66" s="1">
        <f t="shared" si="3"/>
        <v>1</v>
      </c>
      <c r="K66" s="1">
        <f t="shared" si="4"/>
        <v>527.36198977000004</v>
      </c>
      <c r="Y66" s="7" t="s">
        <v>106</v>
      </c>
      <c r="Z66" s="7" t="s">
        <v>107</v>
      </c>
      <c r="AA66" s="7" t="s">
        <v>108</v>
      </c>
      <c r="AB66" s="7" t="s">
        <v>116</v>
      </c>
      <c r="AC66" s="7">
        <v>2022</v>
      </c>
      <c r="AD66" s="43" t="s">
        <v>110</v>
      </c>
      <c r="AE66" s="7">
        <v>1.3349E-4</v>
      </c>
    </row>
    <row r="67" spans="3:31">
      <c r="C67" s="5" t="str">
        <f t="shared" si="1"/>
        <v>SGASH2RC01</v>
      </c>
      <c r="D67" s="1"/>
      <c r="E67" s="1"/>
      <c r="F67" s="1"/>
      <c r="G67" s="4"/>
      <c r="H67" s="1">
        <f t="shared" si="0"/>
        <v>2025</v>
      </c>
      <c r="I67" s="1" t="str">
        <f t="shared" si="2"/>
        <v>UP</v>
      </c>
      <c r="J67" s="1">
        <f t="shared" si="3"/>
        <v>1</v>
      </c>
      <c r="K67" s="1">
        <f t="shared" si="4"/>
        <v>537.14760770999999</v>
      </c>
      <c r="Y67" s="7" t="s">
        <v>106</v>
      </c>
      <c r="Z67" s="7" t="s">
        <v>107</v>
      </c>
      <c r="AA67" s="7" t="s">
        <v>108</v>
      </c>
      <c r="AB67" s="7" t="s">
        <v>116</v>
      </c>
      <c r="AC67" s="7">
        <v>2023</v>
      </c>
      <c r="AD67" s="7">
        <v>7.7499999999999997E-4</v>
      </c>
      <c r="AE67" s="7">
        <v>0.10345475</v>
      </c>
    </row>
    <row r="68" spans="3:31">
      <c r="C68" s="5" t="str">
        <f t="shared" si="1"/>
        <v>SGASH2RC01</v>
      </c>
      <c r="D68" s="1"/>
      <c r="E68" s="1"/>
      <c r="F68" s="1"/>
      <c r="G68" s="4"/>
      <c r="H68" s="1">
        <f t="shared" si="0"/>
        <v>2024</v>
      </c>
      <c r="I68" s="1" t="str">
        <f t="shared" si="2"/>
        <v>UP</v>
      </c>
      <c r="J68" s="1">
        <f t="shared" si="3"/>
        <v>1</v>
      </c>
      <c r="K68" s="1">
        <f t="shared" si="4"/>
        <v>546.00960834</v>
      </c>
      <c r="Y68" s="7" t="s">
        <v>106</v>
      </c>
      <c r="Z68" s="7" t="s">
        <v>107</v>
      </c>
      <c r="AA68" s="7" t="s">
        <v>108</v>
      </c>
      <c r="AB68" s="7" t="s">
        <v>116</v>
      </c>
      <c r="AC68" s="7">
        <v>2024</v>
      </c>
      <c r="AD68" s="7">
        <v>0.13983100000000001</v>
      </c>
      <c r="AE68" s="7">
        <v>18.66604019</v>
      </c>
    </row>
    <row r="69" spans="3:31">
      <c r="C69" s="5" t="str">
        <f t="shared" si="1"/>
        <v>SGASH2RC01</v>
      </c>
      <c r="D69" s="1"/>
      <c r="E69" s="1"/>
      <c r="F69" s="1"/>
      <c r="G69" s="4"/>
      <c r="H69" s="1">
        <f t="shared" si="0"/>
        <v>2023</v>
      </c>
      <c r="I69" s="1" t="str">
        <f t="shared" si="2"/>
        <v>UP</v>
      </c>
      <c r="J69" s="1">
        <f t="shared" si="3"/>
        <v>1</v>
      </c>
      <c r="K69" s="1">
        <f t="shared" si="4"/>
        <v>554.81207242999994</v>
      </c>
      <c r="Y69" s="7" t="s">
        <v>106</v>
      </c>
      <c r="Z69" s="7" t="s">
        <v>107</v>
      </c>
      <c r="AA69" s="7" t="s">
        <v>108</v>
      </c>
      <c r="AB69" s="7" t="s">
        <v>116</v>
      </c>
      <c r="AC69" s="7">
        <v>2025</v>
      </c>
      <c r="AD69" s="7">
        <v>0.34207300000000002</v>
      </c>
      <c r="AE69" s="7">
        <v>45.663324770000003</v>
      </c>
    </row>
    <row r="70" spans="3:31">
      <c r="C70" s="5" t="str">
        <f t="shared" si="1"/>
        <v>SGASH2RC01</v>
      </c>
      <c r="D70" s="1"/>
      <c r="E70" s="1"/>
      <c r="F70" s="1"/>
      <c r="G70" s="4"/>
      <c r="H70" s="1">
        <f t="shared" si="0"/>
        <v>2022</v>
      </c>
      <c r="I70" s="1" t="str">
        <f t="shared" si="2"/>
        <v>UP</v>
      </c>
      <c r="J70" s="1">
        <f t="shared" si="3"/>
        <v>1</v>
      </c>
      <c r="K70" s="1">
        <f t="shared" si="4"/>
        <v>564.99455613999999</v>
      </c>
      <c r="Y70" s="7" t="s">
        <v>106</v>
      </c>
      <c r="Z70" s="7" t="s">
        <v>107</v>
      </c>
      <c r="AA70" s="7" t="s">
        <v>108</v>
      </c>
      <c r="AB70" s="7" t="s">
        <v>116</v>
      </c>
      <c r="AC70" s="7">
        <v>2026</v>
      </c>
      <c r="AD70" s="7">
        <v>0.51172200000000001</v>
      </c>
      <c r="AE70" s="7">
        <v>68.309769779999996</v>
      </c>
    </row>
    <row r="71" spans="3:31">
      <c r="C71" s="5" t="str">
        <f t="shared" si="1"/>
        <v>SGASH2RC01</v>
      </c>
      <c r="D71" s="1"/>
      <c r="E71" s="1"/>
      <c r="F71" s="1"/>
      <c r="G71" s="4"/>
      <c r="H71" s="1">
        <f t="shared" si="0"/>
        <v>2021</v>
      </c>
      <c r="I71" s="1" t="str">
        <f t="shared" si="2"/>
        <v>UP</v>
      </c>
      <c r="J71" s="1">
        <f t="shared" si="3"/>
        <v>1</v>
      </c>
      <c r="K71" s="1">
        <f t="shared" si="4"/>
        <v>573.90621505000001</v>
      </c>
      <c r="Y71" s="7" t="s">
        <v>106</v>
      </c>
      <c r="Z71" s="7" t="s">
        <v>107</v>
      </c>
      <c r="AA71" s="7" t="s">
        <v>108</v>
      </c>
      <c r="AB71" s="7" t="s">
        <v>116</v>
      </c>
      <c r="AC71" s="7">
        <v>2027</v>
      </c>
      <c r="AD71" s="7">
        <v>0.63805900000000004</v>
      </c>
      <c r="AE71" s="7">
        <v>85.174495910000005</v>
      </c>
    </row>
    <row r="72" spans="3:31">
      <c r="C72" s="5" t="str">
        <f t="shared" si="1"/>
        <v>SGASH2RC01</v>
      </c>
      <c r="D72" s="1"/>
      <c r="E72" s="1"/>
      <c r="F72" s="1"/>
      <c r="G72" s="4"/>
      <c r="H72" s="1">
        <f t="shared" si="0"/>
        <v>2020</v>
      </c>
      <c r="I72" s="1" t="str">
        <f t="shared" si="2"/>
        <v>UP</v>
      </c>
      <c r="J72" s="1">
        <f t="shared" si="3"/>
        <v>1</v>
      </c>
      <c r="K72" s="1">
        <f t="shared" si="4"/>
        <v>583.15226641000004</v>
      </c>
      <c r="Y72" s="7" t="s">
        <v>106</v>
      </c>
      <c r="Z72" s="7" t="s">
        <v>107</v>
      </c>
      <c r="AA72" s="7" t="s">
        <v>108</v>
      </c>
      <c r="AB72" s="7" t="s">
        <v>116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106</v>
      </c>
      <c r="Z73" s="7" t="s">
        <v>107</v>
      </c>
      <c r="AA73" s="7" t="s">
        <v>108</v>
      </c>
      <c r="AB73" s="7" t="s">
        <v>116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106</v>
      </c>
      <c r="Z74" s="7" t="s">
        <v>107</v>
      </c>
      <c r="AA74" s="7" t="s">
        <v>108</v>
      </c>
      <c r="AB74" s="7" t="s">
        <v>116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106</v>
      </c>
      <c r="Z75" s="7" t="s">
        <v>107</v>
      </c>
      <c r="AA75" s="7" t="s">
        <v>108</v>
      </c>
      <c r="AB75" s="7" t="s">
        <v>116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106</v>
      </c>
      <c r="Z76" s="7" t="s">
        <v>107</v>
      </c>
      <c r="AA76" s="7" t="s">
        <v>108</v>
      </c>
      <c r="AB76" s="7" t="s">
        <v>116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106</v>
      </c>
      <c r="Z77" s="7" t="s">
        <v>107</v>
      </c>
      <c r="AA77" s="7" t="s">
        <v>108</v>
      </c>
      <c r="AB77" s="7" t="s">
        <v>116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106</v>
      </c>
      <c r="Z78" s="7" t="s">
        <v>107</v>
      </c>
      <c r="AA78" s="7" t="s">
        <v>108</v>
      </c>
      <c r="AB78" s="7" t="s">
        <v>116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106</v>
      </c>
      <c r="Z79" s="7" t="s">
        <v>107</v>
      </c>
      <c r="AA79" s="7" t="s">
        <v>108</v>
      </c>
      <c r="AB79" s="7" t="s">
        <v>116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106</v>
      </c>
      <c r="Z80" s="7" t="s">
        <v>107</v>
      </c>
      <c r="AA80" s="7" t="s">
        <v>108</v>
      </c>
      <c r="AB80" s="7" t="s">
        <v>116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106</v>
      </c>
      <c r="Z81" s="7" t="s">
        <v>107</v>
      </c>
      <c r="AA81" s="7" t="s">
        <v>108</v>
      </c>
      <c r="AB81" s="7" t="s">
        <v>116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106</v>
      </c>
      <c r="Z82" s="7" t="s">
        <v>107</v>
      </c>
      <c r="AA82" s="7" t="s">
        <v>108</v>
      </c>
      <c r="AB82" s="7" t="s">
        <v>116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106</v>
      </c>
      <c r="Z83" s="7" t="s">
        <v>107</v>
      </c>
      <c r="AA83" s="7" t="s">
        <v>108</v>
      </c>
      <c r="AB83" s="7" t="s">
        <v>116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106</v>
      </c>
      <c r="Z84" s="7" t="s">
        <v>107</v>
      </c>
      <c r="AA84" s="7" t="s">
        <v>108</v>
      </c>
      <c r="AB84" s="7" t="s">
        <v>116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106</v>
      </c>
      <c r="Z85" s="7" t="s">
        <v>107</v>
      </c>
      <c r="AA85" s="7" t="s">
        <v>108</v>
      </c>
      <c r="AB85" s="7" t="s">
        <v>116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106</v>
      </c>
      <c r="Z86" s="7" t="s">
        <v>107</v>
      </c>
      <c r="AA86" s="7" t="s">
        <v>108</v>
      </c>
      <c r="AB86" s="7" t="s">
        <v>116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106</v>
      </c>
      <c r="Z87" s="7" t="s">
        <v>107</v>
      </c>
      <c r="AA87" s="7" t="s">
        <v>108</v>
      </c>
      <c r="AB87" s="7" t="s">
        <v>116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106</v>
      </c>
      <c r="Z88" s="7" t="s">
        <v>107</v>
      </c>
      <c r="AA88" s="7" t="s">
        <v>108</v>
      </c>
      <c r="AB88" s="7" t="s">
        <v>116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106</v>
      </c>
      <c r="Z89" s="7" t="s">
        <v>107</v>
      </c>
      <c r="AA89" s="7" t="s">
        <v>108</v>
      </c>
      <c r="AB89" s="7" t="s">
        <v>116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106</v>
      </c>
      <c r="Z90" s="7" t="s">
        <v>107</v>
      </c>
      <c r="AA90" s="7" t="s">
        <v>108</v>
      </c>
      <c r="AB90" s="7" t="s">
        <v>116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106</v>
      </c>
      <c r="Z91" s="7" t="s">
        <v>107</v>
      </c>
      <c r="AA91" s="7" t="s">
        <v>108</v>
      </c>
      <c r="AB91" s="7" t="s">
        <v>116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106</v>
      </c>
      <c r="Z92" s="7" t="s">
        <v>107</v>
      </c>
      <c r="AA92" s="7" t="s">
        <v>108</v>
      </c>
      <c r="AB92" s="7" t="s">
        <v>116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106</v>
      </c>
      <c r="Z93" s="7" t="s">
        <v>107</v>
      </c>
      <c r="AA93" s="7" t="s">
        <v>108</v>
      </c>
      <c r="AB93" s="7" t="s">
        <v>116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106</v>
      </c>
      <c r="Z94" s="7" t="s">
        <v>107</v>
      </c>
      <c r="AA94" s="7" t="s">
        <v>108</v>
      </c>
      <c r="AB94" s="7" t="s">
        <v>116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105"/>
  <sheetViews>
    <sheetView topLeftCell="A25" zoomScale="71" zoomScaleNormal="71" workbookViewId="0">
      <selection activeCell="K49" sqref="K49"/>
    </sheetView>
  </sheetViews>
  <sheetFormatPr defaultColWidth="9" defaultRowHeight="14.5"/>
  <cols>
    <col min="3" max="3" width="19.6328125" customWidth="1"/>
    <col min="4" max="4" width="6.90625" customWidth="1"/>
    <col min="11" max="11" width="12.81640625"/>
  </cols>
  <sheetData>
    <row r="1" spans="1:3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AE1" t="s">
        <v>105</v>
      </c>
    </row>
    <row r="2" spans="1:3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Y2" s="7" t="s">
        <v>106</v>
      </c>
      <c r="Z2" s="7" t="s">
        <v>107</v>
      </c>
      <c r="AA2" s="7" t="s">
        <v>108</v>
      </c>
      <c r="AB2" s="7" t="s">
        <v>109</v>
      </c>
      <c r="AC2" s="7">
        <v>2020</v>
      </c>
      <c r="AD2" s="7">
        <v>0</v>
      </c>
      <c r="AE2" s="7">
        <v>0</v>
      </c>
    </row>
    <row r="3" spans="1:3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Y3" s="7" t="s">
        <v>106</v>
      </c>
      <c r="Z3" s="7" t="s">
        <v>107</v>
      </c>
      <c r="AA3" s="7" t="s">
        <v>108</v>
      </c>
      <c r="AB3" s="7" t="s">
        <v>109</v>
      </c>
      <c r="AC3" s="7">
        <v>2021</v>
      </c>
      <c r="AD3" s="43" t="s">
        <v>110</v>
      </c>
      <c r="AE3" s="7">
        <v>1.3349E-4</v>
      </c>
    </row>
    <row r="4" spans="1:31">
      <c r="A4" s="2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Y4" s="7" t="s">
        <v>106</v>
      </c>
      <c r="Z4" s="7" t="s">
        <v>107</v>
      </c>
      <c r="AA4" s="7" t="s">
        <v>108</v>
      </c>
      <c r="AB4" s="7" t="s">
        <v>109</v>
      </c>
      <c r="AC4" s="7">
        <v>2022</v>
      </c>
      <c r="AD4" s="43" t="s">
        <v>111</v>
      </c>
      <c r="AE4" s="7">
        <v>2.6698E-4</v>
      </c>
    </row>
    <row r="5" spans="1:31">
      <c r="A5" s="1" t="s">
        <v>1</v>
      </c>
      <c r="B5" s="1"/>
      <c r="C5" s="1"/>
      <c r="D5" s="1"/>
      <c r="E5" s="1"/>
      <c r="F5" s="1"/>
      <c r="G5" s="1"/>
      <c r="H5" s="1"/>
      <c r="I5" s="1"/>
      <c r="J5" s="1"/>
      <c r="K5" s="1"/>
      <c r="Y5" s="7" t="s">
        <v>106</v>
      </c>
      <c r="Z5" s="7" t="s">
        <v>107</v>
      </c>
      <c r="AA5" s="7" t="s">
        <v>108</v>
      </c>
      <c r="AB5" s="7" t="s">
        <v>109</v>
      </c>
      <c r="AC5" s="7">
        <v>2023</v>
      </c>
      <c r="AD5" s="7">
        <v>4.0099999999999999E-4</v>
      </c>
      <c r="AE5" s="7">
        <v>5.3529489999999999E-2</v>
      </c>
    </row>
    <row r="6" spans="1:3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Y6" s="7" t="s">
        <v>106</v>
      </c>
      <c r="Z6" s="7" t="s">
        <v>107</v>
      </c>
      <c r="AA6" s="7" t="s">
        <v>108</v>
      </c>
      <c r="AB6" s="7" t="s">
        <v>109</v>
      </c>
      <c r="AC6" s="7">
        <v>2024</v>
      </c>
      <c r="AD6" s="7">
        <v>2.8549999999999999E-3</v>
      </c>
      <c r="AE6" s="7">
        <v>0.38111394999999998</v>
      </c>
    </row>
    <row r="7" spans="1:3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Y7" s="7" t="s">
        <v>106</v>
      </c>
      <c r="Z7" s="7" t="s">
        <v>107</v>
      </c>
      <c r="AA7" s="7" t="s">
        <v>108</v>
      </c>
      <c r="AB7" s="7" t="s">
        <v>109</v>
      </c>
      <c r="AC7" s="7">
        <v>2025</v>
      </c>
      <c r="AD7" s="7">
        <v>6.6959999999999997E-3</v>
      </c>
      <c r="AE7" s="7">
        <v>0.89384903999999998</v>
      </c>
    </row>
    <row r="8" spans="1:3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Y8" s="7" t="s">
        <v>106</v>
      </c>
      <c r="Z8" s="7" t="s">
        <v>107</v>
      </c>
      <c r="AA8" s="7" t="s">
        <v>108</v>
      </c>
      <c r="AB8" s="7" t="s">
        <v>109</v>
      </c>
      <c r="AC8" s="7">
        <v>2026</v>
      </c>
      <c r="AD8" s="7">
        <v>1.3627E-2</v>
      </c>
      <c r="AE8" s="7">
        <v>1.8190682300000001</v>
      </c>
    </row>
    <row r="9" spans="1:3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Y9" s="7" t="s">
        <v>106</v>
      </c>
      <c r="Z9" s="7" t="s">
        <v>107</v>
      </c>
      <c r="AA9" s="7" t="s">
        <v>108</v>
      </c>
      <c r="AB9" s="7" t="s">
        <v>109</v>
      </c>
      <c r="AC9" s="7">
        <v>2027</v>
      </c>
      <c r="AD9" s="7">
        <v>2.2641999999999999E-2</v>
      </c>
      <c r="AE9" s="7">
        <v>3.0224805799999999</v>
      </c>
    </row>
    <row r="10" spans="1:3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Y10" s="7" t="s">
        <v>106</v>
      </c>
      <c r="Z10" s="7" t="s">
        <v>107</v>
      </c>
      <c r="AA10" s="7" t="s">
        <v>108</v>
      </c>
      <c r="AB10" s="7" t="s">
        <v>109</v>
      </c>
      <c r="AC10" s="7">
        <v>2028</v>
      </c>
      <c r="AD10" s="7">
        <v>3.5372000000000001E-2</v>
      </c>
      <c r="AE10" s="7">
        <v>4.7218082800000003</v>
      </c>
    </row>
    <row r="11" spans="1:31">
      <c r="A11" s="1"/>
      <c r="B11" s="1"/>
      <c r="C11" s="3"/>
      <c r="D11" s="1"/>
      <c r="E11" s="1"/>
      <c r="F11" s="1"/>
      <c r="G11" s="4"/>
      <c r="H11" s="1"/>
      <c r="I11" s="1"/>
      <c r="J11" s="1"/>
      <c r="K11" s="1"/>
      <c r="Y11" s="7" t="s">
        <v>106</v>
      </c>
      <c r="Z11" s="7" t="s">
        <v>107</v>
      </c>
      <c r="AA11" s="7" t="s">
        <v>108</v>
      </c>
      <c r="AB11" s="7" t="s">
        <v>109</v>
      </c>
      <c r="AC11" s="7">
        <v>2029</v>
      </c>
      <c r="AD11" s="7">
        <v>5.1662E-2</v>
      </c>
      <c r="AE11" s="7">
        <v>6.89636038</v>
      </c>
    </row>
    <row r="12" spans="1:31">
      <c r="A12" s="1"/>
      <c r="B12" s="1"/>
      <c r="C12" s="5"/>
      <c r="D12" s="1"/>
      <c r="E12" s="1"/>
      <c r="F12" s="1"/>
      <c r="G12" s="4"/>
      <c r="H12" s="1"/>
      <c r="I12" s="1"/>
      <c r="J12" s="1"/>
      <c r="K12" s="1"/>
      <c r="Y12" s="7" t="s">
        <v>106</v>
      </c>
      <c r="Z12" s="7" t="s">
        <v>107</v>
      </c>
      <c r="AA12" s="7" t="s">
        <v>108</v>
      </c>
      <c r="AB12" s="7" t="s">
        <v>109</v>
      </c>
      <c r="AC12" s="7">
        <v>2030</v>
      </c>
      <c r="AD12" s="7">
        <v>7.4399999999999994E-2</v>
      </c>
      <c r="AE12" s="7">
        <v>9.9316560000000003</v>
      </c>
    </row>
    <row r="13" spans="1:31">
      <c r="A13" s="1"/>
      <c r="B13" s="1"/>
      <c r="C13" s="5"/>
      <c r="D13" s="1"/>
      <c r="E13" s="1"/>
      <c r="F13" s="1"/>
      <c r="G13" s="4"/>
      <c r="H13" s="1"/>
      <c r="I13" s="1"/>
      <c r="J13" s="1"/>
      <c r="K13" s="1"/>
      <c r="Y13" s="7" t="s">
        <v>106</v>
      </c>
      <c r="Z13" s="7" t="s">
        <v>107</v>
      </c>
      <c r="AA13" s="7" t="s">
        <v>108</v>
      </c>
      <c r="AB13" s="7" t="s">
        <v>109</v>
      </c>
      <c r="AC13" s="7">
        <v>2031</v>
      </c>
      <c r="AD13" s="7">
        <v>0.104798</v>
      </c>
      <c r="AE13" s="7">
        <v>13.98948502</v>
      </c>
    </row>
    <row r="14" spans="1:31">
      <c r="C14" s="5"/>
      <c r="D14" s="1"/>
      <c r="E14" s="1"/>
      <c r="F14" s="1"/>
      <c r="G14" s="4"/>
      <c r="H14" s="1"/>
      <c r="I14" s="1"/>
      <c r="J14" s="1"/>
      <c r="K14" s="1"/>
      <c r="Y14" s="7" t="s">
        <v>106</v>
      </c>
      <c r="Z14" s="7" t="s">
        <v>107</v>
      </c>
      <c r="AA14" s="7" t="s">
        <v>108</v>
      </c>
      <c r="AB14" s="7" t="s">
        <v>109</v>
      </c>
      <c r="AC14" s="7">
        <v>2032</v>
      </c>
      <c r="AD14" s="7">
        <v>0.14269000000000001</v>
      </c>
      <c r="AE14" s="7">
        <v>19.047688099999998</v>
      </c>
    </row>
    <row r="15" spans="1:31">
      <c r="C15" s="5"/>
      <c r="D15" s="1"/>
      <c r="E15" s="1"/>
      <c r="F15" s="1"/>
      <c r="G15" s="4"/>
      <c r="H15" s="1"/>
      <c r="I15" s="1"/>
      <c r="J15" s="1"/>
      <c r="K15" s="1"/>
      <c r="Y15" s="7" t="s">
        <v>106</v>
      </c>
      <c r="Z15" s="7" t="s">
        <v>107</v>
      </c>
      <c r="AA15" s="7" t="s">
        <v>108</v>
      </c>
      <c r="AB15" s="7" t="s">
        <v>109</v>
      </c>
      <c r="AC15" s="7">
        <v>2033</v>
      </c>
      <c r="AD15" s="7">
        <v>0.18674299999999999</v>
      </c>
      <c r="AE15" s="7">
        <v>24.928323070000001</v>
      </c>
    </row>
    <row r="16" spans="1:31">
      <c r="C16" s="5"/>
      <c r="D16" s="1"/>
      <c r="E16" s="1"/>
      <c r="F16" s="1"/>
      <c r="G16" s="4"/>
      <c r="H16" s="1"/>
      <c r="I16" s="1"/>
      <c r="J16" s="1"/>
      <c r="K16" s="1"/>
      <c r="Y16" s="7" t="s">
        <v>106</v>
      </c>
      <c r="Z16" s="7" t="s">
        <v>107</v>
      </c>
      <c r="AA16" s="7" t="s">
        <v>108</v>
      </c>
      <c r="AB16" s="7" t="s">
        <v>109</v>
      </c>
      <c r="AC16" s="7">
        <v>2034</v>
      </c>
      <c r="AD16" s="7">
        <v>0.23508200000000001</v>
      </c>
      <c r="AE16" s="7">
        <v>31.38109618</v>
      </c>
    </row>
    <row r="17" spans="3:31">
      <c r="C17" s="5"/>
      <c r="D17" s="1"/>
      <c r="E17" s="1"/>
      <c r="F17" s="1"/>
      <c r="G17" s="4"/>
      <c r="H17" s="1"/>
      <c r="I17" s="1"/>
      <c r="J17" s="1"/>
      <c r="K17" s="1"/>
      <c r="Y17" s="7" t="s">
        <v>106</v>
      </c>
      <c r="Z17" s="7" t="s">
        <v>107</v>
      </c>
      <c r="AA17" s="7" t="s">
        <v>108</v>
      </c>
      <c r="AB17" s="7" t="s">
        <v>109</v>
      </c>
      <c r="AC17" s="7">
        <v>2035</v>
      </c>
      <c r="AD17" s="7">
        <v>0.29519600000000001</v>
      </c>
      <c r="AE17" s="7">
        <v>39.405714039999999</v>
      </c>
    </row>
    <row r="18" spans="3:31">
      <c r="C18" s="5"/>
      <c r="D18" s="1"/>
      <c r="E18" s="1"/>
      <c r="F18" s="1"/>
      <c r="G18" s="4"/>
      <c r="H18" s="1"/>
      <c r="I18" s="1"/>
      <c r="J18" s="1"/>
      <c r="K18" s="1"/>
      <c r="Y18" s="7" t="s">
        <v>106</v>
      </c>
      <c r="Z18" s="7" t="s">
        <v>107</v>
      </c>
      <c r="AA18" s="7" t="s">
        <v>108</v>
      </c>
      <c r="AB18" s="7" t="s">
        <v>109</v>
      </c>
      <c r="AC18" s="7">
        <v>2036</v>
      </c>
      <c r="AD18" s="7">
        <v>0.36781900000000001</v>
      </c>
      <c r="AE18" s="7">
        <v>49.100158309999998</v>
      </c>
    </row>
    <row r="19" spans="3:31">
      <c r="C19" s="5"/>
      <c r="D19" s="1"/>
      <c r="E19" s="1"/>
      <c r="F19" s="1"/>
      <c r="G19" s="4"/>
      <c r="H19" s="1"/>
      <c r="I19" s="1"/>
      <c r="J19" s="1"/>
      <c r="K19" s="1"/>
      <c r="Y19" s="7" t="s">
        <v>106</v>
      </c>
      <c r="Z19" s="7" t="s">
        <v>107</v>
      </c>
      <c r="AA19" s="7" t="s">
        <v>108</v>
      </c>
      <c r="AB19" s="7" t="s">
        <v>109</v>
      </c>
      <c r="AC19" s="7">
        <v>2037</v>
      </c>
      <c r="AD19" s="7">
        <v>0.44189699999999998</v>
      </c>
      <c r="AE19" s="7">
        <v>58.988830530000001</v>
      </c>
    </row>
    <row r="20" spans="3:31">
      <c r="C20" s="5"/>
      <c r="D20" s="1"/>
      <c r="E20" s="1"/>
      <c r="F20" s="1"/>
      <c r="G20" s="4"/>
      <c r="H20" s="1"/>
      <c r="I20" s="1"/>
      <c r="J20" s="1"/>
      <c r="K20" s="1"/>
      <c r="Y20" s="7" t="s">
        <v>106</v>
      </c>
      <c r="Z20" s="7" t="s">
        <v>107</v>
      </c>
      <c r="AA20" s="7" t="s">
        <v>108</v>
      </c>
      <c r="AB20" s="7" t="s">
        <v>109</v>
      </c>
      <c r="AC20" s="7">
        <v>2038</v>
      </c>
      <c r="AD20" s="7">
        <v>0.51692800000000005</v>
      </c>
      <c r="AE20" s="7">
        <v>69.00471872</v>
      </c>
    </row>
    <row r="21" spans="3:31">
      <c r="C21" s="5"/>
      <c r="D21" s="1"/>
      <c r="E21" s="1"/>
      <c r="F21" s="1"/>
      <c r="G21" s="4"/>
      <c r="H21" s="1"/>
      <c r="I21" s="1"/>
      <c r="J21" s="1"/>
      <c r="K21" s="1"/>
      <c r="Y21" s="7" t="s">
        <v>106</v>
      </c>
      <c r="Z21" s="7" t="s">
        <v>107</v>
      </c>
      <c r="AA21" s="7" t="s">
        <v>108</v>
      </c>
      <c r="AB21" s="7" t="s">
        <v>109</v>
      </c>
      <c r="AC21" s="7">
        <v>2039</v>
      </c>
      <c r="AD21" s="7">
        <v>0.59047700000000003</v>
      </c>
      <c r="AE21" s="7">
        <v>78.822774730000006</v>
      </c>
    </row>
    <row r="22" spans="3:31">
      <c r="C22" s="5"/>
      <c r="D22" s="1"/>
      <c r="E22" s="1"/>
      <c r="F22" s="1"/>
      <c r="G22" s="4"/>
      <c r="H22" s="1"/>
      <c r="I22" s="1"/>
      <c r="J22" s="1"/>
      <c r="K22" s="1"/>
      <c r="Y22" s="7" t="s">
        <v>106</v>
      </c>
      <c r="Z22" s="7" t="s">
        <v>107</v>
      </c>
      <c r="AA22" s="7" t="s">
        <v>108</v>
      </c>
      <c r="AB22" s="7" t="s">
        <v>109</v>
      </c>
      <c r="AC22" s="7">
        <v>2040</v>
      </c>
      <c r="AD22" s="7">
        <v>0.66299300000000005</v>
      </c>
      <c r="AE22" s="7">
        <v>88.502935570000005</v>
      </c>
    </row>
    <row r="23" spans="3:31">
      <c r="C23" s="5"/>
      <c r="D23" s="1"/>
      <c r="E23" s="1"/>
      <c r="F23" s="1"/>
      <c r="G23" s="4"/>
      <c r="H23" s="1"/>
      <c r="I23" s="1"/>
      <c r="J23" s="1"/>
      <c r="K23" s="1"/>
      <c r="Y23" s="7" t="s">
        <v>106</v>
      </c>
      <c r="Z23" s="7" t="s">
        <v>107</v>
      </c>
      <c r="AA23" s="7" t="s">
        <v>108</v>
      </c>
      <c r="AB23" s="7" t="s">
        <v>109</v>
      </c>
      <c r="AC23" s="7">
        <v>2041</v>
      </c>
      <c r="AD23" s="7">
        <v>0.74398799999999998</v>
      </c>
      <c r="AE23" s="7">
        <v>99.31495812</v>
      </c>
    </row>
    <row r="24" spans="3:31">
      <c r="C24" s="5"/>
      <c r="D24" s="1"/>
      <c r="E24" s="1"/>
      <c r="F24" s="1"/>
      <c r="G24" s="4"/>
      <c r="H24" s="1"/>
      <c r="I24" s="1"/>
      <c r="J24" s="1"/>
      <c r="K24" s="1"/>
      <c r="Y24" s="7" t="s">
        <v>106</v>
      </c>
      <c r="Z24" s="7" t="s">
        <v>107</v>
      </c>
      <c r="AA24" s="7" t="s">
        <v>108</v>
      </c>
      <c r="AB24" s="7" t="s">
        <v>109</v>
      </c>
      <c r="AC24" s="7">
        <v>2042</v>
      </c>
      <c r="AD24" s="7">
        <v>0.82306999999999997</v>
      </c>
      <c r="AE24" s="7">
        <v>109.8716143</v>
      </c>
    </row>
    <row r="25" spans="3:31">
      <c r="C25" s="5"/>
      <c r="D25" s="1"/>
      <c r="E25" s="1"/>
      <c r="F25" s="1"/>
      <c r="G25" s="4"/>
      <c r="H25" s="1"/>
      <c r="I25" s="1"/>
      <c r="J25" s="1"/>
      <c r="K25" s="1"/>
      <c r="Y25" s="7" t="s">
        <v>106</v>
      </c>
      <c r="Z25" s="7" t="s">
        <v>107</v>
      </c>
      <c r="AA25" s="7" t="s">
        <v>108</v>
      </c>
      <c r="AB25" s="7" t="s">
        <v>109</v>
      </c>
      <c r="AC25" s="7">
        <v>2043</v>
      </c>
      <c r="AD25" s="7">
        <v>0.90842900000000004</v>
      </c>
      <c r="AE25" s="7">
        <v>121.26618721</v>
      </c>
    </row>
    <row r="26" spans="3:31">
      <c r="C26" s="5"/>
      <c r="D26" s="1"/>
      <c r="E26" s="1"/>
      <c r="F26" s="1"/>
      <c r="G26" s="4"/>
      <c r="H26" s="1"/>
      <c r="I26" s="1"/>
      <c r="J26" s="1"/>
      <c r="K26" s="1"/>
      <c r="Y26" s="7" t="s">
        <v>106</v>
      </c>
      <c r="Z26" s="7" t="s">
        <v>107</v>
      </c>
      <c r="AA26" s="7" t="s">
        <v>108</v>
      </c>
      <c r="AB26" s="7" t="s">
        <v>109</v>
      </c>
      <c r="AC26" s="7">
        <v>2044</v>
      </c>
      <c r="AD26" s="7">
        <v>0.99200200000000005</v>
      </c>
      <c r="AE26" s="7">
        <v>132.42234697999999</v>
      </c>
    </row>
    <row r="27" spans="3:31">
      <c r="C27" s="5"/>
      <c r="D27" s="1"/>
      <c r="E27" s="1"/>
      <c r="F27" s="1"/>
      <c r="G27" s="4"/>
      <c r="H27" s="1"/>
      <c r="I27" s="1"/>
      <c r="J27" s="1"/>
      <c r="K27" s="1"/>
      <c r="Y27" s="7" t="s">
        <v>106</v>
      </c>
      <c r="Z27" s="7" t="s">
        <v>107</v>
      </c>
      <c r="AA27" s="7" t="s">
        <v>108</v>
      </c>
      <c r="AB27" s="7" t="s">
        <v>109</v>
      </c>
      <c r="AC27" s="7">
        <v>2045</v>
      </c>
      <c r="AD27" s="7">
        <v>1.073823</v>
      </c>
      <c r="AE27" s="7">
        <v>143.34463227000001</v>
      </c>
    </row>
    <row r="28" spans="3:31">
      <c r="C28" s="5"/>
      <c r="D28" s="1"/>
      <c r="E28" s="1"/>
      <c r="F28" s="1"/>
      <c r="G28" s="4"/>
      <c r="H28" s="1"/>
      <c r="I28" s="1"/>
      <c r="J28" s="1"/>
      <c r="K28" s="1"/>
      <c r="Y28" s="7" t="s">
        <v>106</v>
      </c>
      <c r="Z28" s="7" t="s">
        <v>107</v>
      </c>
      <c r="AA28" s="7" t="s">
        <v>108</v>
      </c>
      <c r="AB28" s="7" t="s">
        <v>109</v>
      </c>
      <c r="AC28" s="7">
        <v>2046</v>
      </c>
      <c r="AD28" s="7">
        <v>1.152488</v>
      </c>
      <c r="AE28" s="7">
        <v>153.84562312</v>
      </c>
    </row>
    <row r="29" spans="3:31">
      <c r="C29" s="5"/>
      <c r="D29" s="1"/>
      <c r="E29" s="1"/>
      <c r="F29" s="1"/>
      <c r="G29" s="4"/>
      <c r="H29" s="1"/>
      <c r="I29" s="1"/>
      <c r="J29" s="1"/>
      <c r="K29" s="1"/>
      <c r="Y29" s="7" t="s">
        <v>106</v>
      </c>
      <c r="Z29" s="7" t="s">
        <v>107</v>
      </c>
      <c r="AA29" s="7" t="s">
        <v>108</v>
      </c>
      <c r="AB29" s="7" t="s">
        <v>109</v>
      </c>
      <c r="AC29" s="7">
        <v>2047</v>
      </c>
      <c r="AD29" s="7">
        <v>1.2318070000000001</v>
      </c>
      <c r="AE29" s="7">
        <v>164.43391643000001</v>
      </c>
    </row>
    <row r="30" spans="3:31">
      <c r="C30" s="5"/>
      <c r="D30" s="1"/>
      <c r="E30" s="1"/>
      <c r="F30" s="1"/>
      <c r="G30" s="4"/>
      <c r="H30" s="1"/>
      <c r="I30" s="1"/>
      <c r="J30" s="1"/>
      <c r="K30" s="1"/>
      <c r="Y30" s="7" t="s">
        <v>106</v>
      </c>
      <c r="Z30" s="7" t="s">
        <v>107</v>
      </c>
      <c r="AA30" s="7" t="s">
        <v>108</v>
      </c>
      <c r="AB30" s="7" t="s">
        <v>109</v>
      </c>
      <c r="AC30" s="7">
        <v>2048</v>
      </c>
      <c r="AD30" s="7">
        <v>1.3117540000000001</v>
      </c>
      <c r="AE30" s="7">
        <v>175.10604146</v>
      </c>
    </row>
    <row r="31" spans="3:31">
      <c r="C31" s="5"/>
      <c r="D31" s="1"/>
      <c r="E31" s="1"/>
      <c r="F31" s="1"/>
      <c r="G31" s="4"/>
      <c r="H31" s="1"/>
      <c r="I31" s="1"/>
      <c r="J31" s="1"/>
      <c r="K31" s="1"/>
      <c r="Y31" s="7" t="s">
        <v>106</v>
      </c>
      <c r="Z31" s="7" t="s">
        <v>107</v>
      </c>
      <c r="AA31" s="7" t="s">
        <v>108</v>
      </c>
      <c r="AB31" s="7" t="s">
        <v>109</v>
      </c>
      <c r="AC31" s="7">
        <v>2049</v>
      </c>
      <c r="AD31" s="7">
        <v>1.390309</v>
      </c>
      <c r="AE31" s="7">
        <v>185.59234841</v>
      </c>
    </row>
    <row r="32" spans="3:31">
      <c r="C32" s="5"/>
      <c r="D32" s="1"/>
      <c r="E32" s="1"/>
      <c r="F32" s="1"/>
      <c r="G32" s="4"/>
      <c r="H32" s="1"/>
      <c r="I32" s="1"/>
      <c r="J32" s="1"/>
      <c r="K32" s="1"/>
      <c r="Y32" s="7" t="s">
        <v>106</v>
      </c>
      <c r="Z32" s="7" t="s">
        <v>107</v>
      </c>
      <c r="AA32" s="7" t="s">
        <v>108</v>
      </c>
      <c r="AB32" s="7" t="s">
        <v>109</v>
      </c>
      <c r="AC32" s="7">
        <v>2050</v>
      </c>
      <c r="AD32" s="7">
        <v>1.463697</v>
      </c>
      <c r="AE32" s="7">
        <v>195.38891253</v>
      </c>
    </row>
    <row r="33" spans="1:31">
      <c r="C33" s="5"/>
      <c r="D33" s="1"/>
      <c r="E33" s="1"/>
      <c r="F33" s="1"/>
      <c r="G33" s="4"/>
      <c r="H33" s="1"/>
      <c r="I33" s="1"/>
      <c r="J33" s="1"/>
      <c r="K33" s="1"/>
      <c r="Y33" s="7" t="s">
        <v>106</v>
      </c>
      <c r="Z33" s="7" t="s">
        <v>107</v>
      </c>
      <c r="AA33" s="7" t="s">
        <v>108</v>
      </c>
      <c r="AB33" s="7" t="s">
        <v>114</v>
      </c>
      <c r="AC33" s="7">
        <v>2050</v>
      </c>
      <c r="AD33" s="7">
        <v>8.0117329999999995</v>
      </c>
      <c r="AE33" s="7">
        <v>1069.48623817</v>
      </c>
    </row>
    <row r="34" spans="1:31">
      <c r="C34" s="5"/>
      <c r="D34" s="1"/>
      <c r="E34" s="1"/>
      <c r="F34" s="1"/>
      <c r="G34" s="4"/>
      <c r="H34" s="1"/>
      <c r="I34" s="1"/>
      <c r="J34" s="1"/>
      <c r="K34" s="1"/>
      <c r="Y34" s="7" t="s">
        <v>106</v>
      </c>
      <c r="Z34" s="7" t="s">
        <v>107</v>
      </c>
      <c r="AA34" s="7" t="s">
        <v>108</v>
      </c>
      <c r="AB34" s="7" t="s">
        <v>114</v>
      </c>
      <c r="AC34" s="7">
        <v>2049</v>
      </c>
      <c r="AD34" s="7">
        <v>7.6229019999999998</v>
      </c>
      <c r="AE34" s="7">
        <v>1017.58118798</v>
      </c>
    </row>
    <row r="35" spans="1:31">
      <c r="C35" s="5"/>
      <c r="D35" s="1"/>
      <c r="E35" s="1"/>
      <c r="F35" s="1"/>
      <c r="G35" s="4"/>
      <c r="H35" s="1"/>
      <c r="I35" s="1"/>
      <c r="J35" s="1"/>
      <c r="K35" s="1"/>
      <c r="Y35" s="7" t="s">
        <v>106</v>
      </c>
      <c r="Z35" s="7" t="s">
        <v>107</v>
      </c>
      <c r="AA35" s="7" t="s">
        <v>108</v>
      </c>
      <c r="AB35" s="7" t="s">
        <v>114</v>
      </c>
      <c r="AC35" s="7">
        <v>2048</v>
      </c>
      <c r="AD35" s="7">
        <v>7.2999090000000004</v>
      </c>
      <c r="AE35" s="7">
        <v>974.46485241000005</v>
      </c>
    </row>
    <row r="36" spans="1:31">
      <c r="C36" s="5"/>
      <c r="D36" s="1"/>
      <c r="E36" s="1"/>
      <c r="F36" s="1"/>
      <c r="G36" s="4"/>
      <c r="H36" s="1"/>
      <c r="I36" s="1"/>
      <c r="J36" s="1"/>
      <c r="K36" s="1"/>
      <c r="Y36" s="7" t="s">
        <v>106</v>
      </c>
      <c r="Z36" s="7" t="s">
        <v>107</v>
      </c>
      <c r="AA36" s="7" t="s">
        <v>108</v>
      </c>
      <c r="AB36" s="7" t="s">
        <v>114</v>
      </c>
      <c r="AC36" s="7">
        <v>2047</v>
      </c>
      <c r="AD36" s="7">
        <v>6.9674250000000004</v>
      </c>
      <c r="AE36" s="7">
        <v>930.08156325000004</v>
      </c>
    </row>
    <row r="37" spans="1:31">
      <c r="C37" s="5"/>
      <c r="D37" s="1"/>
      <c r="E37" s="1"/>
      <c r="F37" s="1"/>
      <c r="G37" s="4"/>
      <c r="H37" s="1"/>
      <c r="I37" s="1" t="s">
        <v>2</v>
      </c>
      <c r="J37" s="1"/>
      <c r="K37" s="1"/>
      <c r="Y37" s="7" t="s">
        <v>106</v>
      </c>
      <c r="Z37" s="7" t="s">
        <v>107</v>
      </c>
      <c r="AA37" s="7" t="s">
        <v>108</v>
      </c>
      <c r="AB37" s="7" t="s">
        <v>114</v>
      </c>
      <c r="AC37" s="7">
        <v>2046</v>
      </c>
      <c r="AD37" s="7">
        <v>6.6354369999999996</v>
      </c>
      <c r="AE37" s="7">
        <v>885.76448513000003</v>
      </c>
    </row>
    <row r="38" spans="1:31">
      <c r="C38" s="5"/>
      <c r="D38" s="1"/>
      <c r="E38" s="1"/>
      <c r="F38" s="1"/>
      <c r="G38" s="4"/>
      <c r="H38" s="1"/>
      <c r="I38" s="1"/>
      <c r="J38" s="1"/>
      <c r="K38" s="1"/>
      <c r="Y38" s="7" t="s">
        <v>106</v>
      </c>
      <c r="Z38" s="7" t="s">
        <v>107</v>
      </c>
      <c r="AA38" s="7" t="s">
        <v>108</v>
      </c>
      <c r="AB38" s="7" t="s">
        <v>114</v>
      </c>
      <c r="AC38" s="7">
        <v>2045</v>
      </c>
      <c r="AD38" s="7">
        <v>6.3017060000000003</v>
      </c>
      <c r="AE38" s="7">
        <v>841.21473393999997</v>
      </c>
    </row>
    <row r="39" spans="1:31">
      <c r="Y39" s="7" t="s">
        <v>106</v>
      </c>
      <c r="Z39" s="7" t="s">
        <v>107</v>
      </c>
      <c r="AA39" s="7" t="s">
        <v>108</v>
      </c>
      <c r="AB39" s="7" t="s">
        <v>114</v>
      </c>
      <c r="AC39" s="7">
        <v>2044</v>
      </c>
      <c r="AD39" s="7">
        <v>5.9396149999999999</v>
      </c>
      <c r="AE39" s="7">
        <v>792.87920635</v>
      </c>
    </row>
    <row r="40" spans="1:31">
      <c r="A40" s="1"/>
      <c r="B40" s="1"/>
      <c r="C40" s="1"/>
      <c r="D40" s="1"/>
      <c r="E40" s="1"/>
      <c r="F40" s="1"/>
      <c r="G40" s="1"/>
      <c r="H40" s="1"/>
      <c r="J40" s="1"/>
      <c r="K40" s="1"/>
      <c r="Y40" s="7" t="s">
        <v>106</v>
      </c>
      <c r="Z40" s="7" t="s">
        <v>107</v>
      </c>
      <c r="AA40" s="7" t="s">
        <v>108</v>
      </c>
      <c r="AB40" s="7" t="s">
        <v>114</v>
      </c>
      <c r="AC40" s="7">
        <v>2043</v>
      </c>
      <c r="AD40" s="7">
        <v>5.57097</v>
      </c>
      <c r="AE40" s="7">
        <v>743.66878529999997</v>
      </c>
    </row>
    <row r="41" spans="1:31">
      <c r="A41" s="1" t="s">
        <v>3</v>
      </c>
      <c r="B41" s="1" t="s">
        <v>4</v>
      </c>
      <c r="C41" s="1" t="s">
        <v>5</v>
      </c>
      <c r="D41" s="1" t="s">
        <v>6</v>
      </c>
      <c r="E41" s="1" t="s">
        <v>7</v>
      </c>
      <c r="F41" s="1" t="s">
        <v>8</v>
      </c>
      <c r="G41" s="1" t="s">
        <v>9</v>
      </c>
      <c r="H41" s="1" t="s">
        <v>10</v>
      </c>
      <c r="I41" s="1" t="s">
        <v>11</v>
      </c>
      <c r="J41" s="1" t="s">
        <v>39</v>
      </c>
      <c r="K41" s="1" t="s">
        <v>13</v>
      </c>
      <c r="Y41" s="7" t="s">
        <v>106</v>
      </c>
      <c r="Z41" s="7" t="s">
        <v>107</v>
      </c>
      <c r="AA41" s="7" t="s">
        <v>108</v>
      </c>
      <c r="AB41" s="7" t="s">
        <v>114</v>
      </c>
      <c r="AC41" s="7">
        <v>2042</v>
      </c>
      <c r="AD41" s="7">
        <v>5.1550200000000004</v>
      </c>
      <c r="AE41" s="7">
        <v>688.14361980000001</v>
      </c>
    </row>
    <row r="42" spans="1:31" ht="16">
      <c r="A42" s="1" t="s">
        <v>121</v>
      </c>
      <c r="C42" s="6" t="s">
        <v>122</v>
      </c>
      <c r="H42" s="1">
        <v>2020</v>
      </c>
      <c r="I42" s="1"/>
      <c r="J42" s="1">
        <v>1</v>
      </c>
      <c r="K42" s="1">
        <v>0</v>
      </c>
      <c r="Y42" s="7" t="s">
        <v>106</v>
      </c>
      <c r="Z42" s="7" t="s">
        <v>107</v>
      </c>
      <c r="AA42" s="7" t="s">
        <v>108</v>
      </c>
      <c r="AB42" s="7" t="s">
        <v>114</v>
      </c>
      <c r="AC42" s="7">
        <v>2041</v>
      </c>
      <c r="AD42" s="7">
        <v>4.7407329999999996</v>
      </c>
      <c r="AE42" s="7">
        <v>632.84044816999995</v>
      </c>
    </row>
    <row r="43" spans="1:31">
      <c r="C43" s="5"/>
      <c r="D43" s="1"/>
      <c r="E43" s="1"/>
      <c r="F43" s="1"/>
      <c r="G43" s="4"/>
      <c r="H43" s="1">
        <v>2050</v>
      </c>
      <c r="I43" s="1"/>
      <c r="J43" s="1">
        <v>1</v>
      </c>
      <c r="K43" s="1">
        <v>0</v>
      </c>
      <c r="Y43" s="7" t="s">
        <v>106</v>
      </c>
      <c r="Z43" s="7" t="s">
        <v>107</v>
      </c>
      <c r="AA43" s="7" t="s">
        <v>108</v>
      </c>
      <c r="AB43" s="7" t="s">
        <v>114</v>
      </c>
      <c r="AC43" s="7">
        <v>2040</v>
      </c>
      <c r="AD43" s="7">
        <v>4.2961790000000004</v>
      </c>
      <c r="AE43" s="7">
        <v>573.49693471</v>
      </c>
    </row>
    <row r="44" spans="1:31">
      <c r="C44" s="5"/>
      <c r="D44" s="1"/>
      <c r="E44" s="1"/>
      <c r="F44" s="1"/>
      <c r="G44" s="4"/>
      <c r="H44" s="1"/>
      <c r="I44" s="1"/>
      <c r="J44" s="1"/>
      <c r="K44" s="1"/>
      <c r="Y44" s="7" t="s">
        <v>106</v>
      </c>
      <c r="Z44" s="7" t="s">
        <v>107</v>
      </c>
      <c r="AA44" s="7" t="s">
        <v>108</v>
      </c>
      <c r="AB44" s="7" t="s">
        <v>114</v>
      </c>
      <c r="AC44" s="7">
        <v>2039</v>
      </c>
      <c r="AD44" s="7">
        <v>3.9421439999999999</v>
      </c>
      <c r="AE44" s="7">
        <v>526.23680256</v>
      </c>
    </row>
    <row r="45" spans="1:31">
      <c r="C45" s="5"/>
      <c r="D45" s="1"/>
      <c r="E45" s="1"/>
      <c r="F45" s="1"/>
      <c r="G45" s="4"/>
      <c r="H45" s="1"/>
      <c r="I45" s="1"/>
      <c r="J45" s="1"/>
      <c r="K45" s="1"/>
      <c r="Y45" s="7" t="s">
        <v>106</v>
      </c>
      <c r="Z45" s="7" t="s">
        <v>107</v>
      </c>
      <c r="AA45" s="7" t="s">
        <v>108</v>
      </c>
      <c r="AB45" s="7" t="s">
        <v>114</v>
      </c>
      <c r="AC45" s="7">
        <v>2038</v>
      </c>
      <c r="AD45" s="7">
        <v>3.5440160000000001</v>
      </c>
      <c r="AE45" s="7">
        <v>473.09069584000002</v>
      </c>
    </row>
    <row r="46" spans="1:31">
      <c r="C46" s="5"/>
      <c r="D46" s="1"/>
      <c r="E46" s="1"/>
      <c r="F46" s="1"/>
      <c r="G46" s="4"/>
      <c r="H46" s="1"/>
      <c r="I46" s="1"/>
      <c r="J46" s="1"/>
      <c r="K46" s="1"/>
      <c r="Y46" s="7" t="s">
        <v>106</v>
      </c>
      <c r="Z46" s="7" t="s">
        <v>107</v>
      </c>
      <c r="AA46" s="7" t="s">
        <v>108</v>
      </c>
      <c r="AB46" s="7" t="s">
        <v>114</v>
      </c>
      <c r="AC46" s="7">
        <v>2037</v>
      </c>
      <c r="AD46" s="7">
        <v>3.168015</v>
      </c>
      <c r="AE46" s="7">
        <v>422.89832235</v>
      </c>
    </row>
    <row r="47" spans="1:31">
      <c r="C47" s="5"/>
      <c r="D47" s="1"/>
      <c r="E47" s="1"/>
      <c r="F47" s="1"/>
      <c r="G47" s="4"/>
      <c r="H47" s="1"/>
      <c r="I47" s="1"/>
      <c r="J47" s="1"/>
      <c r="K47" s="1"/>
      <c r="Y47" s="7" t="s">
        <v>106</v>
      </c>
      <c r="Z47" s="7" t="s">
        <v>107</v>
      </c>
      <c r="AA47" s="7" t="s">
        <v>108</v>
      </c>
      <c r="AB47" s="7" t="s">
        <v>114</v>
      </c>
      <c r="AC47" s="7">
        <v>2036</v>
      </c>
      <c r="AD47" s="7">
        <v>2.8055409999999998</v>
      </c>
      <c r="AE47" s="7">
        <v>374.51166809</v>
      </c>
    </row>
    <row r="48" spans="1:31">
      <c r="C48" s="5"/>
      <c r="D48" s="1"/>
      <c r="E48" s="1"/>
      <c r="F48" s="1"/>
      <c r="G48" s="4"/>
      <c r="H48" s="1"/>
      <c r="I48" s="1"/>
      <c r="J48" s="1"/>
      <c r="K48" s="1"/>
      <c r="Y48" s="7" t="s">
        <v>106</v>
      </c>
      <c r="Z48" s="7" t="s">
        <v>107</v>
      </c>
      <c r="AA48" s="7" t="s">
        <v>108</v>
      </c>
      <c r="AB48" s="7" t="s">
        <v>114</v>
      </c>
      <c r="AC48" s="7">
        <v>2035</v>
      </c>
      <c r="AD48" s="7">
        <v>2.4550809999999998</v>
      </c>
      <c r="AE48" s="7">
        <v>327.72876269</v>
      </c>
    </row>
    <row r="49" spans="3:31">
      <c r="C49" s="5"/>
      <c r="D49" s="1"/>
      <c r="E49" s="1"/>
      <c r="F49" s="1"/>
      <c r="G49" s="4"/>
      <c r="H49" s="1"/>
      <c r="I49" s="1"/>
      <c r="J49" s="1"/>
      <c r="K49" s="1"/>
      <c r="Y49" s="7" t="s">
        <v>106</v>
      </c>
      <c r="Z49" s="7" t="s">
        <v>107</v>
      </c>
      <c r="AA49" s="7" t="s">
        <v>108</v>
      </c>
      <c r="AB49" s="7" t="s">
        <v>114</v>
      </c>
      <c r="AC49" s="7">
        <v>2034</v>
      </c>
      <c r="AD49" s="7">
        <v>2.1225130000000001</v>
      </c>
      <c r="AE49" s="7">
        <v>283.33426036999998</v>
      </c>
    </row>
    <row r="50" spans="3:31">
      <c r="C50" s="5"/>
      <c r="D50" s="1"/>
      <c r="E50" s="1"/>
      <c r="F50" s="1"/>
      <c r="G50" s="4"/>
      <c r="H50" s="1"/>
      <c r="I50" s="1"/>
      <c r="J50" s="1"/>
      <c r="K50" s="1"/>
      <c r="Y50" s="7" t="s">
        <v>106</v>
      </c>
      <c r="Z50" s="7" t="s">
        <v>107</v>
      </c>
      <c r="AA50" s="7" t="s">
        <v>108</v>
      </c>
      <c r="AB50" s="7" t="s">
        <v>114</v>
      </c>
      <c r="AC50" s="7">
        <v>2033</v>
      </c>
      <c r="AD50" s="7">
        <v>1.828681</v>
      </c>
      <c r="AE50" s="7">
        <v>244.11062669</v>
      </c>
    </row>
    <row r="51" spans="3:31">
      <c r="C51" s="5"/>
      <c r="D51" s="1"/>
      <c r="E51" s="1"/>
      <c r="F51" s="1"/>
      <c r="G51" s="4"/>
      <c r="H51" s="1"/>
      <c r="I51" s="1"/>
      <c r="J51" s="1"/>
      <c r="K51" s="1"/>
      <c r="Y51" s="7" t="s">
        <v>106</v>
      </c>
      <c r="Z51" s="7" t="s">
        <v>107</v>
      </c>
      <c r="AA51" s="7" t="s">
        <v>108</v>
      </c>
      <c r="AB51" s="7" t="s">
        <v>114</v>
      </c>
      <c r="AC51" s="7">
        <v>2032</v>
      </c>
      <c r="AD51" s="7">
        <v>1.541509</v>
      </c>
      <c r="AE51" s="7">
        <v>205.77603640999999</v>
      </c>
    </row>
    <row r="52" spans="3:31">
      <c r="C52" s="5"/>
      <c r="D52" s="1"/>
      <c r="E52" s="1"/>
      <c r="F52" s="1"/>
      <c r="G52" s="4"/>
      <c r="H52" s="1"/>
      <c r="I52" s="1"/>
      <c r="J52" s="1"/>
      <c r="K52" s="1"/>
      <c r="Y52" s="7" t="s">
        <v>106</v>
      </c>
      <c r="Z52" s="7" t="s">
        <v>107</v>
      </c>
      <c r="AA52" s="7" t="s">
        <v>108</v>
      </c>
      <c r="AB52" s="7" t="s">
        <v>114</v>
      </c>
      <c r="AC52" s="7">
        <v>2031</v>
      </c>
      <c r="AD52" s="7">
        <v>1.2674339999999999</v>
      </c>
      <c r="AE52" s="7">
        <v>169.18976466000001</v>
      </c>
    </row>
    <row r="53" spans="3:31">
      <c r="C53" s="5"/>
      <c r="D53" s="1"/>
      <c r="E53" s="1"/>
      <c r="F53" s="1"/>
      <c r="G53" s="4"/>
      <c r="H53" s="1"/>
      <c r="I53" s="1"/>
      <c r="J53" s="1"/>
      <c r="K53" s="1"/>
      <c r="Y53" s="7" t="s">
        <v>106</v>
      </c>
      <c r="Z53" s="7" t="s">
        <v>107</v>
      </c>
      <c r="AA53" s="7" t="s">
        <v>108</v>
      </c>
      <c r="AB53" s="7" t="s">
        <v>114</v>
      </c>
      <c r="AC53" s="7">
        <v>2030</v>
      </c>
      <c r="AD53" s="7">
        <v>1.0084219999999999</v>
      </c>
      <c r="AE53" s="7">
        <v>134.61425277999999</v>
      </c>
    </row>
    <row r="54" spans="3:31">
      <c r="C54" s="5"/>
      <c r="D54" s="1"/>
      <c r="E54" s="1"/>
      <c r="F54" s="1"/>
      <c r="G54" s="4"/>
      <c r="H54" s="1"/>
      <c r="I54" s="1"/>
      <c r="J54" s="1"/>
      <c r="K54" s="1"/>
      <c r="Y54" s="7" t="s">
        <v>106</v>
      </c>
      <c r="Z54" s="7" t="s">
        <v>107</v>
      </c>
      <c r="AA54" s="7" t="s">
        <v>108</v>
      </c>
      <c r="AB54" s="7" t="s">
        <v>114</v>
      </c>
      <c r="AC54" s="7">
        <v>2029</v>
      </c>
      <c r="AD54" s="7">
        <v>0.763409</v>
      </c>
      <c r="AE54" s="7">
        <v>101.90746741</v>
      </c>
    </row>
    <row r="55" spans="3:31">
      <c r="C55" s="5"/>
      <c r="D55" s="1"/>
      <c r="E55" s="1"/>
      <c r="F55" s="1"/>
      <c r="G55" s="4"/>
      <c r="H55" s="1"/>
      <c r="I55" s="1"/>
      <c r="J55" s="1"/>
      <c r="K55" s="1"/>
      <c r="Y55" s="7" t="s">
        <v>106</v>
      </c>
      <c r="Z55" s="7" t="s">
        <v>107</v>
      </c>
      <c r="AA55" s="7" t="s">
        <v>108</v>
      </c>
      <c r="AB55" s="7" t="s">
        <v>114</v>
      </c>
      <c r="AC55" s="7">
        <v>2028</v>
      </c>
      <c r="AD55" s="7">
        <v>0.407279</v>
      </c>
      <c r="AE55" s="7">
        <v>54.367673709999998</v>
      </c>
    </row>
    <row r="56" spans="3:31">
      <c r="C56" s="5"/>
      <c r="D56" s="1"/>
      <c r="E56" s="1"/>
      <c r="F56" s="1"/>
      <c r="G56" s="4"/>
      <c r="H56" s="1"/>
      <c r="I56" s="1"/>
      <c r="J56" s="1"/>
      <c r="K56" s="1"/>
      <c r="Y56" s="7" t="s">
        <v>106</v>
      </c>
      <c r="Z56" s="7" t="s">
        <v>107</v>
      </c>
      <c r="AA56" s="7" t="s">
        <v>108</v>
      </c>
      <c r="AB56" s="7" t="s">
        <v>114</v>
      </c>
      <c r="AC56" s="7">
        <v>2027</v>
      </c>
      <c r="AD56" s="7">
        <v>0.30473699999999998</v>
      </c>
      <c r="AE56" s="7">
        <v>40.679342130000002</v>
      </c>
    </row>
    <row r="57" spans="3:31">
      <c r="C57" s="5"/>
      <c r="D57" s="1"/>
      <c r="E57" s="1"/>
      <c r="F57" s="1"/>
      <c r="G57" s="4"/>
      <c r="H57" s="1"/>
      <c r="I57" s="1"/>
      <c r="J57" s="1"/>
      <c r="K57" s="1"/>
      <c r="Y57" s="7" t="s">
        <v>106</v>
      </c>
      <c r="Z57" s="7" t="s">
        <v>107</v>
      </c>
      <c r="AA57" s="7" t="s">
        <v>108</v>
      </c>
      <c r="AB57" s="7" t="s">
        <v>114</v>
      </c>
      <c r="AC57" s="7">
        <v>2026</v>
      </c>
      <c r="AD57" s="7">
        <v>0.213121</v>
      </c>
      <c r="AE57" s="7">
        <v>28.449522290000001</v>
      </c>
    </row>
    <row r="58" spans="3:31">
      <c r="C58" s="5"/>
      <c r="D58" s="1"/>
      <c r="E58" s="1"/>
      <c r="F58" s="1"/>
      <c r="G58" s="4"/>
      <c r="H58" s="1"/>
      <c r="I58" s="1"/>
      <c r="J58" s="1"/>
      <c r="K58" s="1"/>
      <c r="Y58" s="7" t="s">
        <v>106</v>
      </c>
      <c r="Z58" s="7" t="s">
        <v>107</v>
      </c>
      <c r="AA58" s="7" t="s">
        <v>108</v>
      </c>
      <c r="AB58" s="7" t="s">
        <v>114</v>
      </c>
      <c r="AC58" s="7">
        <v>2025</v>
      </c>
      <c r="AD58" s="7">
        <v>0.13203000000000001</v>
      </c>
      <c r="AE58" s="7">
        <v>17.6246847</v>
      </c>
    </row>
    <row r="59" spans="3:31">
      <c r="C59" s="5"/>
      <c r="D59" s="1"/>
      <c r="E59" s="1"/>
      <c r="F59" s="1"/>
      <c r="G59" s="4"/>
      <c r="H59" s="1"/>
      <c r="I59" s="1"/>
      <c r="J59" s="1"/>
      <c r="K59" s="1"/>
      <c r="Y59" s="7" t="s">
        <v>106</v>
      </c>
      <c r="Z59" s="7" t="s">
        <v>107</v>
      </c>
      <c r="AA59" s="7" t="s">
        <v>108</v>
      </c>
      <c r="AB59" s="7" t="s">
        <v>114</v>
      </c>
      <c r="AC59" s="7">
        <v>2024</v>
      </c>
      <c r="AD59" s="7">
        <v>3.7650000000000001E-3</v>
      </c>
      <c r="AE59" s="7">
        <v>0.50258985</v>
      </c>
    </row>
    <row r="60" spans="3:31">
      <c r="C60" s="5"/>
      <c r="D60" s="1"/>
      <c r="E60" s="1"/>
      <c r="F60" s="1"/>
      <c r="G60" s="4"/>
      <c r="H60" s="1"/>
      <c r="I60" s="1"/>
      <c r="J60" s="1"/>
      <c r="K60" s="1"/>
      <c r="Y60" s="7" t="s">
        <v>106</v>
      </c>
      <c r="Z60" s="7" t="s">
        <v>107</v>
      </c>
      <c r="AA60" s="7" t="s">
        <v>108</v>
      </c>
      <c r="AB60" s="7" t="s">
        <v>114</v>
      </c>
      <c r="AC60" s="7">
        <v>2023</v>
      </c>
      <c r="AD60" s="7">
        <v>1.1479999999999999E-3</v>
      </c>
      <c r="AE60" s="7">
        <v>0.15324652</v>
      </c>
    </row>
    <row r="61" spans="3:31">
      <c r="C61" s="5"/>
      <c r="D61" s="1"/>
      <c r="E61" s="1"/>
      <c r="F61" s="1"/>
      <c r="G61" s="4"/>
      <c r="H61" s="1"/>
      <c r="I61" s="1"/>
      <c r="J61" s="1"/>
      <c r="K61" s="1"/>
      <c r="Y61" s="7" t="s">
        <v>106</v>
      </c>
      <c r="Z61" s="7" t="s">
        <v>107</v>
      </c>
      <c r="AA61" s="7" t="s">
        <v>108</v>
      </c>
      <c r="AB61" s="7" t="s">
        <v>114</v>
      </c>
      <c r="AC61" s="7">
        <v>2022</v>
      </c>
      <c r="AD61" s="7">
        <v>1.21E-4</v>
      </c>
      <c r="AE61" s="7">
        <v>1.615229E-2</v>
      </c>
    </row>
    <row r="62" spans="3:31">
      <c r="C62" s="5"/>
      <c r="D62" s="1"/>
      <c r="E62" s="1"/>
      <c r="F62" s="1"/>
      <c r="G62" s="4"/>
      <c r="H62" s="1"/>
      <c r="I62" s="1"/>
      <c r="J62" s="1"/>
      <c r="K62" s="1"/>
      <c r="Y62" s="7" t="s">
        <v>106</v>
      </c>
      <c r="Z62" s="7" t="s">
        <v>107</v>
      </c>
      <c r="AA62" s="7" t="s">
        <v>108</v>
      </c>
      <c r="AB62" s="7" t="s">
        <v>114</v>
      </c>
      <c r="AC62" s="7">
        <v>2021</v>
      </c>
      <c r="AD62" s="43" t="s">
        <v>115</v>
      </c>
      <c r="AE62" s="7">
        <v>1.107967E-2</v>
      </c>
    </row>
    <row r="63" spans="3:31">
      <c r="C63" s="5"/>
      <c r="D63" s="1"/>
      <c r="E63" s="1"/>
      <c r="F63" s="1"/>
      <c r="G63" s="4"/>
      <c r="H63" s="1"/>
      <c r="I63" s="1"/>
      <c r="J63" s="1"/>
      <c r="K63" s="1"/>
      <c r="Y63" s="7" t="s">
        <v>106</v>
      </c>
      <c r="Z63" s="7" t="s">
        <v>107</v>
      </c>
      <c r="AA63" s="7" t="s">
        <v>108</v>
      </c>
      <c r="AB63" s="7" t="s">
        <v>114</v>
      </c>
      <c r="AC63" s="7">
        <v>2020</v>
      </c>
      <c r="AD63" s="7">
        <v>0</v>
      </c>
      <c r="AE63" s="7">
        <v>0</v>
      </c>
    </row>
    <row r="64" spans="3:31">
      <c r="C64" s="5"/>
      <c r="D64" s="1"/>
      <c r="E64" s="1"/>
      <c r="F64" s="1"/>
      <c r="G64" s="4"/>
      <c r="H64" s="1"/>
      <c r="I64" s="1"/>
      <c r="J64" s="1"/>
      <c r="K64" s="1"/>
      <c r="Y64" s="7" t="s">
        <v>106</v>
      </c>
      <c r="Z64" s="7" t="s">
        <v>107</v>
      </c>
      <c r="AA64" s="7" t="s">
        <v>108</v>
      </c>
      <c r="AB64" s="7" t="s">
        <v>116</v>
      </c>
      <c r="AC64" s="7">
        <v>2020</v>
      </c>
      <c r="AD64" s="7">
        <v>0</v>
      </c>
      <c r="AE64" s="7">
        <v>0</v>
      </c>
    </row>
    <row r="65" spans="3:31">
      <c r="C65" s="5"/>
      <c r="D65" s="1"/>
      <c r="E65" s="1"/>
      <c r="F65" s="1"/>
      <c r="G65" s="4"/>
      <c r="H65" s="1"/>
      <c r="I65" s="1"/>
      <c r="J65" s="1"/>
      <c r="K65" s="1"/>
      <c r="Y65" s="7" t="s">
        <v>106</v>
      </c>
      <c r="Z65" s="7" t="s">
        <v>107</v>
      </c>
      <c r="AA65" s="7" t="s">
        <v>108</v>
      </c>
      <c r="AB65" s="7" t="s">
        <v>116</v>
      </c>
      <c r="AC65" s="7">
        <v>2021</v>
      </c>
      <c r="AD65" s="7">
        <v>0</v>
      </c>
      <c r="AE65" s="7">
        <v>0</v>
      </c>
    </row>
    <row r="66" spans="3:31">
      <c r="C66" s="5"/>
      <c r="D66" s="1"/>
      <c r="E66" s="1"/>
      <c r="F66" s="1"/>
      <c r="G66" s="4"/>
      <c r="H66" s="1"/>
      <c r="I66" s="1"/>
      <c r="J66" s="1"/>
      <c r="K66" s="1"/>
      <c r="Y66" s="7" t="s">
        <v>106</v>
      </c>
      <c r="Z66" s="7" t="s">
        <v>107</v>
      </c>
      <c r="AA66" s="7" t="s">
        <v>108</v>
      </c>
      <c r="AB66" s="7" t="s">
        <v>116</v>
      </c>
      <c r="AC66" s="7">
        <v>2022</v>
      </c>
      <c r="AD66" s="43" t="s">
        <v>110</v>
      </c>
      <c r="AE66" s="7">
        <v>1.3349E-4</v>
      </c>
    </row>
    <row r="67" spans="3:31">
      <c r="C67" s="5"/>
      <c r="D67" s="1"/>
      <c r="E67" s="1"/>
      <c r="F67" s="1"/>
      <c r="G67" s="4"/>
      <c r="H67" s="1"/>
      <c r="I67" s="1"/>
      <c r="J67" s="1"/>
      <c r="K67" s="1"/>
      <c r="Y67" s="7" t="s">
        <v>106</v>
      </c>
      <c r="Z67" s="7" t="s">
        <v>107</v>
      </c>
      <c r="AA67" s="7" t="s">
        <v>108</v>
      </c>
      <c r="AB67" s="7" t="s">
        <v>116</v>
      </c>
      <c r="AC67" s="7">
        <v>2023</v>
      </c>
      <c r="AD67" s="7">
        <v>7.7499999999999997E-4</v>
      </c>
      <c r="AE67" s="7">
        <v>0.10345475</v>
      </c>
    </row>
    <row r="68" spans="3:31">
      <c r="C68" s="5"/>
      <c r="D68" s="1"/>
      <c r="E68" s="1"/>
      <c r="F68" s="1"/>
      <c r="G68" s="4"/>
      <c r="H68" s="1"/>
      <c r="I68" s="1"/>
      <c r="J68" s="1"/>
      <c r="K68" s="1"/>
      <c r="Y68" s="7" t="s">
        <v>106</v>
      </c>
      <c r="Z68" s="7" t="s">
        <v>107</v>
      </c>
      <c r="AA68" s="7" t="s">
        <v>108</v>
      </c>
      <c r="AB68" s="7" t="s">
        <v>116</v>
      </c>
      <c r="AC68" s="7">
        <v>2024</v>
      </c>
      <c r="AD68" s="7">
        <v>0.13983100000000001</v>
      </c>
      <c r="AE68" s="7">
        <v>18.66604019</v>
      </c>
    </row>
    <row r="69" spans="3:31">
      <c r="C69" s="5"/>
      <c r="D69" s="1"/>
      <c r="E69" s="1"/>
      <c r="F69" s="1"/>
      <c r="G69" s="4"/>
      <c r="H69" s="1"/>
      <c r="I69" s="1"/>
      <c r="J69" s="1"/>
      <c r="K69" s="1"/>
      <c r="Y69" s="7" t="s">
        <v>106</v>
      </c>
      <c r="Z69" s="7" t="s">
        <v>107</v>
      </c>
      <c r="AA69" s="7" t="s">
        <v>108</v>
      </c>
      <c r="AB69" s="7" t="s">
        <v>116</v>
      </c>
      <c r="AC69" s="7">
        <v>2025</v>
      </c>
      <c r="AD69" s="7">
        <v>0.34207300000000002</v>
      </c>
      <c r="AE69" s="7">
        <v>45.663324770000003</v>
      </c>
    </row>
    <row r="70" spans="3:31">
      <c r="C70" s="5"/>
      <c r="D70" s="1"/>
      <c r="E70" s="1"/>
      <c r="F70" s="1"/>
      <c r="G70" s="4"/>
      <c r="H70" s="1"/>
      <c r="I70" s="1"/>
      <c r="J70" s="1"/>
      <c r="K70" s="1"/>
      <c r="Y70" s="7" t="s">
        <v>106</v>
      </c>
      <c r="Z70" s="7" t="s">
        <v>107</v>
      </c>
      <c r="AA70" s="7" t="s">
        <v>108</v>
      </c>
      <c r="AB70" s="7" t="s">
        <v>116</v>
      </c>
      <c r="AC70" s="7">
        <v>2026</v>
      </c>
      <c r="AD70" s="7">
        <v>0.51172200000000001</v>
      </c>
      <c r="AE70" s="7">
        <v>68.309769779999996</v>
      </c>
    </row>
    <row r="71" spans="3:31">
      <c r="C71" s="5"/>
      <c r="D71" s="1"/>
      <c r="E71" s="1"/>
      <c r="F71" s="1"/>
      <c r="G71" s="4"/>
      <c r="H71" s="1"/>
      <c r="I71" s="1"/>
      <c r="J71" s="1"/>
      <c r="K71" s="1"/>
      <c r="Y71" s="7" t="s">
        <v>106</v>
      </c>
      <c r="Z71" s="7" t="s">
        <v>107</v>
      </c>
      <c r="AA71" s="7" t="s">
        <v>108</v>
      </c>
      <c r="AB71" s="7" t="s">
        <v>116</v>
      </c>
      <c r="AC71" s="7">
        <v>2027</v>
      </c>
      <c r="AD71" s="7">
        <v>0.63805900000000004</v>
      </c>
      <c r="AE71" s="7">
        <v>85.174495910000005</v>
      </c>
    </row>
    <row r="72" spans="3:31">
      <c r="C72" s="5"/>
      <c r="D72" s="1"/>
      <c r="E72" s="1"/>
      <c r="F72" s="1"/>
      <c r="G72" s="4"/>
      <c r="H72" s="1"/>
      <c r="I72" s="1"/>
      <c r="J72" s="1"/>
      <c r="K72" s="1"/>
      <c r="Y72" s="7" t="s">
        <v>106</v>
      </c>
      <c r="Z72" s="7" t="s">
        <v>107</v>
      </c>
      <c r="AA72" s="7" t="s">
        <v>108</v>
      </c>
      <c r="AB72" s="7" t="s">
        <v>116</v>
      </c>
      <c r="AC72" s="7">
        <v>2028</v>
      </c>
      <c r="AD72" s="7">
        <v>0.72802699999999998</v>
      </c>
      <c r="AE72" s="7">
        <v>97.184324230000001</v>
      </c>
    </row>
    <row r="73" spans="3:31">
      <c r="C73" s="3"/>
      <c r="D73" s="1"/>
      <c r="E73" s="1"/>
      <c r="F73" s="1"/>
      <c r="G73" s="4"/>
      <c r="H73" s="1"/>
      <c r="I73" s="1"/>
      <c r="J73" s="1"/>
      <c r="K73" s="1"/>
      <c r="Y73" s="7" t="s">
        <v>106</v>
      </c>
      <c r="Z73" s="7" t="s">
        <v>107</v>
      </c>
      <c r="AA73" s="7" t="s">
        <v>108</v>
      </c>
      <c r="AB73" s="7" t="s">
        <v>116</v>
      </c>
      <c r="AC73" s="7">
        <v>2029</v>
      </c>
      <c r="AD73" s="7">
        <v>0.87973400000000002</v>
      </c>
      <c r="AE73" s="7">
        <v>117.43569166</v>
      </c>
    </row>
    <row r="74" spans="3:31">
      <c r="C74" s="5"/>
      <c r="D74" s="1"/>
      <c r="E74" s="1"/>
      <c r="F74" s="1"/>
      <c r="G74" s="4"/>
      <c r="H74" s="1"/>
      <c r="I74" s="1"/>
      <c r="J74" s="1"/>
      <c r="K74" s="1"/>
      <c r="Y74" s="7" t="s">
        <v>106</v>
      </c>
      <c r="Z74" s="7" t="s">
        <v>107</v>
      </c>
      <c r="AA74" s="7" t="s">
        <v>108</v>
      </c>
      <c r="AB74" s="7" t="s">
        <v>116</v>
      </c>
      <c r="AC74" s="7">
        <v>2030</v>
      </c>
      <c r="AD74" s="7">
        <v>1.129275</v>
      </c>
      <c r="AE74" s="7">
        <v>150.74691974999999</v>
      </c>
    </row>
    <row r="75" spans="3:31">
      <c r="C75" s="5"/>
      <c r="D75" s="1"/>
      <c r="E75" s="1"/>
      <c r="F75" s="1"/>
      <c r="G75" s="4"/>
      <c r="H75" s="1"/>
      <c r="I75" s="1"/>
      <c r="J75" s="1"/>
      <c r="K75" s="1"/>
      <c r="Y75" s="7" t="s">
        <v>106</v>
      </c>
      <c r="Z75" s="7" t="s">
        <v>107</v>
      </c>
      <c r="AA75" s="7" t="s">
        <v>108</v>
      </c>
      <c r="AB75" s="7" t="s">
        <v>116</v>
      </c>
      <c r="AC75" s="7">
        <v>2031</v>
      </c>
      <c r="AD75" s="7">
        <v>1.3454980000000001</v>
      </c>
      <c r="AE75" s="7">
        <v>179.61052802</v>
      </c>
    </row>
    <row r="76" spans="3:31">
      <c r="C76" s="5"/>
      <c r="D76" s="1"/>
      <c r="E76" s="1"/>
      <c r="F76" s="1"/>
      <c r="G76" s="4"/>
      <c r="H76" s="1"/>
      <c r="I76" s="1"/>
      <c r="J76" s="1"/>
      <c r="K76" s="1"/>
      <c r="Y76" s="7" t="s">
        <v>106</v>
      </c>
      <c r="Z76" s="7" t="s">
        <v>107</v>
      </c>
      <c r="AA76" s="7" t="s">
        <v>108</v>
      </c>
      <c r="AB76" s="7" t="s">
        <v>116</v>
      </c>
      <c r="AC76" s="7">
        <v>2032</v>
      </c>
      <c r="AD76" s="7">
        <v>1.5994170000000001</v>
      </c>
      <c r="AE76" s="7">
        <v>213.50617532999999</v>
      </c>
    </row>
    <row r="77" spans="3:31">
      <c r="C77" s="5"/>
      <c r="D77" s="1"/>
      <c r="E77" s="1"/>
      <c r="F77" s="1"/>
      <c r="G77" s="4"/>
      <c r="H77" s="1"/>
      <c r="I77" s="1"/>
      <c r="J77" s="1"/>
      <c r="K77" s="1"/>
      <c r="Y77" s="7" t="s">
        <v>106</v>
      </c>
      <c r="Z77" s="7" t="s">
        <v>107</v>
      </c>
      <c r="AA77" s="7" t="s">
        <v>108</v>
      </c>
      <c r="AB77" s="7" t="s">
        <v>116</v>
      </c>
      <c r="AC77" s="7">
        <v>2033</v>
      </c>
      <c r="AD77" s="7">
        <v>1.8713869999999999</v>
      </c>
      <c r="AE77" s="7">
        <v>249.81145063</v>
      </c>
    </row>
    <row r="78" spans="3:31">
      <c r="C78" s="5"/>
      <c r="D78" s="1"/>
      <c r="E78" s="1"/>
      <c r="F78" s="1"/>
      <c r="G78" s="4"/>
      <c r="H78" s="1"/>
      <c r="I78" s="1"/>
      <c r="J78" s="1"/>
      <c r="K78" s="1"/>
      <c r="Y78" s="7" t="s">
        <v>106</v>
      </c>
      <c r="Z78" s="7" t="s">
        <v>107</v>
      </c>
      <c r="AA78" s="7" t="s">
        <v>108</v>
      </c>
      <c r="AB78" s="7" t="s">
        <v>116</v>
      </c>
      <c r="AC78" s="7">
        <v>2034</v>
      </c>
      <c r="AD78" s="7">
        <v>2.2066720000000002</v>
      </c>
      <c r="AE78" s="7">
        <v>294.56864528</v>
      </c>
    </row>
    <row r="79" spans="3:31">
      <c r="C79" s="5"/>
      <c r="D79" s="1"/>
      <c r="E79" s="1"/>
      <c r="F79" s="1"/>
      <c r="G79" s="4"/>
      <c r="H79" s="1"/>
      <c r="I79" s="1"/>
      <c r="J79" s="1"/>
      <c r="K79" s="1"/>
      <c r="Y79" s="7" t="s">
        <v>106</v>
      </c>
      <c r="Z79" s="7" t="s">
        <v>107</v>
      </c>
      <c r="AA79" s="7" t="s">
        <v>108</v>
      </c>
      <c r="AB79" s="7" t="s">
        <v>116</v>
      </c>
      <c r="AC79" s="7">
        <v>2035</v>
      </c>
      <c r="AD79" s="7">
        <v>2.486955</v>
      </c>
      <c r="AE79" s="7">
        <v>331.98362294999998</v>
      </c>
    </row>
    <row r="80" spans="3:31">
      <c r="C80" s="5"/>
      <c r="D80" s="1"/>
      <c r="E80" s="1"/>
      <c r="F80" s="1"/>
      <c r="G80" s="4"/>
      <c r="H80" s="1"/>
      <c r="I80" s="1"/>
      <c r="J80" s="1"/>
      <c r="K80" s="1"/>
      <c r="Y80" s="7" t="s">
        <v>106</v>
      </c>
      <c r="Z80" s="7" t="s">
        <v>107</v>
      </c>
      <c r="AA80" s="7" t="s">
        <v>108</v>
      </c>
      <c r="AB80" s="7" t="s">
        <v>116</v>
      </c>
      <c r="AC80" s="7">
        <v>2036</v>
      </c>
      <c r="AD80" s="7">
        <v>2.7038829999999998</v>
      </c>
      <c r="AE80" s="7">
        <v>360.94134166999999</v>
      </c>
    </row>
    <row r="81" spans="3:31">
      <c r="C81" s="5"/>
      <c r="D81" s="1"/>
      <c r="E81" s="1"/>
      <c r="F81" s="1"/>
      <c r="G81" s="4"/>
      <c r="H81" s="1"/>
      <c r="I81" s="1"/>
      <c r="J81" s="1"/>
      <c r="K81" s="1"/>
      <c r="Y81" s="7" t="s">
        <v>106</v>
      </c>
      <c r="Z81" s="7" t="s">
        <v>107</v>
      </c>
      <c r="AA81" s="7" t="s">
        <v>108</v>
      </c>
      <c r="AB81" s="7" t="s">
        <v>116</v>
      </c>
      <c r="AC81" s="7">
        <v>2037</v>
      </c>
      <c r="AD81" s="7">
        <v>2.9252850000000001</v>
      </c>
      <c r="AE81" s="7">
        <v>390.49629464999998</v>
      </c>
    </row>
    <row r="82" spans="3:31">
      <c r="C82" s="5"/>
      <c r="D82" s="1"/>
      <c r="E82" s="1"/>
      <c r="F82" s="1"/>
      <c r="G82" s="4"/>
      <c r="H82" s="1"/>
      <c r="I82" s="1"/>
      <c r="J82" s="1"/>
      <c r="K82" s="1"/>
      <c r="Y82" s="7" t="s">
        <v>106</v>
      </c>
      <c r="Z82" s="7" t="s">
        <v>107</v>
      </c>
      <c r="AA82" s="7" t="s">
        <v>108</v>
      </c>
      <c r="AB82" s="7" t="s">
        <v>116</v>
      </c>
      <c r="AC82" s="7">
        <v>2038</v>
      </c>
      <c r="AD82" s="7">
        <v>3.1081729999999999</v>
      </c>
      <c r="AE82" s="7">
        <v>414.91001376999998</v>
      </c>
    </row>
    <row r="83" spans="3:31">
      <c r="C83" s="5"/>
      <c r="D83" s="1"/>
      <c r="E83" s="1"/>
      <c r="F83" s="1"/>
      <c r="G83" s="4"/>
      <c r="H83" s="1"/>
      <c r="I83" s="1"/>
      <c r="J83" s="1"/>
      <c r="K83" s="1"/>
      <c r="Y83" s="7" t="s">
        <v>106</v>
      </c>
      <c r="Z83" s="7" t="s">
        <v>107</v>
      </c>
      <c r="AA83" s="7" t="s">
        <v>108</v>
      </c>
      <c r="AB83" s="7" t="s">
        <v>116</v>
      </c>
      <c r="AC83" s="7">
        <v>2039</v>
      </c>
      <c r="AD83" s="7">
        <v>3.289326</v>
      </c>
      <c r="AE83" s="7">
        <v>439.09212774000002</v>
      </c>
    </row>
    <row r="84" spans="3:31">
      <c r="C84" s="5"/>
      <c r="D84" s="1"/>
      <c r="E84" s="1"/>
      <c r="F84" s="1"/>
      <c r="G84" s="4"/>
      <c r="H84" s="1"/>
      <c r="I84" s="1"/>
      <c r="J84" s="1"/>
      <c r="K84" s="1"/>
      <c r="Y84" s="7" t="s">
        <v>106</v>
      </c>
      <c r="Z84" s="7" t="s">
        <v>107</v>
      </c>
      <c r="AA84" s="7" t="s">
        <v>108</v>
      </c>
      <c r="AB84" s="7" t="s">
        <v>116</v>
      </c>
      <c r="AC84" s="7">
        <v>2040</v>
      </c>
      <c r="AD84" s="7">
        <v>3.4517099999999998</v>
      </c>
      <c r="AE84" s="7">
        <v>460.7687679</v>
      </c>
    </row>
    <row r="85" spans="3:31">
      <c r="C85" s="5"/>
      <c r="D85" s="1"/>
      <c r="E85" s="1"/>
      <c r="F85" s="1"/>
      <c r="G85" s="4"/>
      <c r="H85" s="1"/>
      <c r="I85" s="1"/>
      <c r="J85" s="1"/>
      <c r="K85" s="1"/>
      <c r="Y85" s="7" t="s">
        <v>106</v>
      </c>
      <c r="Z85" s="7" t="s">
        <v>107</v>
      </c>
      <c r="AA85" s="7" t="s">
        <v>108</v>
      </c>
      <c r="AB85" s="7" t="s">
        <v>116</v>
      </c>
      <c r="AC85" s="7">
        <v>2041</v>
      </c>
      <c r="AD85" s="7">
        <v>3.606115</v>
      </c>
      <c r="AE85" s="7">
        <v>481.38029134999999</v>
      </c>
    </row>
    <row r="86" spans="3:31">
      <c r="C86" s="5"/>
      <c r="D86" s="1"/>
      <c r="E86" s="1"/>
      <c r="F86" s="1"/>
      <c r="G86" s="4"/>
      <c r="H86" s="1"/>
      <c r="I86" s="1"/>
      <c r="J86" s="1"/>
      <c r="K86" s="1"/>
      <c r="Y86" s="7" t="s">
        <v>106</v>
      </c>
      <c r="Z86" s="7" t="s">
        <v>107</v>
      </c>
      <c r="AA86" s="7" t="s">
        <v>108</v>
      </c>
      <c r="AB86" s="7" t="s">
        <v>116</v>
      </c>
      <c r="AC86" s="7">
        <v>2042</v>
      </c>
      <c r="AD86" s="7">
        <v>3.7371159999999999</v>
      </c>
      <c r="AE86" s="7">
        <v>498.86761483999999</v>
      </c>
    </row>
    <row r="87" spans="3:31">
      <c r="C87" s="5"/>
      <c r="D87" s="1"/>
      <c r="E87" s="1"/>
      <c r="F87" s="1"/>
      <c r="G87" s="4"/>
      <c r="H87" s="1"/>
      <c r="I87" s="1"/>
      <c r="J87" s="1"/>
      <c r="K87" s="1"/>
      <c r="Y87" s="7" t="s">
        <v>106</v>
      </c>
      <c r="Z87" s="7" t="s">
        <v>107</v>
      </c>
      <c r="AA87" s="7" t="s">
        <v>108</v>
      </c>
      <c r="AB87" s="7" t="s">
        <v>116</v>
      </c>
      <c r="AC87" s="7">
        <v>2043</v>
      </c>
      <c r="AD87" s="7">
        <v>3.851334</v>
      </c>
      <c r="AE87" s="7">
        <v>514.11457566000001</v>
      </c>
    </row>
    <row r="88" spans="3:31">
      <c r="C88" s="5"/>
      <c r="D88" s="1"/>
      <c r="E88" s="1"/>
      <c r="F88" s="1"/>
      <c r="G88" s="4"/>
      <c r="H88" s="1"/>
      <c r="I88" s="1"/>
      <c r="J88" s="1"/>
      <c r="K88" s="1"/>
      <c r="Y88" s="7" t="s">
        <v>106</v>
      </c>
      <c r="Z88" s="7" t="s">
        <v>107</v>
      </c>
      <c r="AA88" s="7" t="s">
        <v>108</v>
      </c>
      <c r="AB88" s="7" t="s">
        <v>116</v>
      </c>
      <c r="AC88" s="7">
        <v>2044</v>
      </c>
      <c r="AD88" s="7">
        <v>3.9505729999999999</v>
      </c>
      <c r="AE88" s="7">
        <v>527.36198977000004</v>
      </c>
    </row>
    <row r="89" spans="3:31">
      <c r="C89" s="5"/>
      <c r="D89" s="1"/>
      <c r="E89" s="1"/>
      <c r="F89" s="1"/>
      <c r="G89" s="4"/>
      <c r="H89" s="1"/>
      <c r="I89" s="1"/>
      <c r="J89" s="1"/>
      <c r="K89" s="1"/>
      <c r="Y89" s="7" t="s">
        <v>106</v>
      </c>
      <c r="Z89" s="7" t="s">
        <v>107</v>
      </c>
      <c r="AA89" s="7" t="s">
        <v>108</v>
      </c>
      <c r="AB89" s="7" t="s">
        <v>116</v>
      </c>
      <c r="AC89" s="7">
        <v>2045</v>
      </c>
      <c r="AD89" s="7">
        <v>4.023879</v>
      </c>
      <c r="AE89" s="7">
        <v>537.14760770999999</v>
      </c>
    </row>
    <row r="90" spans="3:31">
      <c r="C90" s="5"/>
      <c r="D90" s="1"/>
      <c r="E90" s="1"/>
      <c r="F90" s="1"/>
      <c r="G90" s="4"/>
      <c r="H90" s="1"/>
      <c r="I90" s="1"/>
      <c r="J90" s="1"/>
      <c r="K90" s="1"/>
      <c r="Y90" s="7" t="s">
        <v>106</v>
      </c>
      <c r="Z90" s="7" t="s">
        <v>107</v>
      </c>
      <c r="AA90" s="7" t="s">
        <v>108</v>
      </c>
      <c r="AB90" s="7" t="s">
        <v>116</v>
      </c>
      <c r="AC90" s="7">
        <v>2046</v>
      </c>
      <c r="AD90" s="7">
        <v>4.0902659999999997</v>
      </c>
      <c r="AE90" s="7">
        <v>546.00960834</v>
      </c>
    </row>
    <row r="91" spans="3:31">
      <c r="C91" s="5"/>
      <c r="D91" s="1"/>
      <c r="E91" s="1"/>
      <c r="F91" s="1"/>
      <c r="G91" s="4"/>
      <c r="H91" s="1"/>
      <c r="I91" s="1"/>
      <c r="J91" s="1"/>
      <c r="K91" s="1"/>
      <c r="Y91" s="7" t="s">
        <v>106</v>
      </c>
      <c r="Z91" s="7" t="s">
        <v>107</v>
      </c>
      <c r="AA91" s="7" t="s">
        <v>108</v>
      </c>
      <c r="AB91" s="7" t="s">
        <v>116</v>
      </c>
      <c r="AC91" s="7">
        <v>2047</v>
      </c>
      <c r="AD91" s="7">
        <v>4.1562070000000002</v>
      </c>
      <c r="AE91" s="7">
        <v>554.81207242999994</v>
      </c>
    </row>
    <row r="92" spans="3:31">
      <c r="C92" s="5"/>
      <c r="D92" s="1"/>
      <c r="E92" s="1"/>
      <c r="F92" s="1"/>
      <c r="G92" s="4"/>
      <c r="H92" s="1"/>
      <c r="I92" s="1"/>
      <c r="J92" s="1"/>
      <c r="K92" s="1"/>
      <c r="Y92" s="7" t="s">
        <v>106</v>
      </c>
      <c r="Z92" s="7" t="s">
        <v>107</v>
      </c>
      <c r="AA92" s="7" t="s">
        <v>108</v>
      </c>
      <c r="AB92" s="7" t="s">
        <v>116</v>
      </c>
      <c r="AC92" s="7">
        <v>2048</v>
      </c>
      <c r="AD92" s="7">
        <v>4.2324859999999997</v>
      </c>
      <c r="AE92" s="7">
        <v>564.99455613999999</v>
      </c>
    </row>
    <row r="93" spans="3:31">
      <c r="C93" s="5"/>
      <c r="D93" s="1"/>
      <c r="E93" s="1"/>
      <c r="F93" s="1"/>
      <c r="G93" s="4"/>
      <c r="H93" s="1"/>
      <c r="I93" s="1"/>
      <c r="J93" s="1"/>
      <c r="K93" s="1"/>
      <c r="Y93" s="7" t="s">
        <v>106</v>
      </c>
      <c r="Z93" s="7" t="s">
        <v>107</v>
      </c>
      <c r="AA93" s="7" t="s">
        <v>108</v>
      </c>
      <c r="AB93" s="7" t="s">
        <v>116</v>
      </c>
      <c r="AC93" s="7">
        <v>2049</v>
      </c>
      <c r="AD93" s="7">
        <v>4.299245</v>
      </c>
      <c r="AE93" s="7">
        <v>573.90621505000001</v>
      </c>
    </row>
    <row r="94" spans="3:31">
      <c r="C94" s="5"/>
      <c r="D94" s="1"/>
      <c r="E94" s="1"/>
      <c r="F94" s="1"/>
      <c r="G94" s="4"/>
      <c r="H94" s="1"/>
      <c r="I94" s="1"/>
      <c r="J94" s="1"/>
      <c r="K94" s="1"/>
      <c r="Y94" s="7" t="s">
        <v>106</v>
      </c>
      <c r="Z94" s="7" t="s">
        <v>107</v>
      </c>
      <c r="AA94" s="7" t="s">
        <v>108</v>
      </c>
      <c r="AB94" s="7" t="s">
        <v>116</v>
      </c>
      <c r="AC94" s="7">
        <v>2050</v>
      </c>
      <c r="AD94" s="7">
        <v>4.3685090000000004</v>
      </c>
      <c r="AE94" s="7">
        <v>583.15226641000004</v>
      </c>
    </row>
    <row r="95" spans="3:31">
      <c r="C95" s="5"/>
      <c r="D95" s="1"/>
      <c r="E95" s="1"/>
      <c r="F95" s="1"/>
      <c r="G95" s="4"/>
      <c r="H95" s="1"/>
      <c r="I95" s="1"/>
      <c r="J95" s="1"/>
      <c r="K95" s="1"/>
    </row>
    <row r="96" spans="3:31">
      <c r="C96" s="5"/>
      <c r="D96" s="1"/>
      <c r="E96" s="1"/>
      <c r="F96" s="1"/>
      <c r="G96" s="4"/>
      <c r="H96" s="1"/>
      <c r="I96" s="1"/>
      <c r="J96" s="1"/>
      <c r="K96" s="1"/>
    </row>
    <row r="97" spans="3:11">
      <c r="C97" s="5"/>
      <c r="D97" s="1"/>
      <c r="E97" s="1"/>
      <c r="F97" s="1"/>
      <c r="G97" s="4"/>
      <c r="H97" s="1"/>
      <c r="I97" s="1"/>
      <c r="J97" s="1"/>
      <c r="K97" s="1"/>
    </row>
    <row r="98" spans="3:11">
      <c r="C98" s="5"/>
      <c r="D98" s="1"/>
      <c r="E98" s="1"/>
      <c r="F98" s="1"/>
      <c r="G98" s="4"/>
      <c r="H98" s="1"/>
      <c r="I98" s="1"/>
      <c r="J98" s="1"/>
      <c r="K98" s="1"/>
    </row>
    <row r="99" spans="3:11">
      <c r="C99" s="5"/>
      <c r="D99" s="1"/>
      <c r="E99" s="1"/>
      <c r="F99" s="1"/>
      <c r="G99" s="4"/>
      <c r="H99" s="1"/>
      <c r="I99" s="1"/>
      <c r="J99" s="1"/>
      <c r="K99" s="1"/>
    </row>
    <row r="100" spans="3:11">
      <c r="C100" s="5"/>
      <c r="D100" s="1"/>
      <c r="E100" s="1"/>
      <c r="F100" s="1"/>
      <c r="G100" s="4"/>
      <c r="H100" s="1"/>
      <c r="I100" s="1"/>
      <c r="J100" s="1"/>
      <c r="K100" s="1"/>
    </row>
    <row r="101" spans="3:11">
      <c r="C101" s="5"/>
      <c r="D101" s="1"/>
      <c r="E101" s="1"/>
      <c r="F101" s="1"/>
      <c r="G101" s="4"/>
      <c r="H101" s="1"/>
      <c r="I101" s="1"/>
      <c r="J101" s="1"/>
      <c r="K101" s="1"/>
    </row>
    <row r="102" spans="3:11">
      <c r="C102" s="5"/>
      <c r="D102" s="1"/>
      <c r="E102" s="1"/>
      <c r="F102" s="1"/>
      <c r="G102" s="4"/>
      <c r="H102" s="1"/>
      <c r="I102" s="1"/>
      <c r="J102" s="1"/>
      <c r="K102" s="1"/>
    </row>
    <row r="103" spans="3:11">
      <c r="C103" s="5"/>
      <c r="D103" s="1"/>
      <c r="E103" s="1"/>
      <c r="F103" s="1"/>
      <c r="G103" s="4"/>
      <c r="H103" s="1"/>
      <c r="I103" s="1"/>
      <c r="J103" s="1"/>
      <c r="K103" s="1"/>
    </row>
    <row r="104" spans="3:11">
      <c r="C104" s="3"/>
      <c r="I104" s="8"/>
    </row>
    <row r="105" spans="3:11">
      <c r="C105" s="3"/>
      <c r="I105" s="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0"/>
  <sheetViews>
    <sheetView zoomScale="70" zoomScaleNormal="70" workbookViewId="0">
      <selection activeCell="G10" sqref="G10:L10"/>
    </sheetView>
  </sheetViews>
  <sheetFormatPr defaultColWidth="8.7265625" defaultRowHeight="14.5"/>
  <cols>
    <col min="1" max="1" width="65.08984375" style="1" customWidth="1"/>
    <col min="2" max="10" width="8.7265625" style="1"/>
    <col min="11" max="11" width="11.54296875" style="1" customWidth="1"/>
    <col min="12" max="12" width="12.81640625" style="1"/>
    <col min="14" max="14" width="19.54296875" customWidth="1"/>
    <col min="15" max="15" width="22.6328125" customWidth="1"/>
    <col min="16" max="18" width="12.81640625"/>
  </cols>
  <sheetData>
    <row r="1" spans="1:18">
      <c r="A1" s="1" t="s">
        <v>19</v>
      </c>
      <c r="B1" s="1" t="s">
        <v>20</v>
      </c>
    </row>
    <row r="4" spans="1:18">
      <c r="B4" s="2" t="s">
        <v>0</v>
      </c>
    </row>
    <row r="5" spans="1:18">
      <c r="B5" s="1" t="s">
        <v>1</v>
      </c>
    </row>
    <row r="8" spans="1:18">
      <c r="J8" s="1" t="s">
        <v>2</v>
      </c>
    </row>
    <row r="9" spans="1:18">
      <c r="B9" s="1" t="s">
        <v>3</v>
      </c>
      <c r="C9" s="1" t="s">
        <v>4</v>
      </c>
      <c r="D9" s="1" t="s">
        <v>5</v>
      </c>
      <c r="E9" s="1" t="s">
        <v>6</v>
      </c>
      <c r="F9" s="1" t="s">
        <v>7</v>
      </c>
      <c r="G9" s="1" t="s">
        <v>8</v>
      </c>
      <c r="H9" s="1" t="s">
        <v>9</v>
      </c>
      <c r="I9" s="1" t="s">
        <v>10</v>
      </c>
      <c r="J9" s="1" t="s">
        <v>11</v>
      </c>
      <c r="K9" s="1" t="s">
        <v>12</v>
      </c>
      <c r="L9" s="1" t="s">
        <v>13</v>
      </c>
      <c r="N9" s="40"/>
      <c r="P9" s="41" t="s">
        <v>21</v>
      </c>
      <c r="Q9" s="41" t="s">
        <v>22</v>
      </c>
      <c r="R9" s="42" t="s">
        <v>23</v>
      </c>
    </row>
    <row r="10" spans="1:18">
      <c r="B10" s="1" t="s">
        <v>24</v>
      </c>
      <c r="G10" t="s">
        <v>25</v>
      </c>
      <c r="I10" s="1">
        <v>2020</v>
      </c>
      <c r="J10" s="1" t="s">
        <v>16</v>
      </c>
      <c r="K10" s="1">
        <v>1</v>
      </c>
      <c r="L10" s="1">
        <f>SUM(P10:R10)*1000</f>
        <v>302987.16466000001</v>
      </c>
      <c r="N10" s="7"/>
      <c r="P10" s="13">
        <v>73.575880659999996</v>
      </c>
      <c r="Q10">
        <v>183.35402999999999</v>
      </c>
      <c r="R10">
        <v>46.057254</v>
      </c>
    </row>
    <row r="11" spans="1:18">
      <c r="G11" t="s">
        <v>25</v>
      </c>
      <c r="I11" s="1">
        <v>2021</v>
      </c>
      <c r="J11" s="1" t="s">
        <v>16</v>
      </c>
      <c r="K11" s="1">
        <v>1</v>
      </c>
      <c r="L11" s="1">
        <f t="shared" ref="L11:L40" si="0">SUM(P11:R11)*1000</f>
        <v>312948.70898</v>
      </c>
      <c r="N11" s="7"/>
      <c r="P11" s="1">
        <v>76.812552830000001</v>
      </c>
      <c r="Q11" s="7">
        <v>189.15235150000001</v>
      </c>
      <c r="R11" s="7">
        <v>46.983804650000003</v>
      </c>
    </row>
    <row r="12" spans="1:18">
      <c r="G12" t="s">
        <v>25</v>
      </c>
      <c r="I12" s="1">
        <v>2022</v>
      </c>
      <c r="J12" s="1" t="s">
        <v>16</v>
      </c>
      <c r="K12" s="1">
        <v>1</v>
      </c>
      <c r="L12" s="1">
        <f t="shared" si="0"/>
        <v>311563.88228000002</v>
      </c>
      <c r="N12" s="7"/>
      <c r="P12" s="1">
        <v>74.206674160000006</v>
      </c>
      <c r="Q12" s="7">
        <v>191.4234074</v>
      </c>
      <c r="R12" s="7">
        <v>45.933800720000001</v>
      </c>
    </row>
    <row r="13" spans="1:18">
      <c r="G13" t="s">
        <v>25</v>
      </c>
      <c r="I13" s="1">
        <v>2023</v>
      </c>
      <c r="J13" s="1" t="s">
        <v>16</v>
      </c>
      <c r="K13" s="1">
        <v>1</v>
      </c>
      <c r="L13" s="1">
        <f t="shared" si="0"/>
        <v>309823.70999</v>
      </c>
      <c r="N13" s="7"/>
      <c r="P13" s="1">
        <v>75.928642159999995</v>
      </c>
      <c r="Q13" s="7">
        <v>188.9921654</v>
      </c>
      <c r="R13" s="7">
        <v>44.902902429999997</v>
      </c>
    </row>
    <row r="14" spans="1:18">
      <c r="G14" t="s">
        <v>25</v>
      </c>
      <c r="I14" s="1">
        <v>2024</v>
      </c>
      <c r="J14" s="1" t="s">
        <v>16</v>
      </c>
      <c r="K14" s="1">
        <v>1</v>
      </c>
      <c r="L14" s="1">
        <f t="shared" si="0"/>
        <v>301427.55274000001</v>
      </c>
      <c r="N14" s="7"/>
      <c r="P14" s="1">
        <v>74.525015740000001</v>
      </c>
      <c r="Q14" s="7">
        <v>182.8381675</v>
      </c>
      <c r="R14" s="7">
        <v>44.064369499999998</v>
      </c>
    </row>
    <row r="15" spans="1:18">
      <c r="G15" t="s">
        <v>25</v>
      </c>
      <c r="I15" s="1">
        <v>2025</v>
      </c>
      <c r="J15" s="1" t="s">
        <v>16</v>
      </c>
      <c r="K15" s="1">
        <v>1</v>
      </c>
      <c r="L15" s="1">
        <f t="shared" si="0"/>
        <v>290395.40567000001</v>
      </c>
      <c r="N15" s="7"/>
      <c r="P15" s="1">
        <v>72.073381979999994</v>
      </c>
      <c r="Q15" s="7">
        <v>175.98473190000001</v>
      </c>
      <c r="R15" s="7">
        <v>42.337291790000002</v>
      </c>
    </row>
    <row r="16" spans="1:18">
      <c r="G16" t="s">
        <v>25</v>
      </c>
      <c r="I16" s="1">
        <v>2026</v>
      </c>
      <c r="J16" s="1" t="s">
        <v>16</v>
      </c>
      <c r="K16" s="1">
        <v>1</v>
      </c>
      <c r="L16" s="1">
        <f t="shared" si="0"/>
        <v>281488.39325999998</v>
      </c>
      <c r="N16" s="7"/>
      <c r="P16" s="1">
        <v>69.681193890000003</v>
      </c>
      <c r="Q16" s="7">
        <v>170.47122899999999</v>
      </c>
      <c r="R16" s="7">
        <v>41.335970369999998</v>
      </c>
    </row>
    <row r="17" spans="7:18">
      <c r="G17" t="s">
        <v>25</v>
      </c>
      <c r="I17" s="1">
        <v>2027</v>
      </c>
      <c r="J17" s="1" t="s">
        <v>16</v>
      </c>
      <c r="K17" s="1">
        <v>1</v>
      </c>
      <c r="L17" s="1">
        <f t="shared" si="0"/>
        <v>270359.20554</v>
      </c>
      <c r="N17" s="7"/>
      <c r="P17" s="1">
        <v>68.240443119999995</v>
      </c>
      <c r="Q17" s="7">
        <v>161.76022259999999</v>
      </c>
      <c r="R17" s="7">
        <v>40.358539819999997</v>
      </c>
    </row>
    <row r="18" spans="7:18">
      <c r="G18" t="s">
        <v>25</v>
      </c>
      <c r="I18" s="1">
        <v>2028</v>
      </c>
      <c r="J18" s="1" t="s">
        <v>16</v>
      </c>
      <c r="K18" s="1">
        <v>1</v>
      </c>
      <c r="L18" s="1">
        <f t="shared" si="0"/>
        <v>256250.67236999999</v>
      </c>
      <c r="N18" s="7"/>
      <c r="P18" s="1">
        <v>65.911880969999999</v>
      </c>
      <c r="Q18" s="7">
        <v>151.19344630000001</v>
      </c>
      <c r="R18" s="7">
        <v>39.1453451</v>
      </c>
    </row>
    <row r="19" spans="7:18">
      <c r="G19" t="s">
        <v>25</v>
      </c>
      <c r="I19" s="1">
        <v>2029</v>
      </c>
      <c r="J19" s="1" t="s">
        <v>16</v>
      </c>
      <c r="K19" s="1">
        <v>1</v>
      </c>
      <c r="L19" s="1">
        <f t="shared" si="0"/>
        <v>238611.76951000001</v>
      </c>
      <c r="N19" s="7"/>
      <c r="P19" s="1">
        <v>61.589421829999999</v>
      </c>
      <c r="Q19" s="7">
        <v>139.06228669999999</v>
      </c>
      <c r="R19" s="7">
        <v>37.960060980000002</v>
      </c>
    </row>
    <row r="20" spans="7:18">
      <c r="G20" t="s">
        <v>25</v>
      </c>
      <c r="I20" s="1">
        <v>2030</v>
      </c>
      <c r="J20" s="1" t="s">
        <v>16</v>
      </c>
      <c r="K20" s="1">
        <v>1</v>
      </c>
      <c r="L20" s="1">
        <f t="shared" si="0"/>
        <v>220055.81598000001</v>
      </c>
      <c r="N20" s="7"/>
      <c r="P20" s="1">
        <v>57.125181619999999</v>
      </c>
      <c r="Q20" s="7">
        <v>126.28421779999999</v>
      </c>
      <c r="R20" s="7">
        <v>36.646416559999999</v>
      </c>
    </row>
    <row r="21" spans="7:18">
      <c r="G21" t="s">
        <v>25</v>
      </c>
      <c r="I21" s="1">
        <v>2031</v>
      </c>
      <c r="J21" s="1" t="s">
        <v>16</v>
      </c>
      <c r="K21" s="1">
        <v>1</v>
      </c>
      <c r="L21" s="1">
        <f t="shared" si="0"/>
        <v>206380.81083999999</v>
      </c>
      <c r="N21" s="7"/>
      <c r="P21" s="1">
        <v>54.970997160000003</v>
      </c>
      <c r="Q21" s="7">
        <v>115.17494739999999</v>
      </c>
      <c r="R21" s="7">
        <v>36.234866279999999</v>
      </c>
    </row>
    <row r="22" spans="7:18">
      <c r="G22" t="s">
        <v>25</v>
      </c>
      <c r="I22" s="1">
        <v>2032</v>
      </c>
      <c r="J22" s="1" t="s">
        <v>16</v>
      </c>
      <c r="K22" s="1">
        <v>1</v>
      </c>
      <c r="L22" s="1">
        <f t="shared" si="0"/>
        <v>192421.00829999999</v>
      </c>
      <c r="N22" s="7"/>
      <c r="P22" s="1">
        <v>52.097565109999998</v>
      </c>
      <c r="Q22" s="7">
        <v>104.4717157</v>
      </c>
      <c r="R22" s="7">
        <v>35.851727490000002</v>
      </c>
    </row>
    <row r="23" spans="7:18">
      <c r="G23" t="s">
        <v>25</v>
      </c>
      <c r="I23" s="1">
        <v>2033</v>
      </c>
      <c r="J23" s="1" t="s">
        <v>16</v>
      </c>
      <c r="K23" s="1">
        <v>1</v>
      </c>
      <c r="L23" s="1">
        <f t="shared" si="0"/>
        <v>176760.24424</v>
      </c>
      <c r="N23" s="7"/>
      <c r="P23" s="1">
        <v>48.934224110000002</v>
      </c>
      <c r="Q23" s="7">
        <v>92.411140160000002</v>
      </c>
      <c r="R23" s="7">
        <v>35.414879970000001</v>
      </c>
    </row>
    <row r="24" spans="7:18">
      <c r="G24" t="s">
        <v>25</v>
      </c>
      <c r="I24" s="1">
        <v>2034</v>
      </c>
      <c r="J24" s="1" t="s">
        <v>16</v>
      </c>
      <c r="K24" s="1">
        <v>1</v>
      </c>
      <c r="L24" s="1">
        <f t="shared" si="0"/>
        <v>160729.21249000001</v>
      </c>
      <c r="N24" s="7"/>
      <c r="P24" s="1">
        <v>45.328652249999998</v>
      </c>
      <c r="Q24" s="7">
        <v>80.548194690000003</v>
      </c>
      <c r="R24" s="7">
        <v>34.852365550000002</v>
      </c>
    </row>
    <row r="25" spans="7:18">
      <c r="G25" t="s">
        <v>25</v>
      </c>
      <c r="I25" s="1">
        <v>2035</v>
      </c>
      <c r="J25" s="1" t="s">
        <v>16</v>
      </c>
      <c r="K25" s="1">
        <v>1</v>
      </c>
      <c r="L25" s="1">
        <f t="shared" si="0"/>
        <v>148917.4602</v>
      </c>
      <c r="N25" s="7"/>
      <c r="P25" s="1">
        <v>43.762252089999997</v>
      </c>
      <c r="Q25" s="7">
        <v>70.824850119999994</v>
      </c>
      <c r="R25" s="7">
        <v>34.330357990000003</v>
      </c>
    </row>
    <row r="26" spans="7:18">
      <c r="G26" t="s">
        <v>25</v>
      </c>
      <c r="I26" s="1">
        <v>2036</v>
      </c>
      <c r="J26" s="1" t="s">
        <v>16</v>
      </c>
      <c r="K26" s="1">
        <v>1</v>
      </c>
      <c r="L26" s="1">
        <f t="shared" si="0"/>
        <v>136599.10678999999</v>
      </c>
      <c r="N26" s="7"/>
      <c r="P26" s="1">
        <v>40.648192739999999</v>
      </c>
      <c r="Q26" s="7">
        <v>62.174816980000003</v>
      </c>
      <c r="R26" s="7">
        <v>33.776097069999999</v>
      </c>
    </row>
    <row r="27" spans="7:18">
      <c r="G27" t="s">
        <v>25</v>
      </c>
      <c r="I27" s="1">
        <v>2037</v>
      </c>
      <c r="J27" s="1" t="s">
        <v>16</v>
      </c>
      <c r="K27" s="1">
        <v>1</v>
      </c>
      <c r="L27" s="1">
        <f t="shared" si="0"/>
        <v>124633.63159999999</v>
      </c>
      <c r="N27" s="7"/>
      <c r="P27" s="1">
        <v>37.478321039999997</v>
      </c>
      <c r="Q27" s="7">
        <v>53.966104459999997</v>
      </c>
      <c r="R27" s="7">
        <v>33.1892061</v>
      </c>
    </row>
    <row r="28" spans="7:18">
      <c r="G28" t="s">
        <v>25</v>
      </c>
      <c r="I28" s="1">
        <v>2038</v>
      </c>
      <c r="J28" s="1" t="s">
        <v>16</v>
      </c>
      <c r="K28" s="1">
        <v>1</v>
      </c>
      <c r="L28" s="1">
        <f t="shared" si="0"/>
        <v>114894.35647</v>
      </c>
      <c r="N28" s="7"/>
      <c r="P28" s="1">
        <v>33.998947039999997</v>
      </c>
      <c r="Q28" s="7">
        <v>48.340059699999998</v>
      </c>
      <c r="R28" s="7">
        <v>32.555349730000003</v>
      </c>
    </row>
    <row r="29" spans="7:18">
      <c r="G29" t="s">
        <v>25</v>
      </c>
      <c r="I29" s="1">
        <v>2039</v>
      </c>
      <c r="J29" s="1" t="s">
        <v>16</v>
      </c>
      <c r="K29" s="1">
        <v>1</v>
      </c>
      <c r="L29" s="1">
        <f t="shared" si="0"/>
        <v>107829.05353</v>
      </c>
      <c r="N29" s="7"/>
      <c r="P29" s="1">
        <v>30.89853978</v>
      </c>
      <c r="Q29" s="7">
        <v>44.975569219999997</v>
      </c>
      <c r="R29" s="7">
        <v>31.954944529999999</v>
      </c>
    </row>
    <row r="30" spans="7:18">
      <c r="G30" t="s">
        <v>25</v>
      </c>
      <c r="I30" s="1">
        <v>2040</v>
      </c>
      <c r="J30" s="1" t="s">
        <v>16</v>
      </c>
      <c r="K30" s="1">
        <v>1</v>
      </c>
      <c r="L30" s="1">
        <f t="shared" si="0"/>
        <v>101031.75117</v>
      </c>
      <c r="N30" s="7"/>
      <c r="P30" s="1">
        <v>28.383289850000001</v>
      </c>
      <c r="Q30" s="7">
        <v>41.279736970000002</v>
      </c>
      <c r="R30" s="7">
        <v>31.368724350000001</v>
      </c>
    </row>
    <row r="31" spans="7:18">
      <c r="G31" t="s">
        <v>25</v>
      </c>
      <c r="I31" s="1">
        <v>2041</v>
      </c>
      <c r="J31" s="1" t="s">
        <v>16</v>
      </c>
      <c r="K31" s="1">
        <v>1</v>
      </c>
      <c r="L31" s="1">
        <f t="shared" si="0"/>
        <v>94087.807260000001</v>
      </c>
      <c r="N31" s="7"/>
      <c r="P31" s="1">
        <v>26.320488439999998</v>
      </c>
      <c r="Q31" s="7">
        <v>37.136396329999997</v>
      </c>
      <c r="R31" s="7">
        <v>30.63092249</v>
      </c>
    </row>
    <row r="32" spans="7:18">
      <c r="G32" t="s">
        <v>25</v>
      </c>
      <c r="I32" s="1">
        <v>2042</v>
      </c>
      <c r="J32" s="1" t="s">
        <v>16</v>
      </c>
      <c r="K32" s="1">
        <v>1</v>
      </c>
      <c r="L32" s="1">
        <f t="shared" si="0"/>
        <v>89701.734920000003</v>
      </c>
      <c r="N32" s="7"/>
      <c r="P32" s="1">
        <v>25.165380859999999</v>
      </c>
      <c r="Q32" s="7">
        <v>34.53693019</v>
      </c>
      <c r="R32" s="7">
        <v>29.999423870000001</v>
      </c>
    </row>
    <row r="33" spans="7:18">
      <c r="G33" t="s">
        <v>25</v>
      </c>
      <c r="I33" s="1">
        <v>2043</v>
      </c>
      <c r="J33" s="1" t="s">
        <v>16</v>
      </c>
      <c r="K33" s="1">
        <v>1</v>
      </c>
      <c r="L33" s="1">
        <f t="shared" si="0"/>
        <v>85538.325630000007</v>
      </c>
      <c r="N33" s="7"/>
      <c r="P33" s="1">
        <v>23.99288735</v>
      </c>
      <c r="Q33" s="7">
        <v>32.130853739999999</v>
      </c>
      <c r="R33" s="7">
        <v>29.41458454</v>
      </c>
    </row>
    <row r="34" spans="7:18">
      <c r="G34" t="s">
        <v>25</v>
      </c>
      <c r="I34" s="1">
        <v>2044</v>
      </c>
      <c r="J34" s="1" t="s">
        <v>16</v>
      </c>
      <c r="K34" s="1">
        <v>1</v>
      </c>
      <c r="L34" s="1">
        <f t="shared" si="0"/>
        <v>81975.286989999993</v>
      </c>
      <c r="N34" s="7"/>
      <c r="P34" s="1">
        <v>23.110918259999998</v>
      </c>
      <c r="Q34" s="7">
        <v>29.991838600000001</v>
      </c>
      <c r="R34" s="7">
        <v>28.872530130000001</v>
      </c>
    </row>
    <row r="35" spans="7:18">
      <c r="G35" t="s">
        <v>25</v>
      </c>
      <c r="I35" s="1">
        <v>2045</v>
      </c>
      <c r="J35" s="1" t="s">
        <v>16</v>
      </c>
      <c r="K35" s="1">
        <v>1</v>
      </c>
      <c r="L35" s="1">
        <f t="shared" si="0"/>
        <v>77677.998970000001</v>
      </c>
      <c r="N35" s="7"/>
      <c r="P35" s="1">
        <v>22.34053179</v>
      </c>
      <c r="Q35" s="7">
        <v>26.986494270000001</v>
      </c>
      <c r="R35" s="7">
        <v>28.350972909999999</v>
      </c>
    </row>
    <row r="36" spans="7:18">
      <c r="G36" t="s">
        <v>25</v>
      </c>
      <c r="I36" s="1">
        <v>2046</v>
      </c>
      <c r="J36" s="1" t="s">
        <v>16</v>
      </c>
      <c r="K36" s="1">
        <v>1</v>
      </c>
      <c r="L36" s="1">
        <f t="shared" si="0"/>
        <v>73047.045689999999</v>
      </c>
      <c r="N36" s="7"/>
      <c r="P36" s="1">
        <v>21.50986558</v>
      </c>
      <c r="Q36" s="7">
        <v>23.706472130000002</v>
      </c>
      <c r="R36" s="7">
        <v>27.83070798</v>
      </c>
    </row>
    <row r="37" spans="7:18">
      <c r="G37" t="s">
        <v>25</v>
      </c>
      <c r="I37" s="1">
        <v>2047</v>
      </c>
      <c r="J37" s="1" t="s">
        <v>16</v>
      </c>
      <c r="K37" s="1">
        <v>1</v>
      </c>
      <c r="L37" s="1">
        <f t="shared" si="0"/>
        <v>70246.850309999994</v>
      </c>
      <c r="N37" s="7"/>
      <c r="P37" s="1">
        <v>20.91647133</v>
      </c>
      <c r="Q37" s="7">
        <v>21.98620828</v>
      </c>
      <c r="R37" s="7">
        <v>27.344170699999999</v>
      </c>
    </row>
    <row r="38" spans="7:18">
      <c r="G38" t="s">
        <v>25</v>
      </c>
      <c r="I38" s="1">
        <v>2048</v>
      </c>
      <c r="J38" s="1" t="s">
        <v>16</v>
      </c>
      <c r="K38" s="1">
        <v>1</v>
      </c>
      <c r="L38" s="1">
        <f t="shared" si="0"/>
        <v>67493.949989999994</v>
      </c>
      <c r="N38" s="7"/>
      <c r="P38" s="1">
        <v>20.24502532</v>
      </c>
      <c r="Q38" s="7">
        <v>20.350390709999999</v>
      </c>
      <c r="R38" s="7">
        <v>26.898533960000002</v>
      </c>
    </row>
    <row r="39" spans="7:18">
      <c r="G39" t="s">
        <v>25</v>
      </c>
      <c r="I39" s="1">
        <v>2049</v>
      </c>
      <c r="J39" s="1" t="s">
        <v>16</v>
      </c>
      <c r="K39" s="1">
        <v>1</v>
      </c>
      <c r="L39" s="1">
        <f t="shared" si="0"/>
        <v>65203.63521</v>
      </c>
      <c r="N39" s="7"/>
      <c r="P39" s="1">
        <v>19.812241239999999</v>
      </c>
      <c r="Q39" s="7">
        <v>18.85442128</v>
      </c>
      <c r="R39" s="7">
        <v>26.536972689999999</v>
      </c>
    </row>
    <row r="40" spans="7:18">
      <c r="G40" t="s">
        <v>25</v>
      </c>
      <c r="I40" s="1">
        <v>2050</v>
      </c>
      <c r="J40" s="1" t="s">
        <v>16</v>
      </c>
      <c r="K40" s="1">
        <v>1</v>
      </c>
      <c r="L40" s="1">
        <f t="shared" si="0"/>
        <v>62932.270700000001</v>
      </c>
      <c r="N40" s="7"/>
      <c r="P40" s="1">
        <v>19.375962730000001</v>
      </c>
      <c r="Q40" s="7">
        <v>17.355222220000002</v>
      </c>
      <c r="R40" s="7">
        <v>26.201085750000001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O41"/>
  <sheetViews>
    <sheetView workbookViewId="0">
      <selection activeCell="G11" sqref="G11:N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7" t="s">
        <v>26</v>
      </c>
    </row>
    <row r="11" spans="2:15">
      <c r="B11" s="1" t="s">
        <v>27</v>
      </c>
      <c r="G11" t="s">
        <v>28</v>
      </c>
      <c r="I11" s="1">
        <v>2020</v>
      </c>
      <c r="J11" s="1" t="s">
        <v>16</v>
      </c>
      <c r="K11" s="1">
        <v>1</v>
      </c>
      <c r="L11" s="1">
        <f>N11*1000</f>
        <v>0</v>
      </c>
      <c r="N11">
        <v>0</v>
      </c>
    </row>
    <row r="12" spans="2:15">
      <c r="G12" t="s">
        <v>28</v>
      </c>
      <c r="I12" s="1">
        <v>2021</v>
      </c>
      <c r="J12" s="1" t="s">
        <v>16</v>
      </c>
      <c r="K12" s="1">
        <v>1</v>
      </c>
      <c r="L12" s="1">
        <f t="shared" ref="L12:L41" si="0">N12*1000</f>
        <v>0</v>
      </c>
      <c r="N12" s="7">
        <v>0</v>
      </c>
      <c r="O12" s="1"/>
    </row>
    <row r="13" spans="2:15">
      <c r="G13" t="s">
        <v>28</v>
      </c>
      <c r="I13" s="1">
        <v>2022</v>
      </c>
      <c r="J13" s="1" t="s">
        <v>16</v>
      </c>
      <c r="K13" s="1">
        <v>1</v>
      </c>
      <c r="L13" s="1">
        <f t="shared" si="0"/>
        <v>1.1317330000000001</v>
      </c>
      <c r="N13" s="7">
        <v>1.131733E-3</v>
      </c>
      <c r="O13" s="1"/>
    </row>
    <row r="14" spans="2:15">
      <c r="G14" t="s">
        <v>28</v>
      </c>
      <c r="I14" s="1">
        <v>2023</v>
      </c>
      <c r="J14" s="1" t="s">
        <v>16</v>
      </c>
      <c r="K14" s="1">
        <v>1</v>
      </c>
      <c r="L14" s="1">
        <f t="shared" si="0"/>
        <v>0.310608</v>
      </c>
      <c r="N14" s="7">
        <v>3.1060799999999998E-4</v>
      </c>
      <c r="O14" s="1"/>
    </row>
    <row r="15" spans="2:15">
      <c r="G15" t="s">
        <v>28</v>
      </c>
      <c r="I15" s="1">
        <v>2024</v>
      </c>
      <c r="J15" s="1" t="s">
        <v>16</v>
      </c>
      <c r="K15" s="1">
        <v>1</v>
      </c>
      <c r="L15" s="1">
        <f t="shared" si="0"/>
        <v>67.310900000000004</v>
      </c>
      <c r="N15" s="7">
        <v>6.7310900000000007E-2</v>
      </c>
      <c r="O15" s="1"/>
    </row>
    <row r="16" spans="2:15">
      <c r="G16" t="s">
        <v>28</v>
      </c>
      <c r="I16" s="1">
        <v>2025</v>
      </c>
      <c r="J16" s="1" t="s">
        <v>16</v>
      </c>
      <c r="K16" s="1">
        <v>1</v>
      </c>
      <c r="L16" s="1">
        <f t="shared" si="0"/>
        <v>164.262</v>
      </c>
      <c r="N16" s="7">
        <v>0.16426199999999999</v>
      </c>
      <c r="O16" s="1"/>
    </row>
    <row r="17" spans="7:15">
      <c r="G17" t="s">
        <v>28</v>
      </c>
      <c r="I17" s="1">
        <v>2026</v>
      </c>
      <c r="J17" s="1" t="s">
        <v>16</v>
      </c>
      <c r="K17" s="1">
        <v>1</v>
      </c>
      <c r="L17" s="1">
        <f t="shared" si="0"/>
        <v>244.863</v>
      </c>
      <c r="N17" s="7">
        <v>0.244863</v>
      </c>
      <c r="O17" s="1"/>
    </row>
    <row r="18" spans="7:15">
      <c r="G18" t="s">
        <v>28</v>
      </c>
      <c r="I18" s="1">
        <v>2027</v>
      </c>
      <c r="J18" s="1" t="s">
        <v>16</v>
      </c>
      <c r="K18" s="1">
        <v>1</v>
      </c>
      <c r="L18" s="1">
        <f t="shared" si="0"/>
        <v>303.81200000000001</v>
      </c>
      <c r="N18" s="7">
        <v>0.30381200000000003</v>
      </c>
      <c r="O18" s="1"/>
    </row>
    <row r="19" spans="7:15">
      <c r="G19" t="s">
        <v>28</v>
      </c>
      <c r="I19" s="1">
        <v>2028</v>
      </c>
      <c r="J19" s="1" t="s">
        <v>16</v>
      </c>
      <c r="K19" s="1">
        <v>1</v>
      </c>
      <c r="L19" s="1">
        <f t="shared" si="0"/>
        <v>344.79199999999997</v>
      </c>
      <c r="N19" s="7">
        <v>0.34479199999999999</v>
      </c>
      <c r="O19" s="1"/>
    </row>
    <row r="20" spans="7:15">
      <c r="G20" t="s">
        <v>28</v>
      </c>
      <c r="I20" s="1">
        <v>2029</v>
      </c>
      <c r="J20" s="1" t="s">
        <v>16</v>
      </c>
      <c r="K20" s="1">
        <v>1</v>
      </c>
      <c r="L20" s="1">
        <f t="shared" si="0"/>
        <v>414.536</v>
      </c>
      <c r="N20" s="7">
        <v>0.41453600000000002</v>
      </c>
      <c r="O20" s="1"/>
    </row>
    <row r="21" spans="7:15">
      <c r="G21" t="s">
        <v>28</v>
      </c>
      <c r="I21" s="1">
        <v>2030</v>
      </c>
      <c r="J21" s="1" t="s">
        <v>16</v>
      </c>
      <c r="K21" s="1">
        <v>1</v>
      </c>
      <c r="L21" s="1">
        <f t="shared" si="0"/>
        <v>529.49199999999996</v>
      </c>
      <c r="N21" s="7">
        <v>0.52949199999999996</v>
      </c>
      <c r="O21" s="1"/>
    </row>
    <row r="22" spans="7:15">
      <c r="G22" t="s">
        <v>28</v>
      </c>
      <c r="I22" s="1">
        <v>2031</v>
      </c>
      <c r="J22" s="1" t="s">
        <v>16</v>
      </c>
      <c r="K22" s="1">
        <v>1</v>
      </c>
      <c r="L22" s="1">
        <f t="shared" si="0"/>
        <v>426.10899999999998</v>
      </c>
      <c r="N22" s="7">
        <v>0.42610900000000002</v>
      </c>
      <c r="O22" s="1"/>
    </row>
    <row r="23" spans="7:15">
      <c r="G23" t="s">
        <v>28</v>
      </c>
      <c r="I23" s="1">
        <v>2032</v>
      </c>
      <c r="J23" s="1" t="s">
        <v>16</v>
      </c>
      <c r="K23" s="1">
        <v>1</v>
      </c>
      <c r="L23" s="1">
        <f t="shared" si="0"/>
        <v>200.55279999999999</v>
      </c>
      <c r="N23" s="7">
        <v>0.2005528</v>
      </c>
      <c r="O23" s="1"/>
    </row>
    <row r="24" spans="7:15">
      <c r="G24" t="s">
        <v>28</v>
      </c>
      <c r="I24" s="1">
        <v>2033</v>
      </c>
      <c r="J24" s="1" t="s">
        <v>16</v>
      </c>
      <c r="K24" s="1">
        <v>1</v>
      </c>
      <c r="L24" s="1">
        <f t="shared" si="0"/>
        <v>0</v>
      </c>
      <c r="N24" s="7">
        <v>0</v>
      </c>
      <c r="O24" s="1">
        <v>-1.2553E-2</v>
      </c>
    </row>
    <row r="25" spans="7:15">
      <c r="G25" t="s">
        <v>28</v>
      </c>
      <c r="I25" s="1">
        <v>2034</v>
      </c>
      <c r="J25" s="1" t="s">
        <v>16</v>
      </c>
      <c r="K25" s="1">
        <v>1</v>
      </c>
      <c r="L25" s="1">
        <f t="shared" si="0"/>
        <v>0</v>
      </c>
      <c r="N25" s="7">
        <v>0</v>
      </c>
      <c r="O25" s="1">
        <v>-0.29885</v>
      </c>
    </row>
    <row r="26" spans="7:15">
      <c r="G26" t="s">
        <v>28</v>
      </c>
      <c r="I26" s="1">
        <v>2035</v>
      </c>
      <c r="J26" s="1" t="s">
        <v>16</v>
      </c>
      <c r="K26" s="1">
        <v>1</v>
      </c>
      <c r="L26" s="1">
        <f t="shared" si="0"/>
        <v>0</v>
      </c>
      <c r="N26" s="7">
        <v>0</v>
      </c>
      <c r="O26" s="1">
        <v>-1.0398951999999999</v>
      </c>
    </row>
    <row r="27" spans="7:15">
      <c r="G27" t="s">
        <v>28</v>
      </c>
      <c r="I27" s="1">
        <v>2036</v>
      </c>
      <c r="J27" s="1" t="s">
        <v>16</v>
      </c>
      <c r="K27" s="1">
        <v>1</v>
      </c>
      <c r="L27" s="1">
        <f t="shared" si="0"/>
        <v>0</v>
      </c>
      <c r="N27" s="7">
        <v>0</v>
      </c>
      <c r="O27" s="1">
        <v>-2.1287020000000001</v>
      </c>
    </row>
    <row r="28" spans="7:15">
      <c r="G28" t="s">
        <v>28</v>
      </c>
      <c r="I28" s="1">
        <v>2037</v>
      </c>
      <c r="J28" s="1" t="s">
        <v>16</v>
      </c>
      <c r="K28" s="1">
        <v>1</v>
      </c>
      <c r="L28" s="1">
        <f t="shared" si="0"/>
        <v>0</v>
      </c>
      <c r="N28" s="7">
        <v>0</v>
      </c>
      <c r="O28" s="1">
        <v>-3.0827072000000002</v>
      </c>
    </row>
    <row r="29" spans="7:15">
      <c r="G29" t="s">
        <v>28</v>
      </c>
      <c r="I29" s="1">
        <v>2038</v>
      </c>
      <c r="J29" s="1" t="s">
        <v>16</v>
      </c>
      <c r="K29" s="1">
        <v>1</v>
      </c>
      <c r="L29" s="1">
        <f t="shared" si="0"/>
        <v>0</v>
      </c>
      <c r="N29" s="7">
        <v>0</v>
      </c>
      <c r="O29" s="1">
        <v>-4.1835427999999997</v>
      </c>
    </row>
    <row r="30" spans="7:15">
      <c r="G30" t="s">
        <v>28</v>
      </c>
      <c r="I30" s="1">
        <v>2039</v>
      </c>
      <c r="J30" s="1" t="s">
        <v>16</v>
      </c>
      <c r="K30" s="1">
        <v>1</v>
      </c>
      <c r="L30" s="1">
        <f t="shared" si="0"/>
        <v>0</v>
      </c>
      <c r="N30" s="7">
        <v>0</v>
      </c>
      <c r="O30" s="1">
        <v>-5.3947620000000001</v>
      </c>
    </row>
    <row r="31" spans="7:15">
      <c r="G31" t="s">
        <v>28</v>
      </c>
      <c r="I31" s="1">
        <v>2040</v>
      </c>
      <c r="J31" s="1" t="s">
        <v>16</v>
      </c>
      <c r="K31" s="1">
        <v>1</v>
      </c>
      <c r="L31" s="1">
        <f t="shared" si="0"/>
        <v>0</v>
      </c>
      <c r="N31" s="7">
        <v>0</v>
      </c>
      <c r="O31" s="1">
        <v>-6.7094956000000003</v>
      </c>
    </row>
    <row r="32" spans="7:15">
      <c r="G32" t="s">
        <v>28</v>
      </c>
      <c r="I32" s="1">
        <v>2041</v>
      </c>
      <c r="J32" s="1" t="s">
        <v>16</v>
      </c>
      <c r="K32" s="1">
        <v>1</v>
      </c>
      <c r="L32" s="1">
        <f t="shared" si="0"/>
        <v>0</v>
      </c>
      <c r="N32" s="7">
        <v>0</v>
      </c>
      <c r="O32" s="1">
        <v>-8.2663039999999999</v>
      </c>
    </row>
    <row r="33" spans="7:15">
      <c r="G33" t="s">
        <v>28</v>
      </c>
      <c r="I33" s="1">
        <v>2042</v>
      </c>
      <c r="J33" s="1" t="s">
        <v>16</v>
      </c>
      <c r="K33" s="1">
        <v>1</v>
      </c>
      <c r="L33" s="1">
        <f t="shared" si="0"/>
        <v>0</v>
      </c>
      <c r="N33" s="7">
        <v>0</v>
      </c>
      <c r="O33" s="1">
        <v>-9.9409171999999995</v>
      </c>
    </row>
    <row r="34" spans="7:15">
      <c r="G34" t="s">
        <v>28</v>
      </c>
      <c r="I34" s="1">
        <v>2043</v>
      </c>
      <c r="J34" s="1" t="s">
        <v>16</v>
      </c>
      <c r="K34" s="1">
        <v>1</v>
      </c>
      <c r="L34" s="1">
        <f t="shared" si="0"/>
        <v>0</v>
      </c>
      <c r="N34" s="7">
        <v>0</v>
      </c>
      <c r="O34" s="1">
        <v>-11.042158000000001</v>
      </c>
    </row>
    <row r="35" spans="7:15">
      <c r="G35" t="s">
        <v>28</v>
      </c>
      <c r="I35" s="1">
        <v>2044</v>
      </c>
      <c r="J35" s="1" t="s">
        <v>16</v>
      </c>
      <c r="K35" s="1">
        <v>1</v>
      </c>
      <c r="L35" s="1">
        <f t="shared" si="0"/>
        <v>0</v>
      </c>
      <c r="N35" s="7">
        <v>0</v>
      </c>
      <c r="O35" s="1">
        <v>-12.122078800000001</v>
      </c>
    </row>
    <row r="36" spans="7:15">
      <c r="G36" t="s">
        <v>28</v>
      </c>
      <c r="I36" s="1">
        <v>2045</v>
      </c>
      <c r="J36" s="1" t="s">
        <v>16</v>
      </c>
      <c r="K36" s="1">
        <v>1</v>
      </c>
      <c r="L36" s="1">
        <f t="shared" si="0"/>
        <v>0</v>
      </c>
      <c r="N36" s="7">
        <v>0</v>
      </c>
      <c r="O36" s="1">
        <v>-13.1658332</v>
      </c>
    </row>
    <row r="37" spans="7:15">
      <c r="G37" t="s">
        <v>28</v>
      </c>
      <c r="I37" s="1">
        <v>2046</v>
      </c>
      <c r="J37" s="1" t="s">
        <v>16</v>
      </c>
      <c r="K37" s="1">
        <v>1</v>
      </c>
      <c r="L37" s="1">
        <f t="shared" si="0"/>
        <v>0</v>
      </c>
      <c r="N37" s="7">
        <v>0</v>
      </c>
      <c r="O37" s="1">
        <v>-14.586733199999999</v>
      </c>
    </row>
    <row r="38" spans="7:15">
      <c r="G38" t="s">
        <v>28</v>
      </c>
      <c r="I38" s="1">
        <v>2047</v>
      </c>
      <c r="J38" s="1" t="s">
        <v>16</v>
      </c>
      <c r="K38" s="1">
        <v>1</v>
      </c>
      <c r="L38" s="1">
        <f t="shared" si="0"/>
        <v>0</v>
      </c>
      <c r="N38" s="7">
        <v>0</v>
      </c>
      <c r="O38" s="1">
        <v>-16.070814720000001</v>
      </c>
    </row>
    <row r="39" spans="7:15">
      <c r="G39" t="s">
        <v>28</v>
      </c>
      <c r="I39" s="1">
        <v>2048</v>
      </c>
      <c r="J39" s="1" t="s">
        <v>16</v>
      </c>
      <c r="K39" s="1">
        <v>1</v>
      </c>
      <c r="L39" s="1">
        <f t="shared" si="0"/>
        <v>0</v>
      </c>
      <c r="N39" s="7">
        <v>0</v>
      </c>
      <c r="O39" s="1">
        <v>-17.601420560000001</v>
      </c>
    </row>
    <row r="40" spans="7:15">
      <c r="G40" t="s">
        <v>28</v>
      </c>
      <c r="I40" s="1">
        <v>2049</v>
      </c>
      <c r="J40" s="1" t="s">
        <v>16</v>
      </c>
      <c r="K40" s="1">
        <v>1</v>
      </c>
      <c r="L40" s="1">
        <f t="shared" si="0"/>
        <v>0</v>
      </c>
      <c r="N40" s="7">
        <v>0</v>
      </c>
      <c r="O40" s="1">
        <v>-19.196153120000002</v>
      </c>
    </row>
    <row r="41" spans="7:15">
      <c r="G41" t="s">
        <v>28</v>
      </c>
      <c r="I41" s="1">
        <v>2050</v>
      </c>
      <c r="J41" s="1" t="s">
        <v>16</v>
      </c>
      <c r="K41" s="1">
        <v>1</v>
      </c>
      <c r="L41" s="1">
        <f t="shared" si="0"/>
        <v>0</v>
      </c>
      <c r="N41" s="7">
        <v>0</v>
      </c>
      <c r="O41" s="1">
        <v>-20.7578472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O41"/>
  <sheetViews>
    <sheetView workbookViewId="0">
      <selection activeCell="G11" sqref="G1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3" max="13" width="10.54296875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7"/>
    </row>
    <row r="11" spans="2:15">
      <c r="B11" s="1" t="s">
        <v>29</v>
      </c>
      <c r="G11" t="s">
        <v>30</v>
      </c>
      <c r="I11" s="1">
        <v>2020</v>
      </c>
      <c r="J11" s="1" t="s">
        <v>16</v>
      </c>
      <c r="K11" s="1">
        <v>1</v>
      </c>
      <c r="L11" s="1">
        <f>N11*1000</f>
        <v>69778.456999999995</v>
      </c>
      <c r="N11">
        <v>69.778457000000003</v>
      </c>
    </row>
    <row r="12" spans="2:15">
      <c r="G12" t="s">
        <v>30</v>
      </c>
      <c r="I12" s="1">
        <v>2021</v>
      </c>
      <c r="J12" s="1" t="s">
        <v>16</v>
      </c>
      <c r="K12" s="1">
        <v>1</v>
      </c>
      <c r="L12" s="1">
        <f t="shared" ref="L12:L41" si="0">N12*1000</f>
        <v>68516.822020000007</v>
      </c>
      <c r="N12" s="7">
        <v>68.516822020000006</v>
      </c>
    </row>
    <row r="13" spans="2:15">
      <c r="G13" t="s">
        <v>30</v>
      </c>
      <c r="I13" s="1">
        <v>2022</v>
      </c>
      <c r="J13" s="1" t="s">
        <v>16</v>
      </c>
      <c r="K13" s="1">
        <v>1</v>
      </c>
      <c r="L13" s="1">
        <f t="shared" si="0"/>
        <v>70791.529769999994</v>
      </c>
      <c r="N13" s="7">
        <v>70.791529769999997</v>
      </c>
    </row>
    <row r="14" spans="2:15">
      <c r="G14" t="s">
        <v>30</v>
      </c>
      <c r="I14" s="1">
        <v>2023</v>
      </c>
      <c r="J14" s="1" t="s">
        <v>16</v>
      </c>
      <c r="K14" s="1">
        <v>1</v>
      </c>
      <c r="L14" s="1">
        <f t="shared" si="0"/>
        <v>71019.135309999998</v>
      </c>
      <c r="N14" s="7">
        <v>71.019135309999996</v>
      </c>
    </row>
    <row r="15" spans="2:15">
      <c r="G15" t="s">
        <v>30</v>
      </c>
      <c r="I15" s="1">
        <v>2024</v>
      </c>
      <c r="J15" s="1" t="s">
        <v>16</v>
      </c>
      <c r="K15" s="1">
        <v>1</v>
      </c>
      <c r="L15" s="1">
        <f t="shared" si="0"/>
        <v>69476.963589999999</v>
      </c>
      <c r="N15" s="7">
        <v>69.476963589999997</v>
      </c>
    </row>
    <row r="16" spans="2:15">
      <c r="G16" t="s">
        <v>30</v>
      </c>
      <c r="I16" s="1">
        <v>2025</v>
      </c>
      <c r="J16" s="1" t="s">
        <v>16</v>
      </c>
      <c r="K16" s="1">
        <v>1</v>
      </c>
      <c r="L16" s="1">
        <f t="shared" si="0"/>
        <v>68456.15105</v>
      </c>
      <c r="N16" s="7">
        <v>68.456151050000003</v>
      </c>
    </row>
    <row r="17" spans="7:14">
      <c r="G17" t="s">
        <v>30</v>
      </c>
      <c r="I17" s="1">
        <v>2026</v>
      </c>
      <c r="J17" s="1" t="s">
        <v>16</v>
      </c>
      <c r="K17" s="1">
        <v>1</v>
      </c>
      <c r="L17" s="1">
        <f t="shared" si="0"/>
        <v>68120.261369999993</v>
      </c>
      <c r="N17" s="7">
        <v>68.120261369999994</v>
      </c>
    </row>
    <row r="18" spans="7:14">
      <c r="G18" t="s">
        <v>30</v>
      </c>
      <c r="I18" s="1">
        <v>2027</v>
      </c>
      <c r="J18" s="1" t="s">
        <v>16</v>
      </c>
      <c r="K18" s="1">
        <v>1</v>
      </c>
      <c r="L18" s="1">
        <f t="shared" si="0"/>
        <v>67666.104130000007</v>
      </c>
      <c r="N18" s="7">
        <v>67.666104129999994</v>
      </c>
    </row>
    <row r="19" spans="7:14">
      <c r="G19" t="s">
        <v>30</v>
      </c>
      <c r="I19" s="1">
        <v>2028</v>
      </c>
      <c r="J19" s="1" t="s">
        <v>16</v>
      </c>
      <c r="K19" s="1">
        <v>1</v>
      </c>
      <c r="L19" s="1">
        <f t="shared" si="0"/>
        <v>67427.639679999993</v>
      </c>
      <c r="N19" s="7">
        <v>67.427639679999999</v>
      </c>
    </row>
    <row r="20" spans="7:14">
      <c r="G20" t="s">
        <v>30</v>
      </c>
      <c r="I20" s="1">
        <v>2029</v>
      </c>
      <c r="J20" s="1" t="s">
        <v>16</v>
      </c>
      <c r="K20" s="1">
        <v>1</v>
      </c>
      <c r="L20" s="1">
        <f t="shared" si="0"/>
        <v>67270.277149999994</v>
      </c>
      <c r="N20" s="7">
        <v>67.270277149999998</v>
      </c>
    </row>
    <row r="21" spans="7:14">
      <c r="G21" t="s">
        <v>30</v>
      </c>
      <c r="I21" s="1">
        <v>2030</v>
      </c>
      <c r="J21" s="1" t="s">
        <v>16</v>
      </c>
      <c r="K21" s="1">
        <v>1</v>
      </c>
      <c r="L21" s="1">
        <f t="shared" si="0"/>
        <v>66990.648010000004</v>
      </c>
      <c r="N21" s="7">
        <v>66.990648010000001</v>
      </c>
    </row>
    <row r="22" spans="7:14">
      <c r="G22" t="s">
        <v>30</v>
      </c>
      <c r="I22" s="1">
        <v>2031</v>
      </c>
      <c r="J22" s="1" t="s">
        <v>16</v>
      </c>
      <c r="K22" s="1">
        <v>1</v>
      </c>
      <c r="L22" s="1">
        <f t="shared" si="0"/>
        <v>66768.002349999995</v>
      </c>
      <c r="N22" s="7">
        <v>66.768002350000003</v>
      </c>
    </row>
    <row r="23" spans="7:14">
      <c r="G23" t="s">
        <v>30</v>
      </c>
      <c r="I23" s="1">
        <v>2032</v>
      </c>
      <c r="J23" s="1" t="s">
        <v>16</v>
      </c>
      <c r="K23" s="1">
        <v>1</v>
      </c>
      <c r="L23" s="1">
        <f t="shared" si="0"/>
        <v>66434.186570000005</v>
      </c>
      <c r="N23" s="7">
        <v>66.434186569999994</v>
      </c>
    </row>
    <row r="24" spans="7:14">
      <c r="G24" t="s">
        <v>30</v>
      </c>
      <c r="I24" s="1">
        <v>2033</v>
      </c>
      <c r="J24" s="1" t="s">
        <v>16</v>
      </c>
      <c r="K24" s="1">
        <v>1</v>
      </c>
      <c r="L24" s="1">
        <f t="shared" si="0"/>
        <v>65956.030289999995</v>
      </c>
      <c r="N24" s="7">
        <v>65.956030290000001</v>
      </c>
    </row>
    <row r="25" spans="7:14">
      <c r="G25" t="s">
        <v>30</v>
      </c>
      <c r="I25" s="1">
        <v>2034</v>
      </c>
      <c r="J25" s="1" t="s">
        <v>16</v>
      </c>
      <c r="K25" s="1">
        <v>1</v>
      </c>
      <c r="L25" s="1">
        <f t="shared" si="0"/>
        <v>65253.564639999997</v>
      </c>
      <c r="N25" s="7">
        <v>65.253564639999993</v>
      </c>
    </row>
    <row r="26" spans="7:14">
      <c r="G26" t="s">
        <v>30</v>
      </c>
      <c r="I26" s="1">
        <v>2035</v>
      </c>
      <c r="J26" s="1" t="s">
        <v>16</v>
      </c>
      <c r="K26" s="1">
        <v>1</v>
      </c>
      <c r="L26" s="1">
        <f t="shared" si="0"/>
        <v>64364.44642</v>
      </c>
      <c r="N26" s="7">
        <v>64.364446419999993</v>
      </c>
    </row>
    <row r="27" spans="7:14">
      <c r="G27" t="s">
        <v>30</v>
      </c>
      <c r="I27" s="1">
        <v>2036</v>
      </c>
      <c r="J27" s="1" t="s">
        <v>16</v>
      </c>
      <c r="K27" s="1">
        <v>1</v>
      </c>
      <c r="L27" s="1">
        <f t="shared" si="0"/>
        <v>63288.402349999997</v>
      </c>
      <c r="N27" s="7">
        <v>63.288402349999998</v>
      </c>
    </row>
    <row r="28" spans="7:14">
      <c r="G28" t="s">
        <v>30</v>
      </c>
      <c r="I28" s="1">
        <v>2037</v>
      </c>
      <c r="J28" s="1" t="s">
        <v>16</v>
      </c>
      <c r="K28" s="1">
        <v>1</v>
      </c>
      <c r="L28" s="1">
        <f t="shared" si="0"/>
        <v>62112.708250000003</v>
      </c>
      <c r="N28" s="7">
        <v>62.112708249999997</v>
      </c>
    </row>
    <row r="29" spans="7:14">
      <c r="G29" t="s">
        <v>30</v>
      </c>
      <c r="I29" s="1">
        <v>2038</v>
      </c>
      <c r="J29" s="1" t="s">
        <v>16</v>
      </c>
      <c r="K29" s="1">
        <v>1</v>
      </c>
      <c r="L29" s="1">
        <f t="shared" si="0"/>
        <v>60901.45089</v>
      </c>
      <c r="N29" s="7">
        <v>60.90145089</v>
      </c>
    </row>
    <row r="30" spans="7:14">
      <c r="G30" t="s">
        <v>30</v>
      </c>
      <c r="I30" s="1">
        <v>2039</v>
      </c>
      <c r="J30" s="1" t="s">
        <v>16</v>
      </c>
      <c r="K30" s="1">
        <v>1</v>
      </c>
      <c r="L30" s="1">
        <f t="shared" si="0"/>
        <v>59723.4061</v>
      </c>
      <c r="N30" s="7">
        <v>59.723406099999998</v>
      </c>
    </row>
    <row r="31" spans="7:14">
      <c r="G31" t="s">
        <v>30</v>
      </c>
      <c r="I31" s="1">
        <v>2040</v>
      </c>
      <c r="J31" s="1" t="s">
        <v>16</v>
      </c>
      <c r="K31" s="1">
        <v>1</v>
      </c>
      <c r="L31" s="1">
        <f t="shared" si="0"/>
        <v>58598.712270000004</v>
      </c>
      <c r="N31" s="7">
        <v>58.59871227</v>
      </c>
    </row>
    <row r="32" spans="7:14">
      <c r="G32" t="s">
        <v>30</v>
      </c>
      <c r="I32" s="1">
        <v>2041</v>
      </c>
      <c r="J32" s="1" t="s">
        <v>16</v>
      </c>
      <c r="K32" s="1">
        <v>1</v>
      </c>
      <c r="L32" s="1">
        <f t="shared" si="0"/>
        <v>57516.272920000003</v>
      </c>
      <c r="N32" s="7">
        <v>57.516272919999999</v>
      </c>
    </row>
    <row r="33" spans="7:14">
      <c r="G33" t="s">
        <v>30</v>
      </c>
      <c r="I33" s="1">
        <v>2042</v>
      </c>
      <c r="J33" s="1" t="s">
        <v>16</v>
      </c>
      <c r="K33" s="1">
        <v>1</v>
      </c>
      <c r="L33" s="1">
        <f t="shared" si="0"/>
        <v>56502.946969999997</v>
      </c>
      <c r="N33" s="7">
        <v>56.502946970000004</v>
      </c>
    </row>
    <row r="34" spans="7:14">
      <c r="G34" t="s">
        <v>30</v>
      </c>
      <c r="I34" s="1">
        <v>2043</v>
      </c>
      <c r="J34" s="1" t="s">
        <v>16</v>
      </c>
      <c r="K34" s="1">
        <v>1</v>
      </c>
      <c r="L34" s="1">
        <f t="shared" si="0"/>
        <v>55545.357709999997</v>
      </c>
      <c r="N34" s="7">
        <v>55.545357709999998</v>
      </c>
    </row>
    <row r="35" spans="7:14">
      <c r="G35" t="s">
        <v>30</v>
      </c>
      <c r="I35" s="1">
        <v>2044</v>
      </c>
      <c r="J35" s="1" t="s">
        <v>16</v>
      </c>
      <c r="K35" s="1">
        <v>1</v>
      </c>
      <c r="L35" s="1">
        <f t="shared" si="0"/>
        <v>54664.893029999999</v>
      </c>
      <c r="N35" s="7">
        <v>54.664893030000002</v>
      </c>
    </row>
    <row r="36" spans="7:14">
      <c r="G36" t="s">
        <v>30</v>
      </c>
      <c r="I36" s="1">
        <v>2045</v>
      </c>
      <c r="J36" s="1" t="s">
        <v>16</v>
      </c>
      <c r="K36" s="1">
        <v>1</v>
      </c>
      <c r="L36" s="1">
        <f t="shared" si="0"/>
        <v>53777.155310000002</v>
      </c>
      <c r="N36" s="7">
        <v>53.777155309999998</v>
      </c>
    </row>
    <row r="37" spans="7:14">
      <c r="G37" t="s">
        <v>30</v>
      </c>
      <c r="I37" s="1">
        <v>2046</v>
      </c>
      <c r="J37" s="1" t="s">
        <v>16</v>
      </c>
      <c r="K37" s="1">
        <v>1</v>
      </c>
      <c r="L37" s="1">
        <f t="shared" si="0"/>
        <v>52918.354590000003</v>
      </c>
      <c r="N37" s="7">
        <v>52.91835459</v>
      </c>
    </row>
    <row r="38" spans="7:14">
      <c r="G38" t="s">
        <v>30</v>
      </c>
      <c r="I38" s="1">
        <v>2047</v>
      </c>
      <c r="J38" s="1" t="s">
        <v>16</v>
      </c>
      <c r="K38" s="1">
        <v>1</v>
      </c>
      <c r="L38" s="1">
        <f t="shared" si="0"/>
        <v>52154.000809999998</v>
      </c>
      <c r="N38" s="7">
        <v>52.154000809999999</v>
      </c>
    </row>
    <row r="39" spans="7:14">
      <c r="G39" t="s">
        <v>30</v>
      </c>
      <c r="I39" s="1">
        <v>2048</v>
      </c>
      <c r="J39" s="1" t="s">
        <v>16</v>
      </c>
      <c r="K39" s="1">
        <v>1</v>
      </c>
      <c r="L39" s="1">
        <f t="shared" si="0"/>
        <v>51455.430740000003</v>
      </c>
      <c r="N39" s="7">
        <v>51.455430739999997</v>
      </c>
    </row>
    <row r="40" spans="7:14">
      <c r="G40" t="s">
        <v>30</v>
      </c>
      <c r="I40" s="1">
        <v>2049</v>
      </c>
      <c r="J40" s="1" t="s">
        <v>16</v>
      </c>
      <c r="K40" s="1">
        <v>1</v>
      </c>
      <c r="L40" s="1">
        <f t="shared" si="0"/>
        <v>50816.868260000003</v>
      </c>
      <c r="N40" s="7">
        <v>50.81686826</v>
      </c>
    </row>
    <row r="41" spans="7:14">
      <c r="G41" t="s">
        <v>30</v>
      </c>
      <c r="I41" s="1">
        <v>2050</v>
      </c>
      <c r="J41" s="1" t="s">
        <v>16</v>
      </c>
      <c r="K41" s="1">
        <v>1</v>
      </c>
      <c r="L41" s="1">
        <f t="shared" si="0"/>
        <v>50196.733690000001</v>
      </c>
      <c r="N41" s="7">
        <v>50.196733690000002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O41"/>
  <sheetViews>
    <sheetView workbookViewId="0">
      <selection activeCell="E21" sqref="E21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5">
      <c r="B4" s="2" t="s">
        <v>0</v>
      </c>
    </row>
    <row r="5" spans="2:15">
      <c r="B5" s="1" t="s">
        <v>1</v>
      </c>
    </row>
    <row r="9" spans="2:15">
      <c r="J9" s="1" t="s">
        <v>2</v>
      </c>
    </row>
    <row r="10" spans="2:1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O10" s="37"/>
    </row>
    <row r="11" spans="2:15">
      <c r="B11" s="1" t="s">
        <v>31</v>
      </c>
      <c r="G11" t="s">
        <v>32</v>
      </c>
      <c r="I11" s="1">
        <v>2020</v>
      </c>
      <c r="J11" s="1" t="s">
        <v>16</v>
      </c>
      <c r="K11" s="1">
        <v>1</v>
      </c>
      <c r="L11" s="1">
        <f t="shared" ref="L11:L25" si="0">N11*1000</f>
        <v>53684.460149999999</v>
      </c>
      <c r="N11" s="13">
        <v>53.68446015</v>
      </c>
    </row>
    <row r="12" spans="2:15">
      <c r="G12" t="s">
        <v>32</v>
      </c>
      <c r="I12" s="1">
        <v>2021</v>
      </c>
      <c r="J12" s="1" t="s">
        <v>16</v>
      </c>
      <c r="K12" s="1">
        <v>1</v>
      </c>
      <c r="L12" s="1">
        <f t="shared" si="0"/>
        <v>51677.813889999998</v>
      </c>
      <c r="N12" s="7">
        <v>51.677813890000003</v>
      </c>
      <c r="O12" s="1"/>
    </row>
    <row r="13" spans="2:15">
      <c r="G13" t="s">
        <v>32</v>
      </c>
      <c r="I13" s="1">
        <v>2022</v>
      </c>
      <c r="J13" s="1" t="s">
        <v>16</v>
      </c>
      <c r="K13" s="1">
        <v>1</v>
      </c>
      <c r="L13" s="1">
        <f t="shared" si="0"/>
        <v>55395.035499999998</v>
      </c>
      <c r="N13" s="7">
        <v>55.395035499999999</v>
      </c>
      <c r="O13" s="1"/>
    </row>
    <row r="14" spans="2:15">
      <c r="G14" t="s">
        <v>32</v>
      </c>
      <c r="I14" s="1">
        <v>2023</v>
      </c>
      <c r="J14" s="1" t="s">
        <v>16</v>
      </c>
      <c r="K14" s="1">
        <v>1</v>
      </c>
      <c r="L14" s="1">
        <f t="shared" si="0"/>
        <v>53106.144890000003</v>
      </c>
      <c r="N14" s="7">
        <v>53.106144890000003</v>
      </c>
      <c r="O14" s="1"/>
    </row>
    <row r="15" spans="2:15">
      <c r="G15" t="s">
        <v>32</v>
      </c>
      <c r="I15" s="1">
        <v>2024</v>
      </c>
      <c r="J15" s="1" t="s">
        <v>16</v>
      </c>
      <c r="K15" s="1">
        <v>1</v>
      </c>
      <c r="L15" s="1">
        <f t="shared" si="0"/>
        <v>44417.496379999997</v>
      </c>
      <c r="N15" s="7">
        <v>44.417496380000003</v>
      </c>
      <c r="O15" s="1"/>
    </row>
    <row r="16" spans="2:15">
      <c r="G16" t="s">
        <v>32</v>
      </c>
      <c r="I16" s="1">
        <v>2025</v>
      </c>
      <c r="J16" s="1" t="s">
        <v>16</v>
      </c>
      <c r="K16" s="1">
        <v>1</v>
      </c>
      <c r="L16" s="1">
        <f t="shared" si="0"/>
        <v>35194.205499999996</v>
      </c>
      <c r="N16" s="7">
        <v>35.194205500000002</v>
      </c>
      <c r="O16" s="1"/>
    </row>
    <row r="17" spans="7:15">
      <c r="G17" t="s">
        <v>32</v>
      </c>
      <c r="I17" s="1">
        <v>2026</v>
      </c>
      <c r="J17" s="1" t="s">
        <v>16</v>
      </c>
      <c r="K17" s="1">
        <v>1</v>
      </c>
      <c r="L17" s="1">
        <f t="shared" si="0"/>
        <v>36041.490709999998</v>
      </c>
      <c r="N17" s="7">
        <v>36.041490709999998</v>
      </c>
      <c r="O17" s="1"/>
    </row>
    <row r="18" spans="7:15">
      <c r="G18" t="s">
        <v>32</v>
      </c>
      <c r="I18" s="1">
        <v>2027</v>
      </c>
      <c r="J18" s="1" t="s">
        <v>16</v>
      </c>
      <c r="K18" s="1">
        <v>1</v>
      </c>
      <c r="L18" s="1">
        <f t="shared" si="0"/>
        <v>37364.651859999998</v>
      </c>
      <c r="N18" s="7">
        <v>37.364651860000002</v>
      </c>
      <c r="O18" s="1"/>
    </row>
    <row r="19" spans="7:15">
      <c r="G19" t="s">
        <v>32</v>
      </c>
      <c r="I19" s="1">
        <v>2028</v>
      </c>
      <c r="J19" s="1" t="s">
        <v>16</v>
      </c>
      <c r="K19" s="1">
        <v>1</v>
      </c>
      <c r="L19" s="1">
        <f t="shared" si="0"/>
        <v>37709.358999999997</v>
      </c>
      <c r="N19" s="7">
        <v>37.709358999999999</v>
      </c>
      <c r="O19" s="1"/>
    </row>
    <row r="20" spans="7:15">
      <c r="G20" t="s">
        <v>32</v>
      </c>
      <c r="I20" s="1">
        <v>2029</v>
      </c>
      <c r="J20" s="1" t="s">
        <v>16</v>
      </c>
      <c r="K20" s="1">
        <v>1</v>
      </c>
      <c r="L20" s="1">
        <f t="shared" si="0"/>
        <v>35185.601029999998</v>
      </c>
      <c r="N20" s="7">
        <v>35.185601030000001</v>
      </c>
      <c r="O20" s="1"/>
    </row>
    <row r="21" spans="7:15">
      <c r="G21" t="s">
        <v>32</v>
      </c>
      <c r="I21" s="1">
        <v>2030</v>
      </c>
      <c r="J21" s="1" t="s">
        <v>16</v>
      </c>
      <c r="K21" s="1">
        <v>1</v>
      </c>
      <c r="L21" s="1">
        <f t="shared" si="0"/>
        <v>28891.825980000001</v>
      </c>
      <c r="N21" s="7">
        <v>28.89182598</v>
      </c>
      <c r="O21" s="1"/>
    </row>
    <row r="22" spans="7:15">
      <c r="G22" t="s">
        <v>32</v>
      </c>
      <c r="I22" s="1">
        <v>2031</v>
      </c>
      <c r="J22" s="1" t="s">
        <v>16</v>
      </c>
      <c r="K22" s="1">
        <v>1</v>
      </c>
      <c r="L22" s="1">
        <f t="shared" si="0"/>
        <v>18517.266650000001</v>
      </c>
      <c r="N22" s="7">
        <v>18.51726665</v>
      </c>
      <c r="O22" s="1"/>
    </row>
    <row r="23" spans="7:15">
      <c r="G23" t="s">
        <v>32</v>
      </c>
      <c r="I23" s="1">
        <v>2032</v>
      </c>
      <c r="J23" s="1" t="s">
        <v>16</v>
      </c>
      <c r="K23" s="1">
        <v>1</v>
      </c>
      <c r="L23" s="1">
        <f t="shared" si="0"/>
        <v>9599.4372220000005</v>
      </c>
      <c r="N23" s="7">
        <v>9.5994372220000006</v>
      </c>
      <c r="O23" s="1"/>
    </row>
    <row r="24" spans="7:15">
      <c r="G24" t="s">
        <v>32</v>
      </c>
      <c r="I24" s="1">
        <v>2033</v>
      </c>
      <c r="J24" s="1" t="s">
        <v>16</v>
      </c>
      <c r="K24" s="1">
        <v>1</v>
      </c>
      <c r="L24" s="1">
        <f t="shared" si="0"/>
        <v>7082.7060339999998</v>
      </c>
      <c r="N24" s="7">
        <v>7.0827060340000001</v>
      </c>
      <c r="O24" s="1"/>
    </row>
    <row r="25" spans="7:15">
      <c r="G25" t="s">
        <v>32</v>
      </c>
      <c r="I25" s="1">
        <v>2034</v>
      </c>
      <c r="J25" s="1" t="s">
        <v>16</v>
      </c>
      <c r="K25" s="1">
        <v>1</v>
      </c>
      <c r="L25" s="1">
        <f t="shared" si="0"/>
        <v>1552.577644</v>
      </c>
      <c r="N25" s="7">
        <v>1.5525776440000001</v>
      </c>
      <c r="O25" s="1"/>
    </row>
    <row r="26" spans="7:15">
      <c r="G26" t="s">
        <v>32</v>
      </c>
      <c r="I26" s="1">
        <v>2035</v>
      </c>
      <c r="J26" s="1" t="s">
        <v>16</v>
      </c>
      <c r="K26" s="1">
        <v>1</v>
      </c>
      <c r="L26" s="39">
        <f>N26</f>
        <v>0</v>
      </c>
      <c r="N26" s="7">
        <v>0</v>
      </c>
      <c r="O26" s="1">
        <v>-5.6844259419999998</v>
      </c>
    </row>
    <row r="27" spans="7:15">
      <c r="G27" t="s">
        <v>32</v>
      </c>
      <c r="I27" s="1">
        <v>2036</v>
      </c>
      <c r="J27" s="1" t="s">
        <v>16</v>
      </c>
      <c r="K27" s="1">
        <v>1</v>
      </c>
      <c r="L27" s="39">
        <f>L26</f>
        <v>0</v>
      </c>
      <c r="N27" s="7">
        <v>0</v>
      </c>
      <c r="O27" s="1">
        <v>-8.1466444879999997</v>
      </c>
    </row>
    <row r="28" spans="7:15">
      <c r="G28" t="s">
        <v>32</v>
      </c>
      <c r="I28" s="1">
        <v>2037</v>
      </c>
      <c r="J28" s="1" t="s">
        <v>16</v>
      </c>
      <c r="K28" s="1">
        <v>1</v>
      </c>
      <c r="L28" s="39">
        <f t="shared" ref="L28:L41" si="1">L27</f>
        <v>0</v>
      </c>
      <c r="N28" s="7">
        <v>0</v>
      </c>
      <c r="O28" s="1">
        <v>-10.5646591</v>
      </c>
    </row>
    <row r="29" spans="7:15">
      <c r="G29" t="s">
        <v>32</v>
      </c>
      <c r="I29" s="1">
        <v>2038</v>
      </c>
      <c r="J29" s="1" t="s">
        <v>16</v>
      </c>
      <c r="K29" s="1">
        <v>1</v>
      </c>
      <c r="L29" s="39">
        <f t="shared" si="1"/>
        <v>0</v>
      </c>
      <c r="N29" s="7">
        <v>0</v>
      </c>
      <c r="O29" s="1">
        <v>-12.893114629999999</v>
      </c>
    </row>
    <row r="30" spans="7:15">
      <c r="G30" t="s">
        <v>32</v>
      </c>
      <c r="I30" s="1">
        <v>2039</v>
      </c>
      <c r="J30" s="1" t="s">
        <v>16</v>
      </c>
      <c r="K30" s="1">
        <v>1</v>
      </c>
      <c r="L30" s="39">
        <f t="shared" si="1"/>
        <v>0</v>
      </c>
      <c r="N30" s="7">
        <v>0</v>
      </c>
      <c r="O30" s="1">
        <v>-15.02770215</v>
      </c>
    </row>
    <row r="31" spans="7:15">
      <c r="G31" t="s">
        <v>32</v>
      </c>
      <c r="I31" s="1">
        <v>2040</v>
      </c>
      <c r="J31" s="1" t="s">
        <v>16</v>
      </c>
      <c r="K31" s="1">
        <v>1</v>
      </c>
      <c r="L31" s="39">
        <f t="shared" si="1"/>
        <v>0</v>
      </c>
      <c r="N31" s="7">
        <v>0</v>
      </c>
      <c r="O31" s="1">
        <v>-16.816218299999999</v>
      </c>
    </row>
    <row r="32" spans="7:15">
      <c r="G32" t="s">
        <v>32</v>
      </c>
      <c r="I32" s="1">
        <v>2041</v>
      </c>
      <c r="J32" s="1" t="s">
        <v>16</v>
      </c>
      <c r="K32" s="1">
        <v>1</v>
      </c>
      <c r="L32" s="39">
        <f t="shared" si="1"/>
        <v>0</v>
      </c>
      <c r="N32" s="7">
        <v>0</v>
      </c>
      <c r="O32" s="1">
        <v>-19.076606049999999</v>
      </c>
    </row>
    <row r="33" spans="7:15">
      <c r="G33" t="s">
        <v>32</v>
      </c>
      <c r="I33" s="1">
        <v>2042</v>
      </c>
      <c r="J33" s="1" t="s">
        <v>16</v>
      </c>
      <c r="K33" s="1">
        <v>1</v>
      </c>
      <c r="L33" s="39">
        <f t="shared" si="1"/>
        <v>0</v>
      </c>
      <c r="N33" s="7">
        <v>0</v>
      </c>
      <c r="O33" s="1">
        <v>-20.909172890000001</v>
      </c>
    </row>
    <row r="34" spans="7:15">
      <c r="G34" t="s">
        <v>32</v>
      </c>
      <c r="I34" s="1">
        <v>2043</v>
      </c>
      <c r="J34" s="1" t="s">
        <v>16</v>
      </c>
      <c r="K34" s="1">
        <v>1</v>
      </c>
      <c r="L34" s="39">
        <f t="shared" si="1"/>
        <v>0</v>
      </c>
      <c r="N34" s="7">
        <v>0</v>
      </c>
      <c r="O34" s="1">
        <v>-22.88512888</v>
      </c>
    </row>
    <row r="35" spans="7:15">
      <c r="G35" t="s">
        <v>32</v>
      </c>
      <c r="I35" s="1">
        <v>2044</v>
      </c>
      <c r="J35" s="1" t="s">
        <v>16</v>
      </c>
      <c r="K35" s="1">
        <v>1</v>
      </c>
      <c r="L35" s="39">
        <f t="shared" si="1"/>
        <v>0</v>
      </c>
      <c r="N35" s="7">
        <v>0</v>
      </c>
      <c r="O35" s="1">
        <v>-25.072184400000001</v>
      </c>
    </row>
    <row r="36" spans="7:15">
      <c r="G36" t="s">
        <v>32</v>
      </c>
      <c r="I36" s="1">
        <v>2045</v>
      </c>
      <c r="J36" s="1" t="s">
        <v>16</v>
      </c>
      <c r="K36" s="1">
        <v>1</v>
      </c>
      <c r="L36" s="39">
        <f t="shared" si="1"/>
        <v>0</v>
      </c>
      <c r="N36" s="7">
        <v>0</v>
      </c>
      <c r="O36" s="1">
        <v>-27.170903339999999</v>
      </c>
    </row>
    <row r="37" spans="7:15">
      <c r="G37" t="s">
        <v>32</v>
      </c>
      <c r="I37" s="1">
        <v>2046</v>
      </c>
      <c r="J37" s="1" t="s">
        <v>16</v>
      </c>
      <c r="K37" s="1">
        <v>1</v>
      </c>
      <c r="L37" s="39">
        <f t="shared" si="1"/>
        <v>0</v>
      </c>
      <c r="N37" s="7">
        <v>0</v>
      </c>
      <c r="O37" s="1">
        <v>-29.06183699</v>
      </c>
    </row>
    <row r="38" spans="7:15">
      <c r="G38" t="s">
        <v>32</v>
      </c>
      <c r="I38" s="1">
        <v>2047</v>
      </c>
      <c r="J38" s="1" t="s">
        <v>16</v>
      </c>
      <c r="K38" s="1">
        <v>1</v>
      </c>
      <c r="L38" s="39">
        <f t="shared" si="1"/>
        <v>0</v>
      </c>
      <c r="N38" s="7">
        <v>0</v>
      </c>
      <c r="O38" s="1">
        <v>-30.81684052</v>
      </c>
    </row>
    <row r="39" spans="7:15">
      <c r="G39" t="s">
        <v>32</v>
      </c>
      <c r="I39" s="1">
        <v>2048</v>
      </c>
      <c r="J39" s="1" t="s">
        <v>16</v>
      </c>
      <c r="K39" s="1">
        <v>1</v>
      </c>
      <c r="L39" s="39">
        <f t="shared" si="1"/>
        <v>0</v>
      </c>
      <c r="N39" s="7">
        <v>0</v>
      </c>
      <c r="O39" s="1">
        <v>-32.479896629999999</v>
      </c>
    </row>
    <row r="40" spans="7:15">
      <c r="G40" t="s">
        <v>32</v>
      </c>
      <c r="I40" s="1">
        <v>2049</v>
      </c>
      <c r="J40" s="1" t="s">
        <v>16</v>
      </c>
      <c r="K40" s="1">
        <v>1</v>
      </c>
      <c r="L40" s="39">
        <f t="shared" si="1"/>
        <v>0</v>
      </c>
      <c r="N40" s="7">
        <v>0</v>
      </c>
      <c r="O40" s="1">
        <v>-34.077935850000003</v>
      </c>
    </row>
    <row r="41" spans="7:15">
      <c r="G41" t="s">
        <v>32</v>
      </c>
      <c r="I41" s="1">
        <v>2050</v>
      </c>
      <c r="J41" s="1" t="s">
        <v>16</v>
      </c>
      <c r="K41" s="1">
        <v>1</v>
      </c>
      <c r="L41" s="39">
        <f t="shared" si="1"/>
        <v>0</v>
      </c>
      <c r="N41" s="7">
        <v>0</v>
      </c>
      <c r="O41" s="1">
        <v>-36.015288640000001</v>
      </c>
    </row>
  </sheetData>
  <pageMargins left="0.75" right="0.75" top="1" bottom="1" header="0.5" footer="0.5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R41"/>
  <sheetViews>
    <sheetView workbookViewId="0">
      <selection activeCell="M6" sqref="M6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4" max="14" width="12.81640625"/>
  </cols>
  <sheetData>
    <row r="4" spans="2:18">
      <c r="B4" s="2" t="s">
        <v>0</v>
      </c>
    </row>
    <row r="5" spans="2:18">
      <c r="B5" s="1" t="s">
        <v>1</v>
      </c>
    </row>
    <row r="9" spans="2:18">
      <c r="J9" s="1" t="s">
        <v>2</v>
      </c>
    </row>
    <row r="10" spans="2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7"/>
    </row>
    <row r="11" spans="2:18">
      <c r="B11" s="1" t="s">
        <v>34</v>
      </c>
      <c r="G11" t="s">
        <v>35</v>
      </c>
      <c r="I11" s="1">
        <v>2020</v>
      </c>
      <c r="J11" s="1" t="s">
        <v>16</v>
      </c>
      <c r="K11" s="1">
        <v>1</v>
      </c>
      <c r="L11" s="1">
        <f>Q11*1000*38.5/(38.5+34.9)</f>
        <v>46744.386852860996</v>
      </c>
      <c r="Q11">
        <f>89.11787</f>
        <v>89.117869999999996</v>
      </c>
    </row>
    <row r="12" spans="2:18">
      <c r="G12" t="s">
        <v>35</v>
      </c>
      <c r="I12" s="1">
        <v>2021</v>
      </c>
      <c r="J12" s="1" t="s">
        <v>16</v>
      </c>
      <c r="K12" s="1">
        <v>1</v>
      </c>
      <c r="L12" s="1">
        <f t="shared" ref="L12:L41" si="0">Q12*1000*38.5/(38.5+34.9)</f>
        <v>45722.476532493201</v>
      </c>
      <c r="Q12" s="7">
        <v>87.169604609999993</v>
      </c>
    </row>
    <row r="13" spans="2:18">
      <c r="G13" t="s">
        <v>35</v>
      </c>
      <c r="I13" s="1">
        <v>2022</v>
      </c>
      <c r="J13" s="1" t="s">
        <v>16</v>
      </c>
      <c r="K13" s="1">
        <v>1</v>
      </c>
      <c r="L13" s="1">
        <f t="shared" si="0"/>
        <v>42973.302836307899</v>
      </c>
      <c r="Q13" s="7">
        <v>81.928322809999997</v>
      </c>
    </row>
    <row r="14" spans="2:18">
      <c r="G14" t="s">
        <v>35</v>
      </c>
      <c r="I14" s="1">
        <v>2023</v>
      </c>
      <c r="J14" s="1" t="s">
        <v>16</v>
      </c>
      <c r="K14" s="1">
        <v>1</v>
      </c>
      <c r="L14" s="1">
        <f t="shared" si="0"/>
        <v>42503.748129223401</v>
      </c>
      <c r="Q14" s="7">
        <v>81.033119810000002</v>
      </c>
    </row>
    <row r="15" spans="2:18">
      <c r="G15" t="s">
        <v>35</v>
      </c>
      <c r="I15" s="1">
        <v>2024</v>
      </c>
      <c r="J15" s="1" t="s">
        <v>16</v>
      </c>
      <c r="K15" s="1">
        <v>1</v>
      </c>
      <c r="L15" s="1">
        <f t="shared" si="0"/>
        <v>41548.716866961899</v>
      </c>
      <c r="Q15" s="7">
        <v>79.212358910000006</v>
      </c>
    </row>
    <row r="16" spans="2:18">
      <c r="G16" t="s">
        <v>35</v>
      </c>
      <c r="I16" s="1">
        <v>2025</v>
      </c>
      <c r="J16" s="1" t="s">
        <v>16</v>
      </c>
      <c r="K16" s="1">
        <v>1</v>
      </c>
      <c r="L16" s="1">
        <f t="shared" si="0"/>
        <v>40363.766778065401</v>
      </c>
      <c r="Q16" s="7">
        <v>76.953259259999996</v>
      </c>
    </row>
    <row r="17" spans="7:18">
      <c r="G17" t="s">
        <v>35</v>
      </c>
      <c r="I17" s="1">
        <v>2026</v>
      </c>
      <c r="J17" s="1" t="s">
        <v>16</v>
      </c>
      <c r="K17" s="1">
        <v>1</v>
      </c>
      <c r="L17" s="1">
        <f t="shared" si="0"/>
        <v>39293.329001566803</v>
      </c>
      <c r="Q17" s="7">
        <v>74.912476589999997</v>
      </c>
    </row>
    <row r="18" spans="7:18">
      <c r="G18" t="s">
        <v>35</v>
      </c>
      <c r="I18" s="1">
        <v>2027</v>
      </c>
      <c r="J18" s="1" t="s">
        <v>16</v>
      </c>
      <c r="K18" s="1">
        <v>1</v>
      </c>
      <c r="L18" s="1">
        <f t="shared" si="0"/>
        <v>38162.440455313299</v>
      </c>
      <c r="Q18" s="7">
        <v>72.756444920000007</v>
      </c>
    </row>
    <row r="19" spans="7:18">
      <c r="G19" t="s">
        <v>35</v>
      </c>
      <c r="I19" s="1">
        <v>2028</v>
      </c>
      <c r="J19" s="1" t="s">
        <v>16</v>
      </c>
      <c r="K19" s="1">
        <v>1</v>
      </c>
      <c r="L19" s="1">
        <f t="shared" si="0"/>
        <v>37048.6457936648</v>
      </c>
      <c r="Q19" s="7">
        <v>70.633002629999993</v>
      </c>
    </row>
    <row r="20" spans="7:18">
      <c r="G20" t="s">
        <v>35</v>
      </c>
      <c r="I20" s="1">
        <v>2029</v>
      </c>
      <c r="J20" s="1" t="s">
        <v>16</v>
      </c>
      <c r="K20" s="1">
        <v>1</v>
      </c>
      <c r="L20" s="1">
        <f t="shared" si="0"/>
        <v>35894.260330245197</v>
      </c>
      <c r="Q20" s="7">
        <v>68.432174239999995</v>
      </c>
    </row>
    <row r="21" spans="7:18">
      <c r="G21" t="s">
        <v>35</v>
      </c>
      <c r="I21" s="1">
        <v>2030</v>
      </c>
      <c r="J21" s="1" t="s">
        <v>16</v>
      </c>
      <c r="K21" s="1">
        <v>1</v>
      </c>
      <c r="L21" s="1">
        <f t="shared" si="0"/>
        <v>34680.663854768398</v>
      </c>
      <c r="Q21" s="7">
        <v>66.118460440000007</v>
      </c>
    </row>
    <row r="22" spans="7:18">
      <c r="G22" t="s">
        <v>35</v>
      </c>
      <c r="I22" s="1">
        <v>2031</v>
      </c>
      <c r="J22" s="1" t="s">
        <v>16</v>
      </c>
      <c r="K22" s="1">
        <v>1</v>
      </c>
      <c r="L22" s="1">
        <f t="shared" si="0"/>
        <v>33503.003499591301</v>
      </c>
      <c r="Q22" s="7">
        <v>63.873258620000001</v>
      </c>
    </row>
    <row r="23" spans="7:18">
      <c r="G23" t="s">
        <v>35</v>
      </c>
      <c r="I23" s="1">
        <v>2032</v>
      </c>
      <c r="J23" s="1" t="s">
        <v>16</v>
      </c>
      <c r="K23" s="1">
        <v>1</v>
      </c>
      <c r="L23" s="1">
        <f t="shared" si="0"/>
        <v>32120.481581198899</v>
      </c>
      <c r="Q23" s="7">
        <v>61.23748956</v>
      </c>
    </row>
    <row r="24" spans="7:18">
      <c r="G24" t="s">
        <v>35</v>
      </c>
      <c r="I24" s="1">
        <v>2033</v>
      </c>
      <c r="J24" s="1" t="s">
        <v>16</v>
      </c>
      <c r="K24" s="1">
        <v>1</v>
      </c>
      <c r="L24" s="1">
        <f t="shared" si="0"/>
        <v>30771.103127384202</v>
      </c>
      <c r="Q24" s="7">
        <v>58.6649083</v>
      </c>
    </row>
    <row r="25" spans="7:18">
      <c r="G25" t="s">
        <v>35</v>
      </c>
      <c r="I25" s="1">
        <v>2034</v>
      </c>
      <c r="J25" s="1" t="s">
        <v>16</v>
      </c>
      <c r="K25" s="1">
        <v>1</v>
      </c>
      <c r="L25" s="1">
        <f t="shared" si="0"/>
        <v>29351.169851566799</v>
      </c>
      <c r="Q25" s="7">
        <v>55.957814730000003</v>
      </c>
    </row>
    <row r="26" spans="7:18">
      <c r="G26" t="s">
        <v>35</v>
      </c>
      <c r="I26" s="1">
        <v>2035</v>
      </c>
      <c r="J26" s="1" t="s">
        <v>16</v>
      </c>
      <c r="K26" s="1">
        <v>1</v>
      </c>
      <c r="L26" s="1">
        <f t="shared" si="0"/>
        <v>27802.950715258899</v>
      </c>
      <c r="Q26" s="7">
        <v>53.006144999999997</v>
      </c>
      <c r="R26">
        <v>-6.1802100639999997</v>
      </c>
    </row>
    <row r="27" spans="7:18">
      <c r="G27" t="s">
        <v>35</v>
      </c>
      <c r="I27" s="1">
        <v>2036</v>
      </c>
      <c r="J27" s="1" t="s">
        <v>16</v>
      </c>
      <c r="K27" s="1">
        <v>1</v>
      </c>
      <c r="L27" s="1">
        <f t="shared" si="0"/>
        <v>26335.359149659402</v>
      </c>
      <c r="Q27" s="7">
        <v>50.208191210000003</v>
      </c>
      <c r="R27">
        <v>-8.3770558550000001</v>
      </c>
    </row>
    <row r="28" spans="7:18">
      <c r="G28" t="s">
        <v>35</v>
      </c>
      <c r="I28" s="1">
        <v>2037</v>
      </c>
      <c r="J28" s="1" t="s">
        <v>16</v>
      </c>
      <c r="K28" s="1">
        <v>1</v>
      </c>
      <c r="L28" s="1">
        <f t="shared" si="0"/>
        <v>25151.480158038099</v>
      </c>
      <c r="Q28" s="7">
        <v>47.951133599999999</v>
      </c>
      <c r="R28">
        <v>-10.61957522</v>
      </c>
    </row>
    <row r="29" spans="7:18">
      <c r="G29" t="s">
        <v>35</v>
      </c>
      <c r="I29" s="1">
        <v>2038</v>
      </c>
      <c r="J29" s="1" t="s">
        <v>16</v>
      </c>
      <c r="K29" s="1">
        <v>1</v>
      </c>
      <c r="L29" s="1">
        <f t="shared" si="0"/>
        <v>23938.822238078999</v>
      </c>
      <c r="Q29" s="7">
        <v>45.639209149999999</v>
      </c>
      <c r="R29">
        <v>-12.812150949999999</v>
      </c>
    </row>
    <row r="30" spans="7:18">
      <c r="G30" t="s">
        <v>35</v>
      </c>
      <c r="I30" s="1">
        <v>2039</v>
      </c>
      <c r="J30" s="1" t="s">
        <v>16</v>
      </c>
      <c r="K30" s="1">
        <v>1</v>
      </c>
      <c r="L30" s="1">
        <f t="shared" si="0"/>
        <v>22776.8910211853</v>
      </c>
      <c r="Q30" s="7">
        <v>43.423994829999998</v>
      </c>
      <c r="R30">
        <v>-14.871060760000001</v>
      </c>
    </row>
    <row r="31" spans="7:18">
      <c r="G31" t="s">
        <v>35</v>
      </c>
      <c r="I31" s="1">
        <v>2040</v>
      </c>
      <c r="J31" s="1" t="s">
        <v>16</v>
      </c>
      <c r="K31" s="1">
        <v>1</v>
      </c>
      <c r="L31" s="1">
        <f t="shared" si="0"/>
        <v>21655.5905117847</v>
      </c>
      <c r="Q31" s="7">
        <v>41.286242690000002</v>
      </c>
      <c r="R31">
        <v>-16.479587200000001</v>
      </c>
    </row>
    <row r="32" spans="7:18">
      <c r="G32" t="s">
        <v>35</v>
      </c>
      <c r="I32" s="1">
        <v>2041</v>
      </c>
      <c r="J32" s="1" t="s">
        <v>16</v>
      </c>
      <c r="K32" s="1">
        <v>1</v>
      </c>
      <c r="L32" s="1">
        <f t="shared" si="0"/>
        <v>20533.888338283399</v>
      </c>
      <c r="Q32" s="7">
        <v>39.147724779999997</v>
      </c>
      <c r="R32">
        <v>-18.44727958</v>
      </c>
    </row>
    <row r="33" spans="7:18">
      <c r="G33" t="s">
        <v>35</v>
      </c>
      <c r="I33" s="1">
        <v>2042</v>
      </c>
      <c r="J33" s="1" t="s">
        <v>16</v>
      </c>
      <c r="K33" s="1">
        <v>1</v>
      </c>
      <c r="L33" s="1">
        <f t="shared" si="0"/>
        <v>19469.237825136199</v>
      </c>
      <c r="Q33" s="7">
        <v>37.117975489999999</v>
      </c>
      <c r="R33">
        <v>-20.200716190000001</v>
      </c>
    </row>
    <row r="34" spans="7:18">
      <c r="G34" t="s">
        <v>35</v>
      </c>
      <c r="I34" s="1">
        <v>2043</v>
      </c>
      <c r="J34" s="1" t="s">
        <v>16</v>
      </c>
      <c r="K34" s="1">
        <v>1</v>
      </c>
      <c r="L34" s="1">
        <f t="shared" si="0"/>
        <v>18436.129716825599</v>
      </c>
      <c r="Q34" s="7">
        <v>35.14836159</v>
      </c>
      <c r="R34">
        <v>-22.157220769999999</v>
      </c>
    </row>
    <row r="35" spans="7:18">
      <c r="G35" t="s">
        <v>35</v>
      </c>
      <c r="I35" s="1">
        <v>2044</v>
      </c>
      <c r="J35" s="1" t="s">
        <v>16</v>
      </c>
      <c r="K35" s="1">
        <v>1</v>
      </c>
      <c r="L35" s="1">
        <f t="shared" si="0"/>
        <v>17486.518688078999</v>
      </c>
      <c r="Q35" s="7">
        <v>33.337934330000003</v>
      </c>
      <c r="R35">
        <v>-24.349749259999999</v>
      </c>
    </row>
    <row r="36" spans="7:18">
      <c r="G36" t="s">
        <v>35</v>
      </c>
      <c r="I36" s="1">
        <v>2045</v>
      </c>
      <c r="J36" s="1" t="s">
        <v>16</v>
      </c>
      <c r="K36" s="1">
        <v>1</v>
      </c>
      <c r="L36" s="1">
        <f t="shared" si="0"/>
        <v>16603.408546730199</v>
      </c>
      <c r="Q36" s="7">
        <v>31.654290580000001</v>
      </c>
      <c r="R36">
        <v>-26.465673819999999</v>
      </c>
    </row>
    <row r="37" spans="7:18">
      <c r="G37" t="s">
        <v>35</v>
      </c>
      <c r="I37" s="1">
        <v>2046</v>
      </c>
      <c r="J37" s="1" t="s">
        <v>16</v>
      </c>
      <c r="K37" s="1">
        <v>1</v>
      </c>
      <c r="L37" s="1">
        <f t="shared" si="0"/>
        <v>15839.910819073601</v>
      </c>
      <c r="Q37" s="7">
        <v>30.198687119999999</v>
      </c>
      <c r="R37">
        <v>-28.28177019</v>
      </c>
    </row>
    <row r="38" spans="7:18">
      <c r="G38" t="s">
        <v>35</v>
      </c>
      <c r="I38" s="1">
        <v>2047</v>
      </c>
      <c r="J38" s="1" t="s">
        <v>16</v>
      </c>
      <c r="K38" s="1">
        <v>1</v>
      </c>
      <c r="L38" s="1">
        <f t="shared" si="0"/>
        <v>14974.387052861</v>
      </c>
      <c r="Q38" s="7">
        <v>28.548571679999998</v>
      </c>
      <c r="R38">
        <v>-30.103759060000002</v>
      </c>
    </row>
    <row r="39" spans="7:18">
      <c r="G39" t="s">
        <v>35</v>
      </c>
      <c r="I39" s="1">
        <v>2048</v>
      </c>
      <c r="J39" s="1" t="s">
        <v>16</v>
      </c>
      <c r="K39" s="1">
        <v>1</v>
      </c>
      <c r="L39" s="1">
        <f t="shared" si="0"/>
        <v>14256.490707901899</v>
      </c>
      <c r="Q39" s="7">
        <v>27.17990696</v>
      </c>
      <c r="R39">
        <v>-31.883496579999999</v>
      </c>
    </row>
    <row r="40" spans="7:18">
      <c r="G40" t="s">
        <v>35</v>
      </c>
      <c r="I40" s="1">
        <v>2049</v>
      </c>
      <c r="J40" s="1" t="s">
        <v>16</v>
      </c>
      <c r="K40" s="1">
        <v>1</v>
      </c>
      <c r="L40" s="1">
        <f t="shared" si="0"/>
        <v>13618.301888555899</v>
      </c>
      <c r="Q40" s="7">
        <v>25.96320412</v>
      </c>
      <c r="R40">
        <v>-33.642220279999997</v>
      </c>
    </row>
    <row r="41" spans="7:18">
      <c r="G41" t="s">
        <v>35</v>
      </c>
      <c r="I41" s="1">
        <v>2050</v>
      </c>
      <c r="J41" s="1" t="s">
        <v>16</v>
      </c>
      <c r="K41" s="1">
        <v>1</v>
      </c>
      <c r="L41" s="1">
        <f t="shared" si="0"/>
        <v>13051.0075356948</v>
      </c>
      <c r="Q41" s="7">
        <v>24.88166112</v>
      </c>
      <c r="R41">
        <v>-35.440242089999998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41"/>
  <sheetViews>
    <sheetView workbookViewId="0">
      <selection activeCell="N12" sqref="N12"/>
    </sheetView>
  </sheetViews>
  <sheetFormatPr defaultColWidth="8.7265625" defaultRowHeight="14.5"/>
  <cols>
    <col min="1" max="1" width="9" style="1"/>
    <col min="2" max="10" width="8.7265625" style="1"/>
    <col min="11" max="11" width="11.54296875" style="1" customWidth="1"/>
    <col min="12" max="12" width="12.81640625" style="1"/>
    <col min="17" max="17" width="12.81640625"/>
    <col min="18" max="18" width="14"/>
  </cols>
  <sheetData>
    <row r="1" spans="1:18">
      <c r="A1" s="1" t="s">
        <v>36</v>
      </c>
    </row>
    <row r="4" spans="1:18">
      <c r="B4" s="2" t="s">
        <v>0</v>
      </c>
    </row>
    <row r="5" spans="1:18">
      <c r="B5" s="1" t="s">
        <v>1</v>
      </c>
    </row>
    <row r="9" spans="1:18">
      <c r="J9" s="1" t="s">
        <v>2</v>
      </c>
    </row>
    <row r="10" spans="1:18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12</v>
      </c>
      <c r="L10" s="1" t="s">
        <v>13</v>
      </c>
      <c r="Q10" t="s">
        <v>33</v>
      </c>
      <c r="R10" s="37"/>
    </row>
    <row r="11" spans="1:18">
      <c r="B11" s="1" t="s">
        <v>37</v>
      </c>
      <c r="G11" t="s">
        <v>38</v>
      </c>
      <c r="I11" s="1">
        <v>2020</v>
      </c>
      <c r="J11" s="1" t="s">
        <v>16</v>
      </c>
      <c r="K11" s="1">
        <v>1</v>
      </c>
      <c r="L11" s="1">
        <f>Q11*1000*34.9/(38.5+34.9)</f>
        <v>42373.483147138999</v>
      </c>
      <c r="Q11">
        <f>89.11787</f>
        <v>89.117869999999996</v>
      </c>
    </row>
    <row r="12" spans="1:18">
      <c r="G12" t="s">
        <v>38</v>
      </c>
      <c r="I12" s="1">
        <v>2021</v>
      </c>
      <c r="J12" s="1" t="s">
        <v>16</v>
      </c>
      <c r="K12" s="1">
        <v>1</v>
      </c>
      <c r="L12" s="1">
        <f t="shared" ref="L12:L41" si="0">Q12*1000*34.9/(38.5+34.9)</f>
        <v>41447.128077506801</v>
      </c>
      <c r="Q12" s="7">
        <v>87.169604609999993</v>
      </c>
    </row>
    <row r="13" spans="1:18">
      <c r="G13" t="s">
        <v>38</v>
      </c>
      <c r="I13" s="1">
        <v>2022</v>
      </c>
      <c r="J13" s="1" t="s">
        <v>16</v>
      </c>
      <c r="K13" s="1">
        <v>1</v>
      </c>
      <c r="L13" s="1">
        <f t="shared" si="0"/>
        <v>38955.019973692099</v>
      </c>
      <c r="Q13" s="7">
        <v>81.928322809999997</v>
      </c>
    </row>
    <row r="14" spans="1:18">
      <c r="G14" t="s">
        <v>38</v>
      </c>
      <c r="I14" s="1">
        <v>2023</v>
      </c>
      <c r="J14" s="1" t="s">
        <v>16</v>
      </c>
      <c r="K14" s="1">
        <v>1</v>
      </c>
      <c r="L14" s="1">
        <f t="shared" si="0"/>
        <v>38529.371680776603</v>
      </c>
      <c r="Q14" s="7">
        <v>81.033119810000002</v>
      </c>
    </row>
    <row r="15" spans="1:18">
      <c r="G15" t="s">
        <v>38</v>
      </c>
      <c r="I15" s="1">
        <v>2024</v>
      </c>
      <c r="J15" s="1" t="s">
        <v>16</v>
      </c>
      <c r="K15" s="1">
        <v>1</v>
      </c>
      <c r="L15" s="1">
        <f t="shared" si="0"/>
        <v>37663.642043038097</v>
      </c>
      <c r="Q15" s="7">
        <v>79.212358910000006</v>
      </c>
    </row>
    <row r="16" spans="1:18">
      <c r="G16" t="s">
        <v>38</v>
      </c>
      <c r="I16" s="1">
        <v>2025</v>
      </c>
      <c r="J16" s="1" t="s">
        <v>16</v>
      </c>
      <c r="K16" s="1">
        <v>1</v>
      </c>
      <c r="L16" s="1">
        <f t="shared" si="0"/>
        <v>36589.492481934598</v>
      </c>
      <c r="Q16" s="7">
        <v>76.953259259999996</v>
      </c>
    </row>
    <row r="17" spans="7:18">
      <c r="G17" t="s">
        <v>38</v>
      </c>
      <c r="I17" s="1">
        <v>2026</v>
      </c>
      <c r="J17" s="1" t="s">
        <v>16</v>
      </c>
      <c r="K17" s="1">
        <v>1</v>
      </c>
      <c r="L17" s="1">
        <f t="shared" si="0"/>
        <v>35619.147588433203</v>
      </c>
      <c r="Q17" s="7">
        <v>74.912476589999997</v>
      </c>
    </row>
    <row r="18" spans="7:18">
      <c r="G18" t="s">
        <v>38</v>
      </c>
      <c r="I18" s="1">
        <v>2027</v>
      </c>
      <c r="J18" s="1" t="s">
        <v>16</v>
      </c>
      <c r="K18" s="1">
        <v>1</v>
      </c>
      <c r="L18" s="1">
        <f t="shared" si="0"/>
        <v>34594.004464686703</v>
      </c>
      <c r="Q18" s="7">
        <v>72.756444920000007</v>
      </c>
    </row>
    <row r="19" spans="7:18">
      <c r="G19" t="s">
        <v>38</v>
      </c>
      <c r="I19" s="1">
        <v>2028</v>
      </c>
      <c r="J19" s="1" t="s">
        <v>16</v>
      </c>
      <c r="K19" s="1">
        <v>1</v>
      </c>
      <c r="L19" s="1">
        <f t="shared" si="0"/>
        <v>33584.356836335101</v>
      </c>
      <c r="Q19" s="7">
        <v>70.633002629999993</v>
      </c>
    </row>
    <row r="20" spans="7:18">
      <c r="G20" t="s">
        <v>38</v>
      </c>
      <c r="I20" s="1">
        <v>2029</v>
      </c>
      <c r="J20" s="1" t="s">
        <v>16</v>
      </c>
      <c r="K20" s="1">
        <v>1</v>
      </c>
      <c r="L20" s="1">
        <f t="shared" si="0"/>
        <v>32537.9139097548</v>
      </c>
      <c r="Q20" s="7">
        <v>68.432174239999995</v>
      </c>
    </row>
    <row r="21" spans="7:18">
      <c r="G21" t="s">
        <v>38</v>
      </c>
      <c r="I21" s="1">
        <v>2030</v>
      </c>
      <c r="J21" s="1" t="s">
        <v>16</v>
      </c>
      <c r="K21" s="1">
        <v>1</v>
      </c>
      <c r="L21" s="1">
        <f t="shared" si="0"/>
        <v>31437.796585231601</v>
      </c>
      <c r="Q21" s="7">
        <v>66.118460440000007</v>
      </c>
    </row>
    <row r="22" spans="7:18">
      <c r="G22" t="s">
        <v>38</v>
      </c>
      <c r="I22" s="1">
        <v>2031</v>
      </c>
      <c r="J22" s="1" t="s">
        <v>16</v>
      </c>
      <c r="K22" s="1">
        <v>1</v>
      </c>
      <c r="L22" s="1">
        <f t="shared" si="0"/>
        <v>30370.255120408699</v>
      </c>
      <c r="Q22" s="7">
        <v>63.873258620000001</v>
      </c>
    </row>
    <row r="23" spans="7:18">
      <c r="G23" t="s">
        <v>38</v>
      </c>
      <c r="I23" s="1">
        <v>2032</v>
      </c>
      <c r="J23" s="1" t="s">
        <v>16</v>
      </c>
      <c r="K23" s="1">
        <v>1</v>
      </c>
      <c r="L23" s="1">
        <f t="shared" si="0"/>
        <v>29117.007978801099</v>
      </c>
      <c r="Q23" s="7">
        <v>61.23748956</v>
      </c>
    </row>
    <row r="24" spans="7:18">
      <c r="G24" t="s">
        <v>38</v>
      </c>
      <c r="I24" s="1">
        <v>2033</v>
      </c>
      <c r="J24" s="1" t="s">
        <v>16</v>
      </c>
      <c r="K24" s="1">
        <v>1</v>
      </c>
      <c r="L24" s="1">
        <f t="shared" si="0"/>
        <v>27893.805172615801</v>
      </c>
      <c r="Q24" s="7">
        <v>58.6649083</v>
      </c>
    </row>
    <row r="25" spans="7:18">
      <c r="G25" t="s">
        <v>38</v>
      </c>
      <c r="I25" s="1">
        <v>2034</v>
      </c>
      <c r="J25" s="1" t="s">
        <v>16</v>
      </c>
      <c r="K25" s="1">
        <v>1</v>
      </c>
      <c r="L25" s="1">
        <f t="shared" si="0"/>
        <v>26606.644878433199</v>
      </c>
      <c r="Q25" s="7">
        <v>55.957814730000003</v>
      </c>
    </row>
    <row r="26" spans="7:18">
      <c r="G26" t="s">
        <v>38</v>
      </c>
      <c r="I26" s="1">
        <v>2035</v>
      </c>
      <c r="J26" s="1" t="s">
        <v>16</v>
      </c>
      <c r="K26" s="1">
        <v>1</v>
      </c>
      <c r="L26" s="1">
        <f t="shared" si="0"/>
        <v>25203.194284741101</v>
      </c>
      <c r="Q26" s="7">
        <v>53.006144999999997</v>
      </c>
      <c r="R26">
        <v>-6.1802100639999997</v>
      </c>
    </row>
    <row r="27" spans="7:18">
      <c r="G27" t="s">
        <v>38</v>
      </c>
      <c r="I27" s="1">
        <v>2036</v>
      </c>
      <c r="J27" s="1" t="s">
        <v>16</v>
      </c>
      <c r="K27" s="1">
        <v>1</v>
      </c>
      <c r="L27" s="1">
        <f t="shared" si="0"/>
        <v>23872.832060340599</v>
      </c>
      <c r="Q27" s="7">
        <v>50.208191210000003</v>
      </c>
      <c r="R27">
        <v>-8.3770558550000001</v>
      </c>
    </row>
    <row r="28" spans="7:18">
      <c r="G28" t="s">
        <v>38</v>
      </c>
      <c r="I28" s="1">
        <v>2037</v>
      </c>
      <c r="J28" s="1" t="s">
        <v>16</v>
      </c>
      <c r="K28" s="1">
        <v>1</v>
      </c>
      <c r="L28" s="1">
        <f t="shared" si="0"/>
        <v>22799.653441961898</v>
      </c>
      <c r="Q28" s="7">
        <v>47.951133599999999</v>
      </c>
      <c r="R28">
        <v>-10.61957522</v>
      </c>
    </row>
    <row r="29" spans="7:18">
      <c r="G29" t="s">
        <v>38</v>
      </c>
      <c r="I29" s="1">
        <v>2038</v>
      </c>
      <c r="J29" s="1" t="s">
        <v>16</v>
      </c>
      <c r="K29" s="1">
        <v>1</v>
      </c>
      <c r="L29" s="1">
        <f t="shared" si="0"/>
        <v>21700.386911920999</v>
      </c>
      <c r="Q29" s="7">
        <v>45.639209149999999</v>
      </c>
      <c r="R29">
        <v>-12.812150949999999</v>
      </c>
    </row>
    <row r="30" spans="7:18">
      <c r="G30" t="s">
        <v>38</v>
      </c>
      <c r="I30" s="1">
        <v>2039</v>
      </c>
      <c r="J30" s="1" t="s">
        <v>16</v>
      </c>
      <c r="K30" s="1">
        <v>1</v>
      </c>
      <c r="L30" s="1">
        <f t="shared" si="0"/>
        <v>20647.1038088147</v>
      </c>
      <c r="Q30" s="7">
        <v>43.423994829999998</v>
      </c>
      <c r="R30">
        <v>-14.871060760000001</v>
      </c>
    </row>
    <row r="31" spans="7:18">
      <c r="G31" t="s">
        <v>38</v>
      </c>
      <c r="I31" s="1">
        <v>2040</v>
      </c>
      <c r="J31" s="1" t="s">
        <v>16</v>
      </c>
      <c r="K31" s="1">
        <v>1</v>
      </c>
      <c r="L31" s="1">
        <f t="shared" si="0"/>
        <v>19630.6521782153</v>
      </c>
      <c r="Q31" s="7">
        <v>41.286242690000002</v>
      </c>
      <c r="R31">
        <v>-16.479587200000001</v>
      </c>
    </row>
    <row r="32" spans="7:18">
      <c r="G32" t="s">
        <v>38</v>
      </c>
      <c r="I32" s="1">
        <v>2041</v>
      </c>
      <c r="J32" s="1" t="s">
        <v>16</v>
      </c>
      <c r="K32" s="1">
        <v>1</v>
      </c>
      <c r="L32" s="1">
        <f t="shared" si="0"/>
        <v>18613.836441716601</v>
      </c>
      <c r="Q32" s="7">
        <v>39.147724779999997</v>
      </c>
      <c r="R32">
        <v>-18.44727958</v>
      </c>
    </row>
    <row r="33" spans="7:18">
      <c r="G33" t="s">
        <v>38</v>
      </c>
      <c r="I33" s="1">
        <v>2042</v>
      </c>
      <c r="J33" s="1" t="s">
        <v>16</v>
      </c>
      <c r="K33" s="1">
        <v>1</v>
      </c>
      <c r="L33" s="1">
        <f t="shared" si="0"/>
        <v>17648.737664863798</v>
      </c>
      <c r="Q33" s="7">
        <v>37.117975489999999</v>
      </c>
      <c r="R33">
        <v>-20.200716190000001</v>
      </c>
    </row>
    <row r="34" spans="7:18">
      <c r="G34" t="s">
        <v>38</v>
      </c>
      <c r="I34" s="1">
        <v>2043</v>
      </c>
      <c r="J34" s="1" t="s">
        <v>16</v>
      </c>
      <c r="K34" s="1">
        <v>1</v>
      </c>
      <c r="L34" s="1">
        <f t="shared" si="0"/>
        <v>16712.231873174402</v>
      </c>
      <c r="Q34" s="7">
        <v>35.14836159</v>
      </c>
      <c r="R34">
        <v>-22.157220769999999</v>
      </c>
    </row>
    <row r="35" spans="7:18">
      <c r="G35" t="s">
        <v>38</v>
      </c>
      <c r="I35" s="1">
        <v>2044</v>
      </c>
      <c r="J35" s="1" t="s">
        <v>16</v>
      </c>
      <c r="K35" s="1">
        <v>1</v>
      </c>
      <c r="L35" s="1">
        <f t="shared" si="0"/>
        <v>15851.415641920999</v>
      </c>
      <c r="Q35" s="7">
        <v>33.337934330000003</v>
      </c>
      <c r="R35">
        <v>-24.349749259999999</v>
      </c>
    </row>
    <row r="36" spans="7:18">
      <c r="G36" t="s">
        <v>38</v>
      </c>
      <c r="I36" s="1">
        <v>2045</v>
      </c>
      <c r="J36" s="1" t="s">
        <v>16</v>
      </c>
      <c r="K36" s="1">
        <v>1</v>
      </c>
      <c r="L36" s="1">
        <f t="shared" si="0"/>
        <v>15050.8820332698</v>
      </c>
      <c r="Q36" s="7">
        <v>31.654290580000001</v>
      </c>
      <c r="R36">
        <v>-26.465673819999999</v>
      </c>
    </row>
    <row r="37" spans="7:18">
      <c r="G37" t="s">
        <v>38</v>
      </c>
      <c r="I37" s="1">
        <v>2046</v>
      </c>
      <c r="J37" s="1" t="s">
        <v>16</v>
      </c>
      <c r="K37" s="1">
        <v>1</v>
      </c>
      <c r="L37" s="1">
        <f t="shared" si="0"/>
        <v>14358.7763009264</v>
      </c>
      <c r="Q37" s="7">
        <v>30.198687119999999</v>
      </c>
      <c r="R37">
        <v>-28.28177019</v>
      </c>
    </row>
    <row r="38" spans="7:18">
      <c r="G38" t="s">
        <v>38</v>
      </c>
      <c r="I38" s="1">
        <v>2047</v>
      </c>
      <c r="J38" s="1" t="s">
        <v>16</v>
      </c>
      <c r="K38" s="1">
        <v>1</v>
      </c>
      <c r="L38" s="1">
        <f t="shared" si="0"/>
        <v>13574.184627139</v>
      </c>
      <c r="Q38" s="7">
        <v>28.548571679999998</v>
      </c>
      <c r="R38">
        <v>-30.103759060000002</v>
      </c>
    </row>
    <row r="39" spans="7:18">
      <c r="G39" t="s">
        <v>38</v>
      </c>
      <c r="I39" s="1">
        <v>2048</v>
      </c>
      <c r="J39" s="1" t="s">
        <v>16</v>
      </c>
      <c r="K39" s="1">
        <v>1</v>
      </c>
      <c r="L39" s="1">
        <f t="shared" si="0"/>
        <v>12923.416252098101</v>
      </c>
      <c r="Q39" s="7">
        <v>27.17990696</v>
      </c>
      <c r="R39">
        <v>-31.883496579999999</v>
      </c>
    </row>
    <row r="40" spans="7:18">
      <c r="G40" t="s">
        <v>38</v>
      </c>
      <c r="I40" s="1">
        <v>2049</v>
      </c>
      <c r="J40" s="1" t="s">
        <v>16</v>
      </c>
      <c r="K40" s="1">
        <v>1</v>
      </c>
      <c r="L40" s="1">
        <f t="shared" si="0"/>
        <v>12344.902231444101</v>
      </c>
      <c r="Q40" s="7">
        <v>25.96320412</v>
      </c>
      <c r="R40">
        <v>-33.642220279999997</v>
      </c>
    </row>
    <row r="41" spans="7:18">
      <c r="G41" t="s">
        <v>38</v>
      </c>
      <c r="I41" s="1">
        <v>2050</v>
      </c>
      <c r="J41" s="1" t="s">
        <v>16</v>
      </c>
      <c r="K41" s="1">
        <v>1</v>
      </c>
      <c r="L41" s="1">
        <f t="shared" si="0"/>
        <v>11830.653584305201</v>
      </c>
      <c r="Q41" s="7">
        <v>24.88166112</v>
      </c>
      <c r="R41">
        <v>-35.440242089999998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0" tint="-0.14990691854609822"/>
  </sheetPr>
  <dimension ref="A4:S41"/>
  <sheetViews>
    <sheetView topLeftCell="A4" zoomScale="66" zoomScaleNormal="66" workbookViewId="0">
      <selection activeCell="F42" sqref="F42"/>
    </sheetView>
  </sheetViews>
  <sheetFormatPr defaultColWidth="8.7265625" defaultRowHeight="14.5"/>
  <cols>
    <col min="1" max="1" width="9" style="1"/>
    <col min="2" max="6" width="8.7265625" style="1"/>
    <col min="7" max="7" width="9.453125" style="1" customWidth="1"/>
    <col min="8" max="10" width="8.7265625" style="1"/>
    <col min="11" max="11" width="11.54296875" style="1" customWidth="1"/>
    <col min="12" max="12" width="12.81640625" style="1"/>
    <col min="14" max="15" width="12.81640625"/>
    <col min="16" max="18" width="14"/>
  </cols>
  <sheetData>
    <row r="4" spans="2:19">
      <c r="B4" s="2" t="s">
        <v>0</v>
      </c>
    </row>
    <row r="5" spans="2:19">
      <c r="B5" s="1" t="s">
        <v>1</v>
      </c>
    </row>
    <row r="7" spans="2:19">
      <c r="J7" s="1" t="s">
        <v>2</v>
      </c>
    </row>
    <row r="10" spans="2:19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8</v>
      </c>
      <c r="H10" s="1" t="s">
        <v>9</v>
      </c>
      <c r="I10" s="1" t="s">
        <v>10</v>
      </c>
      <c r="J10" s="1" t="s">
        <v>11</v>
      </c>
      <c r="K10" s="1" t="s">
        <v>39</v>
      </c>
      <c r="L10" s="1" t="s">
        <v>13</v>
      </c>
      <c r="O10" s="37"/>
    </row>
    <row r="11" spans="2:19">
      <c r="B11" s="1" t="s">
        <v>40</v>
      </c>
      <c r="D11" s="5" t="s">
        <v>41</v>
      </c>
      <c r="H11" s="4"/>
      <c r="I11" s="1">
        <v>2020</v>
      </c>
      <c r="J11" s="1" t="s">
        <v>42</v>
      </c>
      <c r="K11" s="1">
        <v>1</v>
      </c>
      <c r="L11" s="1">
        <f>-ELECO2!O11*1000</f>
        <v>0</v>
      </c>
      <c r="N11" s="1"/>
      <c r="O11" s="1"/>
      <c r="P11" s="13"/>
      <c r="S11" s="13"/>
    </row>
    <row r="12" spans="2:19">
      <c r="D12" s="5" t="str">
        <f t="shared" ref="D12:D41" si="0">D11</f>
        <v>SINKCCU_Fake_Elc</v>
      </c>
      <c r="H12" s="4"/>
      <c r="I12" s="1">
        <v>2021</v>
      </c>
      <c r="J12" s="1" t="s">
        <v>42</v>
      </c>
      <c r="K12" s="1">
        <v>1</v>
      </c>
      <c r="L12" s="1">
        <f>-ELECO2!O12*1000</f>
        <v>0</v>
      </c>
      <c r="N12" s="1"/>
      <c r="O12" s="1"/>
      <c r="P12" s="13"/>
      <c r="R12" s="1"/>
      <c r="S12" s="13"/>
    </row>
    <row r="13" spans="2:19">
      <c r="D13" s="5" t="str">
        <f t="shared" si="0"/>
        <v>SINKCCU_Fake_Elc</v>
      </c>
      <c r="H13" s="4"/>
      <c r="I13" s="1">
        <v>2022</v>
      </c>
      <c r="J13" s="1" t="s">
        <v>42</v>
      </c>
      <c r="K13" s="1">
        <v>1</v>
      </c>
      <c r="L13" s="1">
        <f>-ELECO2!O13*1000</f>
        <v>0</v>
      </c>
      <c r="N13" s="1"/>
      <c r="O13" s="1"/>
      <c r="P13" s="13"/>
      <c r="R13" s="1"/>
      <c r="S13" s="13"/>
    </row>
    <row r="14" spans="2:19">
      <c r="D14" s="5" t="str">
        <f t="shared" si="0"/>
        <v>SINKCCU_Fake_Elc</v>
      </c>
      <c r="H14" s="4"/>
      <c r="I14" s="1">
        <v>2023</v>
      </c>
      <c r="J14" s="1" t="s">
        <v>42</v>
      </c>
      <c r="K14" s="1">
        <v>1</v>
      </c>
      <c r="L14" s="1">
        <f>-ELECO2!O14*1000</f>
        <v>0</v>
      </c>
      <c r="N14" s="1"/>
      <c r="O14" s="1"/>
      <c r="P14" s="38"/>
      <c r="R14" s="1"/>
      <c r="S14" s="13"/>
    </row>
    <row r="15" spans="2:19">
      <c r="D15" s="5" t="str">
        <f t="shared" si="0"/>
        <v>SINKCCU_Fake_Elc</v>
      </c>
      <c r="H15" s="4"/>
      <c r="I15" s="1">
        <v>2024</v>
      </c>
      <c r="J15" s="1" t="s">
        <v>42</v>
      </c>
      <c r="K15" s="1">
        <v>1</v>
      </c>
      <c r="L15" s="1">
        <f>-ELECO2!O15*1000</f>
        <v>0</v>
      </c>
      <c r="N15" s="1"/>
      <c r="O15" s="1"/>
      <c r="P15" s="38"/>
      <c r="R15" s="1"/>
      <c r="S15" s="13"/>
    </row>
    <row r="16" spans="2:19">
      <c r="D16" s="5" t="str">
        <f t="shared" si="0"/>
        <v>SINKCCU_Fake_Elc</v>
      </c>
      <c r="H16" s="4"/>
      <c r="I16" s="1">
        <v>2025</v>
      </c>
      <c r="J16" s="1" t="s">
        <v>42</v>
      </c>
      <c r="K16" s="1">
        <v>1</v>
      </c>
      <c r="L16" s="1">
        <f>-ELECO2!O16*1000</f>
        <v>0</v>
      </c>
      <c r="N16" s="1"/>
      <c r="O16" s="1"/>
      <c r="P16" s="38"/>
      <c r="R16" s="1"/>
      <c r="S16" s="13"/>
    </row>
    <row r="17" spans="4:19">
      <c r="D17" s="5" t="str">
        <f t="shared" si="0"/>
        <v>SINKCCU_Fake_Elc</v>
      </c>
      <c r="H17" s="4"/>
      <c r="I17" s="1">
        <v>2026</v>
      </c>
      <c r="J17" s="1" t="s">
        <v>42</v>
      </c>
      <c r="K17" s="1">
        <v>1</v>
      </c>
      <c r="L17" s="1">
        <f>-ELECO2!O17*1000</f>
        <v>0</v>
      </c>
      <c r="N17" s="1"/>
      <c r="O17" s="1"/>
      <c r="P17" s="38"/>
      <c r="R17" s="1"/>
      <c r="S17" s="13"/>
    </row>
    <row r="18" spans="4:19">
      <c r="D18" s="5" t="str">
        <f t="shared" si="0"/>
        <v>SINKCCU_Fake_Elc</v>
      </c>
      <c r="H18" s="4"/>
      <c r="I18" s="1">
        <v>2027</v>
      </c>
      <c r="J18" s="1" t="s">
        <v>42</v>
      </c>
      <c r="K18" s="1">
        <v>1</v>
      </c>
      <c r="L18" s="1">
        <f>-ELECO2!O18*1000</f>
        <v>0</v>
      </c>
      <c r="N18" s="1"/>
      <c r="O18" s="1"/>
      <c r="P18" s="38"/>
      <c r="R18" s="1"/>
      <c r="S18" s="13"/>
    </row>
    <row r="19" spans="4:19">
      <c r="D19" s="5" t="str">
        <f t="shared" si="0"/>
        <v>SINKCCU_Fake_Elc</v>
      </c>
      <c r="H19" s="4"/>
      <c r="I19" s="1">
        <v>2028</v>
      </c>
      <c r="J19" s="1" t="s">
        <v>42</v>
      </c>
      <c r="K19" s="1">
        <v>1</v>
      </c>
      <c r="L19" s="1">
        <f>-ELECO2!O19*1000</f>
        <v>0</v>
      </c>
      <c r="N19" s="1"/>
      <c r="O19" s="1"/>
      <c r="P19" s="38"/>
      <c r="R19" s="1"/>
      <c r="S19" s="13"/>
    </row>
    <row r="20" spans="4:19">
      <c r="D20" s="5" t="str">
        <f t="shared" si="0"/>
        <v>SINKCCU_Fake_Elc</v>
      </c>
      <c r="H20" s="4"/>
      <c r="I20" s="1">
        <v>2029</v>
      </c>
      <c r="J20" s="1" t="s">
        <v>42</v>
      </c>
      <c r="K20" s="1">
        <v>1</v>
      </c>
      <c r="L20" s="1">
        <f>-ELECO2!O20*1000</f>
        <v>0</v>
      </c>
      <c r="N20" s="1"/>
      <c r="O20" s="1"/>
      <c r="P20" s="13"/>
      <c r="R20" s="1"/>
      <c r="S20" s="13"/>
    </row>
    <row r="21" spans="4:19">
      <c r="D21" s="5" t="str">
        <f t="shared" si="0"/>
        <v>SINKCCU_Fake_Elc</v>
      </c>
      <c r="H21" s="4"/>
      <c r="I21" s="1">
        <v>2030</v>
      </c>
      <c r="J21" s="1" t="s">
        <v>42</v>
      </c>
      <c r="K21" s="1">
        <v>1</v>
      </c>
      <c r="L21" s="1">
        <f>-ELECO2!O21*1000</f>
        <v>0</v>
      </c>
      <c r="N21" s="1"/>
      <c r="O21" s="1"/>
      <c r="P21" s="13"/>
      <c r="R21" s="1"/>
      <c r="S21" s="13"/>
    </row>
    <row r="22" spans="4:19">
      <c r="D22" s="5" t="str">
        <f t="shared" si="0"/>
        <v>SINKCCU_Fake_Elc</v>
      </c>
      <c r="H22" s="4"/>
      <c r="I22" s="1">
        <v>2031</v>
      </c>
      <c r="J22" s="1" t="s">
        <v>42</v>
      </c>
      <c r="K22" s="1">
        <v>1</v>
      </c>
      <c r="L22" s="1">
        <f>-ELECO2!O22*1000</f>
        <v>0</v>
      </c>
      <c r="N22" s="1"/>
      <c r="O22" s="1"/>
      <c r="P22" s="13"/>
      <c r="R22" s="1"/>
      <c r="S22" s="13"/>
    </row>
    <row r="23" spans="4:19">
      <c r="D23" s="5" t="str">
        <f t="shared" si="0"/>
        <v>SINKCCU_Fake_Elc</v>
      </c>
      <c r="H23" s="4"/>
      <c r="I23" s="1">
        <v>2032</v>
      </c>
      <c r="J23" s="1" t="s">
        <v>42</v>
      </c>
      <c r="K23" s="1">
        <v>1</v>
      </c>
      <c r="L23" s="1">
        <f>-ELECO2!O23*1000</f>
        <v>0</v>
      </c>
      <c r="N23" s="1"/>
      <c r="O23" s="1"/>
      <c r="P23" s="13"/>
      <c r="R23" s="1"/>
      <c r="S23" s="13"/>
    </row>
    <row r="24" spans="4:19">
      <c r="D24" s="5" t="str">
        <f t="shared" si="0"/>
        <v>SINKCCU_Fake_Elc</v>
      </c>
      <c r="H24" s="4"/>
      <c r="I24" s="1">
        <v>2033</v>
      </c>
      <c r="J24" s="1" t="s">
        <v>42</v>
      </c>
      <c r="K24" s="1">
        <v>1</v>
      </c>
      <c r="L24" s="1">
        <f>-ELECO2!O24*1000</f>
        <v>0</v>
      </c>
      <c r="N24" s="1"/>
      <c r="O24" s="1"/>
      <c r="P24" s="13"/>
      <c r="R24" s="1"/>
      <c r="S24" s="13"/>
    </row>
    <row r="25" spans="4:19">
      <c r="D25" s="5" t="str">
        <f t="shared" si="0"/>
        <v>SINKCCU_Fake_Elc</v>
      </c>
      <c r="H25" s="4"/>
      <c r="I25" s="1">
        <v>2034</v>
      </c>
      <c r="J25" s="1" t="s">
        <v>42</v>
      </c>
      <c r="K25" s="1">
        <v>1</v>
      </c>
      <c r="L25" s="1">
        <f>-ELECO2!O25*1000</f>
        <v>0</v>
      </c>
      <c r="N25" s="1"/>
      <c r="O25" s="1"/>
      <c r="P25" s="13"/>
      <c r="R25" s="1"/>
      <c r="S25" s="13"/>
    </row>
    <row r="26" spans="4:19">
      <c r="D26" s="5" t="str">
        <f t="shared" si="0"/>
        <v>SINKCCU_Fake_Elc</v>
      </c>
      <c r="H26" s="4"/>
      <c r="I26" s="1">
        <v>2035</v>
      </c>
      <c r="J26" s="1" t="s">
        <v>42</v>
      </c>
      <c r="K26" s="1">
        <v>1</v>
      </c>
      <c r="L26" s="1">
        <f>-ELECO2!O26*1000</f>
        <v>5684.4259419999998</v>
      </c>
      <c r="N26" s="1"/>
      <c r="O26" s="1"/>
      <c r="P26" s="13"/>
      <c r="R26" s="1"/>
      <c r="S26" s="13"/>
    </row>
    <row r="27" spans="4:19">
      <c r="D27" s="5" t="str">
        <f t="shared" si="0"/>
        <v>SINKCCU_Fake_Elc</v>
      </c>
      <c r="H27" s="4"/>
      <c r="I27" s="1">
        <v>2036</v>
      </c>
      <c r="J27" s="1" t="s">
        <v>42</v>
      </c>
      <c r="K27" s="1">
        <v>1</v>
      </c>
      <c r="L27" s="1">
        <f>-ELECO2!O27*1000</f>
        <v>8146.6444879999999</v>
      </c>
      <c r="N27" s="1"/>
      <c r="O27" s="1"/>
      <c r="P27" s="13"/>
      <c r="R27" s="1"/>
      <c r="S27" s="13"/>
    </row>
    <row r="28" spans="4:19">
      <c r="D28" s="5" t="str">
        <f t="shared" si="0"/>
        <v>SINKCCU_Fake_Elc</v>
      </c>
      <c r="H28" s="4"/>
      <c r="I28" s="1">
        <v>2037</v>
      </c>
      <c r="J28" s="1" t="s">
        <v>42</v>
      </c>
      <c r="K28" s="1">
        <v>1</v>
      </c>
      <c r="L28" s="1">
        <f>-ELECO2!O28*1000</f>
        <v>10564.659100000001</v>
      </c>
      <c r="N28" s="1"/>
      <c r="O28" s="1"/>
      <c r="P28" s="13"/>
      <c r="R28" s="1"/>
      <c r="S28" s="13"/>
    </row>
    <row r="29" spans="4:19">
      <c r="D29" s="5" t="str">
        <f t="shared" si="0"/>
        <v>SINKCCU_Fake_Elc</v>
      </c>
      <c r="H29" s="4"/>
      <c r="I29" s="1">
        <v>2038</v>
      </c>
      <c r="J29" s="1" t="s">
        <v>42</v>
      </c>
      <c r="K29" s="1">
        <v>1</v>
      </c>
      <c r="L29" s="1">
        <f>-ELECO2!O29*1000</f>
        <v>12893.11463</v>
      </c>
      <c r="N29" s="1"/>
      <c r="O29" s="1"/>
      <c r="P29" s="13"/>
      <c r="R29" s="1"/>
      <c r="S29" s="13"/>
    </row>
    <row r="30" spans="4:19">
      <c r="D30" s="5" t="str">
        <f t="shared" si="0"/>
        <v>SINKCCU_Fake_Elc</v>
      </c>
      <c r="H30" s="4"/>
      <c r="I30" s="1">
        <v>2039</v>
      </c>
      <c r="J30" s="1" t="s">
        <v>42</v>
      </c>
      <c r="K30" s="1">
        <v>1</v>
      </c>
      <c r="L30" s="1">
        <f>-ELECO2!O30*1000</f>
        <v>15027.702149999999</v>
      </c>
      <c r="N30" s="1"/>
      <c r="O30" s="1"/>
      <c r="P30" s="13"/>
      <c r="R30" s="1"/>
      <c r="S30" s="13"/>
    </row>
    <row r="31" spans="4:19">
      <c r="D31" s="5" t="str">
        <f t="shared" si="0"/>
        <v>SINKCCU_Fake_Elc</v>
      </c>
      <c r="H31" s="4"/>
      <c r="I31" s="1">
        <v>2040</v>
      </c>
      <c r="J31" s="1" t="s">
        <v>42</v>
      </c>
      <c r="K31" s="1">
        <v>1</v>
      </c>
      <c r="L31" s="1">
        <f>-ELECO2!O31*1000</f>
        <v>16816.2183</v>
      </c>
      <c r="N31" s="1"/>
      <c r="O31" s="1"/>
      <c r="P31" s="13"/>
      <c r="R31" s="1"/>
      <c r="S31" s="13"/>
    </row>
    <row r="32" spans="4:19">
      <c r="D32" s="5" t="str">
        <f t="shared" si="0"/>
        <v>SINKCCU_Fake_Elc</v>
      </c>
      <c r="H32" s="4"/>
      <c r="I32" s="1">
        <v>2041</v>
      </c>
      <c r="J32" s="1" t="s">
        <v>42</v>
      </c>
      <c r="K32" s="1">
        <v>1</v>
      </c>
      <c r="L32" s="1">
        <f>-ELECO2!O32*1000</f>
        <v>19076.606049999999</v>
      </c>
      <c r="N32" s="1"/>
      <c r="O32" s="1"/>
      <c r="P32" s="13"/>
      <c r="R32" s="1"/>
      <c r="S32" s="13"/>
    </row>
    <row r="33" spans="4:19">
      <c r="D33" s="5" t="str">
        <f t="shared" si="0"/>
        <v>SINKCCU_Fake_Elc</v>
      </c>
      <c r="H33" s="4"/>
      <c r="I33" s="1">
        <v>2042</v>
      </c>
      <c r="J33" s="1" t="s">
        <v>42</v>
      </c>
      <c r="K33" s="1">
        <v>1</v>
      </c>
      <c r="L33" s="1">
        <f>-ELECO2!O33*1000</f>
        <v>20909.172890000002</v>
      </c>
      <c r="N33" s="1"/>
      <c r="O33" s="1"/>
      <c r="P33" s="13"/>
      <c r="R33" s="1"/>
      <c r="S33" s="13"/>
    </row>
    <row r="34" spans="4:19">
      <c r="D34" s="5" t="str">
        <f t="shared" si="0"/>
        <v>SINKCCU_Fake_Elc</v>
      </c>
      <c r="H34" s="4"/>
      <c r="I34" s="1">
        <v>2043</v>
      </c>
      <c r="J34" s="1" t="s">
        <v>42</v>
      </c>
      <c r="K34" s="1">
        <v>1</v>
      </c>
      <c r="L34" s="1">
        <f>-ELECO2!O34*1000</f>
        <v>22885.12888</v>
      </c>
      <c r="N34" s="1"/>
      <c r="O34" s="1"/>
      <c r="P34" s="13"/>
      <c r="R34" s="1"/>
      <c r="S34" s="13"/>
    </row>
    <row r="35" spans="4:19">
      <c r="D35" s="5" t="str">
        <f t="shared" si="0"/>
        <v>SINKCCU_Fake_Elc</v>
      </c>
      <c r="H35" s="4"/>
      <c r="I35" s="1">
        <v>2044</v>
      </c>
      <c r="J35" s="1" t="s">
        <v>42</v>
      </c>
      <c r="K35" s="1">
        <v>1</v>
      </c>
      <c r="L35" s="1">
        <f>-ELECO2!O35*1000</f>
        <v>25072.184399999998</v>
      </c>
      <c r="N35" s="1"/>
      <c r="O35" s="1"/>
      <c r="P35" s="13"/>
      <c r="R35" s="1"/>
      <c r="S35" s="13"/>
    </row>
    <row r="36" spans="4:19">
      <c r="D36" s="5" t="str">
        <f t="shared" si="0"/>
        <v>SINKCCU_Fake_Elc</v>
      </c>
      <c r="H36" s="4"/>
      <c r="I36" s="1">
        <v>2045</v>
      </c>
      <c r="J36" s="1" t="s">
        <v>42</v>
      </c>
      <c r="K36" s="1">
        <v>1</v>
      </c>
      <c r="L36" s="1">
        <f>-ELECO2!O36*1000</f>
        <v>27170.903340000001</v>
      </c>
      <c r="N36" s="1"/>
      <c r="O36" s="1"/>
      <c r="P36" s="13"/>
      <c r="R36" s="1"/>
      <c r="S36" s="13"/>
    </row>
    <row r="37" spans="4:19">
      <c r="D37" s="5" t="str">
        <f t="shared" si="0"/>
        <v>SINKCCU_Fake_Elc</v>
      </c>
      <c r="H37" s="4"/>
      <c r="I37" s="1">
        <v>2046</v>
      </c>
      <c r="J37" s="1" t="s">
        <v>42</v>
      </c>
      <c r="K37" s="1">
        <v>1</v>
      </c>
      <c r="L37" s="1">
        <f>-ELECO2!O37*1000</f>
        <v>29061.83699</v>
      </c>
      <c r="N37" s="1"/>
      <c r="O37" s="1"/>
      <c r="P37" s="13"/>
      <c r="R37" s="1"/>
      <c r="S37" s="13"/>
    </row>
    <row r="38" spans="4:19">
      <c r="D38" s="5" t="str">
        <f t="shared" si="0"/>
        <v>SINKCCU_Fake_Elc</v>
      </c>
      <c r="H38" s="4"/>
      <c r="I38" s="1">
        <v>2047</v>
      </c>
      <c r="J38" s="1" t="s">
        <v>42</v>
      </c>
      <c r="K38" s="1">
        <v>1</v>
      </c>
      <c r="L38" s="1">
        <f>-ELECO2!O38*1000</f>
        <v>30816.840520000002</v>
      </c>
      <c r="N38" s="1"/>
      <c r="O38" s="1"/>
      <c r="P38" s="13"/>
      <c r="R38" s="1"/>
      <c r="S38" s="13"/>
    </row>
    <row r="39" spans="4:19">
      <c r="D39" s="5" t="str">
        <f t="shared" si="0"/>
        <v>SINKCCU_Fake_Elc</v>
      </c>
      <c r="H39" s="4"/>
      <c r="I39" s="1">
        <v>2048</v>
      </c>
      <c r="J39" s="1" t="s">
        <v>42</v>
      </c>
      <c r="K39" s="1">
        <v>1</v>
      </c>
      <c r="L39" s="1">
        <f>-ELECO2!O39*1000</f>
        <v>32479.896629999999</v>
      </c>
      <c r="N39" s="1"/>
      <c r="O39" s="1"/>
      <c r="P39" s="13"/>
      <c r="R39" s="1"/>
      <c r="S39" s="13"/>
    </row>
    <row r="40" spans="4:19">
      <c r="D40" s="5" t="str">
        <f t="shared" si="0"/>
        <v>SINKCCU_Fake_Elc</v>
      </c>
      <c r="H40" s="4"/>
      <c r="I40" s="1">
        <v>2049</v>
      </c>
      <c r="J40" s="1" t="s">
        <v>42</v>
      </c>
      <c r="K40" s="1">
        <v>1</v>
      </c>
      <c r="L40" s="1">
        <f>-ELECO2!O40*1000</f>
        <v>34077.935850000002</v>
      </c>
      <c r="N40" s="1"/>
      <c r="O40" s="1"/>
      <c r="P40" s="13"/>
      <c r="R40" s="1"/>
      <c r="S40" s="13"/>
    </row>
    <row r="41" spans="4:19">
      <c r="D41" s="5" t="str">
        <f t="shared" si="0"/>
        <v>SINKCCU_Fake_Elc</v>
      </c>
      <c r="H41" s="4"/>
      <c r="I41" s="1">
        <v>2050</v>
      </c>
      <c r="J41" s="1" t="s">
        <v>42</v>
      </c>
      <c r="K41" s="1">
        <v>1</v>
      </c>
      <c r="L41" s="1">
        <f>-ELECO2!O41*1000</f>
        <v>36015.288639999999</v>
      </c>
      <c r="N41" s="1"/>
      <c r="O41" s="1"/>
      <c r="P41" s="13"/>
      <c r="R41" s="1"/>
      <c r="S41" s="13"/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AllStorageOrUse_TECH</vt:lpstr>
      <vt:lpstr>IMPOIL_BND</vt:lpstr>
      <vt:lpstr>IMPGAS_BND</vt:lpstr>
      <vt:lpstr>Bound_on_ele</vt:lpstr>
      <vt:lpstr>Bound_on_bio_n_geo</vt:lpstr>
      <vt:lpstr>Bound_on_hydrogen</vt:lpstr>
      <vt:lpstr>Bound_on_hydrogen (2)</vt:lpstr>
      <vt:lpstr>Bound_on_hydrogen (3)</vt:lpstr>
      <vt:lpstr>Bound_on_hydrogen (4)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2009-05-27T15:40:00Z</dcterms:created>
  <dcterms:modified xsi:type="dcterms:W3CDTF">2025-02-07T16:50:46Z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