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3"/>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<sst xmlns="http://schemas.openxmlformats.org/spreadsheetml/2006/main" count="3189" uniqueCount="654">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</sst>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imes New Roman"/>
      <charset val="134"/>
    </font>
    <font>
      <sz val="8"/>
      <name val="Tahoma"/>
      <charset val="134"/>
    </font>
    <font>
      <b/>
      <sz val="9"/>
      <name val="Tahoma"/>
      <charset val="1"/>
    </font>
    <font>
      <b/>
      <sz val="8"/>
      <name val="Tahoma"/>
      <charset val="134"/>
    </font>
    <font>
      <b/>
      <sz val="9"/>
      <name val="Tahoma"/>
      <charset val="134"/>
    </font>
    <font>
      <sz val="9"/>
      <name val="Tahoma"/>
      <charset val="134"/>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topLeftCell="U1" workbookViewId="0">
      <selection activeCell="AK41" sqref="AK41"/>
    </sheetView>
  </sheetViews>
  <sheetFormatPr defaultColWidth="9" defaultRowHeight="14.5"/>
  <cols>
    <col min="3" max="3" width="22.8181818181818" customWidth="1"/>
    <col min="4" max="4" width="13.7272727272727"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39"/>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0.14665517879394</v>
      </c>
      <c r="H17" s="134">
        <f>AVERAGE([2]AFA_000kmPerVeh_AFA!$E$10:$K$10)</f>
        <v>33.7142857142857</v>
      </c>
      <c r="I17" s="144">
        <f>AVERAGE([2]Occupancy_ACTFLO_CAP2ACT!$D$10:$J$10)</f>
        <v>16.1127667258741</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0.14665517879394</v>
      </c>
      <c r="H18" s="134">
        <f>AVERAGE([2]AFA_000kmPerVeh_AFA!$E$9:$K$9)</f>
        <v>33.7142857142857</v>
      </c>
      <c r="I18" s="144">
        <f>AVERAGE([2]Occupancy_ACTFLO_CAP2ACT!$D$9:$J$9)</f>
        <v>16.1127667258741</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H21" s="39"/>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H22" s="39"/>
      <c r="AI22" s="39" t="s">
        <v>54</v>
      </c>
    </row>
    <row r="23" spans="3:38">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I23" s="39" t="s">
        <v>54</v>
      </c>
      <c r="AL23" s="39" t="s">
        <v>73</v>
      </c>
    </row>
    <row r="24" spans="3:38">
      <c r="C24" s="138" t="s">
        <v>74</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I24" s="39" t="s">
        <v>54</v>
      </c>
      <c r="AL24" s="39" t="s">
        <v>73</v>
      </c>
    </row>
    <row r="25" spans="3:38">
      <c r="C25" s="142"/>
      <c r="D25" s="9" t="s">
        <v>36</v>
      </c>
      <c r="E25" s="9"/>
      <c r="G25" s="143"/>
      <c r="H25" s="144"/>
      <c r="I25" s="40"/>
      <c r="L25" s="16"/>
      <c r="M25" s="16"/>
      <c r="N25" s="16"/>
      <c r="O25" s="16"/>
      <c r="P25" s="16"/>
      <c r="Q25" s="16"/>
      <c r="R25" s="16"/>
      <c r="T25" s="56"/>
      <c r="U25" s="161">
        <f>1-U24</f>
        <v>0.7</v>
      </c>
      <c r="AD25" s="142" t="s">
        <v>74</v>
      </c>
      <c r="AF25" s="169" t="s">
        <v>52</v>
      </c>
      <c r="AG25" s="169" t="s">
        <v>53</v>
      </c>
      <c r="AI25" s="39" t="s">
        <v>54</v>
      </c>
      <c r="AL25" s="39" t="s">
        <v>73</v>
      </c>
    </row>
    <row r="26" spans="3:38">
      <c r="C26" s="142" t="s">
        <v>75</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75</v>
      </c>
      <c r="AF26" s="169" t="s">
        <v>52</v>
      </c>
      <c r="AG26" s="169" t="s">
        <v>53</v>
      </c>
      <c r="AI26" s="39" t="s">
        <v>54</v>
      </c>
      <c r="AL26" s="39" t="s">
        <v>73</v>
      </c>
    </row>
    <row r="27" spans="3:38">
      <c r="C27" s="142" t="s">
        <v>76</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76</v>
      </c>
      <c r="AF27" s="169" t="s">
        <v>52</v>
      </c>
      <c r="AG27" s="169" t="s">
        <v>53</v>
      </c>
      <c r="AI27" s="39" t="s">
        <v>54</v>
      </c>
      <c r="AL27" s="39" t="s">
        <v>73</v>
      </c>
    </row>
    <row r="28" spans="3:38">
      <c r="C28" s="142"/>
      <c r="D28" s="9" t="s">
        <v>36</v>
      </c>
      <c r="E28" s="9"/>
      <c r="G28" s="145"/>
      <c r="H28" s="144"/>
      <c r="I28" s="59"/>
      <c r="J28" s="76"/>
      <c r="K28" s="76"/>
      <c r="L28" s="76"/>
      <c r="M28" s="76"/>
      <c r="N28" s="76"/>
      <c r="O28" s="76"/>
      <c r="P28" s="76"/>
      <c r="Q28" s="76"/>
      <c r="R28" s="76"/>
      <c r="S28" s="76"/>
      <c r="T28" s="76"/>
      <c r="U28" s="161"/>
      <c r="AD28" s="142" t="s">
        <v>77</v>
      </c>
      <c r="AF28" s="169" t="s">
        <v>52</v>
      </c>
      <c r="AG28" s="169" t="s">
        <v>53</v>
      </c>
      <c r="AI28" s="39" t="s">
        <v>54</v>
      </c>
      <c r="AL28" s="39" t="s">
        <v>73</v>
      </c>
    </row>
    <row r="29" spans="3:38">
      <c r="C29" s="142" t="s">
        <v>77</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78</v>
      </c>
      <c r="AE29" s="169"/>
      <c r="AF29" s="169" t="s">
        <v>52</v>
      </c>
      <c r="AG29" s="169" t="s">
        <v>53</v>
      </c>
      <c r="AI29" s="39" t="s">
        <v>54</v>
      </c>
      <c r="AL29" s="39" t="s">
        <v>73</v>
      </c>
    </row>
    <row r="30" spans="4:38">
      <c r="D30" s="9" t="s">
        <v>36</v>
      </c>
      <c r="G30" s="40"/>
      <c r="H30" s="40"/>
      <c r="I30" s="40"/>
      <c r="M30" s="16"/>
      <c r="N30" s="16"/>
      <c r="O30" s="16"/>
      <c r="T30" s="56"/>
      <c r="U30" s="161">
        <f>1-U29</f>
        <v>0.7</v>
      </c>
      <c r="Y30" s="172"/>
      <c r="AD30" s="9" t="s">
        <v>79</v>
      </c>
      <c r="AE30" s="169"/>
      <c r="AF30" s="169" t="s">
        <v>52</v>
      </c>
      <c r="AG30" s="169" t="s">
        <v>53</v>
      </c>
      <c r="AI30" s="39" t="s">
        <v>54</v>
      </c>
      <c r="AL30" s="39" t="s">
        <v>73</v>
      </c>
    </row>
    <row r="31" spans="3:38">
      <c r="C31" s="9" t="s">
        <v>78</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80</v>
      </c>
      <c r="AF31" s="169" t="s">
        <v>52</v>
      </c>
      <c r="AG31" s="169" t="s">
        <v>53</v>
      </c>
      <c r="AI31" s="39" t="s">
        <v>54</v>
      </c>
      <c r="AL31" s="39" t="s">
        <v>73</v>
      </c>
    </row>
    <row r="32" spans="3:38">
      <c r="C32" s="9" t="s">
        <v>79</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81</v>
      </c>
      <c r="AF32" s="169" t="s">
        <v>52</v>
      </c>
      <c r="AG32" s="169" t="s">
        <v>53</v>
      </c>
      <c r="AI32" s="39" t="s">
        <v>54</v>
      </c>
      <c r="AL32" s="39" t="s">
        <v>73</v>
      </c>
    </row>
    <row r="33" spans="3:38">
      <c r="C33" s="9" t="s">
        <v>80</v>
      </c>
      <c r="D33" t="s">
        <v>71</v>
      </c>
      <c r="E33" t="s">
        <v>61</v>
      </c>
      <c r="F33">
        <v>2021</v>
      </c>
      <c r="G33" s="60">
        <f>AVERAGE([2]mvkmPerTJ_EFF!$G$9:$M$10)*2</f>
        <v>0.293310357587879</v>
      </c>
      <c r="H33" s="146">
        <f>AVERAGE([2]AFA_000kmPerVeh_AFA!$E$5:$K$10)</f>
        <v>31.2857142857143</v>
      </c>
      <c r="I33" s="59">
        <f>I17</f>
        <v>16.1127667258741</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I33" s="39" t="s">
        <v>54</v>
      </c>
      <c r="AL33" s="39"/>
    </row>
    <row r="34" spans="3:38">
      <c r="C34" s="9" t="s">
        <v>81</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I34" s="39" t="s">
        <v>54</v>
      </c>
      <c r="AL34" s="39"/>
    </row>
    <row r="35" s="56" customFormat="1" spans="3:38">
      <c r="C35" s="56" t="s">
        <v>82</v>
      </c>
      <c r="D35" s="147" t="s">
        <v>83</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I35" s="173" t="s">
        <v>54</v>
      </c>
      <c r="AL35" s="39"/>
    </row>
    <row r="36" s="56" customFormat="1" spans="3:38">
      <c r="C36" s="56" t="s">
        <v>84</v>
      </c>
      <c r="D36" s="147" t="str">
        <f>D35</f>
        <v>TRASYNH2CT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I36" s="173" t="s">
        <v>54</v>
      </c>
      <c r="AL36" s="39"/>
    </row>
    <row r="37" s="56" customFormat="1" spans="3:38">
      <c r="C37" s="56" t="s">
        <v>85</v>
      </c>
      <c r="D37" s="147" t="str">
        <f t="shared" ref="D37:F38" si="23">D36</f>
        <v>TRASYNH2CT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I37" s="173" t="s">
        <v>54</v>
      </c>
      <c r="AL37" s="39"/>
    </row>
    <row r="38" s="56" customFormat="1" spans="3:38">
      <c r="C38" s="56" t="s">
        <v>86</v>
      </c>
      <c r="D38" s="147" t="str">
        <f t="shared" si="23"/>
        <v>TRASYNH2CT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I38" s="173" t="s">
        <v>54</v>
      </c>
      <c r="AL38" s="39"/>
    </row>
    <row r="39" s="56" customFormat="1" spans="3:38">
      <c r="C39" s="56" t="s">
        <v>87</v>
      </c>
      <c r="D39" s="56" t="str">
        <f>D35</f>
        <v>TRASYNH2CT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I39" s="173" t="s">
        <v>54</v>
      </c>
      <c r="AL39" s="39"/>
    </row>
    <row r="40" s="56" customFormat="1" spans="3:38">
      <c r="C40" s="56" t="s">
        <v>88</v>
      </c>
      <c r="D40" s="56" t="str">
        <f t="shared" ref="D40:F41" si="25">D39</f>
        <v>TRASYNH2CT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I40" s="173" t="s">
        <v>54</v>
      </c>
      <c r="AL40" s="39"/>
    </row>
    <row r="41" s="56" customFormat="1" spans="3:20">
      <c r="C41" s="56" t="s">
        <v>89</v>
      </c>
      <c r="D41" s="56" t="str">
        <f t="shared" si="25"/>
        <v>TRASYNH2CT</v>
      </c>
      <c r="E41" s="56" t="str">
        <f t="shared" si="25"/>
        <v>TRA_Bus</v>
      </c>
      <c r="F41" s="56">
        <f t="shared" si="25"/>
        <v>2021</v>
      </c>
      <c r="G41" s="60">
        <f>AVERAGE([2]mvkmPerTJ_EFF!$G$9:$M$10)*1.5</f>
        <v>0.219982768190909</v>
      </c>
      <c r="H41" s="148">
        <f t="shared" si="24"/>
        <v>13.0058571428571</v>
      </c>
      <c r="I41" s="56">
        <f>I17</f>
        <v>16.1127667258741</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90</v>
      </c>
      <c r="D42" s="56" t="str">
        <f>D39</f>
        <v>TRASYNH2CT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55" zoomScaleNormal="55" topLeftCell="N1" workbookViewId="0">
      <pane ySplit="5" topLeftCell="A108" activePane="bottomLeft" state="frozen"/>
      <selection/>
      <selection pane="bottomLeft" activeCell="AA130" sqref="AA130:AA140"/>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3" t="s">
        <v>92</v>
      </c>
      <c r="AO1" s="105" t="s">
        <v>93</v>
      </c>
      <c r="AP1" s="73"/>
    </row>
    <row r="2" ht="36" customHeight="1" spans="2:42">
      <c r="B2" t="s">
        <v>94</v>
      </c>
      <c r="J2" s="41" t="s">
        <v>95</v>
      </c>
      <c r="K2" s="68"/>
      <c r="Q2" s="96" t="s">
        <v>96</v>
      </c>
      <c r="AN2" s="73" t="s">
        <v>97</v>
      </c>
      <c r="AO2" s="73" t="s">
        <v>98</v>
      </c>
      <c r="AP2" s="73" t="s">
        <v>99</v>
      </c>
    </row>
    <row r="3" ht="47" customHeight="1" spans="2:42">
      <c r="B3" s="85" t="s">
        <v>100</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112</v>
      </c>
      <c r="X9" s="52"/>
      <c r="Y9" s="52" t="s">
        <v>107</v>
      </c>
      <c r="Z9" s="52" t="s">
        <v>108</v>
      </c>
      <c r="AA9" s="52" t="s">
        <v>73</v>
      </c>
      <c r="AB9" s="52"/>
      <c r="AC9" s="52" t="s">
        <v>109</v>
      </c>
    </row>
    <row r="10" spans="3:29">
      <c r="C10" t="s">
        <v>114</v>
      </c>
      <c r="D10" t="s">
        <v>113</v>
      </c>
      <c r="F10" t="s">
        <v>106</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114</v>
      </c>
      <c r="X10" s="52"/>
      <c r="Y10" s="52" t="s">
        <v>107</v>
      </c>
      <c r="Z10" s="52" t="s">
        <v>108</v>
      </c>
      <c r="AA10" s="52" t="s">
        <v>73</v>
      </c>
      <c r="AB10" s="52"/>
      <c r="AC10" s="52" t="s">
        <v>109</v>
      </c>
    </row>
    <row r="11" spans="3:29">
      <c r="C11" t="s">
        <v>115</v>
      </c>
      <c r="D11" t="s">
        <v>113</v>
      </c>
      <c r="F11" t="s">
        <v>106</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115</v>
      </c>
      <c r="X11" s="52"/>
      <c r="Y11" s="52" t="s">
        <v>107</v>
      </c>
      <c r="Z11" s="52" t="s">
        <v>108</v>
      </c>
      <c r="AA11" s="52" t="s">
        <v>73</v>
      </c>
      <c r="AB11" s="52"/>
      <c r="AC11" s="52" t="s">
        <v>109</v>
      </c>
    </row>
    <row r="12" spans="3:29">
      <c r="C12" t="s">
        <v>116</v>
      </c>
      <c r="D12" t="s">
        <v>117</v>
      </c>
      <c r="F12" t="s">
        <v>106</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116</v>
      </c>
      <c r="X12" s="52"/>
      <c r="Y12" s="52" t="s">
        <v>107</v>
      </c>
      <c r="Z12" s="52" t="s">
        <v>108</v>
      </c>
      <c r="AA12" s="52" t="s">
        <v>73</v>
      </c>
      <c r="AB12" s="52"/>
      <c r="AC12" s="52" t="s">
        <v>109</v>
      </c>
    </row>
    <row r="13" spans="3:29">
      <c r="C13" t="s">
        <v>118</v>
      </c>
      <c r="D13" s="87" t="s">
        <v>117</v>
      </c>
      <c r="E13" s="87"/>
      <c r="F13" t="s">
        <v>106</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118</v>
      </c>
      <c r="X13" s="52"/>
      <c r="Y13" s="52" t="s">
        <v>107</v>
      </c>
      <c r="Z13" s="52" t="s">
        <v>108</v>
      </c>
      <c r="AA13" s="52" t="s">
        <v>73</v>
      </c>
      <c r="AB13" s="52"/>
      <c r="AC13" s="52" t="s">
        <v>109</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119</v>
      </c>
      <c r="AO14" s="105" t="s">
        <v>120</v>
      </c>
    </row>
    <row r="15" ht="29" spans="3:51">
      <c r="C15" t="s">
        <v>121</v>
      </c>
      <c r="D15" t="s">
        <v>122</v>
      </c>
      <c r="F15" t="s">
        <v>106</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121</v>
      </c>
      <c r="X15" s="52"/>
      <c r="Y15" s="52" t="s">
        <v>107</v>
      </c>
      <c r="Z15" s="52" t="s">
        <v>108</v>
      </c>
      <c r="AA15" s="52" t="s">
        <v>73</v>
      </c>
      <c r="AB15" s="52"/>
      <c r="AC15" s="52" t="s">
        <v>109</v>
      </c>
      <c r="AN15" s="106" t="s">
        <v>123</v>
      </c>
      <c r="AO15" s="106" t="s">
        <v>124</v>
      </c>
      <c r="AP15" s="106" t="s">
        <v>125</v>
      </c>
      <c r="AQ15" s="106" t="s">
        <v>126</v>
      </c>
      <c r="AR15" s="106" t="s">
        <v>127</v>
      </c>
      <c r="AS15" s="106" t="s">
        <v>128</v>
      </c>
      <c r="AT15" s="106" t="s">
        <v>129</v>
      </c>
      <c r="AX15" s="56" t="s">
        <v>130</v>
      </c>
      <c r="AY15" s="70" t="s">
        <v>131</v>
      </c>
    </row>
    <row r="16" spans="3:51">
      <c r="C16" t="s">
        <v>132</v>
      </c>
      <c r="D16" t="s">
        <v>133</v>
      </c>
      <c r="F16" t="s">
        <v>106</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132</v>
      </c>
      <c r="X16" s="52"/>
      <c r="Y16" s="52" t="s">
        <v>107</v>
      </c>
      <c r="Z16" s="52" t="s">
        <v>108</v>
      </c>
      <c r="AA16" s="52" t="s">
        <v>73</v>
      </c>
      <c r="AB16" s="52"/>
      <c r="AC16" s="52" t="s">
        <v>109</v>
      </c>
      <c r="AG16" s="107">
        <v>0.6</v>
      </c>
      <c r="AN16" s="108" t="s">
        <v>134</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135</v>
      </c>
      <c r="D17" s="89" t="s">
        <v>117</v>
      </c>
      <c r="E17" s="89"/>
      <c r="F17" t="s">
        <v>106</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135</v>
      </c>
      <c r="X17" s="52"/>
      <c r="Y17" s="52" t="s">
        <v>107</v>
      </c>
      <c r="Z17" s="52" t="s">
        <v>108</v>
      </c>
      <c r="AA17" s="52" t="s">
        <v>73</v>
      </c>
      <c r="AB17" s="52"/>
      <c r="AC17" s="52" t="s">
        <v>109</v>
      </c>
      <c r="AG17" s="107">
        <v>0.78</v>
      </c>
      <c r="AN17" s="108" t="s">
        <v>136</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133</v>
      </c>
      <c r="E18" s="89"/>
      <c r="H18" s="90"/>
      <c r="I18" s="94"/>
      <c r="K18" s="56"/>
      <c r="L18" s="2"/>
      <c r="M18" s="56"/>
      <c r="N18" s="2"/>
      <c r="O18" s="56"/>
      <c r="P18" s="2"/>
      <c r="Q18" s="71"/>
      <c r="R18" s="98"/>
      <c r="S18" s="101"/>
      <c r="V18" s="52"/>
      <c r="W18" t="s">
        <v>49</v>
      </c>
      <c r="X18" s="52"/>
      <c r="Y18" s="52"/>
      <c r="Z18" s="52"/>
      <c r="AA18" s="52"/>
      <c r="AB18" s="52"/>
      <c r="AC18" s="52"/>
      <c r="AG18" s="107">
        <v>0.85</v>
      </c>
      <c r="AN18" s="109" t="s">
        <v>137</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138</v>
      </c>
      <c r="D19" s="89" t="s">
        <v>105</v>
      </c>
      <c r="E19" s="89"/>
      <c r="F19" t="s">
        <v>106</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138</v>
      </c>
      <c r="X19" s="52"/>
      <c r="Y19" s="52" t="s">
        <v>107</v>
      </c>
      <c r="Z19" s="52" t="s">
        <v>108</v>
      </c>
      <c r="AA19" s="52" t="s">
        <v>73</v>
      </c>
      <c r="AB19" s="52"/>
      <c r="AC19" s="52" t="s">
        <v>109</v>
      </c>
      <c r="AG19" s="107">
        <v>0.62</v>
      </c>
      <c r="AN19" s="108" t="s">
        <v>139</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133</v>
      </c>
      <c r="E20" s="89"/>
      <c r="H20" s="90"/>
      <c r="I20" s="94"/>
      <c r="K20" s="56"/>
      <c r="L20" s="2"/>
      <c r="M20" s="56"/>
      <c r="N20" s="2"/>
      <c r="O20" s="56"/>
      <c r="P20" s="2"/>
      <c r="Q20" s="71"/>
      <c r="R20" s="98"/>
      <c r="S20" s="101"/>
      <c r="V20" s="52"/>
      <c r="W20" t="s">
        <v>49</v>
      </c>
      <c r="X20" s="52"/>
      <c r="Y20" s="52"/>
      <c r="Z20" s="52"/>
      <c r="AA20" s="52"/>
      <c r="AB20" s="52"/>
      <c r="AC20" s="52"/>
      <c r="AG20" s="107">
        <v>0.8</v>
      </c>
      <c r="AN20" s="109" t="s">
        <v>140</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141</v>
      </c>
      <c r="D21" s="89" t="s">
        <v>117</v>
      </c>
      <c r="E21" s="89"/>
      <c r="F21" t="s">
        <v>106</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141</v>
      </c>
      <c r="X21" s="52"/>
      <c r="Y21" s="52" t="s">
        <v>107</v>
      </c>
      <c r="Z21" s="52" t="s">
        <v>108</v>
      </c>
      <c r="AA21" s="52" t="s">
        <v>73</v>
      </c>
      <c r="AB21" s="52"/>
      <c r="AC21" s="52" t="s">
        <v>109</v>
      </c>
      <c r="AG21" s="107">
        <v>0.9</v>
      </c>
      <c r="AN21" s="109" t="s">
        <v>142</v>
      </c>
      <c r="AO21" s="112">
        <v>3400</v>
      </c>
      <c r="AP21" s="112">
        <v>3400</v>
      </c>
      <c r="AQ21" s="113" t="s">
        <v>143</v>
      </c>
      <c r="AR21" s="113" t="s">
        <v>143</v>
      </c>
      <c r="AS21" s="113" t="s">
        <v>143</v>
      </c>
      <c r="AT21" s="113" t="s">
        <v>143</v>
      </c>
    </row>
    <row r="22" spans="4:33">
      <c r="D22" s="89" t="s">
        <v>113</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144</v>
      </c>
      <c r="D23" s="89" t="s">
        <v>117</v>
      </c>
      <c r="E23" s="89"/>
      <c r="F23" t="s">
        <v>106</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144</v>
      </c>
      <c r="X23" s="52"/>
      <c r="Y23" s="52" t="s">
        <v>107</v>
      </c>
      <c r="Z23" s="52" t="s">
        <v>108</v>
      </c>
      <c r="AA23" s="52" t="s">
        <v>73</v>
      </c>
      <c r="AB23" s="52"/>
      <c r="AC23" s="52" t="s">
        <v>109</v>
      </c>
      <c r="AG23" s="107">
        <v>1.9</v>
      </c>
    </row>
    <row r="24" spans="4:33">
      <c r="D24" s="89" t="s">
        <v>105</v>
      </c>
      <c r="E24" s="89"/>
      <c r="K24" s="56"/>
      <c r="M24" s="56"/>
      <c r="O24" s="56"/>
      <c r="P24" s="2"/>
      <c r="Q24" s="41"/>
      <c r="S24" s="102"/>
      <c r="V24" s="52"/>
      <c r="W24" t="s">
        <v>49</v>
      </c>
      <c r="X24" s="52"/>
      <c r="Y24" s="52"/>
      <c r="Z24" s="52"/>
      <c r="AA24" s="52"/>
      <c r="AB24" s="52"/>
      <c r="AC24" s="52"/>
      <c r="AG24" s="107">
        <v>0.5</v>
      </c>
    </row>
    <row r="25" spans="3:33">
      <c r="C25" t="s">
        <v>145</v>
      </c>
      <c r="D25" t="s">
        <v>105</v>
      </c>
      <c r="F25" t="s">
        <v>146</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145</v>
      </c>
      <c r="X25" s="52"/>
      <c r="Y25" s="52" t="s">
        <v>107</v>
      </c>
      <c r="Z25" s="52" t="s">
        <v>108</v>
      </c>
      <c r="AA25" s="52" t="s">
        <v>73</v>
      </c>
      <c r="AB25" s="52"/>
      <c r="AC25" s="52" t="s">
        <v>109</v>
      </c>
      <c r="AG25" s="107">
        <v>0.5</v>
      </c>
    </row>
    <row r="26" spans="3:33">
      <c r="C26" t="s">
        <v>147</v>
      </c>
      <c r="D26" t="s">
        <v>105</v>
      </c>
      <c r="F26" t="s">
        <v>146</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147</v>
      </c>
      <c r="X26" s="52"/>
      <c r="Y26" s="52" t="s">
        <v>107</v>
      </c>
      <c r="Z26" s="52" t="s">
        <v>108</v>
      </c>
      <c r="AA26" s="52" t="s">
        <v>73</v>
      </c>
      <c r="AB26" s="52"/>
      <c r="AC26" s="52" t="s">
        <v>109</v>
      </c>
      <c r="AG26" s="110">
        <v>0.75</v>
      </c>
    </row>
    <row r="27" spans="3:33">
      <c r="C27" t="s">
        <v>148</v>
      </c>
      <c r="D27" t="s">
        <v>105</v>
      </c>
      <c r="F27" t="s">
        <v>146</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148</v>
      </c>
      <c r="X27" s="52"/>
      <c r="Y27" s="52" t="s">
        <v>107</v>
      </c>
      <c r="Z27" s="52" t="s">
        <v>108</v>
      </c>
      <c r="AA27" s="52" t="s">
        <v>73</v>
      </c>
      <c r="AB27" s="52"/>
      <c r="AC27" s="52" t="s">
        <v>109</v>
      </c>
      <c r="AG27" s="110"/>
    </row>
    <row r="28" spans="3:33">
      <c r="C28" t="s">
        <v>149</v>
      </c>
      <c r="D28" t="s">
        <v>113</v>
      </c>
      <c r="F28" t="s">
        <v>146</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149</v>
      </c>
      <c r="X28" s="52"/>
      <c r="Y28" s="52" t="s">
        <v>107</v>
      </c>
      <c r="Z28" s="52" t="s">
        <v>108</v>
      </c>
      <c r="AA28" s="52" t="s">
        <v>73</v>
      </c>
      <c r="AB28" s="52"/>
      <c r="AC28" s="52" t="s">
        <v>109</v>
      </c>
      <c r="AG28" s="110">
        <v>0.675</v>
      </c>
    </row>
    <row r="29" spans="3:33">
      <c r="C29" t="s">
        <v>150</v>
      </c>
      <c r="D29" t="s">
        <v>113</v>
      </c>
      <c r="F29" t="s">
        <v>146</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150</v>
      </c>
      <c r="X29" s="52"/>
      <c r="Y29" s="52" t="s">
        <v>107</v>
      </c>
      <c r="Z29" s="52" t="s">
        <v>108</v>
      </c>
      <c r="AA29" s="52" t="s">
        <v>73</v>
      </c>
      <c r="AB29" s="52"/>
      <c r="AC29" s="52" t="s">
        <v>109</v>
      </c>
      <c r="AG29" s="110"/>
    </row>
    <row r="30" spans="3:33">
      <c r="C30" t="s">
        <v>151</v>
      </c>
      <c r="D30" t="s">
        <v>113</v>
      </c>
      <c r="F30" t="s">
        <v>146</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151</v>
      </c>
      <c r="X30" s="52"/>
      <c r="Y30" s="52" t="s">
        <v>107</v>
      </c>
      <c r="Z30" s="52" t="s">
        <v>108</v>
      </c>
      <c r="AA30" s="52" t="s">
        <v>73</v>
      </c>
      <c r="AB30" s="52"/>
      <c r="AC30" s="52" t="s">
        <v>109</v>
      </c>
      <c r="AG30" s="110">
        <v>0.9</v>
      </c>
    </row>
    <row r="31" spans="3:33">
      <c r="C31" t="s">
        <v>152</v>
      </c>
      <c r="D31" t="s">
        <v>117</v>
      </c>
      <c r="F31" t="s">
        <v>146</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152</v>
      </c>
      <c r="X31" s="52"/>
      <c r="Y31" s="52" t="s">
        <v>107</v>
      </c>
      <c r="Z31" s="52" t="s">
        <v>108</v>
      </c>
      <c r="AA31" s="52" t="s">
        <v>73</v>
      </c>
      <c r="AB31" s="52"/>
      <c r="AC31" s="52" t="s">
        <v>109</v>
      </c>
      <c r="AG31" s="110"/>
    </row>
    <row r="32" spans="3:33">
      <c r="C32" t="s">
        <v>153</v>
      </c>
      <c r="D32" s="87" t="s">
        <v>117</v>
      </c>
      <c r="E32" s="87"/>
      <c r="F32" s="84" t="s">
        <v>146</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153</v>
      </c>
      <c r="X32" s="52"/>
      <c r="Y32" s="52" t="s">
        <v>107</v>
      </c>
      <c r="Z32" s="52" t="s">
        <v>108</v>
      </c>
      <c r="AA32" s="52" t="s">
        <v>73</v>
      </c>
      <c r="AB32" s="52"/>
      <c r="AC32" s="52" t="s">
        <v>109</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154</v>
      </c>
      <c r="D34" t="s">
        <v>122</v>
      </c>
      <c r="F34" t="s">
        <v>146</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155</v>
      </c>
      <c r="X35" s="52"/>
      <c r="Y35" s="52" t="s">
        <v>107</v>
      </c>
      <c r="Z35" s="52" t="s">
        <v>108</v>
      </c>
      <c r="AA35" s="52" t="s">
        <v>73</v>
      </c>
      <c r="AB35" s="52"/>
      <c r="AC35" s="52" t="s">
        <v>109</v>
      </c>
      <c r="AG35" s="107">
        <v>0.6</v>
      </c>
    </row>
    <row r="36" spans="3:33">
      <c r="C36" s="89" t="s">
        <v>156</v>
      </c>
      <c r="D36" s="89" t="s">
        <v>117</v>
      </c>
      <c r="E36" s="89"/>
      <c r="F36" t="s">
        <v>146</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156</v>
      </c>
      <c r="X36" s="52"/>
      <c r="Y36" s="52" t="s">
        <v>107</v>
      </c>
      <c r="Z36" s="52" t="s">
        <v>108</v>
      </c>
      <c r="AA36" s="52" t="s">
        <v>73</v>
      </c>
      <c r="AB36" s="52"/>
      <c r="AC36" s="52" t="s">
        <v>109</v>
      </c>
      <c r="AG36" s="107">
        <v>0.78</v>
      </c>
    </row>
    <row r="37" spans="4:33">
      <c r="D37" s="89" t="s">
        <v>133</v>
      </c>
      <c r="E37" s="89"/>
      <c r="H37" s="86"/>
      <c r="I37" s="86"/>
      <c r="K37" s="56"/>
      <c r="M37" s="56"/>
      <c r="O37" s="56"/>
      <c r="P37" s="2"/>
      <c r="Q37" s="97"/>
      <c r="V37" s="52"/>
      <c r="W37" t="s">
        <v>49</v>
      </c>
      <c r="X37" s="52"/>
      <c r="Y37" s="52"/>
      <c r="Z37" s="52"/>
      <c r="AA37" s="52"/>
      <c r="AB37" s="52"/>
      <c r="AC37" s="52"/>
      <c r="AG37" s="107">
        <v>0.85</v>
      </c>
    </row>
    <row r="38" spans="3:33">
      <c r="C38" s="89" t="s">
        <v>157</v>
      </c>
      <c r="D38" s="89" t="s">
        <v>105</v>
      </c>
      <c r="E38" s="89"/>
      <c r="F38" t="s">
        <v>146</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157</v>
      </c>
      <c r="X38" s="52"/>
      <c r="Y38" s="52" t="s">
        <v>107</v>
      </c>
      <c r="Z38" s="52" t="s">
        <v>108</v>
      </c>
      <c r="AA38" s="52" t="s">
        <v>73</v>
      </c>
      <c r="AB38" s="52"/>
      <c r="AC38" s="52" t="s">
        <v>109</v>
      </c>
      <c r="AG38" s="107">
        <v>0.62</v>
      </c>
    </row>
    <row r="39" spans="4:33">
      <c r="D39" s="89" t="s">
        <v>133</v>
      </c>
      <c r="E39" s="89"/>
      <c r="H39" s="86"/>
      <c r="I39" s="86"/>
      <c r="K39" s="56"/>
      <c r="L39" s="2"/>
      <c r="M39" s="56"/>
      <c r="N39" s="2"/>
      <c r="O39" s="56"/>
      <c r="P39" s="2"/>
      <c r="Q39" s="97"/>
      <c r="V39" s="52"/>
      <c r="W39" t="s">
        <v>49</v>
      </c>
      <c r="X39" s="52"/>
      <c r="Y39" s="52"/>
      <c r="Z39" s="52"/>
      <c r="AA39" s="52"/>
      <c r="AB39" s="52"/>
      <c r="AC39" s="52"/>
      <c r="AG39" s="107">
        <v>0.8</v>
      </c>
    </row>
    <row r="40" spans="3:33">
      <c r="C40" s="89" t="s">
        <v>158</v>
      </c>
      <c r="D40" s="89" t="s">
        <v>117</v>
      </c>
      <c r="E40" s="89"/>
      <c r="F40" t="s">
        <v>146</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158</v>
      </c>
      <c r="X40" s="52"/>
      <c r="Y40" s="52" t="s">
        <v>107</v>
      </c>
      <c r="Z40" s="52" t="s">
        <v>108</v>
      </c>
      <c r="AA40" s="52" t="s">
        <v>73</v>
      </c>
      <c r="AB40" s="52"/>
      <c r="AC40" s="52" t="s">
        <v>109</v>
      </c>
      <c r="AG40" s="107">
        <v>0.9</v>
      </c>
    </row>
    <row r="41" spans="4:33">
      <c r="D41" s="89" t="s">
        <v>113</v>
      </c>
      <c r="E41" s="89"/>
      <c r="H41" s="86"/>
      <c r="I41" s="86"/>
      <c r="K41" s="56"/>
      <c r="L41" s="2"/>
      <c r="M41" s="56"/>
      <c r="N41" s="2"/>
      <c r="O41" s="56"/>
      <c r="P41" s="2"/>
      <c r="Q41" s="97"/>
      <c r="V41" s="52"/>
      <c r="W41" t="s">
        <v>49</v>
      </c>
      <c r="X41" s="52"/>
      <c r="Y41" s="52"/>
      <c r="Z41" s="52"/>
      <c r="AA41" s="52"/>
      <c r="AB41" s="52"/>
      <c r="AC41" s="52"/>
      <c r="AG41" s="107">
        <v>1</v>
      </c>
    </row>
    <row r="42" spans="3:33">
      <c r="C42" s="89" t="s">
        <v>159</v>
      </c>
      <c r="D42" s="89" t="s">
        <v>117</v>
      </c>
      <c r="E42" s="89"/>
      <c r="F42" t="s">
        <v>146</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159</v>
      </c>
      <c r="X42" s="52"/>
      <c r="Y42" s="52" t="s">
        <v>107</v>
      </c>
      <c r="Z42" s="52" t="s">
        <v>108</v>
      </c>
      <c r="AA42" s="52" t="s">
        <v>73</v>
      </c>
      <c r="AB42" s="52"/>
      <c r="AC42" s="52" t="s">
        <v>109</v>
      </c>
      <c r="AG42" s="107">
        <v>1.9</v>
      </c>
    </row>
    <row r="43" spans="4:33">
      <c r="D43" s="89" t="s">
        <v>105</v>
      </c>
      <c r="E43" s="89"/>
      <c r="K43" s="56"/>
      <c r="M43" s="56"/>
      <c r="O43" s="56"/>
      <c r="P43" s="2"/>
      <c r="Q43" s="41"/>
      <c r="V43" s="52"/>
      <c r="W43" t="s">
        <v>49</v>
      </c>
      <c r="X43" s="52"/>
      <c r="Y43" s="52"/>
      <c r="Z43" s="52"/>
      <c r="AA43" s="52"/>
      <c r="AB43" s="52"/>
      <c r="AC43" s="52"/>
      <c r="AG43" s="107">
        <v>0.5</v>
      </c>
    </row>
    <row r="44" spans="3:33">
      <c r="C44" t="s">
        <v>160</v>
      </c>
      <c r="D44" t="s">
        <v>105</v>
      </c>
      <c r="F44" t="s">
        <v>161</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160</v>
      </c>
      <c r="X44" s="52"/>
      <c r="Y44" s="52" t="s">
        <v>107</v>
      </c>
      <c r="Z44" s="52" t="s">
        <v>108</v>
      </c>
      <c r="AA44" s="52" t="s">
        <v>73</v>
      </c>
      <c r="AB44" s="52"/>
      <c r="AC44" s="52" t="s">
        <v>109</v>
      </c>
      <c r="AG44" s="107">
        <v>0.5</v>
      </c>
    </row>
    <row r="45" spans="3:33">
      <c r="C45" t="s">
        <v>162</v>
      </c>
      <c r="D45" t="s">
        <v>105</v>
      </c>
      <c r="F45" t="s">
        <v>161</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162</v>
      </c>
      <c r="X45" s="52"/>
      <c r="Y45" s="52" t="s">
        <v>107</v>
      </c>
      <c r="Z45" s="52" t="s">
        <v>108</v>
      </c>
      <c r="AA45" s="52" t="s">
        <v>73</v>
      </c>
      <c r="AB45" s="52"/>
      <c r="AC45" s="52" t="s">
        <v>109</v>
      </c>
      <c r="AG45" s="107">
        <v>0.75</v>
      </c>
    </row>
    <row r="46" spans="3:33">
      <c r="C46" t="s">
        <v>163</v>
      </c>
      <c r="D46" t="s">
        <v>105</v>
      </c>
      <c r="F46" t="s">
        <v>161</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163</v>
      </c>
      <c r="X46" s="52"/>
      <c r="Y46" s="52" t="s">
        <v>107</v>
      </c>
      <c r="Z46" s="52" t="s">
        <v>108</v>
      </c>
      <c r="AA46" s="52" t="s">
        <v>73</v>
      </c>
      <c r="AB46" s="52"/>
      <c r="AC46" s="52" t="s">
        <v>109</v>
      </c>
      <c r="AG46" s="107"/>
    </row>
    <row r="47" spans="3:33">
      <c r="C47" t="s">
        <v>164</v>
      </c>
      <c r="D47" t="s">
        <v>113</v>
      </c>
      <c r="F47" t="s">
        <v>161</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164</v>
      </c>
      <c r="X47" s="52"/>
      <c r="Y47" s="52" t="s">
        <v>107</v>
      </c>
      <c r="Z47" s="52" t="s">
        <v>108</v>
      </c>
      <c r="AA47" s="52" t="s">
        <v>73</v>
      </c>
      <c r="AB47" s="52"/>
      <c r="AC47" s="52" t="s">
        <v>109</v>
      </c>
      <c r="AG47" s="107">
        <v>0.675</v>
      </c>
    </row>
    <row r="48" spans="3:33">
      <c r="C48" t="s">
        <v>165</v>
      </c>
      <c r="D48" t="s">
        <v>113</v>
      </c>
      <c r="F48" t="s">
        <v>161</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165</v>
      </c>
      <c r="X48" s="52"/>
      <c r="Y48" s="52" t="s">
        <v>107</v>
      </c>
      <c r="Z48" s="52" t="s">
        <v>108</v>
      </c>
      <c r="AA48" s="52" t="s">
        <v>73</v>
      </c>
      <c r="AB48" s="52"/>
      <c r="AC48" s="52" t="s">
        <v>109</v>
      </c>
      <c r="AG48" s="107"/>
    </row>
    <row r="49" spans="3:33">
      <c r="C49" t="s">
        <v>166</v>
      </c>
      <c r="D49" t="s">
        <v>113</v>
      </c>
      <c r="F49" t="s">
        <v>161</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166</v>
      </c>
      <c r="X49" s="52"/>
      <c r="Y49" s="52" t="s">
        <v>107</v>
      </c>
      <c r="Z49" s="52" t="s">
        <v>108</v>
      </c>
      <c r="AA49" s="52" t="s">
        <v>73</v>
      </c>
      <c r="AB49" s="52"/>
      <c r="AC49" s="52" t="s">
        <v>109</v>
      </c>
      <c r="AG49" s="107">
        <v>0.9</v>
      </c>
    </row>
    <row r="50" spans="3:33">
      <c r="C50" t="s">
        <v>167</v>
      </c>
      <c r="D50" t="s">
        <v>117</v>
      </c>
      <c r="F50" t="s">
        <v>161</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167</v>
      </c>
      <c r="X50" s="52"/>
      <c r="Y50" s="52" t="s">
        <v>107</v>
      </c>
      <c r="Z50" s="52" t="s">
        <v>108</v>
      </c>
      <c r="AA50" s="52" t="s">
        <v>73</v>
      </c>
      <c r="AB50" s="52"/>
      <c r="AC50" s="52" t="s">
        <v>109</v>
      </c>
      <c r="AG50" s="107"/>
    </row>
    <row r="51" spans="3:33">
      <c r="C51" t="s">
        <v>168</v>
      </c>
      <c r="D51" s="91" t="s">
        <v>117</v>
      </c>
      <c r="E51" s="91"/>
      <c r="F51" s="84" t="s">
        <v>161</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168</v>
      </c>
      <c r="X51" s="52"/>
      <c r="Y51" s="52" t="s">
        <v>107</v>
      </c>
      <c r="Z51" s="52" t="s">
        <v>108</v>
      </c>
      <c r="AA51" s="52" t="s">
        <v>73</v>
      </c>
      <c r="AB51" s="52"/>
      <c r="AC51" s="52" t="s">
        <v>109</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t="s">
        <v>73</v>
      </c>
      <c r="AB52" s="52"/>
      <c r="AC52" s="52"/>
      <c r="AG52" s="107"/>
    </row>
    <row r="53" spans="3:29">
      <c r="C53" t="s">
        <v>169</v>
      </c>
      <c r="D53" t="s">
        <v>122</v>
      </c>
      <c r="F53" t="s">
        <v>161</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170</v>
      </c>
      <c r="X54" s="52"/>
      <c r="Y54" s="52" t="s">
        <v>107</v>
      </c>
      <c r="Z54" s="52" t="s">
        <v>108</v>
      </c>
      <c r="AA54" s="52" t="s">
        <v>73</v>
      </c>
      <c r="AB54" s="52"/>
      <c r="AC54" s="52" t="s">
        <v>109</v>
      </c>
      <c r="AG54">
        <v>0.6</v>
      </c>
    </row>
    <row r="55" spans="3:33">
      <c r="C55" s="89" t="s">
        <v>171</v>
      </c>
      <c r="D55" s="89" t="s">
        <v>117</v>
      </c>
      <c r="E55" s="89"/>
      <c r="F55" t="s">
        <v>161</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171</v>
      </c>
      <c r="X55" s="52"/>
      <c r="Y55" s="52" t="s">
        <v>107</v>
      </c>
      <c r="Z55" s="52" t="s">
        <v>108</v>
      </c>
      <c r="AA55" s="52" t="s">
        <v>73</v>
      </c>
      <c r="AB55" s="52"/>
      <c r="AC55" s="52" t="s">
        <v>109</v>
      </c>
      <c r="AG55">
        <v>0.78</v>
      </c>
    </row>
    <row r="56" spans="4:33">
      <c r="D56" s="89" t="s">
        <v>133</v>
      </c>
      <c r="E56" s="89"/>
      <c r="K56" s="56"/>
      <c r="M56" s="56"/>
      <c r="O56" s="56"/>
      <c r="P56" s="2"/>
      <c r="Q56" s="97"/>
      <c r="V56" s="52"/>
      <c r="W56" t="s">
        <v>49</v>
      </c>
      <c r="X56" s="52"/>
      <c r="Y56" s="52"/>
      <c r="Z56" s="52"/>
      <c r="AA56" s="52" t="s">
        <v>73</v>
      </c>
      <c r="AB56" s="52"/>
      <c r="AC56" s="52"/>
      <c r="AG56">
        <v>0.85</v>
      </c>
    </row>
    <row r="57" spans="3:33">
      <c r="C57" s="89" t="s">
        <v>172</v>
      </c>
      <c r="D57" s="89" t="s">
        <v>105</v>
      </c>
      <c r="E57" s="89"/>
      <c r="F57" t="s">
        <v>161</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172</v>
      </c>
      <c r="X57" s="52"/>
      <c r="Y57" s="52" t="s">
        <v>107</v>
      </c>
      <c r="Z57" s="52" t="s">
        <v>108</v>
      </c>
      <c r="AA57" s="52" t="s">
        <v>73</v>
      </c>
      <c r="AB57" s="52"/>
      <c r="AC57" s="52" t="s">
        <v>109</v>
      </c>
      <c r="AG57">
        <v>0.62</v>
      </c>
    </row>
    <row r="58" spans="4:33">
      <c r="D58" s="89" t="s">
        <v>133</v>
      </c>
      <c r="E58" s="89"/>
      <c r="K58" s="56"/>
      <c r="L58" s="2"/>
      <c r="M58" s="56"/>
      <c r="N58" s="2"/>
      <c r="O58" s="56"/>
      <c r="P58" s="2"/>
      <c r="Q58" s="97"/>
      <c r="V58" s="52"/>
      <c r="W58" t="s">
        <v>49</v>
      </c>
      <c r="X58" s="52"/>
      <c r="Y58" s="52"/>
      <c r="Z58" s="52"/>
      <c r="AA58" s="52" t="s">
        <v>73</v>
      </c>
      <c r="AB58" s="52"/>
      <c r="AC58" s="52"/>
      <c r="AG58">
        <v>0.8</v>
      </c>
    </row>
    <row r="59" spans="3:33">
      <c r="C59" s="89" t="s">
        <v>173</v>
      </c>
      <c r="D59" s="89" t="s">
        <v>117</v>
      </c>
      <c r="E59" s="89"/>
      <c r="F59" t="s">
        <v>161</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173</v>
      </c>
      <c r="X59" s="52"/>
      <c r="Y59" s="52" t="s">
        <v>107</v>
      </c>
      <c r="Z59" s="52" t="s">
        <v>108</v>
      </c>
      <c r="AA59" s="52" t="s">
        <v>73</v>
      </c>
      <c r="AB59" s="52"/>
      <c r="AC59" s="52" t="s">
        <v>109</v>
      </c>
      <c r="AG59">
        <v>0.9</v>
      </c>
    </row>
    <row r="60" spans="4:33">
      <c r="D60" s="89" t="s">
        <v>113</v>
      </c>
      <c r="E60" s="89"/>
      <c r="K60" s="56"/>
      <c r="L60" s="2"/>
      <c r="M60" s="56"/>
      <c r="N60" s="2"/>
      <c r="O60" s="56"/>
      <c r="P60" s="2"/>
      <c r="Q60" s="97"/>
      <c r="V60" s="52"/>
      <c r="W60" t="s">
        <v>49</v>
      </c>
      <c r="X60" s="52"/>
      <c r="Y60" s="52"/>
      <c r="Z60" s="52"/>
      <c r="AA60" s="52" t="s">
        <v>73</v>
      </c>
      <c r="AB60" s="52"/>
      <c r="AC60" s="52"/>
      <c r="AG60">
        <v>1</v>
      </c>
    </row>
    <row r="61" spans="3:33">
      <c r="C61" s="89" t="s">
        <v>174</v>
      </c>
      <c r="D61" s="89" t="s">
        <v>117</v>
      </c>
      <c r="E61" s="89"/>
      <c r="F61" t="s">
        <v>161</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174</v>
      </c>
      <c r="X61" s="52"/>
      <c r="Y61" s="52" t="s">
        <v>107</v>
      </c>
      <c r="Z61" s="52" t="s">
        <v>108</v>
      </c>
      <c r="AA61" s="52" t="s">
        <v>73</v>
      </c>
      <c r="AB61" s="52"/>
      <c r="AC61" s="52" t="s">
        <v>109</v>
      </c>
      <c r="AG61">
        <v>1.9</v>
      </c>
    </row>
    <row r="62" spans="4:33">
      <c r="D62" s="89" t="s">
        <v>105</v>
      </c>
      <c r="E62" s="89"/>
      <c r="K62" s="56"/>
      <c r="L62" s="2"/>
      <c r="M62" s="56"/>
      <c r="N62" s="2"/>
      <c r="O62" s="56"/>
      <c r="P62" s="2"/>
      <c r="V62" s="52"/>
      <c r="W62" t="s">
        <v>49</v>
      </c>
      <c r="X62" s="52"/>
      <c r="Y62" s="52"/>
      <c r="Z62" s="52"/>
      <c r="AA62" s="52" t="s">
        <v>73</v>
      </c>
      <c r="AB62" s="52"/>
      <c r="AC62" s="52"/>
      <c r="AG62">
        <v>0.5</v>
      </c>
    </row>
    <row r="63" spans="3:33">
      <c r="C63" t="s">
        <v>175</v>
      </c>
      <c r="D63" t="s">
        <v>105</v>
      </c>
      <c r="F63" t="s">
        <v>176</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182</v>
      </c>
      <c r="X69" s="52"/>
      <c r="Y69" s="52" t="s">
        <v>107</v>
      </c>
      <c r="Z69" s="52" t="s">
        <v>108</v>
      </c>
      <c r="AA69" s="52" t="s">
        <v>73</v>
      </c>
      <c r="AB69" s="52"/>
      <c r="AC69" s="52" t="s">
        <v>109</v>
      </c>
    </row>
    <row r="70" s="84" customFormat="1" spans="3:33">
      <c r="C70" s="84" t="s">
        <v>183</v>
      </c>
      <c r="D70" s="91" t="s">
        <v>117</v>
      </c>
      <c r="E70" s="91"/>
      <c r="F70" s="84" t="s">
        <v>176</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183</v>
      </c>
      <c r="X70" s="122"/>
      <c r="Y70" s="122" t="s">
        <v>107</v>
      </c>
      <c r="Z70" s="122" t="s">
        <v>108</v>
      </c>
      <c r="AA70" s="52" t="s">
        <v>73</v>
      </c>
      <c r="AB70" s="122"/>
      <c r="AC70" s="122" t="s">
        <v>109</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t="s">
        <v>73</v>
      </c>
      <c r="AB71" s="52"/>
      <c r="AC71" s="52"/>
    </row>
    <row r="72" spans="3:29">
      <c r="C72" t="s">
        <v>184</v>
      </c>
      <c r="D72" t="s">
        <v>122</v>
      </c>
      <c r="F72" t="s">
        <v>176</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185</v>
      </c>
      <c r="X73" s="52"/>
      <c r="Y73" s="52" t="s">
        <v>107</v>
      </c>
      <c r="Z73" s="52" t="s">
        <v>108</v>
      </c>
      <c r="AA73" s="52" t="s">
        <v>73</v>
      </c>
      <c r="AB73" s="52"/>
      <c r="AC73" s="52" t="s">
        <v>109</v>
      </c>
      <c r="AG73">
        <v>0.6</v>
      </c>
    </row>
    <row r="74" spans="3:33">
      <c r="C74" s="89" t="s">
        <v>186</v>
      </c>
      <c r="D74" s="89" t="s">
        <v>117</v>
      </c>
      <c r="E74" s="89"/>
      <c r="F74" t="s">
        <v>176</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186</v>
      </c>
      <c r="X74" s="52"/>
      <c r="Y74" s="52" t="s">
        <v>107</v>
      </c>
      <c r="Z74" s="52" t="s">
        <v>108</v>
      </c>
      <c r="AA74" s="52" t="s">
        <v>73</v>
      </c>
      <c r="AB74" s="52"/>
      <c r="AC74" s="52" t="s">
        <v>109</v>
      </c>
      <c r="AG74">
        <v>0.78</v>
      </c>
    </row>
    <row r="75" spans="4:33">
      <c r="D75" s="89" t="s">
        <v>133</v>
      </c>
      <c r="E75" s="89"/>
      <c r="K75" s="56"/>
      <c r="M75" s="56"/>
      <c r="O75" s="56"/>
      <c r="P75" s="2"/>
      <c r="Q75" s="97"/>
      <c r="V75" s="52"/>
      <c r="W75" t="s">
        <v>49</v>
      </c>
      <c r="X75" s="52"/>
      <c r="Y75" s="52"/>
      <c r="Z75" s="52"/>
      <c r="AA75" s="52" t="s">
        <v>73</v>
      </c>
      <c r="AB75" s="52"/>
      <c r="AC75" s="52"/>
      <c r="AG75">
        <v>0.85</v>
      </c>
    </row>
    <row r="76" spans="3:33">
      <c r="C76" s="89" t="s">
        <v>187</v>
      </c>
      <c r="D76" s="89" t="s">
        <v>105</v>
      </c>
      <c r="E76" s="89"/>
      <c r="F76" t="s">
        <v>176</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187</v>
      </c>
      <c r="X76" s="52"/>
      <c r="Y76" s="52" t="s">
        <v>107</v>
      </c>
      <c r="Z76" s="52" t="s">
        <v>108</v>
      </c>
      <c r="AA76" s="52" t="s">
        <v>73</v>
      </c>
      <c r="AB76" s="52"/>
      <c r="AC76" s="52" t="s">
        <v>109</v>
      </c>
      <c r="AG76">
        <v>0.62</v>
      </c>
    </row>
    <row r="77" spans="4:33">
      <c r="D77" s="89" t="s">
        <v>133</v>
      </c>
      <c r="E77" s="89"/>
      <c r="K77" s="56"/>
      <c r="L77" s="2"/>
      <c r="M77" s="56"/>
      <c r="N77" s="2"/>
      <c r="O77" s="56"/>
      <c r="P77" s="2"/>
      <c r="Q77" s="97"/>
      <c r="V77" s="52"/>
      <c r="W77" t="s">
        <v>49</v>
      </c>
      <c r="X77" s="52"/>
      <c r="Y77" s="52"/>
      <c r="Z77" s="52"/>
      <c r="AA77" s="52" t="s">
        <v>73</v>
      </c>
      <c r="AB77" s="52"/>
      <c r="AC77" s="52"/>
      <c r="AG77">
        <v>0.8</v>
      </c>
    </row>
    <row r="78" spans="3:33">
      <c r="C78" s="89" t="s">
        <v>188</v>
      </c>
      <c r="D78" s="89" t="s">
        <v>117</v>
      </c>
      <c r="E78" s="89"/>
      <c r="F78" t="s">
        <v>176</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188</v>
      </c>
      <c r="X78" s="52"/>
      <c r="Y78" s="52" t="s">
        <v>107</v>
      </c>
      <c r="Z78" s="52" t="s">
        <v>108</v>
      </c>
      <c r="AA78" s="52" t="s">
        <v>73</v>
      </c>
      <c r="AB78" s="52"/>
      <c r="AC78" s="52" t="s">
        <v>109</v>
      </c>
      <c r="AG78">
        <v>0.9</v>
      </c>
    </row>
    <row r="79" spans="4:33">
      <c r="D79" s="89" t="s">
        <v>113</v>
      </c>
      <c r="E79" s="89"/>
      <c r="K79" s="56"/>
      <c r="L79" s="2"/>
      <c r="M79" s="56"/>
      <c r="N79" s="2"/>
      <c r="O79" s="56"/>
      <c r="P79" s="2"/>
      <c r="Q79" s="97"/>
      <c r="V79" s="52"/>
      <c r="W79" t="s">
        <v>49</v>
      </c>
      <c r="X79" s="52"/>
      <c r="Y79" s="52"/>
      <c r="Z79" s="52"/>
      <c r="AA79" s="52" t="s">
        <v>73</v>
      </c>
      <c r="AB79" s="52"/>
      <c r="AC79" s="52"/>
      <c r="AG79">
        <v>1</v>
      </c>
    </row>
    <row r="80" spans="3:33">
      <c r="C80" s="89" t="s">
        <v>189</v>
      </c>
      <c r="D80" s="89" t="s">
        <v>117</v>
      </c>
      <c r="E80" s="89"/>
      <c r="F80" t="s">
        <v>176</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189</v>
      </c>
      <c r="X80" s="52"/>
      <c r="Y80" s="52" t="s">
        <v>107</v>
      </c>
      <c r="Z80" s="52" t="s">
        <v>108</v>
      </c>
      <c r="AA80" s="52" t="s">
        <v>73</v>
      </c>
      <c r="AB80" s="52"/>
      <c r="AC80" s="52" t="s">
        <v>109</v>
      </c>
      <c r="AG80">
        <v>1.9</v>
      </c>
    </row>
    <row r="81" spans="4:33">
      <c r="D81" s="89" t="s">
        <v>105</v>
      </c>
      <c r="E81" s="89"/>
      <c r="K81" s="56"/>
      <c r="M81" s="56"/>
      <c r="O81" s="56"/>
      <c r="P81" s="2"/>
      <c r="V81" s="52"/>
      <c r="W81" t="s">
        <v>49</v>
      </c>
      <c r="X81" s="52"/>
      <c r="Y81" s="52"/>
      <c r="Z81" s="52"/>
      <c r="AA81" s="52" t="s">
        <v>73</v>
      </c>
      <c r="AB81" s="52"/>
      <c r="AC81" s="52"/>
      <c r="AG81">
        <v>0.5</v>
      </c>
    </row>
    <row r="82" spans="3:33">
      <c r="C82" s="89" t="str">
        <f>W82</f>
        <v>R_ES-SC-SD_ELC_ROOM_CENTRAL1</v>
      </c>
      <c r="D82" s="89" t="s">
        <v>117</v>
      </c>
      <c r="E82" s="89"/>
      <c r="F82" s="89" t="s">
        <v>190</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191</v>
      </c>
      <c r="X82" s="52"/>
      <c r="Y82" s="52" t="s">
        <v>107</v>
      </c>
      <c r="Z82" s="52" t="s">
        <v>108</v>
      </c>
      <c r="AA82" s="52" t="s">
        <v>73</v>
      </c>
      <c r="AB82" s="52"/>
      <c r="AC82" s="52" t="s">
        <v>109</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t="s">
        <v>73</v>
      </c>
      <c r="AB83" s="52"/>
      <c r="AC83" s="52"/>
      <c r="AG83">
        <v>0.75</v>
      </c>
    </row>
    <row r="84" spans="3:29">
      <c r="C84" s="89" t="str">
        <f t="shared" si="55"/>
        <v>R_ES-SC-SA_ELC_ROOM_CENTRAL1</v>
      </c>
      <c r="D84" s="89" t="s">
        <v>117</v>
      </c>
      <c r="E84" s="89"/>
      <c r="F84" s="89" t="s">
        <v>192</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193</v>
      </c>
      <c r="X84" s="52"/>
      <c r="Y84" s="52" t="s">
        <v>107</v>
      </c>
      <c r="Z84" s="52" t="s">
        <v>108</v>
      </c>
      <c r="AA84" s="52" t="s">
        <v>73</v>
      </c>
      <c r="AB84" s="52"/>
      <c r="AC84" s="52" t="s">
        <v>109</v>
      </c>
    </row>
    <row r="85" spans="3:33">
      <c r="C85" s="89" t="str">
        <f t="shared" si="55"/>
        <v>*</v>
      </c>
      <c r="D85" s="89"/>
      <c r="E85" s="89"/>
      <c r="F85" s="89"/>
      <c r="H85" s="114"/>
      <c r="I85" s="86"/>
      <c r="K85" s="56"/>
      <c r="L85" s="56"/>
      <c r="M85" s="56"/>
      <c r="N85" s="56"/>
      <c r="O85" s="56"/>
      <c r="P85" s="56"/>
      <c r="Q85" s="121"/>
      <c r="V85" s="52"/>
      <c r="W85" s="89" t="s">
        <v>49</v>
      </c>
      <c r="X85" s="52"/>
      <c r="Y85" s="52"/>
      <c r="Z85" s="52"/>
      <c r="AA85" s="52" t="s">
        <v>73</v>
      </c>
      <c r="AB85" s="52"/>
      <c r="AC85" s="52"/>
      <c r="AG85">
        <v>0.675</v>
      </c>
    </row>
    <row r="86" spans="3:29">
      <c r="C86" s="89" t="str">
        <f t="shared" si="55"/>
        <v>R_ES-SC-AP_ELC_ROOM_CENTRAL1</v>
      </c>
      <c r="D86" s="89" t="s">
        <v>117</v>
      </c>
      <c r="E86" s="89"/>
      <c r="F86" s="89" t="s">
        <v>194</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195</v>
      </c>
      <c r="X86" s="52"/>
      <c r="Y86" s="52" t="s">
        <v>107</v>
      </c>
      <c r="Z86" s="52" t="s">
        <v>108</v>
      </c>
      <c r="AA86" s="52" t="s">
        <v>73</v>
      </c>
      <c r="AB86" s="52"/>
      <c r="AC86" s="52" t="s">
        <v>109</v>
      </c>
    </row>
    <row r="87" spans="3:33">
      <c r="C87" s="89" t="str">
        <f t="shared" si="55"/>
        <v>*</v>
      </c>
      <c r="D87" s="89"/>
      <c r="E87" s="89"/>
      <c r="F87" s="89"/>
      <c r="H87" s="114"/>
      <c r="I87" s="86"/>
      <c r="K87" s="56"/>
      <c r="L87" s="56"/>
      <c r="M87" s="56"/>
      <c r="N87" s="56"/>
      <c r="O87" s="56"/>
      <c r="P87" s="56"/>
      <c r="Q87" s="121"/>
      <c r="V87" s="52"/>
      <c r="W87" s="89" t="s">
        <v>49</v>
      </c>
      <c r="X87" s="52"/>
      <c r="Y87" s="52"/>
      <c r="Z87" s="52"/>
      <c r="AA87" s="52" t="s">
        <v>73</v>
      </c>
      <c r="AB87" s="52"/>
      <c r="AC87" s="52"/>
      <c r="AG87">
        <v>0.9</v>
      </c>
    </row>
    <row r="88" spans="3:29">
      <c r="C88" s="89" t="str">
        <f t="shared" si="55"/>
        <v>R_ES-SC-MOB_ELC_ROOM_CENTRAL1</v>
      </c>
      <c r="D88" s="89" t="s">
        <v>117</v>
      </c>
      <c r="E88" s="89"/>
      <c r="F88" s="89" t="s">
        <v>196</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197</v>
      </c>
      <c r="X88" s="52"/>
      <c r="Y88" s="52" t="s">
        <v>107</v>
      </c>
      <c r="Z88" s="52" t="s">
        <v>108</v>
      </c>
      <c r="AA88" s="52" t="s">
        <v>73</v>
      </c>
      <c r="AB88" s="52"/>
      <c r="AC88" s="52" t="s">
        <v>109</v>
      </c>
    </row>
    <row r="89" spans="3:33">
      <c r="C89" s="89" t="str">
        <f t="shared" si="55"/>
        <v>*</v>
      </c>
      <c r="D89" s="89"/>
      <c r="E89" s="89"/>
      <c r="F89" s="89"/>
      <c r="H89" s="86"/>
      <c r="I89" s="86"/>
      <c r="K89" s="2"/>
      <c r="L89" s="56"/>
      <c r="M89" s="56"/>
      <c r="N89" s="56"/>
      <c r="O89" s="56"/>
      <c r="P89" s="56"/>
      <c r="V89" s="52"/>
      <c r="W89" s="89" t="s">
        <v>49</v>
      </c>
      <c r="X89" s="52"/>
      <c r="Y89" s="52"/>
      <c r="Z89" s="52"/>
      <c r="AA89" s="52" t="s">
        <v>73</v>
      </c>
      <c r="AB89" s="52"/>
      <c r="AC89" s="52"/>
      <c r="AG89">
        <v>0.89</v>
      </c>
    </row>
    <row r="90" spans="3:29">
      <c r="C90" s="46" t="s">
        <v>198</v>
      </c>
      <c r="D90" s="46" t="s">
        <v>117</v>
      </c>
      <c r="E90" s="46"/>
      <c r="F90" s="46" t="s">
        <v>199</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198</v>
      </c>
      <c r="X90" s="52"/>
      <c r="Y90" s="52" t="s">
        <v>107</v>
      </c>
      <c r="Z90" s="52" t="s">
        <v>108</v>
      </c>
      <c r="AA90" s="52"/>
      <c r="AB90" s="52"/>
      <c r="AC90" s="52" t="s">
        <v>109</v>
      </c>
    </row>
    <row r="91" spans="3:33">
      <c r="C91" s="46" t="s">
        <v>200</v>
      </c>
      <c r="D91" s="46" t="s">
        <v>113</v>
      </c>
      <c r="E91" s="46"/>
      <c r="F91" s="46" t="s">
        <v>199</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200</v>
      </c>
      <c r="X91" s="52"/>
      <c r="Y91" s="52" t="s">
        <v>107</v>
      </c>
      <c r="Z91" s="52" t="s">
        <v>108</v>
      </c>
      <c r="AA91" s="52"/>
      <c r="AB91" s="52"/>
      <c r="AC91" s="52" t="s">
        <v>109</v>
      </c>
      <c r="AG91" s="107">
        <v>0.124</v>
      </c>
    </row>
    <row r="92" spans="3:33">
      <c r="C92" s="46" t="s">
        <v>201</v>
      </c>
      <c r="D92" s="46" t="s">
        <v>105</v>
      </c>
      <c r="E92" s="46"/>
      <c r="F92" s="46" t="s">
        <v>199</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201</v>
      </c>
      <c r="X92" s="52"/>
      <c r="Y92" s="52" t="s">
        <v>107</v>
      </c>
      <c r="Z92" s="52" t="s">
        <v>108</v>
      </c>
      <c r="AA92" s="52"/>
      <c r="AB92" s="52"/>
      <c r="AC92" s="52" t="s">
        <v>109</v>
      </c>
      <c r="AG92" s="107"/>
    </row>
    <row r="93" spans="3:33">
      <c r="C93" s="46" t="s">
        <v>202</v>
      </c>
      <c r="D93" s="46" t="s">
        <v>203</v>
      </c>
      <c r="E93" s="46"/>
      <c r="F93" s="46" t="s">
        <v>199</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202</v>
      </c>
      <c r="X93" s="52"/>
      <c r="Y93" s="52" t="s">
        <v>107</v>
      </c>
      <c r="Z93" s="52" t="s">
        <v>108</v>
      </c>
      <c r="AA93" s="52"/>
      <c r="AB93" s="52"/>
      <c r="AC93" s="52" t="s">
        <v>109</v>
      </c>
      <c r="AG93" s="107">
        <v>0.124</v>
      </c>
    </row>
    <row r="94" spans="3:33">
      <c r="C94" s="46" t="s">
        <v>204</v>
      </c>
      <c r="D94" s="46" t="s">
        <v>122</v>
      </c>
      <c r="E94" s="46"/>
      <c r="F94" s="46" t="s">
        <v>199</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204</v>
      </c>
      <c r="X94" s="52"/>
      <c r="Y94" s="52" t="s">
        <v>107</v>
      </c>
      <c r="Z94" s="52" t="s">
        <v>108</v>
      </c>
      <c r="AA94" s="52"/>
      <c r="AB94" s="52"/>
      <c r="AC94" s="52" t="s">
        <v>109</v>
      </c>
      <c r="AG94" s="107"/>
    </row>
    <row r="95" spans="3:33">
      <c r="C95" s="46" t="s">
        <v>205</v>
      </c>
      <c r="D95" s="46" t="s">
        <v>133</v>
      </c>
      <c r="E95" s="46"/>
      <c r="F95" s="46" t="s">
        <v>199</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205</v>
      </c>
      <c r="X95" s="52"/>
      <c r="Y95" s="52" t="s">
        <v>107</v>
      </c>
      <c r="Z95" s="52" t="s">
        <v>108</v>
      </c>
      <c r="AA95" s="52"/>
      <c r="AB95" s="52"/>
      <c r="AC95" s="52" t="s">
        <v>109</v>
      </c>
      <c r="AG95" s="107">
        <v>0.124</v>
      </c>
    </row>
    <row r="96" spans="3:33">
      <c r="C96" s="89" t="s">
        <v>206</v>
      </c>
      <c r="D96" s="89" t="s">
        <v>117</v>
      </c>
      <c r="E96" s="89"/>
      <c r="F96" s="89" t="s">
        <v>207</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206</v>
      </c>
      <c r="X96" s="52"/>
      <c r="Y96" s="52" t="s">
        <v>107</v>
      </c>
      <c r="Z96" s="52" t="s">
        <v>108</v>
      </c>
      <c r="AA96" s="52"/>
      <c r="AB96" s="52"/>
      <c r="AC96" s="52" t="s">
        <v>109</v>
      </c>
      <c r="AG96" s="107"/>
    </row>
    <row r="97" spans="3:33">
      <c r="C97" s="89" t="s">
        <v>208</v>
      </c>
      <c r="D97" s="89" t="s">
        <v>113</v>
      </c>
      <c r="E97" s="89"/>
      <c r="F97" s="89" t="s">
        <v>207</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208</v>
      </c>
      <c r="X97" s="52"/>
      <c r="Y97" s="52" t="s">
        <v>107</v>
      </c>
      <c r="Z97" s="52" t="s">
        <v>108</v>
      </c>
      <c r="AA97" s="52"/>
      <c r="AB97" s="52"/>
      <c r="AC97" s="52" t="s">
        <v>109</v>
      </c>
      <c r="AG97" s="107">
        <v>0.124</v>
      </c>
    </row>
    <row r="98" spans="3:33">
      <c r="C98" s="89" t="s">
        <v>209</v>
      </c>
      <c r="D98" s="89" t="s">
        <v>105</v>
      </c>
      <c r="E98" s="89"/>
      <c r="F98" s="89" t="s">
        <v>207</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209</v>
      </c>
      <c r="X98" s="52"/>
      <c r="Y98" s="52" t="s">
        <v>107</v>
      </c>
      <c r="Z98" s="52" t="s">
        <v>108</v>
      </c>
      <c r="AA98" s="52"/>
      <c r="AB98" s="52"/>
      <c r="AC98" s="52" t="s">
        <v>109</v>
      </c>
      <c r="AG98" s="107"/>
    </row>
    <row r="99" spans="3:33">
      <c r="C99" s="89" t="s">
        <v>210</v>
      </c>
      <c r="D99" s="89" t="s">
        <v>203</v>
      </c>
      <c r="E99" s="89"/>
      <c r="F99" s="89" t="s">
        <v>207</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210</v>
      </c>
      <c r="X99" s="52"/>
      <c r="Y99" s="52" t="s">
        <v>107</v>
      </c>
      <c r="Z99" s="52" t="s">
        <v>108</v>
      </c>
      <c r="AA99" s="52"/>
      <c r="AB99" s="52"/>
      <c r="AC99" s="52" t="s">
        <v>109</v>
      </c>
      <c r="AG99">
        <v>0.65</v>
      </c>
    </row>
    <row r="100" spans="3:33">
      <c r="C100" s="89" t="s">
        <v>211</v>
      </c>
      <c r="D100" s="89" t="s">
        <v>122</v>
      </c>
      <c r="E100" s="89"/>
      <c r="F100" s="89" t="s">
        <v>207</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211</v>
      </c>
      <c r="X100" s="52"/>
      <c r="Y100" s="52" t="s">
        <v>107</v>
      </c>
      <c r="Z100" s="52" t="s">
        <v>108</v>
      </c>
      <c r="AA100" s="52"/>
      <c r="AB100" s="52"/>
      <c r="AC100" s="52" t="s">
        <v>109</v>
      </c>
      <c r="AG100">
        <v>0.65</v>
      </c>
    </row>
    <row r="101" spans="3:33">
      <c r="C101" s="89" t="s">
        <v>212</v>
      </c>
      <c r="D101" s="89" t="s">
        <v>133</v>
      </c>
      <c r="E101" s="89"/>
      <c r="F101" s="89" t="s">
        <v>207</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212</v>
      </c>
      <c r="X101" s="52"/>
      <c r="Y101" s="52" t="s">
        <v>107</v>
      </c>
      <c r="Z101" s="52" t="s">
        <v>108</v>
      </c>
      <c r="AA101" s="52"/>
      <c r="AB101" s="52"/>
      <c r="AC101" s="52" t="s">
        <v>109</v>
      </c>
      <c r="AG101">
        <v>0.65</v>
      </c>
    </row>
    <row r="102" spans="3:33">
      <c r="C102" s="89" t="s">
        <v>213</v>
      </c>
      <c r="D102" s="89" t="s">
        <v>117</v>
      </c>
      <c r="E102" s="89"/>
      <c r="F102" s="89" t="s">
        <v>214</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213</v>
      </c>
      <c r="X102" s="52"/>
      <c r="Y102" s="52" t="s">
        <v>107</v>
      </c>
      <c r="Z102" s="52" t="s">
        <v>108</v>
      </c>
      <c r="AA102" s="52"/>
      <c r="AB102" s="52"/>
      <c r="AC102" s="52" t="s">
        <v>109</v>
      </c>
      <c r="AG102">
        <v>0.65</v>
      </c>
    </row>
    <row r="103" spans="3:33">
      <c r="C103" s="89" t="s">
        <v>215</v>
      </c>
      <c r="D103" s="89" t="s">
        <v>113</v>
      </c>
      <c r="E103" s="89"/>
      <c r="F103" s="89" t="s">
        <v>214</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215</v>
      </c>
      <c r="X103" s="52"/>
      <c r="Y103" s="52" t="s">
        <v>107</v>
      </c>
      <c r="Z103" s="52" t="s">
        <v>108</v>
      </c>
      <c r="AA103" s="52"/>
      <c r="AB103" s="52"/>
      <c r="AC103" s="52" t="s">
        <v>109</v>
      </c>
      <c r="AG103">
        <v>0.65</v>
      </c>
    </row>
    <row r="104" spans="3:33">
      <c r="C104" s="89" t="s">
        <v>216</v>
      </c>
      <c r="D104" s="89" t="s">
        <v>105</v>
      </c>
      <c r="E104" s="89"/>
      <c r="F104" s="89" t="s">
        <v>214</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216</v>
      </c>
      <c r="X104" s="52"/>
      <c r="Y104" s="52" t="s">
        <v>107</v>
      </c>
      <c r="Z104" s="52" t="s">
        <v>108</v>
      </c>
      <c r="AA104" s="52"/>
      <c r="AB104" s="52"/>
      <c r="AC104" s="52" t="s">
        <v>109</v>
      </c>
      <c r="AG104">
        <v>0.65</v>
      </c>
    </row>
    <row r="105" spans="3:33">
      <c r="C105" s="89" t="s">
        <v>217</v>
      </c>
      <c r="D105" s="89" t="s">
        <v>203</v>
      </c>
      <c r="E105" s="89"/>
      <c r="F105" s="89" t="s">
        <v>214</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217</v>
      </c>
      <c r="X105" s="125"/>
      <c r="Y105" s="124" t="s">
        <v>107</v>
      </c>
      <c r="Z105" s="124" t="s">
        <v>108</v>
      </c>
      <c r="AA105" s="52"/>
      <c r="AB105" s="124"/>
      <c r="AC105" s="124" t="s">
        <v>109</v>
      </c>
      <c r="AG105">
        <v>0.65</v>
      </c>
    </row>
    <row r="106" spans="3:33">
      <c r="C106" s="89" t="s">
        <v>218</v>
      </c>
      <c r="D106" s="89" t="s">
        <v>122</v>
      </c>
      <c r="E106" s="89"/>
      <c r="F106" s="89" t="s">
        <v>214</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218</v>
      </c>
      <c r="Y106" s="124" t="s">
        <v>107</v>
      </c>
      <c r="Z106" s="124" t="s">
        <v>108</v>
      </c>
      <c r="AA106" s="52"/>
      <c r="AB106" s="124"/>
      <c r="AC106" s="124" t="s">
        <v>109</v>
      </c>
      <c r="AG106">
        <v>0.65</v>
      </c>
    </row>
    <row r="107" spans="3:33">
      <c r="C107" s="89" t="s">
        <v>219</v>
      </c>
      <c r="D107" s="89" t="s">
        <v>133</v>
      </c>
      <c r="E107" s="89"/>
      <c r="F107" s="89" t="s">
        <v>214</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219</v>
      </c>
      <c r="Y107" s="124" t="s">
        <v>107</v>
      </c>
      <c r="Z107" s="124" t="s">
        <v>108</v>
      </c>
      <c r="AA107" s="52"/>
      <c r="AB107" s="124"/>
      <c r="AC107" s="124" t="s">
        <v>109</v>
      </c>
      <c r="AG107">
        <v>0.65</v>
      </c>
    </row>
    <row r="108" spans="3:33">
      <c r="C108" s="89" t="s">
        <v>220</v>
      </c>
      <c r="D108" s="89" t="s">
        <v>117</v>
      </c>
      <c r="E108" s="89"/>
      <c r="F108" s="89" t="s">
        <v>221</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220</v>
      </c>
      <c r="Y108" s="124" t="s">
        <v>107</v>
      </c>
      <c r="Z108" s="124" t="s">
        <v>108</v>
      </c>
      <c r="AA108" s="52"/>
      <c r="AB108" s="124"/>
      <c r="AC108" s="124" t="s">
        <v>109</v>
      </c>
      <c r="AG108">
        <v>0.65</v>
      </c>
    </row>
    <row r="109" spans="3:33">
      <c r="C109" s="89" t="s">
        <v>222</v>
      </c>
      <c r="D109" s="89" t="s">
        <v>113</v>
      </c>
      <c r="E109" s="89"/>
      <c r="F109" s="89" t="s">
        <v>221</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222</v>
      </c>
      <c r="Y109" s="124" t="s">
        <v>107</v>
      </c>
      <c r="Z109" s="124" t="s">
        <v>108</v>
      </c>
      <c r="AA109" s="52"/>
      <c r="AB109" s="124"/>
      <c r="AC109" s="124" t="s">
        <v>109</v>
      </c>
      <c r="AG109">
        <v>0.65</v>
      </c>
    </row>
    <row r="110" spans="3:33">
      <c r="C110" s="89" t="s">
        <v>223</v>
      </c>
      <c r="D110" s="89" t="s">
        <v>105</v>
      </c>
      <c r="E110" s="89"/>
      <c r="F110" s="89" t="s">
        <v>221</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223</v>
      </c>
      <c r="Y110" s="124" t="s">
        <v>107</v>
      </c>
      <c r="Z110" s="124" t="s">
        <v>108</v>
      </c>
      <c r="AA110" s="52"/>
      <c r="AB110" s="124"/>
      <c r="AC110" s="124" t="s">
        <v>109</v>
      </c>
      <c r="AG110">
        <v>0.65</v>
      </c>
    </row>
    <row r="111" spans="3:33">
      <c r="C111" s="89" t="s">
        <v>224</v>
      </c>
      <c r="D111" s="89" t="s">
        <v>203</v>
      </c>
      <c r="E111" s="89"/>
      <c r="F111" s="89" t="s">
        <v>221</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224</v>
      </c>
      <c r="Y111" s="124" t="s">
        <v>107</v>
      </c>
      <c r="Z111" s="124" t="s">
        <v>108</v>
      </c>
      <c r="AA111" s="52"/>
      <c r="AB111" s="124"/>
      <c r="AC111" s="124" t="s">
        <v>109</v>
      </c>
      <c r="AG111">
        <v>0.65</v>
      </c>
    </row>
    <row r="112" spans="3:33">
      <c r="C112" s="89" t="s">
        <v>225</v>
      </c>
      <c r="D112" s="89" t="s">
        <v>122</v>
      </c>
      <c r="E112" s="89"/>
      <c r="F112" s="89" t="s">
        <v>221</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225</v>
      </c>
      <c r="Y112" s="124" t="s">
        <v>107</v>
      </c>
      <c r="Z112" s="124" t="s">
        <v>108</v>
      </c>
      <c r="AA112" s="52"/>
      <c r="AB112" s="124"/>
      <c r="AC112" s="124" t="s">
        <v>109</v>
      </c>
      <c r="AG112">
        <v>0.65</v>
      </c>
    </row>
    <row r="113" spans="3:33">
      <c r="C113" s="89" t="s">
        <v>226</v>
      </c>
      <c r="D113" s="89" t="s">
        <v>133</v>
      </c>
      <c r="E113" s="89"/>
      <c r="F113" s="89" t="s">
        <v>221</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226</v>
      </c>
      <c r="Y113" s="124" t="s">
        <v>107</v>
      </c>
      <c r="Z113" s="124" t="s">
        <v>108</v>
      </c>
      <c r="AA113" s="52"/>
      <c r="AB113" s="124"/>
      <c r="AC113" s="124" t="s">
        <v>109</v>
      </c>
      <c r="AG113">
        <v>0.65</v>
      </c>
    </row>
    <row r="114" spans="3:33">
      <c r="C114" s="89" t="s">
        <v>227</v>
      </c>
      <c r="D114" s="89" t="s">
        <v>117</v>
      </c>
      <c r="E114" s="89"/>
      <c r="F114" s="89" t="s">
        <v>228</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227</v>
      </c>
      <c r="Y114" s="124" t="s">
        <v>107</v>
      </c>
      <c r="Z114" s="124" t="s">
        <v>108</v>
      </c>
      <c r="AA114" s="52"/>
      <c r="AB114" s="124"/>
      <c r="AC114" s="124" t="s">
        <v>109</v>
      </c>
      <c r="AG114">
        <v>0.65</v>
      </c>
    </row>
    <row r="115" spans="3:33">
      <c r="C115" s="89" t="s">
        <v>229</v>
      </c>
      <c r="D115" s="89" t="s">
        <v>117</v>
      </c>
      <c r="E115" s="89"/>
      <c r="F115" s="89" t="s">
        <v>230</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229</v>
      </c>
      <c r="Y115" s="124" t="s">
        <v>107</v>
      </c>
      <c r="Z115" s="124" t="s">
        <v>108</v>
      </c>
      <c r="AA115" s="52"/>
      <c r="AB115" s="124"/>
      <c r="AC115" s="124" t="s">
        <v>109</v>
      </c>
      <c r="AG115">
        <v>0.65</v>
      </c>
    </row>
    <row r="116" spans="3:33">
      <c r="C116" s="89" t="s">
        <v>231</v>
      </c>
      <c r="D116" s="89" t="s">
        <v>117</v>
      </c>
      <c r="E116" s="89"/>
      <c r="F116" s="89" t="s">
        <v>232</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231</v>
      </c>
      <c r="Y116" s="124" t="s">
        <v>107</v>
      </c>
      <c r="Z116" s="124" t="s">
        <v>108</v>
      </c>
      <c r="AA116" s="52"/>
      <c r="AB116" s="124"/>
      <c r="AC116" s="124" t="s">
        <v>109</v>
      </c>
      <c r="AG116">
        <v>0.65</v>
      </c>
    </row>
    <row r="117" spans="3:33">
      <c r="C117" s="89" t="s">
        <v>233</v>
      </c>
      <c r="D117" s="89" t="s">
        <v>117</v>
      </c>
      <c r="E117" s="89"/>
      <c r="F117" s="89" t="s">
        <v>234</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233</v>
      </c>
      <c r="Y117" s="124" t="s">
        <v>107</v>
      </c>
      <c r="Z117" s="124" t="s">
        <v>108</v>
      </c>
      <c r="AA117" s="52"/>
      <c r="AB117" s="124"/>
      <c r="AC117" s="124" t="s">
        <v>109</v>
      </c>
      <c r="AG117">
        <v>0.65</v>
      </c>
    </row>
    <row r="118" spans="3:33">
      <c r="C118" s="89" t="s">
        <v>235</v>
      </c>
      <c r="D118" s="89" t="s">
        <v>117</v>
      </c>
      <c r="E118" s="89"/>
      <c r="F118" s="89" t="s">
        <v>236</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235</v>
      </c>
      <c r="Y118" s="124" t="s">
        <v>107</v>
      </c>
      <c r="Z118" s="124" t="s">
        <v>108</v>
      </c>
      <c r="AA118" s="52"/>
      <c r="AB118" s="124"/>
      <c r="AC118" s="124" t="s">
        <v>109</v>
      </c>
      <c r="AG118">
        <v>0.65</v>
      </c>
    </row>
    <row r="119" spans="3:33">
      <c r="C119" s="89" t="s">
        <v>237</v>
      </c>
      <c r="D119" s="89" t="s">
        <v>117</v>
      </c>
      <c r="E119" s="89"/>
      <c r="F119" s="89" t="s">
        <v>238</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237</v>
      </c>
      <c r="Y119" s="124" t="s">
        <v>107</v>
      </c>
      <c r="Z119" s="124" t="s">
        <v>108</v>
      </c>
      <c r="AA119" s="52"/>
      <c r="AB119" s="124"/>
      <c r="AC119" s="124" t="s">
        <v>109</v>
      </c>
      <c r="AG119">
        <v>0.65</v>
      </c>
    </row>
    <row r="120" spans="3:33">
      <c r="C120" s="89" t="s">
        <v>239</v>
      </c>
      <c r="D120" s="89" t="s">
        <v>117</v>
      </c>
      <c r="E120" s="89"/>
      <c r="F120" s="89" t="s">
        <v>240</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239</v>
      </c>
      <c r="Y120" s="124" t="s">
        <v>107</v>
      </c>
      <c r="Z120" s="124" t="s">
        <v>108</v>
      </c>
      <c r="AA120" s="52"/>
      <c r="AB120" s="124"/>
      <c r="AC120" s="124" t="s">
        <v>109</v>
      </c>
      <c r="AG120">
        <v>0.65</v>
      </c>
    </row>
    <row r="121" spans="3:33">
      <c r="C121" s="89" t="s">
        <v>241</v>
      </c>
      <c r="D121" s="89" t="s">
        <v>117</v>
      </c>
      <c r="E121" s="89"/>
      <c r="F121" s="89" t="s">
        <v>242</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241</v>
      </c>
      <c r="Y121" s="124" t="s">
        <v>107</v>
      </c>
      <c r="Z121" s="124" t="s">
        <v>108</v>
      </c>
      <c r="AA121" s="52"/>
      <c r="AB121" s="124"/>
      <c r="AC121" s="124" t="s">
        <v>109</v>
      </c>
      <c r="AG121">
        <v>0.65</v>
      </c>
    </row>
    <row r="122" s="40" customFormat="1" spans="3:33">
      <c r="C122" s="41" t="str">
        <f t="shared" ref="C122:C126" si="86">W122</f>
        <v>R_ES-HET-SC-SD_HET1</v>
      </c>
      <c r="D122" s="120" t="s">
        <v>117</v>
      </c>
      <c r="E122" s="120"/>
      <c r="F122" s="120" t="s">
        <v>190</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243</v>
      </c>
      <c r="Y122" s="127" t="s">
        <v>107</v>
      </c>
      <c r="Z122" s="127" t="s">
        <v>108</v>
      </c>
      <c r="AA122" s="52" t="s">
        <v>73</v>
      </c>
      <c r="AB122" s="127"/>
      <c r="AC122" s="127" t="s">
        <v>109</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A123" s="52" t="s">
        <v>73</v>
      </c>
      <c r="AG123" s="40">
        <v>0.8</v>
      </c>
    </row>
    <row r="124" s="40" customFormat="1" spans="3:33">
      <c r="C124" s="41" t="str">
        <f t="shared" si="86"/>
        <v>R_ES-HET-SC-SA_HET1</v>
      </c>
      <c r="D124" s="120" t="s">
        <v>117</v>
      </c>
      <c r="E124" s="120"/>
      <c r="F124" s="120" t="s">
        <v>192</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244</v>
      </c>
      <c r="Y124" s="127" t="s">
        <v>107</v>
      </c>
      <c r="Z124" s="127" t="s">
        <v>108</v>
      </c>
      <c r="AA124" s="52" t="s">
        <v>73</v>
      </c>
      <c r="AB124" s="127"/>
      <c r="AC124" s="127" t="s">
        <v>109</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A125" s="52" t="s">
        <v>73</v>
      </c>
      <c r="AG125" s="40">
        <v>0.8</v>
      </c>
    </row>
    <row r="126" s="40" customFormat="1" spans="3:33">
      <c r="C126" s="41" t="str">
        <f t="shared" si="86"/>
        <v>R_ES-HET-SC-AP_HET1</v>
      </c>
      <c r="D126" s="120" t="s">
        <v>117</v>
      </c>
      <c r="E126" s="120"/>
      <c r="F126" s="120" t="s">
        <v>194</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245</v>
      </c>
      <c r="Y126" s="127" t="s">
        <v>107</v>
      </c>
      <c r="Z126" s="127" t="s">
        <v>108</v>
      </c>
      <c r="AA126" s="52" t="s">
        <v>73</v>
      </c>
      <c r="AB126" s="127"/>
      <c r="AC126" s="127" t="s">
        <v>109</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A127" s="52" t="s">
        <v>73</v>
      </c>
      <c r="AG127" s="40">
        <v>0.8</v>
      </c>
    </row>
    <row r="128" s="40" customFormat="1" spans="3:33">
      <c r="C128" s="41" t="str">
        <f>W128</f>
        <v>R_ES-HET-SC-MOB_HET1</v>
      </c>
      <c r="D128" s="120" t="s">
        <v>117</v>
      </c>
      <c r="E128" s="120"/>
      <c r="F128" s="120" t="s">
        <v>196</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246</v>
      </c>
      <c r="Y128" s="127" t="s">
        <v>107</v>
      </c>
      <c r="Z128" s="127" t="s">
        <v>108</v>
      </c>
      <c r="AA128" s="52" t="s">
        <v>73</v>
      </c>
      <c r="AB128" s="127"/>
      <c r="AC128" s="127" t="s">
        <v>109</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A129" s="52" t="s">
        <v>73</v>
      </c>
      <c r="AG129" s="40">
        <v>0.8</v>
      </c>
    </row>
    <row r="130" s="40" customFormat="1" spans="3:33">
      <c r="C130" s="41" t="s">
        <v>247</v>
      </c>
      <c r="D130" s="120" t="s">
        <v>117</v>
      </c>
      <c r="E130" s="120"/>
      <c r="F130" s="120" t="s">
        <v>199</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247</v>
      </c>
      <c r="Y130" s="127" t="s">
        <v>107</v>
      </c>
      <c r="Z130" s="127" t="s">
        <v>108</v>
      </c>
      <c r="AA130" s="52"/>
      <c r="AB130" s="127"/>
      <c r="AC130" s="127" t="s">
        <v>109</v>
      </c>
      <c r="AG130" s="40">
        <v>0.8</v>
      </c>
    </row>
    <row r="131" s="40" customFormat="1" spans="4:27">
      <c r="D131" s="87"/>
      <c r="E131" s="80" t="str">
        <f>[3]COMM!$E$19</f>
        <v>RSDAHT</v>
      </c>
      <c r="H131" s="86"/>
      <c r="I131" s="86">
        <f>1/3</f>
        <v>0.333333333333333</v>
      </c>
      <c r="J131" s="41"/>
      <c r="K131" s="128"/>
      <c r="L131" s="128"/>
      <c r="M131" s="128"/>
      <c r="N131" s="128"/>
      <c r="O131" s="128"/>
      <c r="P131" s="128"/>
      <c r="Q131" s="71"/>
      <c r="R131" s="126">
        <v>31.54</v>
      </c>
      <c r="W131" s="40" t="s">
        <v>49</v>
      </c>
      <c r="AA131" s="52"/>
    </row>
    <row r="132" s="40" customFormat="1" spans="3:29">
      <c r="C132" s="41" t="s">
        <v>248</v>
      </c>
      <c r="D132" s="120" t="s">
        <v>117</v>
      </c>
      <c r="E132" s="120"/>
      <c r="F132" s="120" t="s">
        <v>207</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248</v>
      </c>
      <c r="Y132" s="127" t="s">
        <v>107</v>
      </c>
      <c r="Z132" s="127" t="s">
        <v>108</v>
      </c>
      <c r="AA132" s="52"/>
      <c r="AB132" s="127"/>
      <c r="AC132" s="127" t="s">
        <v>109</v>
      </c>
    </row>
    <row r="133" s="40" customFormat="1" spans="4:27">
      <c r="D133" s="87"/>
      <c r="E133" s="80" t="str">
        <f>[3]COMM!$E$19</f>
        <v>RSDAHT</v>
      </c>
      <c r="H133" s="86"/>
      <c r="I133" s="86">
        <f>1/3</f>
        <v>0.333333333333333</v>
      </c>
      <c r="J133" s="41"/>
      <c r="K133" s="128"/>
      <c r="L133" s="128"/>
      <c r="M133" s="128"/>
      <c r="N133" s="128"/>
      <c r="O133" s="128"/>
      <c r="P133" s="128"/>
      <c r="Q133" s="71"/>
      <c r="R133" s="126">
        <v>31.54</v>
      </c>
      <c r="W133" s="40" t="s">
        <v>49</v>
      </c>
      <c r="AA133" s="52"/>
    </row>
    <row r="134" s="40" customFormat="1" spans="3:29">
      <c r="C134" s="41" t="s">
        <v>249</v>
      </c>
      <c r="D134" s="120" t="s">
        <v>117</v>
      </c>
      <c r="E134" s="120"/>
      <c r="F134" s="120" t="s">
        <v>214</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249</v>
      </c>
      <c r="Y134" s="127" t="s">
        <v>107</v>
      </c>
      <c r="Z134" s="127" t="s">
        <v>108</v>
      </c>
      <c r="AA134" s="52"/>
      <c r="AB134" s="127"/>
      <c r="AC134" s="127" t="s">
        <v>109</v>
      </c>
    </row>
    <row r="135" s="40" customFormat="1" spans="4:27">
      <c r="D135" s="87"/>
      <c r="E135" s="80" t="str">
        <f>[3]COMM!$E$19</f>
        <v>RSDAHT</v>
      </c>
      <c r="H135" s="86"/>
      <c r="I135" s="86">
        <f>1/3</f>
        <v>0.333333333333333</v>
      </c>
      <c r="J135" s="41"/>
      <c r="K135" s="128"/>
      <c r="L135" s="128"/>
      <c r="M135" s="128"/>
      <c r="N135" s="128"/>
      <c r="O135" s="128"/>
      <c r="P135" s="128"/>
      <c r="Q135" s="71"/>
      <c r="R135" s="126">
        <v>31.54</v>
      </c>
      <c r="W135" s="40" t="s">
        <v>49</v>
      </c>
      <c r="AA135" s="52"/>
    </row>
    <row r="136" s="40" customFormat="1" spans="3:29">
      <c r="C136" s="41" t="s">
        <v>250</v>
      </c>
      <c r="D136" s="120" t="s">
        <v>117</v>
      </c>
      <c r="E136" s="120"/>
      <c r="F136" s="120" t="s">
        <v>221</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250</v>
      </c>
      <c r="Y136" s="127" t="s">
        <v>107</v>
      </c>
      <c r="Z136" s="127" t="s">
        <v>108</v>
      </c>
      <c r="AA136" s="52"/>
      <c r="AB136" s="127"/>
      <c r="AC136" s="127" t="s">
        <v>109</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H1" workbookViewId="0">
      <selection activeCell="Y259" sqref="Y259"/>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251</v>
      </c>
      <c r="G1" s="54"/>
      <c r="H1" s="54"/>
      <c r="I1" s="54"/>
    </row>
    <row r="2" spans="2:9">
      <c r="B2" s="56" t="s">
        <v>252</v>
      </c>
      <c r="G2" s="54"/>
      <c r="H2" s="54"/>
      <c r="I2" s="54"/>
    </row>
    <row r="3" spans="2:9">
      <c r="B3" s="56" t="s">
        <v>253</v>
      </c>
      <c r="G3" s="54"/>
      <c r="H3" s="54"/>
      <c r="I3" s="54"/>
    </row>
    <row r="4" spans="5:27">
      <c r="E4" s="11" t="s">
        <v>6</v>
      </c>
      <c r="G4" s="54"/>
      <c r="H4" s="54"/>
      <c r="I4" s="54"/>
      <c r="T4" s="19" t="s">
        <v>7</v>
      </c>
      <c r="U4" s="19"/>
      <c r="V4" s="64"/>
      <c r="W4" s="64"/>
      <c r="X4" s="64"/>
      <c r="Y4" s="64"/>
      <c r="Z4" s="64"/>
      <c r="AA4" s="64"/>
    </row>
    <row r="5" ht="15.25" spans="2:27">
      <c r="B5" s="12" t="s">
        <v>8</v>
      </c>
      <c r="C5" s="12" t="s">
        <v>9</v>
      </c>
      <c r="D5" s="42" t="s">
        <v>101</v>
      </c>
      <c r="E5" s="12" t="s">
        <v>10</v>
      </c>
      <c r="F5" s="13" t="s">
        <v>11</v>
      </c>
      <c r="G5" s="44" t="s">
        <v>12</v>
      </c>
      <c r="H5" s="44" t="s">
        <v>102</v>
      </c>
      <c r="I5" s="44" t="s">
        <v>13</v>
      </c>
      <c r="J5" s="44" t="s">
        <v>15</v>
      </c>
      <c r="K5" s="44" t="s">
        <v>17</v>
      </c>
      <c r="L5" s="44" t="s">
        <v>21</v>
      </c>
      <c r="M5" s="44" t="s">
        <v>23</v>
      </c>
      <c r="N5" s="61" t="s">
        <v>25</v>
      </c>
      <c r="O5" s="26" t="s">
        <v>24</v>
      </c>
      <c r="P5" s="49" t="s">
        <v>103</v>
      </c>
      <c r="R5" s="65" t="s">
        <v>25</v>
      </c>
      <c r="S5" s="66"/>
      <c r="T5" s="67" t="s">
        <v>27</v>
      </c>
      <c r="U5" s="67" t="s">
        <v>8</v>
      </c>
      <c r="V5" s="67" t="s">
        <v>29</v>
      </c>
      <c r="W5" s="67" t="s">
        <v>30</v>
      </c>
      <c r="X5" s="67" t="s">
        <v>31</v>
      </c>
      <c r="Y5" s="67" t="s">
        <v>32</v>
      </c>
      <c r="Z5" s="67" t="s">
        <v>33</v>
      </c>
      <c r="AA5" s="67" t="s">
        <v>34</v>
      </c>
    </row>
    <row r="6" spans="2:24">
      <c r="B6" s="57" t="s">
        <v>254</v>
      </c>
      <c r="C6" s="57" t="s">
        <v>255</v>
      </c>
      <c r="D6" s="57"/>
      <c r="E6" s="57" t="s">
        <v>256</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254</v>
      </c>
      <c r="W6" s="57" t="s">
        <v>107</v>
      </c>
      <c r="X6" s="57" t="s">
        <v>108</v>
      </c>
    </row>
    <row r="7" spans="2:24">
      <c r="B7" s="57" t="s">
        <v>257</v>
      </c>
      <c r="C7" s="57" t="s">
        <v>255</v>
      </c>
      <c r="D7" s="57"/>
      <c r="E7" s="57" t="s">
        <v>258</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257</v>
      </c>
      <c r="W7" s="57" t="s">
        <v>107</v>
      </c>
      <c r="X7" s="57" t="s">
        <v>108</v>
      </c>
    </row>
    <row r="8" spans="2:24">
      <c r="B8" s="57" t="s">
        <v>259</v>
      </c>
      <c r="C8" s="57" t="s">
        <v>255</v>
      </c>
      <c r="D8" s="57"/>
      <c r="E8" s="57" t="s">
        <v>260</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259</v>
      </c>
      <c r="W8" s="57" t="s">
        <v>107</v>
      </c>
      <c r="X8" s="57" t="s">
        <v>108</v>
      </c>
    </row>
    <row r="9" spans="2:24">
      <c r="B9" s="57" t="s">
        <v>261</v>
      </c>
      <c r="C9" s="57" t="s">
        <v>255</v>
      </c>
      <c r="D9" s="57"/>
      <c r="E9" s="57" t="s">
        <v>262</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261</v>
      </c>
      <c r="W9" s="57" t="s">
        <v>107</v>
      </c>
      <c r="X9" s="57" t="s">
        <v>108</v>
      </c>
    </row>
    <row r="10" spans="2:24">
      <c r="B10" s="57" t="s">
        <v>263</v>
      </c>
      <c r="C10" s="57" t="s">
        <v>255</v>
      </c>
      <c r="D10" s="57"/>
      <c r="E10" s="57" t="s">
        <v>264</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263</v>
      </c>
      <c r="W10" s="57" t="s">
        <v>107</v>
      </c>
      <c r="X10" s="57" t="s">
        <v>108</v>
      </c>
    </row>
    <row r="11" spans="2:24">
      <c r="B11" s="57" t="s">
        <v>265</v>
      </c>
      <c r="C11" s="57" t="s">
        <v>255</v>
      </c>
      <c r="D11" s="57"/>
      <c r="E11" s="57" t="s">
        <v>266</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265</v>
      </c>
      <c r="W11" s="57" t="s">
        <v>107</v>
      </c>
      <c r="X11" s="57" t="s">
        <v>108</v>
      </c>
    </row>
    <row r="12" spans="2:24">
      <c r="B12" s="57" t="s">
        <v>267</v>
      </c>
      <c r="C12" s="57" t="s">
        <v>255</v>
      </c>
      <c r="D12" s="57"/>
      <c r="E12" s="57" t="s">
        <v>268</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267</v>
      </c>
      <c r="W12" s="57" t="s">
        <v>107</v>
      </c>
      <c r="X12" s="57" t="s">
        <v>108</v>
      </c>
    </row>
    <row r="13" spans="2:24">
      <c r="B13" s="57" t="s">
        <v>269</v>
      </c>
      <c r="C13" s="57" t="s">
        <v>255</v>
      </c>
      <c r="D13" s="57"/>
      <c r="E13" s="57" t="s">
        <v>270</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269</v>
      </c>
      <c r="W13" s="57" t="s">
        <v>107</v>
      </c>
      <c r="X13" s="57" t="s">
        <v>108</v>
      </c>
    </row>
    <row r="14" spans="2:24">
      <c r="B14" s="57" t="s">
        <v>271</v>
      </c>
      <c r="C14" s="57" t="s">
        <v>255</v>
      </c>
      <c r="D14" s="57"/>
      <c r="E14" s="57" t="s">
        <v>272</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271</v>
      </c>
      <c r="W14" s="57" t="s">
        <v>107</v>
      </c>
      <c r="X14" s="57" t="s">
        <v>108</v>
      </c>
    </row>
    <row r="15" spans="2:24">
      <c r="B15" s="57" t="s">
        <v>273</v>
      </c>
      <c r="C15" s="57" t="s">
        <v>255</v>
      </c>
      <c r="D15" s="57"/>
      <c r="E15" s="57" t="s">
        <v>274</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273</v>
      </c>
      <c r="W15" s="57" t="s">
        <v>107</v>
      </c>
      <c r="X15" s="57" t="s">
        <v>108</v>
      </c>
    </row>
    <row r="16" spans="2:24">
      <c r="B16" s="57" t="s">
        <v>275</v>
      </c>
      <c r="C16" s="57" t="s">
        <v>255</v>
      </c>
      <c r="D16" s="57"/>
      <c r="E16" s="57" t="s">
        <v>276</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275</v>
      </c>
      <c r="W16" s="57" t="s">
        <v>107</v>
      </c>
      <c r="X16" s="57" t="s">
        <v>108</v>
      </c>
    </row>
    <row r="17" spans="2:24">
      <c r="B17" s="57" t="s">
        <v>277</v>
      </c>
      <c r="C17" s="57" t="s">
        <v>255</v>
      </c>
      <c r="D17" s="57"/>
      <c r="E17" s="57" t="s">
        <v>278</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277</v>
      </c>
      <c r="W17" s="57" t="s">
        <v>107</v>
      </c>
      <c r="X17" s="57" t="s">
        <v>108</v>
      </c>
    </row>
    <row r="18" spans="2:24">
      <c r="B18" s="57" t="s">
        <v>279</v>
      </c>
      <c r="C18" s="57" t="s">
        <v>255</v>
      </c>
      <c r="D18" s="57"/>
      <c r="E18" s="57" t="s">
        <v>280</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279</v>
      </c>
      <c r="W18" s="57" t="s">
        <v>107</v>
      </c>
      <c r="X18" s="57" t="s">
        <v>108</v>
      </c>
    </row>
    <row r="19" spans="2:24">
      <c r="B19" s="57" t="s">
        <v>281</v>
      </c>
      <c r="C19" s="57" t="s">
        <v>255</v>
      </c>
      <c r="D19" s="57"/>
      <c r="E19" s="57" t="s">
        <v>282</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281</v>
      </c>
      <c r="W19" s="57" t="s">
        <v>107</v>
      </c>
      <c r="X19" s="57" t="s">
        <v>108</v>
      </c>
    </row>
    <row r="20" spans="2:24">
      <c r="B20" s="57" t="s">
        <v>283</v>
      </c>
      <c r="C20" s="57" t="s">
        <v>255</v>
      </c>
      <c r="D20" s="57"/>
      <c r="E20" s="57" t="s">
        <v>284</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283</v>
      </c>
      <c r="W20" s="57" t="s">
        <v>107</v>
      </c>
      <c r="X20" s="57" t="s">
        <v>108</v>
      </c>
    </row>
    <row r="21" spans="2:24">
      <c r="B21" s="57" t="s">
        <v>285</v>
      </c>
      <c r="C21" s="57" t="s">
        <v>255</v>
      </c>
      <c r="D21" s="57"/>
      <c r="E21" s="57" t="s">
        <v>286</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285</v>
      </c>
      <c r="W21" s="57" t="s">
        <v>107</v>
      </c>
      <c r="X21" s="57" t="s">
        <v>108</v>
      </c>
    </row>
    <row r="22" spans="2:24">
      <c r="B22" s="57" t="s">
        <v>287</v>
      </c>
      <c r="C22" s="57" t="s">
        <v>255</v>
      </c>
      <c r="D22" s="57"/>
      <c r="E22" s="57" t="s">
        <v>288</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287</v>
      </c>
      <c r="W22" s="57" t="s">
        <v>107</v>
      </c>
      <c r="X22" s="57" t="s">
        <v>108</v>
      </c>
    </row>
    <row r="23" spans="2:24">
      <c r="B23" s="57" t="s">
        <v>289</v>
      </c>
      <c r="C23" s="57" t="s">
        <v>255</v>
      </c>
      <c r="D23" s="57"/>
      <c r="E23" s="57" t="s">
        <v>290</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289</v>
      </c>
      <c r="W23" s="57" t="s">
        <v>107</v>
      </c>
      <c r="X23" s="57" t="s">
        <v>108</v>
      </c>
    </row>
    <row r="24" spans="2:24">
      <c r="B24" s="57" t="s">
        <v>291</v>
      </c>
      <c r="C24" s="57" t="s">
        <v>255</v>
      </c>
      <c r="D24" s="57"/>
      <c r="E24" s="57" t="s">
        <v>292</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291</v>
      </c>
      <c r="W24" s="57" t="s">
        <v>107</v>
      </c>
      <c r="X24" s="57" t="s">
        <v>108</v>
      </c>
    </row>
    <row r="25" spans="2:24">
      <c r="B25" s="57" t="s">
        <v>293</v>
      </c>
      <c r="C25" s="57" t="s">
        <v>255</v>
      </c>
      <c r="D25" s="57"/>
      <c r="E25" s="57" t="s">
        <v>294</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293</v>
      </c>
      <c r="W25" s="57" t="s">
        <v>107</v>
      </c>
      <c r="X25" s="57" t="s">
        <v>108</v>
      </c>
    </row>
    <row r="26" spans="2:24">
      <c r="B26" s="57" t="s">
        <v>295</v>
      </c>
      <c r="C26" s="57" t="s">
        <v>255</v>
      </c>
      <c r="D26" s="57"/>
      <c r="E26" s="57" t="s">
        <v>296</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295</v>
      </c>
      <c r="W26" s="57" t="s">
        <v>107</v>
      </c>
      <c r="X26" s="57" t="s">
        <v>108</v>
      </c>
    </row>
    <row r="27" spans="2:24">
      <c r="B27" s="57" t="s">
        <v>297</v>
      </c>
      <c r="C27" s="57" t="s">
        <v>298</v>
      </c>
      <c r="D27" s="57"/>
      <c r="E27" s="57" t="s">
        <v>296</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297</v>
      </c>
      <c r="W27" s="57" t="s">
        <v>107</v>
      </c>
      <c r="X27" s="57" t="s">
        <v>108</v>
      </c>
    </row>
    <row r="28" spans="2:24">
      <c r="B28" s="57" t="s">
        <v>299</v>
      </c>
      <c r="C28" s="57" t="s">
        <v>300</v>
      </c>
      <c r="D28" s="57"/>
      <c r="E28" s="57" t="s">
        <v>296</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299</v>
      </c>
      <c r="W28" s="57" t="s">
        <v>107</v>
      </c>
      <c r="X28" s="57" t="s">
        <v>108</v>
      </c>
    </row>
    <row r="29" spans="2:24">
      <c r="B29" s="57" t="s">
        <v>301</v>
      </c>
      <c r="C29" s="57" t="s">
        <v>302</v>
      </c>
      <c r="D29" s="57"/>
      <c r="E29" s="57" t="s">
        <v>296</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301</v>
      </c>
      <c r="W29" s="57" t="s">
        <v>107</v>
      </c>
      <c r="X29" s="57" t="s">
        <v>108</v>
      </c>
    </row>
    <row r="30" spans="2:24">
      <c r="B30" s="57" t="s">
        <v>303</v>
      </c>
      <c r="C30" s="57" t="s">
        <v>304</v>
      </c>
      <c r="D30" s="57"/>
      <c r="E30" s="57" t="s">
        <v>296</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303</v>
      </c>
      <c r="W30" s="57" t="s">
        <v>107</v>
      </c>
      <c r="X30" s="57" t="s">
        <v>108</v>
      </c>
    </row>
    <row r="31" spans="2:24">
      <c r="B31" s="57" t="s">
        <v>305</v>
      </c>
      <c r="C31" s="57" t="s">
        <v>306</v>
      </c>
      <c r="D31" s="57"/>
      <c r="E31" s="57" t="s">
        <v>296</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305</v>
      </c>
      <c r="W31" s="57" t="s">
        <v>107</v>
      </c>
      <c r="X31" s="57" t="s">
        <v>108</v>
      </c>
    </row>
    <row r="32" spans="2:24">
      <c r="B32" s="57" t="s">
        <v>307</v>
      </c>
      <c r="C32" s="57" t="s">
        <v>255</v>
      </c>
      <c r="D32" s="57"/>
      <c r="E32" s="57" t="s">
        <v>308</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307</v>
      </c>
      <c r="W32" s="57" t="s">
        <v>107</v>
      </c>
      <c r="X32" s="57" t="s">
        <v>108</v>
      </c>
    </row>
    <row r="33" spans="2:24">
      <c r="B33" s="57" t="s">
        <v>309</v>
      </c>
      <c r="C33" s="57" t="s">
        <v>298</v>
      </c>
      <c r="D33" s="57"/>
      <c r="E33" s="57" t="s">
        <v>308</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309</v>
      </c>
      <c r="W33" s="57" t="s">
        <v>107</v>
      </c>
      <c r="X33" s="57" t="s">
        <v>108</v>
      </c>
    </row>
    <row r="34" spans="2:24">
      <c r="B34" s="57" t="s">
        <v>310</v>
      </c>
      <c r="C34" s="57" t="s">
        <v>300</v>
      </c>
      <c r="D34" s="57"/>
      <c r="E34" s="57" t="s">
        <v>308</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310</v>
      </c>
      <c r="W34" s="57" t="s">
        <v>107</v>
      </c>
      <c r="X34" s="57" t="s">
        <v>108</v>
      </c>
    </row>
    <row r="35" spans="2:24">
      <c r="B35" s="57" t="s">
        <v>311</v>
      </c>
      <c r="C35" s="57" t="s">
        <v>302</v>
      </c>
      <c r="D35" s="57"/>
      <c r="E35" s="57" t="s">
        <v>308</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311</v>
      </c>
      <c r="W35" s="57" t="s">
        <v>107</v>
      </c>
      <c r="X35" s="57" t="s">
        <v>108</v>
      </c>
    </row>
    <row r="36" spans="2:24">
      <c r="B36" s="57" t="s">
        <v>312</v>
      </c>
      <c r="C36" s="57" t="s">
        <v>304</v>
      </c>
      <c r="D36" s="57"/>
      <c r="E36" s="57" t="s">
        <v>308</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312</v>
      </c>
      <c r="W36" s="57" t="s">
        <v>107</v>
      </c>
      <c r="X36" s="57" t="s">
        <v>108</v>
      </c>
    </row>
    <row r="37" spans="2:24">
      <c r="B37" s="57" t="s">
        <v>313</v>
      </c>
      <c r="C37" s="57" t="s">
        <v>306</v>
      </c>
      <c r="D37" s="57"/>
      <c r="E37" s="57" t="s">
        <v>308</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313</v>
      </c>
      <c r="W37" s="57" t="s">
        <v>107</v>
      </c>
      <c r="X37" s="57" t="s">
        <v>108</v>
      </c>
    </row>
    <row r="38" spans="2:24">
      <c r="B38" s="57" t="s">
        <v>314</v>
      </c>
      <c r="C38" s="57" t="s">
        <v>255</v>
      </c>
      <c r="D38" s="57"/>
      <c r="E38" s="57" t="s">
        <v>315</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314</v>
      </c>
      <c r="W38" s="57" t="s">
        <v>107</v>
      </c>
      <c r="X38" s="57" t="s">
        <v>108</v>
      </c>
    </row>
    <row r="39" spans="2:24">
      <c r="B39" s="57" t="s">
        <v>316</v>
      </c>
      <c r="C39" s="57" t="s">
        <v>298</v>
      </c>
      <c r="D39" s="57"/>
      <c r="E39" s="57" t="s">
        <v>315</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316</v>
      </c>
      <c r="W39" s="57" t="s">
        <v>107</v>
      </c>
      <c r="X39" s="57" t="s">
        <v>108</v>
      </c>
    </row>
    <row r="40" spans="2:24">
      <c r="B40" s="57" t="s">
        <v>317</v>
      </c>
      <c r="C40" s="57" t="s">
        <v>300</v>
      </c>
      <c r="D40" s="57"/>
      <c r="E40" s="57" t="s">
        <v>315</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317</v>
      </c>
      <c r="W40" s="57" t="s">
        <v>107</v>
      </c>
      <c r="X40" s="57" t="s">
        <v>108</v>
      </c>
    </row>
    <row r="41" spans="2:24">
      <c r="B41" s="57" t="s">
        <v>318</v>
      </c>
      <c r="C41" s="57" t="s">
        <v>302</v>
      </c>
      <c r="D41" s="57"/>
      <c r="E41" s="57" t="s">
        <v>315</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318</v>
      </c>
      <c r="W41" s="57" t="s">
        <v>107</v>
      </c>
      <c r="X41" s="57" t="s">
        <v>108</v>
      </c>
    </row>
    <row r="42" spans="2:24">
      <c r="B42" s="57" t="s">
        <v>319</v>
      </c>
      <c r="C42" s="57" t="s">
        <v>304</v>
      </c>
      <c r="D42" s="57"/>
      <c r="E42" s="57" t="s">
        <v>315</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319</v>
      </c>
      <c r="W42" s="57" t="s">
        <v>107</v>
      </c>
      <c r="X42" s="57" t="s">
        <v>108</v>
      </c>
    </row>
    <row r="43" spans="2:24">
      <c r="B43" s="57" t="s">
        <v>320</v>
      </c>
      <c r="C43" s="57" t="s">
        <v>306</v>
      </c>
      <c r="D43" s="57"/>
      <c r="E43" s="57" t="s">
        <v>315</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320</v>
      </c>
      <c r="W43" s="57" t="s">
        <v>107</v>
      </c>
      <c r="X43" s="57" t="s">
        <v>108</v>
      </c>
    </row>
    <row r="44" spans="2:24">
      <c r="B44" s="57" t="s">
        <v>321</v>
      </c>
      <c r="C44" s="57" t="s">
        <v>255</v>
      </c>
      <c r="D44" s="57"/>
      <c r="E44" s="57" t="s">
        <v>322</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321</v>
      </c>
      <c r="W44" s="57" t="s">
        <v>107</v>
      </c>
      <c r="X44" s="57" t="s">
        <v>108</v>
      </c>
    </row>
    <row r="45" spans="2:24">
      <c r="B45" s="57" t="s">
        <v>323</v>
      </c>
      <c r="C45" s="57" t="s">
        <v>298</v>
      </c>
      <c r="D45" s="57"/>
      <c r="E45" s="57" t="s">
        <v>322</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323</v>
      </c>
      <c r="W45" s="57" t="s">
        <v>107</v>
      </c>
      <c r="X45" s="57" t="s">
        <v>108</v>
      </c>
    </row>
    <row r="46" spans="2:24">
      <c r="B46" s="57" t="s">
        <v>324</v>
      </c>
      <c r="C46" s="57" t="s">
        <v>300</v>
      </c>
      <c r="D46" s="57"/>
      <c r="E46" s="57" t="s">
        <v>322</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324</v>
      </c>
      <c r="W46" s="57" t="s">
        <v>107</v>
      </c>
      <c r="X46" s="57" t="s">
        <v>108</v>
      </c>
    </row>
    <row r="47" spans="2:24">
      <c r="B47" s="57" t="s">
        <v>325</v>
      </c>
      <c r="C47" s="57" t="s">
        <v>302</v>
      </c>
      <c r="D47" s="57"/>
      <c r="E47" s="57" t="s">
        <v>322</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325</v>
      </c>
      <c r="W47" s="57" t="s">
        <v>107</v>
      </c>
      <c r="X47" s="57" t="s">
        <v>108</v>
      </c>
    </row>
    <row r="48" spans="2:24">
      <c r="B48" s="57" t="s">
        <v>326</v>
      </c>
      <c r="C48" s="57" t="s">
        <v>304</v>
      </c>
      <c r="D48" s="57"/>
      <c r="E48" s="57" t="s">
        <v>322</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326</v>
      </c>
      <c r="W48" s="57" t="s">
        <v>107</v>
      </c>
      <c r="X48" s="57" t="s">
        <v>108</v>
      </c>
    </row>
    <row r="49" spans="2:24">
      <c r="B49" s="57" t="s">
        <v>327</v>
      </c>
      <c r="C49" s="57" t="s">
        <v>306</v>
      </c>
      <c r="D49" s="57"/>
      <c r="E49" s="57" t="s">
        <v>322</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327</v>
      </c>
      <c r="W49" s="57" t="s">
        <v>107</v>
      </c>
      <c r="X49" s="57" t="s">
        <v>108</v>
      </c>
    </row>
    <row r="50" spans="2:24">
      <c r="B50" s="57" t="s">
        <v>328</v>
      </c>
      <c r="C50" s="57" t="s">
        <v>255</v>
      </c>
      <c r="D50" s="57"/>
      <c r="E50" s="57" t="s">
        <v>329</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328</v>
      </c>
      <c r="W50" s="57" t="s">
        <v>107</v>
      </c>
      <c r="X50" s="57" t="s">
        <v>108</v>
      </c>
    </row>
    <row r="51" spans="2:24">
      <c r="B51" s="57" t="s">
        <v>330</v>
      </c>
      <c r="C51" s="57" t="s">
        <v>298</v>
      </c>
      <c r="D51" s="57"/>
      <c r="E51" s="57" t="s">
        <v>329</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330</v>
      </c>
      <c r="W51" s="57" t="s">
        <v>107</v>
      </c>
      <c r="X51" s="57" t="s">
        <v>108</v>
      </c>
    </row>
    <row r="52" spans="2:24">
      <c r="B52" s="57" t="s">
        <v>331</v>
      </c>
      <c r="C52" s="57" t="s">
        <v>300</v>
      </c>
      <c r="D52" s="57"/>
      <c r="E52" s="57" t="s">
        <v>329</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331</v>
      </c>
      <c r="W52" s="57" t="s">
        <v>107</v>
      </c>
      <c r="X52" s="57" t="s">
        <v>108</v>
      </c>
    </row>
    <row r="53" spans="2:24">
      <c r="B53" s="57" t="s">
        <v>332</v>
      </c>
      <c r="C53" s="57" t="s">
        <v>302</v>
      </c>
      <c r="D53" s="57"/>
      <c r="E53" s="57" t="s">
        <v>329</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332</v>
      </c>
      <c r="W53" s="57" t="s">
        <v>107</v>
      </c>
      <c r="X53" s="57" t="s">
        <v>108</v>
      </c>
    </row>
    <row r="54" spans="2:24">
      <c r="B54" s="57" t="s">
        <v>333</v>
      </c>
      <c r="C54" s="57" t="s">
        <v>304</v>
      </c>
      <c r="D54" s="57"/>
      <c r="E54" s="57" t="s">
        <v>329</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333</v>
      </c>
      <c r="W54" s="57" t="s">
        <v>107</v>
      </c>
      <c r="X54" s="57" t="s">
        <v>108</v>
      </c>
    </row>
    <row r="55" spans="2:24">
      <c r="B55" s="57" t="s">
        <v>334</v>
      </c>
      <c r="C55" s="57" t="s">
        <v>306</v>
      </c>
      <c r="D55" s="57"/>
      <c r="E55" s="57" t="s">
        <v>329</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334</v>
      </c>
      <c r="W55" s="57" t="s">
        <v>107</v>
      </c>
      <c r="X55" s="57" t="s">
        <v>108</v>
      </c>
    </row>
    <row r="56" spans="2:24">
      <c r="B56" s="57" t="s">
        <v>335</v>
      </c>
      <c r="C56" s="57" t="s">
        <v>255</v>
      </c>
      <c r="D56" s="57"/>
      <c r="E56" s="57" t="s">
        <v>336</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335</v>
      </c>
      <c r="W56" s="57" t="s">
        <v>107</v>
      </c>
      <c r="X56" s="57" t="s">
        <v>108</v>
      </c>
    </row>
    <row r="57" spans="2:24">
      <c r="B57" s="57" t="s">
        <v>337</v>
      </c>
      <c r="C57" s="57" t="s">
        <v>298</v>
      </c>
      <c r="D57" s="57"/>
      <c r="E57" s="57" t="s">
        <v>336</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337</v>
      </c>
      <c r="W57" s="57" t="s">
        <v>107</v>
      </c>
      <c r="X57" s="57" t="s">
        <v>108</v>
      </c>
    </row>
    <row r="58" spans="2:24">
      <c r="B58" s="57" t="s">
        <v>338</v>
      </c>
      <c r="C58" s="57" t="s">
        <v>300</v>
      </c>
      <c r="D58" s="57"/>
      <c r="E58" s="57" t="s">
        <v>336</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338</v>
      </c>
      <c r="W58" s="57" t="s">
        <v>107</v>
      </c>
      <c r="X58" s="57" t="s">
        <v>108</v>
      </c>
    </row>
    <row r="59" spans="2:24">
      <c r="B59" s="57" t="s">
        <v>339</v>
      </c>
      <c r="C59" s="57" t="s">
        <v>302</v>
      </c>
      <c r="D59" s="57"/>
      <c r="E59" s="57" t="s">
        <v>336</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339</v>
      </c>
      <c r="W59" s="57" t="s">
        <v>107</v>
      </c>
      <c r="X59" s="57" t="s">
        <v>108</v>
      </c>
    </row>
    <row r="60" spans="2:24">
      <c r="B60" s="57" t="s">
        <v>340</v>
      </c>
      <c r="C60" s="57" t="s">
        <v>304</v>
      </c>
      <c r="D60" s="57"/>
      <c r="E60" s="57" t="s">
        <v>336</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340</v>
      </c>
      <c r="W60" s="57" t="s">
        <v>107</v>
      </c>
      <c r="X60" s="57" t="s">
        <v>108</v>
      </c>
    </row>
    <row r="61" spans="2:24">
      <c r="B61" s="57" t="s">
        <v>341</v>
      </c>
      <c r="C61" s="57" t="s">
        <v>306</v>
      </c>
      <c r="D61" s="57"/>
      <c r="E61" s="57" t="s">
        <v>336</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341</v>
      </c>
      <c r="W61" s="57" t="s">
        <v>107</v>
      </c>
      <c r="X61" s="57" t="s">
        <v>108</v>
      </c>
    </row>
    <row r="62" spans="2:24">
      <c r="B62" s="57" t="s">
        <v>342</v>
      </c>
      <c r="C62" s="57" t="s">
        <v>255</v>
      </c>
      <c r="D62" s="57"/>
      <c r="E62" s="57" t="s">
        <v>343</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342</v>
      </c>
      <c r="W62" s="57" t="s">
        <v>107</v>
      </c>
      <c r="X62" s="57" t="s">
        <v>108</v>
      </c>
    </row>
    <row r="63" spans="2:24">
      <c r="B63" s="57" t="s">
        <v>344</v>
      </c>
      <c r="C63" s="57" t="s">
        <v>298</v>
      </c>
      <c r="D63" s="57"/>
      <c r="E63" s="57" t="s">
        <v>343</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344</v>
      </c>
      <c r="W63" s="57" t="s">
        <v>107</v>
      </c>
      <c r="X63" s="57" t="s">
        <v>108</v>
      </c>
    </row>
    <row r="64" spans="2:24">
      <c r="B64" s="57" t="s">
        <v>345</v>
      </c>
      <c r="C64" s="57" t="s">
        <v>300</v>
      </c>
      <c r="D64" s="57"/>
      <c r="E64" s="57" t="s">
        <v>343</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345</v>
      </c>
      <c r="W64" s="57" t="s">
        <v>107</v>
      </c>
      <c r="X64" s="57" t="s">
        <v>108</v>
      </c>
    </row>
    <row r="65" spans="2:24">
      <c r="B65" s="57" t="s">
        <v>346</v>
      </c>
      <c r="C65" s="57" t="s">
        <v>302</v>
      </c>
      <c r="D65" s="57"/>
      <c r="E65" s="57" t="s">
        <v>343</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346</v>
      </c>
      <c r="W65" s="57" t="s">
        <v>107</v>
      </c>
      <c r="X65" s="57" t="s">
        <v>108</v>
      </c>
    </row>
    <row r="66" spans="2:24">
      <c r="B66" s="57" t="s">
        <v>347</v>
      </c>
      <c r="C66" s="57" t="s">
        <v>304</v>
      </c>
      <c r="D66" s="57"/>
      <c r="E66" s="57" t="s">
        <v>343</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347</v>
      </c>
      <c r="W66" s="57" t="s">
        <v>107</v>
      </c>
      <c r="X66" s="57" t="s">
        <v>108</v>
      </c>
    </row>
    <row r="67" spans="2:24">
      <c r="B67" s="57" t="s">
        <v>348</v>
      </c>
      <c r="C67" s="57" t="s">
        <v>306</v>
      </c>
      <c r="D67" s="57"/>
      <c r="E67" s="57" t="s">
        <v>343</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348</v>
      </c>
      <c r="W67" s="57" t="s">
        <v>107</v>
      </c>
      <c r="X67" s="57" t="s">
        <v>108</v>
      </c>
    </row>
    <row r="68" spans="2:24">
      <c r="B68" s="57" t="s">
        <v>349</v>
      </c>
      <c r="C68" s="57" t="s">
        <v>255</v>
      </c>
      <c r="D68" s="57"/>
      <c r="E68" s="57" t="s">
        <v>350</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349</v>
      </c>
      <c r="W68" s="57" t="s">
        <v>107</v>
      </c>
      <c r="X68" s="57" t="s">
        <v>108</v>
      </c>
    </row>
    <row r="69" spans="2:24">
      <c r="B69" s="57" t="s">
        <v>351</v>
      </c>
      <c r="C69" s="57" t="s">
        <v>298</v>
      </c>
      <c r="D69" s="57"/>
      <c r="E69" s="57" t="s">
        <v>350</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351</v>
      </c>
      <c r="W69" s="57" t="s">
        <v>107</v>
      </c>
      <c r="X69" s="57" t="s">
        <v>108</v>
      </c>
    </row>
    <row r="70" spans="2:24">
      <c r="B70" s="57" t="s">
        <v>352</v>
      </c>
      <c r="C70" s="57" t="s">
        <v>300</v>
      </c>
      <c r="D70" s="57"/>
      <c r="E70" s="57" t="s">
        <v>350</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352</v>
      </c>
      <c r="W70" s="57" t="s">
        <v>107</v>
      </c>
      <c r="X70" s="57" t="s">
        <v>108</v>
      </c>
    </row>
    <row r="71" spans="2:24">
      <c r="B71" s="57" t="s">
        <v>353</v>
      </c>
      <c r="C71" s="57" t="s">
        <v>302</v>
      </c>
      <c r="D71" s="57"/>
      <c r="E71" s="57" t="s">
        <v>350</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353</v>
      </c>
      <c r="W71" s="57" t="s">
        <v>107</v>
      </c>
      <c r="X71" s="57" t="s">
        <v>108</v>
      </c>
    </row>
    <row r="72" spans="2:24">
      <c r="B72" s="57" t="s">
        <v>354</v>
      </c>
      <c r="C72" s="57" t="s">
        <v>304</v>
      </c>
      <c r="D72" s="57"/>
      <c r="E72" s="57" t="s">
        <v>350</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354</v>
      </c>
      <c r="W72" s="57" t="s">
        <v>107</v>
      </c>
      <c r="X72" s="57" t="s">
        <v>108</v>
      </c>
    </row>
    <row r="73" spans="2:24">
      <c r="B73" s="57" t="s">
        <v>355</v>
      </c>
      <c r="C73" s="57" t="s">
        <v>306</v>
      </c>
      <c r="D73" s="57"/>
      <c r="E73" s="57" t="s">
        <v>350</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355</v>
      </c>
      <c r="W73" s="57" t="s">
        <v>107</v>
      </c>
      <c r="X73" s="57" t="s">
        <v>108</v>
      </c>
    </row>
    <row r="74" spans="2:24">
      <c r="B74" s="57" t="s">
        <v>356</v>
      </c>
      <c r="C74" s="57" t="s">
        <v>255</v>
      </c>
      <c r="D74" s="57"/>
      <c r="E74" s="57" t="s">
        <v>357</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356</v>
      </c>
      <c r="W74" s="57" t="s">
        <v>107</v>
      </c>
      <c r="X74" s="57" t="s">
        <v>108</v>
      </c>
    </row>
    <row r="75" spans="2:24">
      <c r="B75" s="57" t="s">
        <v>358</v>
      </c>
      <c r="C75" s="57" t="s">
        <v>298</v>
      </c>
      <c r="D75" s="57"/>
      <c r="E75" s="57" t="s">
        <v>357</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358</v>
      </c>
      <c r="W75" s="57" t="s">
        <v>107</v>
      </c>
      <c r="X75" s="57" t="s">
        <v>108</v>
      </c>
    </row>
    <row r="76" spans="2:24">
      <c r="B76" s="57" t="s">
        <v>359</v>
      </c>
      <c r="C76" s="57" t="s">
        <v>300</v>
      </c>
      <c r="D76" s="57"/>
      <c r="E76" s="57" t="s">
        <v>357</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359</v>
      </c>
      <c r="W76" s="57" t="s">
        <v>107</v>
      </c>
      <c r="X76" s="57" t="s">
        <v>108</v>
      </c>
    </row>
    <row r="77" spans="2:24">
      <c r="B77" s="57" t="s">
        <v>360</v>
      </c>
      <c r="C77" s="57" t="s">
        <v>302</v>
      </c>
      <c r="D77" s="57"/>
      <c r="E77" s="57" t="s">
        <v>357</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360</v>
      </c>
      <c r="W77" s="57" t="s">
        <v>107</v>
      </c>
      <c r="X77" s="57" t="s">
        <v>108</v>
      </c>
    </row>
    <row r="78" spans="2:24">
      <c r="B78" s="57" t="s">
        <v>361</v>
      </c>
      <c r="C78" s="57" t="s">
        <v>304</v>
      </c>
      <c r="D78" s="57"/>
      <c r="E78" s="57" t="s">
        <v>357</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361</v>
      </c>
      <c r="W78" s="57" t="s">
        <v>107</v>
      </c>
      <c r="X78" s="57" t="s">
        <v>108</v>
      </c>
    </row>
    <row r="79" spans="2:24">
      <c r="B79" s="57" t="s">
        <v>362</v>
      </c>
      <c r="C79" s="57" t="s">
        <v>306</v>
      </c>
      <c r="D79" s="57"/>
      <c r="E79" s="57" t="s">
        <v>357</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362</v>
      </c>
      <c r="W79" s="57" t="s">
        <v>107</v>
      </c>
      <c r="X79" s="57" t="s">
        <v>108</v>
      </c>
    </row>
    <row r="80" spans="2:24">
      <c r="B80" s="57" t="s">
        <v>363</v>
      </c>
      <c r="C80" s="57" t="s">
        <v>255</v>
      </c>
      <c r="D80" s="57"/>
      <c r="E80" s="57" t="s">
        <v>364</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363</v>
      </c>
      <c r="W80" s="57" t="s">
        <v>107</v>
      </c>
      <c r="X80" s="57" t="s">
        <v>108</v>
      </c>
    </row>
    <row r="81" spans="2:24">
      <c r="B81" s="57" t="s">
        <v>365</v>
      </c>
      <c r="C81" s="57" t="s">
        <v>298</v>
      </c>
      <c r="D81" s="57"/>
      <c r="E81" s="57" t="s">
        <v>364</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365</v>
      </c>
      <c r="W81" s="57" t="s">
        <v>107</v>
      </c>
      <c r="X81" s="57" t="s">
        <v>108</v>
      </c>
    </row>
    <row r="82" spans="2:24">
      <c r="B82" s="57" t="s">
        <v>366</v>
      </c>
      <c r="C82" s="57" t="s">
        <v>300</v>
      </c>
      <c r="D82" s="57"/>
      <c r="E82" s="57" t="s">
        <v>364</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366</v>
      </c>
      <c r="W82" s="57" t="s">
        <v>107</v>
      </c>
      <c r="X82" s="57" t="s">
        <v>108</v>
      </c>
    </row>
    <row r="83" spans="2:24">
      <c r="B83" s="57" t="s">
        <v>367</v>
      </c>
      <c r="C83" s="57" t="s">
        <v>302</v>
      </c>
      <c r="D83" s="57"/>
      <c r="E83" s="57" t="s">
        <v>364</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367</v>
      </c>
      <c r="W83" s="57" t="s">
        <v>107</v>
      </c>
      <c r="X83" s="57" t="s">
        <v>108</v>
      </c>
    </row>
    <row r="84" spans="2:24">
      <c r="B84" s="57" t="s">
        <v>368</v>
      </c>
      <c r="C84" s="57" t="s">
        <v>304</v>
      </c>
      <c r="D84" s="57"/>
      <c r="E84" s="57" t="s">
        <v>364</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368</v>
      </c>
      <c r="W84" s="57" t="s">
        <v>107</v>
      </c>
      <c r="X84" s="57" t="s">
        <v>108</v>
      </c>
    </row>
    <row r="85" spans="2:24">
      <c r="B85" s="57" t="s">
        <v>369</v>
      </c>
      <c r="C85" s="57" t="s">
        <v>306</v>
      </c>
      <c r="D85" s="57"/>
      <c r="E85" s="57" t="s">
        <v>364</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369</v>
      </c>
      <c r="W85" s="57" t="s">
        <v>107</v>
      </c>
      <c r="X85" s="57" t="s">
        <v>108</v>
      </c>
    </row>
    <row r="86" spans="2:24">
      <c r="B86" s="57" t="s">
        <v>370</v>
      </c>
      <c r="C86" s="57" t="s">
        <v>255</v>
      </c>
      <c r="D86" s="57"/>
      <c r="E86" s="57" t="s">
        <v>371</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370</v>
      </c>
      <c r="W86" s="57" t="s">
        <v>107</v>
      </c>
      <c r="X86" s="57" t="s">
        <v>108</v>
      </c>
    </row>
    <row r="87" spans="2:24">
      <c r="B87" s="57" t="s">
        <v>372</v>
      </c>
      <c r="C87" s="57" t="s">
        <v>298</v>
      </c>
      <c r="D87" s="57"/>
      <c r="E87" s="57" t="s">
        <v>371</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372</v>
      </c>
      <c r="W87" s="57" t="s">
        <v>107</v>
      </c>
      <c r="X87" s="57" t="s">
        <v>108</v>
      </c>
    </row>
    <row r="88" spans="2:24">
      <c r="B88" s="57" t="s">
        <v>373</v>
      </c>
      <c r="C88" s="57" t="s">
        <v>300</v>
      </c>
      <c r="D88" s="57"/>
      <c r="E88" s="57" t="s">
        <v>371</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373</v>
      </c>
      <c r="W88" s="57" t="s">
        <v>107</v>
      </c>
      <c r="X88" s="57" t="s">
        <v>108</v>
      </c>
    </row>
    <row r="89" spans="2:24">
      <c r="B89" s="57" t="s">
        <v>374</v>
      </c>
      <c r="C89" s="57" t="s">
        <v>302</v>
      </c>
      <c r="D89" s="57"/>
      <c r="E89" s="57" t="s">
        <v>371</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374</v>
      </c>
      <c r="W89" s="57" t="s">
        <v>107</v>
      </c>
      <c r="X89" s="57" t="s">
        <v>108</v>
      </c>
    </row>
    <row r="90" spans="2:24">
      <c r="B90" s="57" t="s">
        <v>375</v>
      </c>
      <c r="C90" s="57" t="s">
        <v>304</v>
      </c>
      <c r="D90" s="57"/>
      <c r="E90" s="57" t="s">
        <v>371</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375</v>
      </c>
      <c r="W90" s="57" t="s">
        <v>107</v>
      </c>
      <c r="X90" s="57" t="s">
        <v>108</v>
      </c>
    </row>
    <row r="91" spans="2:24">
      <c r="B91" s="57" t="s">
        <v>376</v>
      </c>
      <c r="C91" s="57" t="s">
        <v>306</v>
      </c>
      <c r="D91" s="57"/>
      <c r="E91" s="57" t="s">
        <v>371</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376</v>
      </c>
      <c r="W91" s="57" t="s">
        <v>107</v>
      </c>
      <c r="X91" s="57" t="s">
        <v>108</v>
      </c>
    </row>
    <row r="92" spans="2:24">
      <c r="B92" s="57" t="s">
        <v>377</v>
      </c>
      <c r="C92" s="57" t="s">
        <v>255</v>
      </c>
      <c r="D92" s="57"/>
      <c r="E92" s="57" t="s">
        <v>378</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377</v>
      </c>
      <c r="W92" s="57" t="s">
        <v>107</v>
      </c>
      <c r="X92" s="57" t="s">
        <v>108</v>
      </c>
    </row>
    <row r="93" spans="2:24">
      <c r="B93" s="57" t="s">
        <v>379</v>
      </c>
      <c r="C93" s="57" t="s">
        <v>298</v>
      </c>
      <c r="D93" s="57"/>
      <c r="E93" s="57" t="s">
        <v>378</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379</v>
      </c>
      <c r="W93" s="57" t="s">
        <v>107</v>
      </c>
      <c r="X93" s="57" t="s">
        <v>108</v>
      </c>
    </row>
    <row r="94" spans="2:24">
      <c r="B94" s="57" t="s">
        <v>380</v>
      </c>
      <c r="C94" s="57" t="s">
        <v>300</v>
      </c>
      <c r="D94" s="57"/>
      <c r="E94" s="57" t="s">
        <v>378</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380</v>
      </c>
      <c r="W94" s="57" t="s">
        <v>107</v>
      </c>
      <c r="X94" s="57" t="s">
        <v>108</v>
      </c>
    </row>
    <row r="95" spans="2:24">
      <c r="B95" s="57" t="s">
        <v>381</v>
      </c>
      <c r="C95" s="57" t="s">
        <v>302</v>
      </c>
      <c r="D95" s="57"/>
      <c r="E95" s="57" t="s">
        <v>378</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381</v>
      </c>
      <c r="W95" s="57" t="s">
        <v>107</v>
      </c>
      <c r="X95" s="57" t="s">
        <v>108</v>
      </c>
    </row>
    <row r="96" spans="2:24">
      <c r="B96" s="57" t="s">
        <v>382</v>
      </c>
      <c r="C96" s="57" t="s">
        <v>304</v>
      </c>
      <c r="D96" s="57"/>
      <c r="E96" s="57" t="s">
        <v>378</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382</v>
      </c>
      <c r="W96" s="57" t="s">
        <v>107</v>
      </c>
      <c r="X96" s="57" t="s">
        <v>108</v>
      </c>
    </row>
    <row r="97" spans="2:24">
      <c r="B97" s="57" t="s">
        <v>383</v>
      </c>
      <c r="C97" s="57" t="s">
        <v>306</v>
      </c>
      <c r="D97" s="57"/>
      <c r="E97" s="57" t="s">
        <v>378</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383</v>
      </c>
      <c r="W97" s="57" t="s">
        <v>107</v>
      </c>
      <c r="X97" s="57" t="s">
        <v>108</v>
      </c>
    </row>
    <row r="98" spans="2:24">
      <c r="B98" s="57" t="s">
        <v>384</v>
      </c>
      <c r="C98" s="57" t="s">
        <v>255</v>
      </c>
      <c r="D98" s="57"/>
      <c r="E98" s="57" t="s">
        <v>385</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384</v>
      </c>
      <c r="W98" s="57" t="s">
        <v>107</v>
      </c>
      <c r="X98" s="57" t="s">
        <v>108</v>
      </c>
    </row>
    <row r="99" spans="2:24">
      <c r="B99" s="57" t="s">
        <v>386</v>
      </c>
      <c r="C99" s="57" t="s">
        <v>298</v>
      </c>
      <c r="D99" s="57"/>
      <c r="E99" s="57" t="s">
        <v>385</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386</v>
      </c>
      <c r="W99" s="57" t="s">
        <v>107</v>
      </c>
      <c r="X99" s="57" t="s">
        <v>108</v>
      </c>
    </row>
    <row r="100" spans="2:24">
      <c r="B100" s="57" t="s">
        <v>387</v>
      </c>
      <c r="C100" s="57" t="s">
        <v>300</v>
      </c>
      <c r="D100" s="57"/>
      <c r="E100" s="57" t="s">
        <v>385</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387</v>
      </c>
      <c r="W100" s="57" t="s">
        <v>107</v>
      </c>
      <c r="X100" s="57" t="s">
        <v>108</v>
      </c>
    </row>
    <row r="101" spans="2:24">
      <c r="B101" s="57" t="s">
        <v>388</v>
      </c>
      <c r="C101" s="57" t="s">
        <v>302</v>
      </c>
      <c r="D101" s="57"/>
      <c r="E101" s="57" t="s">
        <v>385</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388</v>
      </c>
      <c r="W101" s="57" t="s">
        <v>107</v>
      </c>
      <c r="X101" s="57" t="s">
        <v>108</v>
      </c>
    </row>
    <row r="102" spans="2:24">
      <c r="B102" s="57" t="s">
        <v>389</v>
      </c>
      <c r="C102" s="57" t="s">
        <v>304</v>
      </c>
      <c r="D102" s="57"/>
      <c r="E102" s="57" t="s">
        <v>385</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389</v>
      </c>
      <c r="W102" s="57" t="s">
        <v>107</v>
      </c>
      <c r="X102" s="57" t="s">
        <v>108</v>
      </c>
    </row>
    <row r="103" spans="2:24">
      <c r="B103" s="57" t="s">
        <v>390</v>
      </c>
      <c r="C103" s="57" t="s">
        <v>306</v>
      </c>
      <c r="D103" s="57"/>
      <c r="E103" s="57" t="s">
        <v>385</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390</v>
      </c>
      <c r="W103" s="57" t="s">
        <v>107</v>
      </c>
      <c r="X103" s="57" t="s">
        <v>108</v>
      </c>
    </row>
    <row r="104" spans="2:24">
      <c r="B104" s="57" t="s">
        <v>391</v>
      </c>
      <c r="C104" s="57" t="s">
        <v>255</v>
      </c>
      <c r="D104" s="57"/>
      <c r="E104" s="57" t="s">
        <v>392</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391</v>
      </c>
      <c r="W104" s="57" t="s">
        <v>107</v>
      </c>
      <c r="X104" s="57" t="s">
        <v>108</v>
      </c>
    </row>
    <row r="105" spans="2:24">
      <c r="B105" s="57" t="s">
        <v>393</v>
      </c>
      <c r="C105" s="57" t="s">
        <v>298</v>
      </c>
      <c r="D105" s="57"/>
      <c r="E105" s="57" t="s">
        <v>392</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393</v>
      </c>
      <c r="W105" s="57" t="s">
        <v>107</v>
      </c>
      <c r="X105" s="57" t="s">
        <v>108</v>
      </c>
    </row>
    <row r="106" spans="2:24">
      <c r="B106" s="57" t="s">
        <v>394</v>
      </c>
      <c r="C106" s="57" t="s">
        <v>300</v>
      </c>
      <c r="D106" s="57"/>
      <c r="E106" s="57" t="s">
        <v>392</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394</v>
      </c>
      <c r="W106" s="57" t="s">
        <v>107</v>
      </c>
      <c r="X106" s="57" t="s">
        <v>108</v>
      </c>
    </row>
    <row r="107" spans="2:24">
      <c r="B107" s="57" t="s">
        <v>395</v>
      </c>
      <c r="C107" s="57" t="s">
        <v>302</v>
      </c>
      <c r="D107" s="57"/>
      <c r="E107" s="57" t="s">
        <v>392</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395</v>
      </c>
      <c r="W107" s="57" t="s">
        <v>107</v>
      </c>
      <c r="X107" s="57" t="s">
        <v>108</v>
      </c>
    </row>
    <row r="108" spans="2:24">
      <c r="B108" s="57" t="s">
        <v>396</v>
      </c>
      <c r="C108" s="57" t="s">
        <v>304</v>
      </c>
      <c r="D108" s="57"/>
      <c r="E108" s="57" t="s">
        <v>392</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396</v>
      </c>
      <c r="W108" s="57" t="s">
        <v>107</v>
      </c>
      <c r="X108" s="57" t="s">
        <v>108</v>
      </c>
    </row>
    <row r="109" spans="2:24">
      <c r="B109" s="57" t="s">
        <v>397</v>
      </c>
      <c r="C109" s="57" t="s">
        <v>306</v>
      </c>
      <c r="D109" s="57"/>
      <c r="E109" s="57" t="s">
        <v>392</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397</v>
      </c>
      <c r="W109" s="57" t="s">
        <v>107</v>
      </c>
      <c r="X109" s="57" t="s">
        <v>108</v>
      </c>
    </row>
    <row r="110" spans="2:24">
      <c r="B110" s="57" t="s">
        <v>398</v>
      </c>
      <c r="C110" s="57" t="s">
        <v>255</v>
      </c>
      <c r="D110" s="57"/>
      <c r="E110" s="57" t="s">
        <v>399</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398</v>
      </c>
      <c r="W110" s="57" t="s">
        <v>107</v>
      </c>
      <c r="X110" s="57" t="s">
        <v>108</v>
      </c>
    </row>
    <row r="111" spans="2:24">
      <c r="B111" s="57" t="s">
        <v>400</v>
      </c>
      <c r="C111" s="57" t="s">
        <v>298</v>
      </c>
      <c r="D111" s="57"/>
      <c r="E111" s="57" t="s">
        <v>399</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400</v>
      </c>
      <c r="W111" s="57" t="s">
        <v>107</v>
      </c>
      <c r="X111" s="57" t="s">
        <v>108</v>
      </c>
    </row>
    <row r="112" spans="2:24">
      <c r="B112" s="57" t="s">
        <v>401</v>
      </c>
      <c r="C112" s="57" t="s">
        <v>300</v>
      </c>
      <c r="D112" s="57"/>
      <c r="E112" s="57" t="s">
        <v>399</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401</v>
      </c>
      <c r="W112" s="57" t="s">
        <v>107</v>
      </c>
      <c r="X112" s="57" t="s">
        <v>108</v>
      </c>
    </row>
    <row r="113" spans="2:24">
      <c r="B113" s="57" t="s">
        <v>402</v>
      </c>
      <c r="C113" s="57" t="s">
        <v>302</v>
      </c>
      <c r="D113" s="57"/>
      <c r="E113" s="57" t="s">
        <v>399</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402</v>
      </c>
      <c r="W113" s="57" t="s">
        <v>107</v>
      </c>
      <c r="X113" s="57" t="s">
        <v>108</v>
      </c>
    </row>
    <row r="114" spans="2:24">
      <c r="B114" s="57" t="s">
        <v>403</v>
      </c>
      <c r="C114" s="57" t="s">
        <v>304</v>
      </c>
      <c r="D114" s="57"/>
      <c r="E114" s="57" t="s">
        <v>399</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403</v>
      </c>
      <c r="W114" s="57" t="s">
        <v>107</v>
      </c>
      <c r="X114" s="57" t="s">
        <v>108</v>
      </c>
    </row>
    <row r="115" spans="2:24">
      <c r="B115" s="57" t="s">
        <v>404</v>
      </c>
      <c r="C115" s="57" t="s">
        <v>306</v>
      </c>
      <c r="D115" s="57"/>
      <c r="E115" s="57" t="s">
        <v>399</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404</v>
      </c>
      <c r="W115" s="57" t="s">
        <v>107</v>
      </c>
      <c r="X115" s="57" t="s">
        <v>108</v>
      </c>
    </row>
    <row r="116" spans="2:24">
      <c r="B116" s="57" t="s">
        <v>405</v>
      </c>
      <c r="C116" s="57" t="s">
        <v>255</v>
      </c>
      <c r="D116" s="57"/>
      <c r="E116" s="57" t="s">
        <v>406</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405</v>
      </c>
      <c r="W116" s="57" t="s">
        <v>107</v>
      </c>
      <c r="X116" s="57" t="s">
        <v>108</v>
      </c>
    </row>
    <row r="117" spans="2:24">
      <c r="B117" s="57" t="s">
        <v>407</v>
      </c>
      <c r="C117" s="57" t="s">
        <v>298</v>
      </c>
      <c r="D117" s="57"/>
      <c r="E117" s="57" t="s">
        <v>406</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407</v>
      </c>
      <c r="W117" s="57" t="s">
        <v>107</v>
      </c>
      <c r="X117" s="57" t="s">
        <v>108</v>
      </c>
    </row>
    <row r="118" spans="2:24">
      <c r="B118" s="57" t="s">
        <v>408</v>
      </c>
      <c r="C118" s="57" t="s">
        <v>300</v>
      </c>
      <c r="D118" s="57"/>
      <c r="E118" s="57" t="s">
        <v>406</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408</v>
      </c>
      <c r="W118" s="57" t="s">
        <v>107</v>
      </c>
      <c r="X118" s="57" t="s">
        <v>108</v>
      </c>
    </row>
    <row r="119" spans="2:24">
      <c r="B119" s="57" t="s">
        <v>409</v>
      </c>
      <c r="C119" s="57" t="s">
        <v>302</v>
      </c>
      <c r="D119" s="57"/>
      <c r="E119" s="57" t="s">
        <v>406</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409</v>
      </c>
      <c r="W119" s="57" t="s">
        <v>107</v>
      </c>
      <c r="X119" s="57" t="s">
        <v>108</v>
      </c>
    </row>
    <row r="120" spans="2:24">
      <c r="B120" s="57" t="s">
        <v>410</v>
      </c>
      <c r="C120" s="57" t="s">
        <v>304</v>
      </c>
      <c r="D120" s="57"/>
      <c r="E120" s="57" t="s">
        <v>406</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410</v>
      </c>
      <c r="W120" s="57" t="s">
        <v>107</v>
      </c>
      <c r="X120" s="57" t="s">
        <v>108</v>
      </c>
    </row>
    <row r="121" spans="2:24">
      <c r="B121" s="57" t="s">
        <v>411</v>
      </c>
      <c r="C121" s="57" t="s">
        <v>306</v>
      </c>
      <c r="D121" s="57"/>
      <c r="E121" s="57" t="s">
        <v>406</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411</v>
      </c>
      <c r="W121" s="57" t="s">
        <v>107</v>
      </c>
      <c r="X121" s="57" t="s">
        <v>108</v>
      </c>
    </row>
    <row r="122" spans="2:24">
      <c r="B122" s="57" t="s">
        <v>412</v>
      </c>
      <c r="C122" s="57" t="s">
        <v>255</v>
      </c>
      <c r="D122" s="57"/>
      <c r="E122" s="57" t="s">
        <v>413</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412</v>
      </c>
      <c r="W122" s="57" t="s">
        <v>107</v>
      </c>
      <c r="X122" s="57" t="s">
        <v>108</v>
      </c>
    </row>
    <row r="123" spans="2:24">
      <c r="B123" s="57" t="s">
        <v>414</v>
      </c>
      <c r="C123" s="57" t="s">
        <v>298</v>
      </c>
      <c r="D123" s="57"/>
      <c r="E123" s="57" t="s">
        <v>413</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414</v>
      </c>
      <c r="W123" s="57" t="s">
        <v>107</v>
      </c>
      <c r="X123" s="57" t="s">
        <v>108</v>
      </c>
    </row>
    <row r="124" spans="2:24">
      <c r="B124" s="57" t="s">
        <v>415</v>
      </c>
      <c r="C124" s="57" t="s">
        <v>300</v>
      </c>
      <c r="D124" s="57"/>
      <c r="E124" s="57" t="s">
        <v>413</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415</v>
      </c>
      <c r="W124" s="57" t="s">
        <v>107</v>
      </c>
      <c r="X124" s="57" t="s">
        <v>108</v>
      </c>
    </row>
    <row r="125" spans="2:24">
      <c r="B125" s="57" t="s">
        <v>416</v>
      </c>
      <c r="C125" s="57" t="s">
        <v>302</v>
      </c>
      <c r="D125" s="57"/>
      <c r="E125" s="57" t="s">
        <v>413</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416</v>
      </c>
      <c r="W125" s="57" t="s">
        <v>107</v>
      </c>
      <c r="X125" s="57" t="s">
        <v>108</v>
      </c>
    </row>
    <row r="126" spans="2:24">
      <c r="B126" s="57" t="s">
        <v>417</v>
      </c>
      <c r="C126" s="57" t="s">
        <v>304</v>
      </c>
      <c r="D126" s="57"/>
      <c r="E126" s="57" t="s">
        <v>413</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417</v>
      </c>
      <c r="W126" s="57" t="s">
        <v>107</v>
      </c>
      <c r="X126" s="57" t="s">
        <v>108</v>
      </c>
    </row>
    <row r="127" spans="2:24">
      <c r="B127" s="57" t="s">
        <v>418</v>
      </c>
      <c r="C127" s="57" t="s">
        <v>306</v>
      </c>
      <c r="D127" s="57"/>
      <c r="E127" s="57" t="s">
        <v>413</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418</v>
      </c>
      <c r="W127" s="57" t="s">
        <v>107</v>
      </c>
      <c r="X127" s="57" t="s">
        <v>108</v>
      </c>
    </row>
    <row r="128" spans="2:24">
      <c r="B128" s="57" t="s">
        <v>419</v>
      </c>
      <c r="C128" s="57" t="s">
        <v>255</v>
      </c>
      <c r="D128" s="57"/>
      <c r="E128" s="57" t="s">
        <v>420</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419</v>
      </c>
      <c r="W128" s="57" t="s">
        <v>107</v>
      </c>
      <c r="X128" s="57" t="s">
        <v>108</v>
      </c>
    </row>
    <row r="129" spans="2:24">
      <c r="B129" s="57" t="s">
        <v>421</v>
      </c>
      <c r="C129" s="57" t="s">
        <v>298</v>
      </c>
      <c r="D129" s="57"/>
      <c r="E129" s="57" t="s">
        <v>420</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421</v>
      </c>
      <c r="W129" s="57" t="s">
        <v>107</v>
      </c>
      <c r="X129" s="57" t="s">
        <v>108</v>
      </c>
    </row>
    <row r="130" spans="2:24">
      <c r="B130" s="57" t="s">
        <v>422</v>
      </c>
      <c r="C130" s="57" t="s">
        <v>300</v>
      </c>
      <c r="D130" s="57"/>
      <c r="E130" s="57" t="s">
        <v>420</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422</v>
      </c>
      <c r="W130" s="57" t="s">
        <v>107</v>
      </c>
      <c r="X130" s="57" t="s">
        <v>108</v>
      </c>
    </row>
    <row r="131" spans="2:24">
      <c r="B131" s="57" t="s">
        <v>423</v>
      </c>
      <c r="C131" s="57" t="s">
        <v>302</v>
      </c>
      <c r="D131" s="57"/>
      <c r="E131" s="57" t="s">
        <v>420</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423</v>
      </c>
      <c r="W131" s="57" t="s">
        <v>107</v>
      </c>
      <c r="X131" s="57" t="s">
        <v>108</v>
      </c>
    </row>
    <row r="132" spans="2:24">
      <c r="B132" s="57" t="s">
        <v>424</v>
      </c>
      <c r="C132" s="57" t="s">
        <v>304</v>
      </c>
      <c r="D132" s="57"/>
      <c r="E132" s="57" t="s">
        <v>420</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424</v>
      </c>
      <c r="W132" s="57" t="s">
        <v>107</v>
      </c>
      <c r="X132" s="57" t="s">
        <v>108</v>
      </c>
    </row>
    <row r="133" spans="2:24">
      <c r="B133" s="57" t="s">
        <v>425</v>
      </c>
      <c r="C133" s="57" t="s">
        <v>306</v>
      </c>
      <c r="D133" s="57"/>
      <c r="E133" s="57" t="s">
        <v>420</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425</v>
      </c>
      <c r="W133" s="57" t="s">
        <v>107</v>
      </c>
      <c r="X133" s="57" t="s">
        <v>108</v>
      </c>
    </row>
    <row r="134" spans="2:24">
      <c r="B134" s="57" t="s">
        <v>426</v>
      </c>
      <c r="C134" s="57" t="s">
        <v>255</v>
      </c>
      <c r="D134" s="57"/>
      <c r="E134" s="57" t="s">
        <v>427</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426</v>
      </c>
      <c r="W134" s="57" t="s">
        <v>107</v>
      </c>
      <c r="X134" s="57" t="s">
        <v>108</v>
      </c>
    </row>
    <row r="135" spans="2:24">
      <c r="B135" s="57" t="s">
        <v>428</v>
      </c>
      <c r="C135" s="57" t="s">
        <v>298</v>
      </c>
      <c r="D135" s="57"/>
      <c r="E135" s="57" t="s">
        <v>427</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428</v>
      </c>
      <c r="W135" s="57" t="s">
        <v>107</v>
      </c>
      <c r="X135" s="57" t="s">
        <v>108</v>
      </c>
    </row>
    <row r="136" spans="2:24">
      <c r="B136" s="57" t="s">
        <v>429</v>
      </c>
      <c r="C136" s="57" t="s">
        <v>300</v>
      </c>
      <c r="D136" s="57"/>
      <c r="E136" s="57" t="s">
        <v>427</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429</v>
      </c>
      <c r="W136" s="57" t="s">
        <v>107</v>
      </c>
      <c r="X136" s="57" t="s">
        <v>108</v>
      </c>
    </row>
    <row r="137" spans="2:24">
      <c r="B137" s="57" t="s">
        <v>430</v>
      </c>
      <c r="C137" s="57" t="s">
        <v>302</v>
      </c>
      <c r="D137" s="57"/>
      <c r="E137" s="57" t="s">
        <v>427</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430</v>
      </c>
      <c r="W137" s="57" t="s">
        <v>107</v>
      </c>
      <c r="X137" s="57" t="s">
        <v>108</v>
      </c>
    </row>
    <row r="138" spans="2:24">
      <c r="B138" s="57" t="s">
        <v>431</v>
      </c>
      <c r="C138" s="57" t="s">
        <v>304</v>
      </c>
      <c r="D138" s="57"/>
      <c r="E138" s="57" t="s">
        <v>427</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431</v>
      </c>
      <c r="W138" s="57" t="s">
        <v>107</v>
      </c>
      <c r="X138" s="57" t="s">
        <v>108</v>
      </c>
    </row>
    <row r="139" spans="2:24">
      <c r="B139" s="57" t="s">
        <v>432</v>
      </c>
      <c r="C139" s="57" t="s">
        <v>306</v>
      </c>
      <c r="D139" s="57"/>
      <c r="E139" s="57" t="s">
        <v>427</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432</v>
      </c>
      <c r="W139" s="57" t="s">
        <v>107</v>
      </c>
      <c r="X139" s="57" t="s">
        <v>108</v>
      </c>
    </row>
    <row r="140" spans="2:24">
      <c r="B140" s="57" t="s">
        <v>433</v>
      </c>
      <c r="C140" s="57" t="s">
        <v>255</v>
      </c>
      <c r="D140" s="57"/>
      <c r="E140" s="57" t="s">
        <v>434</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433</v>
      </c>
      <c r="W140" s="57" t="s">
        <v>107</v>
      </c>
      <c r="X140" s="57" t="s">
        <v>108</v>
      </c>
    </row>
    <row r="141" spans="2:24">
      <c r="B141" s="57" t="s">
        <v>435</v>
      </c>
      <c r="C141" s="57" t="s">
        <v>298</v>
      </c>
      <c r="D141" s="57"/>
      <c r="E141" s="57" t="s">
        <v>434</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435</v>
      </c>
      <c r="W141" s="57" t="s">
        <v>107</v>
      </c>
      <c r="X141" s="57" t="s">
        <v>108</v>
      </c>
    </row>
    <row r="142" spans="2:24">
      <c r="B142" s="57" t="s">
        <v>436</v>
      </c>
      <c r="C142" s="57" t="s">
        <v>300</v>
      </c>
      <c r="D142" s="57"/>
      <c r="E142" s="57" t="s">
        <v>434</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436</v>
      </c>
      <c r="W142" s="57" t="s">
        <v>107</v>
      </c>
      <c r="X142" s="57" t="s">
        <v>108</v>
      </c>
    </row>
    <row r="143" spans="2:24">
      <c r="B143" s="57" t="s">
        <v>437</v>
      </c>
      <c r="C143" s="57" t="s">
        <v>302</v>
      </c>
      <c r="D143" s="57"/>
      <c r="E143" s="57" t="s">
        <v>434</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437</v>
      </c>
      <c r="W143" s="57" t="s">
        <v>107</v>
      </c>
      <c r="X143" s="57" t="s">
        <v>108</v>
      </c>
    </row>
    <row r="144" spans="2:24">
      <c r="B144" s="57" t="s">
        <v>438</v>
      </c>
      <c r="C144" s="57" t="s">
        <v>304</v>
      </c>
      <c r="D144" s="57"/>
      <c r="E144" s="57" t="s">
        <v>434</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438</v>
      </c>
      <c r="W144" s="57" t="s">
        <v>107</v>
      </c>
      <c r="X144" s="57" t="s">
        <v>108</v>
      </c>
    </row>
    <row r="145" spans="2:24">
      <c r="B145" s="57" t="s">
        <v>439</v>
      </c>
      <c r="C145" s="57" t="s">
        <v>306</v>
      </c>
      <c r="D145" s="57"/>
      <c r="E145" s="57" t="s">
        <v>434</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439</v>
      </c>
      <c r="W145" s="57" t="s">
        <v>107</v>
      </c>
      <c r="X145" s="57" t="s">
        <v>108</v>
      </c>
    </row>
    <row r="146" spans="2:25">
      <c r="B146" s="72" t="s">
        <v>440</v>
      </c>
      <c r="C146" s="72" t="s">
        <v>255</v>
      </c>
      <c r="D146" s="72"/>
      <c r="E146" s="72" t="s">
        <v>441</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440</v>
      </c>
      <c r="W146" s="57" t="s">
        <v>107</v>
      </c>
      <c r="X146" s="57" t="s">
        <v>108</v>
      </c>
      <c r="Y146" t="s">
        <v>73</v>
      </c>
    </row>
    <row r="147" spans="2:25">
      <c r="B147" s="72" t="s">
        <v>442</v>
      </c>
      <c r="C147" s="72" t="s">
        <v>298</v>
      </c>
      <c r="D147" s="72"/>
      <c r="E147" s="72" t="s">
        <v>441</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442</v>
      </c>
      <c r="W147" s="57" t="s">
        <v>107</v>
      </c>
      <c r="X147" s="57" t="s">
        <v>108</v>
      </c>
      <c r="Y147" t="s">
        <v>73</v>
      </c>
    </row>
    <row r="148" spans="2:25">
      <c r="B148" s="72" t="s">
        <v>443</v>
      </c>
      <c r="C148" s="72" t="s">
        <v>300</v>
      </c>
      <c r="D148" s="72"/>
      <c r="E148" s="72" t="s">
        <v>441</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443</v>
      </c>
      <c r="W148" s="57" t="s">
        <v>107</v>
      </c>
      <c r="X148" s="57" t="s">
        <v>108</v>
      </c>
      <c r="Y148" t="s">
        <v>73</v>
      </c>
    </row>
    <row r="149" spans="2:25">
      <c r="B149" s="72" t="s">
        <v>444</v>
      </c>
      <c r="C149" s="72" t="s">
        <v>302</v>
      </c>
      <c r="D149" s="72"/>
      <c r="E149" s="72" t="s">
        <v>441</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444</v>
      </c>
      <c r="W149" s="57" t="s">
        <v>107</v>
      </c>
      <c r="X149" s="57" t="s">
        <v>108</v>
      </c>
      <c r="Y149" t="s">
        <v>73</v>
      </c>
    </row>
    <row r="150" spans="2:25">
      <c r="B150" s="72" t="s">
        <v>445</v>
      </c>
      <c r="C150" s="72" t="s">
        <v>304</v>
      </c>
      <c r="D150" s="72"/>
      <c r="E150" s="72" t="s">
        <v>441</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445</v>
      </c>
      <c r="W150" s="57" t="s">
        <v>107</v>
      </c>
      <c r="X150" s="57" t="s">
        <v>108</v>
      </c>
      <c r="Y150" t="s">
        <v>73</v>
      </c>
    </row>
    <row r="151" spans="2:25">
      <c r="B151" s="72" t="s">
        <v>446</v>
      </c>
      <c r="C151" s="72" t="s">
        <v>306</v>
      </c>
      <c r="D151" s="72"/>
      <c r="E151" s="72" t="s">
        <v>441</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446</v>
      </c>
      <c r="W151" s="57" t="s">
        <v>107</v>
      </c>
      <c r="X151" s="57" t="s">
        <v>108</v>
      </c>
      <c r="Y151" t="s">
        <v>73</v>
      </c>
    </row>
    <row r="152" spans="2:25">
      <c r="B152" s="57" t="s">
        <v>447</v>
      </c>
      <c r="C152" s="57" t="s">
        <v>255</v>
      </c>
      <c r="D152" s="57"/>
      <c r="E152" s="57" t="s">
        <v>448</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447</v>
      </c>
      <c r="W152" s="57" t="s">
        <v>107</v>
      </c>
      <c r="X152" s="57" t="s">
        <v>108</v>
      </c>
      <c r="Y152" t="s">
        <v>73</v>
      </c>
    </row>
    <row r="153" spans="2:25">
      <c r="B153" s="57" t="s">
        <v>449</v>
      </c>
      <c r="C153" s="57" t="s">
        <v>298</v>
      </c>
      <c r="D153" s="57"/>
      <c r="E153" s="57" t="s">
        <v>448</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449</v>
      </c>
      <c r="W153" s="57" t="s">
        <v>107</v>
      </c>
      <c r="X153" s="57" t="s">
        <v>108</v>
      </c>
      <c r="Y153" t="s">
        <v>73</v>
      </c>
    </row>
    <row r="154" spans="2:25">
      <c r="B154" s="57" t="s">
        <v>450</v>
      </c>
      <c r="C154" s="57" t="s">
        <v>300</v>
      </c>
      <c r="D154" s="57"/>
      <c r="E154" s="57" t="s">
        <v>448</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450</v>
      </c>
      <c r="W154" s="57" t="s">
        <v>107</v>
      </c>
      <c r="X154" s="57" t="s">
        <v>108</v>
      </c>
      <c r="Y154" t="s">
        <v>73</v>
      </c>
    </row>
    <row r="155" spans="2:25">
      <c r="B155" s="57" t="s">
        <v>451</v>
      </c>
      <c r="C155" s="57" t="s">
        <v>302</v>
      </c>
      <c r="D155" s="57"/>
      <c r="E155" s="57" t="s">
        <v>448</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451</v>
      </c>
      <c r="W155" s="57" t="s">
        <v>107</v>
      </c>
      <c r="X155" s="57" t="s">
        <v>108</v>
      </c>
      <c r="Y155" t="s">
        <v>73</v>
      </c>
    </row>
    <row r="156" spans="2:25">
      <c r="B156" s="57" t="s">
        <v>452</v>
      </c>
      <c r="C156" s="57" t="s">
        <v>304</v>
      </c>
      <c r="D156" s="57"/>
      <c r="E156" s="57" t="s">
        <v>448</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452</v>
      </c>
      <c r="W156" s="57" t="s">
        <v>107</v>
      </c>
      <c r="X156" s="57" t="s">
        <v>108</v>
      </c>
      <c r="Y156" t="s">
        <v>73</v>
      </c>
    </row>
    <row r="157" spans="2:25">
      <c r="B157" s="57" t="s">
        <v>453</v>
      </c>
      <c r="C157" s="57" t="s">
        <v>306</v>
      </c>
      <c r="D157" s="57"/>
      <c r="E157" s="57" t="s">
        <v>448</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453</v>
      </c>
      <c r="W157" s="57" t="s">
        <v>107</v>
      </c>
      <c r="X157" s="57" t="s">
        <v>108</v>
      </c>
      <c r="Y157" t="s">
        <v>73</v>
      </c>
    </row>
    <row r="158" spans="2:25">
      <c r="B158" s="57" t="s">
        <v>454</v>
      </c>
      <c r="C158" s="57" t="s">
        <v>255</v>
      </c>
      <c r="D158" s="57"/>
      <c r="E158" s="57" t="s">
        <v>455</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454</v>
      </c>
      <c r="W158" s="57" t="s">
        <v>107</v>
      </c>
      <c r="X158" s="57" t="s">
        <v>108</v>
      </c>
      <c r="Y158" t="s">
        <v>73</v>
      </c>
    </row>
    <row r="159" spans="2:25">
      <c r="B159" s="57" t="s">
        <v>456</v>
      </c>
      <c r="C159" s="57" t="s">
        <v>298</v>
      </c>
      <c r="D159" s="57"/>
      <c r="E159" s="57" t="s">
        <v>455</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456</v>
      </c>
      <c r="W159" s="57" t="s">
        <v>107</v>
      </c>
      <c r="X159" s="57" t="s">
        <v>108</v>
      </c>
      <c r="Y159" t="s">
        <v>73</v>
      </c>
    </row>
    <row r="160" spans="2:25">
      <c r="B160" s="57" t="s">
        <v>457</v>
      </c>
      <c r="C160" s="57" t="s">
        <v>300</v>
      </c>
      <c r="D160" s="57"/>
      <c r="E160" s="57" t="s">
        <v>455</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457</v>
      </c>
      <c r="W160" s="57" t="s">
        <v>107</v>
      </c>
      <c r="X160" s="57" t="s">
        <v>108</v>
      </c>
      <c r="Y160" t="s">
        <v>73</v>
      </c>
    </row>
    <row r="161" spans="2:25">
      <c r="B161" s="57" t="s">
        <v>458</v>
      </c>
      <c r="C161" s="57" t="s">
        <v>302</v>
      </c>
      <c r="D161" s="57"/>
      <c r="E161" s="57" t="s">
        <v>455</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458</v>
      </c>
      <c r="W161" s="57" t="s">
        <v>107</v>
      </c>
      <c r="X161" s="57" t="s">
        <v>108</v>
      </c>
      <c r="Y161" t="s">
        <v>73</v>
      </c>
    </row>
    <row r="162" spans="2:25">
      <c r="B162" s="57" t="s">
        <v>459</v>
      </c>
      <c r="C162" s="57" t="s">
        <v>304</v>
      </c>
      <c r="D162" s="57"/>
      <c r="E162" s="57" t="s">
        <v>455</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459</v>
      </c>
      <c r="W162" s="57" t="s">
        <v>107</v>
      </c>
      <c r="X162" s="57" t="s">
        <v>108</v>
      </c>
      <c r="Y162" t="s">
        <v>73</v>
      </c>
    </row>
    <row r="163" spans="2:25">
      <c r="B163" s="57" t="s">
        <v>460</v>
      </c>
      <c r="C163" s="57" t="s">
        <v>306</v>
      </c>
      <c r="D163" s="57"/>
      <c r="E163" s="57" t="s">
        <v>455</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460</v>
      </c>
      <c r="W163" s="57" t="s">
        <v>107</v>
      </c>
      <c r="X163" s="57" t="s">
        <v>108</v>
      </c>
      <c r="Y163" t="s">
        <v>73</v>
      </c>
    </row>
    <row r="164" spans="2:25">
      <c r="B164" s="57" t="s">
        <v>461</v>
      </c>
      <c r="C164" s="57" t="s">
        <v>255</v>
      </c>
      <c r="D164" s="57"/>
      <c r="E164" s="57" t="s">
        <v>462</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461</v>
      </c>
      <c r="W164" s="57" t="s">
        <v>107</v>
      </c>
      <c r="X164" s="57" t="s">
        <v>108</v>
      </c>
      <c r="Y164" t="s">
        <v>73</v>
      </c>
    </row>
    <row r="165" spans="2:25">
      <c r="B165" s="57" t="s">
        <v>463</v>
      </c>
      <c r="C165" s="57" t="s">
        <v>298</v>
      </c>
      <c r="D165" s="57"/>
      <c r="E165" s="57" t="s">
        <v>462</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463</v>
      </c>
      <c r="W165" s="57" t="s">
        <v>107</v>
      </c>
      <c r="X165" s="57" t="s">
        <v>108</v>
      </c>
      <c r="Y165" t="s">
        <v>73</v>
      </c>
    </row>
    <row r="166" spans="2:25">
      <c r="B166" s="57" t="s">
        <v>464</v>
      </c>
      <c r="C166" s="57" t="s">
        <v>300</v>
      </c>
      <c r="D166" s="57"/>
      <c r="E166" s="57" t="s">
        <v>462</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464</v>
      </c>
      <c r="W166" s="57" t="s">
        <v>107</v>
      </c>
      <c r="X166" s="57" t="s">
        <v>108</v>
      </c>
      <c r="Y166" t="s">
        <v>73</v>
      </c>
    </row>
    <row r="167" spans="2:25">
      <c r="B167" s="57" t="s">
        <v>465</v>
      </c>
      <c r="C167" s="57" t="s">
        <v>302</v>
      </c>
      <c r="D167" s="57"/>
      <c r="E167" s="57" t="s">
        <v>462</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465</v>
      </c>
      <c r="W167" s="57" t="s">
        <v>107</v>
      </c>
      <c r="X167" s="57" t="s">
        <v>108</v>
      </c>
      <c r="Y167" t="s">
        <v>73</v>
      </c>
    </row>
    <row r="168" spans="2:25">
      <c r="B168" s="57" t="s">
        <v>466</v>
      </c>
      <c r="C168" s="57" t="s">
        <v>304</v>
      </c>
      <c r="D168" s="57"/>
      <c r="E168" s="57" t="s">
        <v>462</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466</v>
      </c>
      <c r="W168" s="57" t="s">
        <v>107</v>
      </c>
      <c r="X168" s="57" t="s">
        <v>108</v>
      </c>
      <c r="Y168" t="s">
        <v>73</v>
      </c>
    </row>
    <row r="169" spans="2:25">
      <c r="B169" s="57" t="s">
        <v>467</v>
      </c>
      <c r="C169" s="57" t="s">
        <v>306</v>
      </c>
      <c r="D169" s="57"/>
      <c r="E169" s="57" t="s">
        <v>462</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467</v>
      </c>
      <c r="W169" s="57" t="s">
        <v>107</v>
      </c>
      <c r="X169" s="57" t="s">
        <v>108</v>
      </c>
      <c r="Y169" t="s">
        <v>73</v>
      </c>
    </row>
    <row r="170" spans="2:25">
      <c r="B170" s="57" t="s">
        <v>468</v>
      </c>
      <c r="C170" s="57" t="s">
        <v>255</v>
      </c>
      <c r="D170" s="57"/>
      <c r="E170" s="57" t="s">
        <v>469</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468</v>
      </c>
      <c r="W170" s="57" t="s">
        <v>107</v>
      </c>
      <c r="X170" s="57" t="s">
        <v>108</v>
      </c>
      <c r="Y170" t="s">
        <v>73</v>
      </c>
    </row>
    <row r="171" spans="2:25">
      <c r="B171" s="57" t="s">
        <v>470</v>
      </c>
      <c r="C171" s="57" t="s">
        <v>298</v>
      </c>
      <c r="D171" s="57"/>
      <c r="E171" s="57" t="s">
        <v>469</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470</v>
      </c>
      <c r="W171" s="57" t="s">
        <v>107</v>
      </c>
      <c r="X171" s="57" t="s">
        <v>108</v>
      </c>
      <c r="Y171" t="s">
        <v>73</v>
      </c>
    </row>
    <row r="172" spans="2:25">
      <c r="B172" s="57" t="s">
        <v>471</v>
      </c>
      <c r="C172" s="57" t="s">
        <v>300</v>
      </c>
      <c r="D172" s="57"/>
      <c r="E172" s="57" t="s">
        <v>469</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471</v>
      </c>
      <c r="W172" s="57" t="s">
        <v>107</v>
      </c>
      <c r="X172" s="57" t="s">
        <v>108</v>
      </c>
      <c r="Y172" t="s">
        <v>73</v>
      </c>
    </row>
    <row r="173" spans="2:25">
      <c r="B173" s="57" t="s">
        <v>472</v>
      </c>
      <c r="C173" s="57" t="s">
        <v>302</v>
      </c>
      <c r="D173" s="57"/>
      <c r="E173" s="57" t="s">
        <v>469</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472</v>
      </c>
      <c r="W173" s="57" t="s">
        <v>107</v>
      </c>
      <c r="X173" s="57" t="s">
        <v>108</v>
      </c>
      <c r="Y173" t="s">
        <v>73</v>
      </c>
    </row>
    <row r="174" spans="2:25">
      <c r="B174" s="57" t="s">
        <v>473</v>
      </c>
      <c r="C174" s="57" t="s">
        <v>304</v>
      </c>
      <c r="D174" s="57"/>
      <c r="E174" s="57" t="s">
        <v>469</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473</v>
      </c>
      <c r="W174" s="57" t="s">
        <v>107</v>
      </c>
      <c r="X174" s="57" t="s">
        <v>108</v>
      </c>
      <c r="Y174" t="s">
        <v>73</v>
      </c>
    </row>
    <row r="175" spans="2:25">
      <c r="B175" s="57" t="s">
        <v>474</v>
      </c>
      <c r="C175" s="57" t="s">
        <v>306</v>
      </c>
      <c r="D175" s="57"/>
      <c r="E175" s="57" t="s">
        <v>469</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474</v>
      </c>
      <c r="W175" s="57" t="s">
        <v>107</v>
      </c>
      <c r="X175" s="57" t="s">
        <v>108</v>
      </c>
      <c r="Y175" t="s">
        <v>73</v>
      </c>
    </row>
    <row r="176" spans="2:25">
      <c r="B176" s="57" t="s">
        <v>475</v>
      </c>
      <c r="C176" s="57" t="s">
        <v>255</v>
      </c>
      <c r="D176" s="57"/>
      <c r="E176" s="57" t="s">
        <v>476</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475</v>
      </c>
      <c r="W176" s="57" t="s">
        <v>107</v>
      </c>
      <c r="X176" s="57" t="s">
        <v>108</v>
      </c>
      <c r="Y176" t="s">
        <v>73</v>
      </c>
    </row>
    <row r="177" spans="2:25">
      <c r="B177" s="57" t="s">
        <v>477</v>
      </c>
      <c r="C177" s="57" t="s">
        <v>298</v>
      </c>
      <c r="D177" s="57"/>
      <c r="E177" s="57" t="s">
        <v>476</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477</v>
      </c>
      <c r="W177" s="57" t="s">
        <v>107</v>
      </c>
      <c r="X177" s="57" t="s">
        <v>108</v>
      </c>
      <c r="Y177" t="s">
        <v>73</v>
      </c>
    </row>
    <row r="178" spans="2:25">
      <c r="B178" s="57" t="s">
        <v>478</v>
      </c>
      <c r="C178" s="57" t="s">
        <v>300</v>
      </c>
      <c r="D178" s="57"/>
      <c r="E178" s="57" t="s">
        <v>476</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478</v>
      </c>
      <c r="W178" s="57" t="s">
        <v>107</v>
      </c>
      <c r="X178" s="57" t="s">
        <v>108</v>
      </c>
      <c r="Y178" t="s">
        <v>73</v>
      </c>
    </row>
    <row r="179" spans="2:25">
      <c r="B179" s="57" t="s">
        <v>479</v>
      </c>
      <c r="C179" s="57" t="s">
        <v>302</v>
      </c>
      <c r="D179" s="57"/>
      <c r="E179" s="57" t="s">
        <v>476</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479</v>
      </c>
      <c r="W179" s="57" t="s">
        <v>107</v>
      </c>
      <c r="X179" s="57" t="s">
        <v>108</v>
      </c>
      <c r="Y179" t="s">
        <v>73</v>
      </c>
    </row>
    <row r="180" spans="2:25">
      <c r="B180" s="57" t="s">
        <v>480</v>
      </c>
      <c r="C180" s="57" t="s">
        <v>304</v>
      </c>
      <c r="D180" s="57"/>
      <c r="E180" s="57" t="s">
        <v>476</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480</v>
      </c>
      <c r="W180" s="57" t="s">
        <v>107</v>
      </c>
      <c r="X180" s="57" t="s">
        <v>108</v>
      </c>
      <c r="Y180" t="s">
        <v>73</v>
      </c>
    </row>
    <row r="181" spans="2:25">
      <c r="B181" s="57" t="s">
        <v>481</v>
      </c>
      <c r="C181" s="57" t="s">
        <v>306</v>
      </c>
      <c r="D181" s="57"/>
      <c r="E181" s="57" t="s">
        <v>476</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481</v>
      </c>
      <c r="W181" s="57" t="s">
        <v>107</v>
      </c>
      <c r="X181" s="57" t="s">
        <v>108</v>
      </c>
      <c r="Y181" t="s">
        <v>73</v>
      </c>
    </row>
    <row r="182" spans="2:25">
      <c r="B182" s="57" t="s">
        <v>482</v>
      </c>
      <c r="C182" s="57" t="s">
        <v>255</v>
      </c>
      <c r="D182" s="57"/>
      <c r="E182" s="57" t="s">
        <v>483</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482</v>
      </c>
      <c r="W182" s="57" t="s">
        <v>107</v>
      </c>
      <c r="X182" s="57" t="s">
        <v>108</v>
      </c>
      <c r="Y182" t="s">
        <v>73</v>
      </c>
    </row>
    <row r="183" spans="2:25">
      <c r="B183" s="57" t="s">
        <v>484</v>
      </c>
      <c r="C183" s="57" t="s">
        <v>298</v>
      </c>
      <c r="D183" s="57"/>
      <c r="E183" s="57" t="s">
        <v>483</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484</v>
      </c>
      <c r="W183" s="57" t="s">
        <v>107</v>
      </c>
      <c r="X183" s="57" t="s">
        <v>108</v>
      </c>
      <c r="Y183" t="s">
        <v>73</v>
      </c>
    </row>
    <row r="184" spans="2:25">
      <c r="B184" s="57" t="s">
        <v>485</v>
      </c>
      <c r="C184" s="57" t="s">
        <v>300</v>
      </c>
      <c r="D184" s="57"/>
      <c r="E184" s="57" t="s">
        <v>483</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485</v>
      </c>
      <c r="W184" s="57" t="s">
        <v>107</v>
      </c>
      <c r="X184" s="57" t="s">
        <v>108</v>
      </c>
      <c r="Y184" t="s">
        <v>73</v>
      </c>
    </row>
    <row r="185" spans="2:25">
      <c r="B185" s="57" t="s">
        <v>486</v>
      </c>
      <c r="C185" s="57" t="s">
        <v>302</v>
      </c>
      <c r="D185" s="57"/>
      <c r="E185" s="57" t="s">
        <v>483</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486</v>
      </c>
      <c r="W185" s="57" t="s">
        <v>107</v>
      </c>
      <c r="X185" s="57" t="s">
        <v>108</v>
      </c>
      <c r="Y185" t="s">
        <v>73</v>
      </c>
    </row>
    <row r="186" spans="2:25">
      <c r="B186" s="57" t="s">
        <v>487</v>
      </c>
      <c r="C186" s="57" t="s">
        <v>304</v>
      </c>
      <c r="D186" s="57"/>
      <c r="E186" s="57" t="s">
        <v>483</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487</v>
      </c>
      <c r="W186" s="57" t="s">
        <v>107</v>
      </c>
      <c r="X186" s="57" t="s">
        <v>108</v>
      </c>
      <c r="Y186" t="s">
        <v>73</v>
      </c>
    </row>
    <row r="187" spans="2:25">
      <c r="B187" s="57" t="s">
        <v>488</v>
      </c>
      <c r="C187" s="57" t="s">
        <v>306</v>
      </c>
      <c r="D187" s="57"/>
      <c r="E187" s="57" t="s">
        <v>483</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488</v>
      </c>
      <c r="W187" s="57" t="s">
        <v>107</v>
      </c>
      <c r="X187" s="57" t="s">
        <v>108</v>
      </c>
      <c r="Y187" t="s">
        <v>73</v>
      </c>
    </row>
    <row r="188" spans="2:25">
      <c r="B188" s="57" t="s">
        <v>489</v>
      </c>
      <c r="C188" s="57" t="s">
        <v>255</v>
      </c>
      <c r="D188" s="57"/>
      <c r="E188" s="57" t="s">
        <v>490</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489</v>
      </c>
      <c r="W188" s="57" t="s">
        <v>107</v>
      </c>
      <c r="X188" s="57" t="s">
        <v>108</v>
      </c>
      <c r="Y188" t="s">
        <v>73</v>
      </c>
    </row>
    <row r="189" spans="2:25">
      <c r="B189" s="57" t="s">
        <v>491</v>
      </c>
      <c r="C189" s="57" t="s">
        <v>298</v>
      </c>
      <c r="D189" s="57"/>
      <c r="E189" s="57" t="s">
        <v>490</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491</v>
      </c>
      <c r="W189" s="57" t="s">
        <v>107</v>
      </c>
      <c r="X189" s="57" t="s">
        <v>108</v>
      </c>
      <c r="Y189" t="s">
        <v>73</v>
      </c>
    </row>
    <row r="190" spans="2:25">
      <c r="B190" s="57" t="s">
        <v>492</v>
      </c>
      <c r="C190" s="57" t="s">
        <v>300</v>
      </c>
      <c r="D190" s="57"/>
      <c r="E190" s="57" t="s">
        <v>490</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492</v>
      </c>
      <c r="W190" s="57" t="s">
        <v>107</v>
      </c>
      <c r="X190" s="57" t="s">
        <v>108</v>
      </c>
      <c r="Y190" t="s">
        <v>73</v>
      </c>
    </row>
    <row r="191" spans="2:25">
      <c r="B191" s="57" t="s">
        <v>493</v>
      </c>
      <c r="C191" s="57" t="s">
        <v>302</v>
      </c>
      <c r="D191" s="57"/>
      <c r="E191" s="57" t="s">
        <v>490</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493</v>
      </c>
      <c r="W191" s="57" t="s">
        <v>107</v>
      </c>
      <c r="X191" s="57" t="s">
        <v>108</v>
      </c>
      <c r="Y191" t="s">
        <v>73</v>
      </c>
    </row>
    <row r="192" spans="2:25">
      <c r="B192" s="57" t="s">
        <v>494</v>
      </c>
      <c r="C192" s="57" t="s">
        <v>304</v>
      </c>
      <c r="D192" s="57"/>
      <c r="E192" s="57" t="s">
        <v>490</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494</v>
      </c>
      <c r="W192" s="57" t="s">
        <v>107</v>
      </c>
      <c r="X192" s="57" t="s">
        <v>108</v>
      </c>
      <c r="Y192" t="s">
        <v>73</v>
      </c>
    </row>
    <row r="193" spans="2:25">
      <c r="B193" s="57" t="s">
        <v>495</v>
      </c>
      <c r="C193" s="57" t="s">
        <v>306</v>
      </c>
      <c r="D193" s="57"/>
      <c r="E193" s="57" t="s">
        <v>490</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495</v>
      </c>
      <c r="W193" s="57" t="s">
        <v>107</v>
      </c>
      <c r="X193" s="57" t="s">
        <v>108</v>
      </c>
      <c r="Y193" t="s">
        <v>73</v>
      </c>
    </row>
    <row r="194" spans="2:25">
      <c r="B194" s="57" t="s">
        <v>496</v>
      </c>
      <c r="C194" s="57" t="s">
        <v>255</v>
      </c>
      <c r="D194" s="57"/>
      <c r="E194" s="57" t="s">
        <v>497</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496</v>
      </c>
      <c r="W194" s="57" t="s">
        <v>107</v>
      </c>
      <c r="X194" s="57" t="s">
        <v>108</v>
      </c>
      <c r="Y194" t="s">
        <v>73</v>
      </c>
    </row>
    <row r="195" spans="2:25">
      <c r="B195" s="57" t="s">
        <v>498</v>
      </c>
      <c r="C195" s="57" t="s">
        <v>298</v>
      </c>
      <c r="D195" s="57"/>
      <c r="E195" s="57" t="s">
        <v>497</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498</v>
      </c>
      <c r="W195" s="57" t="s">
        <v>107</v>
      </c>
      <c r="X195" s="57" t="s">
        <v>108</v>
      </c>
      <c r="Y195" t="s">
        <v>73</v>
      </c>
    </row>
    <row r="196" spans="2:25">
      <c r="B196" s="57" t="s">
        <v>499</v>
      </c>
      <c r="C196" s="57" t="s">
        <v>300</v>
      </c>
      <c r="D196" s="57"/>
      <c r="E196" s="57" t="s">
        <v>497</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499</v>
      </c>
      <c r="W196" s="57" t="s">
        <v>107</v>
      </c>
      <c r="X196" s="57" t="s">
        <v>108</v>
      </c>
      <c r="Y196" t="s">
        <v>73</v>
      </c>
    </row>
    <row r="197" spans="2:25">
      <c r="B197" s="57" t="s">
        <v>500</v>
      </c>
      <c r="C197" s="57" t="s">
        <v>302</v>
      </c>
      <c r="D197" s="57"/>
      <c r="E197" s="57" t="s">
        <v>497</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500</v>
      </c>
      <c r="W197" s="57" t="s">
        <v>107</v>
      </c>
      <c r="X197" s="57" t="s">
        <v>108</v>
      </c>
      <c r="Y197" t="s">
        <v>73</v>
      </c>
    </row>
    <row r="198" spans="2:25">
      <c r="B198" s="57" t="s">
        <v>501</v>
      </c>
      <c r="C198" s="57" t="s">
        <v>304</v>
      </c>
      <c r="D198" s="57"/>
      <c r="E198" s="57" t="s">
        <v>497</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501</v>
      </c>
      <c r="W198" s="57" t="s">
        <v>107</v>
      </c>
      <c r="X198" s="57" t="s">
        <v>108</v>
      </c>
      <c r="Y198" t="s">
        <v>73</v>
      </c>
    </row>
    <row r="199" spans="2:25">
      <c r="B199" s="57" t="s">
        <v>502</v>
      </c>
      <c r="C199" s="57" t="s">
        <v>306</v>
      </c>
      <c r="D199" s="57"/>
      <c r="E199" s="57" t="s">
        <v>497</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502</v>
      </c>
      <c r="W199" s="57" t="s">
        <v>107</v>
      </c>
      <c r="X199" s="57" t="s">
        <v>108</v>
      </c>
      <c r="Y199" t="s">
        <v>73</v>
      </c>
    </row>
    <row r="200" spans="2:25">
      <c r="B200" s="57" t="s">
        <v>503</v>
      </c>
      <c r="C200" s="57" t="s">
        <v>255</v>
      </c>
      <c r="D200" s="57"/>
      <c r="E200" s="57" t="s">
        <v>504</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503</v>
      </c>
      <c r="W200" s="57" t="s">
        <v>107</v>
      </c>
      <c r="X200" s="57" t="s">
        <v>108</v>
      </c>
      <c r="Y200" t="s">
        <v>73</v>
      </c>
    </row>
    <row r="201" spans="2:25">
      <c r="B201" s="57" t="s">
        <v>505</v>
      </c>
      <c r="C201" s="57" t="s">
        <v>298</v>
      </c>
      <c r="D201" s="57"/>
      <c r="E201" s="57" t="s">
        <v>504</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505</v>
      </c>
      <c r="W201" s="57" t="s">
        <v>107</v>
      </c>
      <c r="X201" s="57" t="s">
        <v>108</v>
      </c>
      <c r="Y201" t="s">
        <v>73</v>
      </c>
    </row>
    <row r="202" spans="2:25">
      <c r="B202" s="57" t="s">
        <v>506</v>
      </c>
      <c r="C202" s="57" t="s">
        <v>300</v>
      </c>
      <c r="D202" s="57"/>
      <c r="E202" s="57" t="s">
        <v>504</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506</v>
      </c>
      <c r="W202" s="57" t="s">
        <v>107</v>
      </c>
      <c r="X202" s="57" t="s">
        <v>108</v>
      </c>
      <c r="Y202" t="s">
        <v>73</v>
      </c>
    </row>
    <row r="203" spans="2:25">
      <c r="B203" s="57" t="s">
        <v>507</v>
      </c>
      <c r="C203" s="57" t="s">
        <v>302</v>
      </c>
      <c r="D203" s="57"/>
      <c r="E203" s="57" t="s">
        <v>504</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507</v>
      </c>
      <c r="W203" s="57" t="s">
        <v>107</v>
      </c>
      <c r="X203" s="57" t="s">
        <v>108</v>
      </c>
      <c r="Y203" t="s">
        <v>73</v>
      </c>
    </row>
    <row r="204" spans="2:25">
      <c r="B204" s="57" t="s">
        <v>508</v>
      </c>
      <c r="C204" s="57" t="s">
        <v>304</v>
      </c>
      <c r="D204" s="57"/>
      <c r="E204" s="57" t="s">
        <v>504</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508</v>
      </c>
      <c r="W204" s="57" t="s">
        <v>107</v>
      </c>
      <c r="X204" s="57" t="s">
        <v>108</v>
      </c>
      <c r="Y204" t="s">
        <v>73</v>
      </c>
    </row>
    <row r="205" spans="2:25">
      <c r="B205" s="57" t="s">
        <v>509</v>
      </c>
      <c r="C205" s="57" t="s">
        <v>306</v>
      </c>
      <c r="D205" s="57"/>
      <c r="E205" s="57" t="s">
        <v>504</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509</v>
      </c>
      <c r="W205" s="57" t="s">
        <v>107</v>
      </c>
      <c r="X205" s="57" t="s">
        <v>108</v>
      </c>
      <c r="Y205" t="s">
        <v>73</v>
      </c>
    </row>
    <row r="206" spans="2:25">
      <c r="B206" s="57" t="s">
        <v>510</v>
      </c>
      <c r="C206" s="57" t="s">
        <v>255</v>
      </c>
      <c r="D206" s="57"/>
      <c r="E206" s="57" t="s">
        <v>511</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510</v>
      </c>
      <c r="W206" s="57" t="s">
        <v>107</v>
      </c>
      <c r="X206" s="57" t="s">
        <v>108</v>
      </c>
      <c r="Y206" t="s">
        <v>73</v>
      </c>
    </row>
    <row r="207" spans="2:25">
      <c r="B207" s="57" t="s">
        <v>512</v>
      </c>
      <c r="C207" s="57" t="s">
        <v>298</v>
      </c>
      <c r="D207" s="57"/>
      <c r="E207" s="57" t="s">
        <v>511</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512</v>
      </c>
      <c r="W207" s="57" t="s">
        <v>107</v>
      </c>
      <c r="X207" s="57" t="s">
        <v>108</v>
      </c>
      <c r="Y207" t="s">
        <v>73</v>
      </c>
    </row>
    <row r="208" spans="2:25">
      <c r="B208" s="57" t="s">
        <v>513</v>
      </c>
      <c r="C208" s="57" t="s">
        <v>255</v>
      </c>
      <c r="D208" s="57"/>
      <c r="E208" s="57" t="s">
        <v>514</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513</v>
      </c>
      <c r="W208" s="57" t="s">
        <v>107</v>
      </c>
      <c r="X208" s="57" t="s">
        <v>108</v>
      </c>
      <c r="Y208" t="s">
        <v>73</v>
      </c>
    </row>
    <row r="209" spans="2:25">
      <c r="B209" s="57" t="s">
        <v>515</v>
      </c>
      <c r="C209" s="57" t="s">
        <v>298</v>
      </c>
      <c r="D209" s="57"/>
      <c r="E209" s="57" t="s">
        <v>514</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515</v>
      </c>
      <c r="W209" s="57" t="s">
        <v>107</v>
      </c>
      <c r="X209" s="57" t="s">
        <v>108</v>
      </c>
      <c r="Y209" t="s">
        <v>73</v>
      </c>
    </row>
    <row r="210" spans="2:25">
      <c r="B210" s="57" t="s">
        <v>516</v>
      </c>
      <c r="C210" s="57" t="s">
        <v>255</v>
      </c>
      <c r="D210" s="57"/>
      <c r="E210" s="57" t="s">
        <v>517</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516</v>
      </c>
      <c r="W210" s="57" t="s">
        <v>107</v>
      </c>
      <c r="X210" s="57" t="s">
        <v>108</v>
      </c>
      <c r="Y210" t="s">
        <v>73</v>
      </c>
    </row>
    <row r="211" spans="2:25">
      <c r="B211" s="57" t="s">
        <v>518</v>
      </c>
      <c r="C211" s="57" t="s">
        <v>298</v>
      </c>
      <c r="D211" s="57"/>
      <c r="E211" s="57" t="s">
        <v>517</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518</v>
      </c>
      <c r="W211" s="57" t="s">
        <v>107</v>
      </c>
      <c r="X211" s="57" t="s">
        <v>108</v>
      </c>
      <c r="Y211" t="s">
        <v>73</v>
      </c>
    </row>
    <row r="212" spans="2:25">
      <c r="B212" s="57" t="s">
        <v>519</v>
      </c>
      <c r="C212" s="57" t="s">
        <v>255</v>
      </c>
      <c r="D212" s="57"/>
      <c r="E212" s="57" t="s">
        <v>520</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519</v>
      </c>
      <c r="W212" s="57" t="s">
        <v>107</v>
      </c>
      <c r="X212" s="57" t="s">
        <v>108</v>
      </c>
      <c r="Y212" t="s">
        <v>73</v>
      </c>
    </row>
    <row r="213" spans="2:25">
      <c r="B213" s="57" t="s">
        <v>521</v>
      </c>
      <c r="C213" s="57" t="s">
        <v>298</v>
      </c>
      <c r="D213" s="57"/>
      <c r="E213" s="57" t="s">
        <v>520</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521</v>
      </c>
      <c r="W213" s="57" t="s">
        <v>107</v>
      </c>
      <c r="X213" s="57" t="s">
        <v>108</v>
      </c>
      <c r="Y213" t="s">
        <v>73</v>
      </c>
    </row>
    <row r="214" spans="2:25">
      <c r="B214" s="57" t="s">
        <v>522</v>
      </c>
      <c r="C214" s="57" t="s">
        <v>255</v>
      </c>
      <c r="D214" s="57"/>
      <c r="E214" s="57" t="s">
        <v>523</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522</v>
      </c>
      <c r="W214" s="57" t="s">
        <v>107</v>
      </c>
      <c r="X214" s="57" t="s">
        <v>108</v>
      </c>
      <c r="Y214" t="s">
        <v>73</v>
      </c>
    </row>
    <row r="215" spans="2:25">
      <c r="B215" s="57" t="s">
        <v>524</v>
      </c>
      <c r="C215" s="57" t="s">
        <v>298</v>
      </c>
      <c r="D215" s="57"/>
      <c r="E215" s="57" t="s">
        <v>523</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524</v>
      </c>
      <c r="W215" s="57" t="s">
        <v>107</v>
      </c>
      <c r="X215" s="57" t="s">
        <v>108</v>
      </c>
      <c r="Y215" t="s">
        <v>73</v>
      </c>
    </row>
    <row r="216" spans="2:25">
      <c r="B216" s="57" t="s">
        <v>525</v>
      </c>
      <c r="C216" s="57" t="s">
        <v>255</v>
      </c>
      <c r="D216" s="57"/>
      <c r="E216" s="57" t="s">
        <v>526</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525</v>
      </c>
      <c r="W216" s="57" t="s">
        <v>107</v>
      </c>
      <c r="X216" s="57" t="s">
        <v>108</v>
      </c>
      <c r="Y216" t="s">
        <v>73</v>
      </c>
    </row>
    <row r="217" spans="2:25">
      <c r="B217" s="57" t="s">
        <v>527</v>
      </c>
      <c r="C217" s="57" t="s">
        <v>298</v>
      </c>
      <c r="D217" s="57"/>
      <c r="E217" s="57" t="s">
        <v>526</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527</v>
      </c>
      <c r="W217" s="57" t="s">
        <v>107</v>
      </c>
      <c r="X217" s="57" t="s">
        <v>108</v>
      </c>
      <c r="Y217" t="s">
        <v>73</v>
      </c>
    </row>
    <row r="218" spans="2:25">
      <c r="B218" s="57" t="s">
        <v>528</v>
      </c>
      <c r="C218" s="57" t="s">
        <v>255</v>
      </c>
      <c r="D218" s="57"/>
      <c r="E218" s="57" t="s">
        <v>529</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528</v>
      </c>
      <c r="W218" s="57" t="s">
        <v>107</v>
      </c>
      <c r="X218" s="57" t="s">
        <v>108</v>
      </c>
      <c r="Y218" t="s">
        <v>73</v>
      </c>
    </row>
    <row r="219" spans="2:25">
      <c r="B219" s="57" t="s">
        <v>530</v>
      </c>
      <c r="C219" s="57" t="s">
        <v>298</v>
      </c>
      <c r="D219" s="57"/>
      <c r="E219" s="57" t="s">
        <v>529</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530</v>
      </c>
      <c r="W219" s="57" t="s">
        <v>107</v>
      </c>
      <c r="X219" s="57" t="s">
        <v>108</v>
      </c>
      <c r="Y219" t="s">
        <v>73</v>
      </c>
    </row>
    <row r="220" spans="2:25">
      <c r="B220" s="57" t="s">
        <v>531</v>
      </c>
      <c r="C220" s="57" t="s">
        <v>255</v>
      </c>
      <c r="D220" s="57"/>
      <c r="E220" s="57" t="s">
        <v>532</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531</v>
      </c>
      <c r="W220" s="57" t="s">
        <v>107</v>
      </c>
      <c r="X220" s="57" t="s">
        <v>108</v>
      </c>
      <c r="Y220" t="s">
        <v>73</v>
      </c>
    </row>
    <row r="221" spans="2:25">
      <c r="B221" s="57" t="s">
        <v>533</v>
      </c>
      <c r="C221" s="57" t="s">
        <v>298</v>
      </c>
      <c r="D221" s="57"/>
      <c r="E221" s="57" t="s">
        <v>532</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533</v>
      </c>
      <c r="W221" s="57" t="s">
        <v>107</v>
      </c>
      <c r="X221" s="57" t="s">
        <v>108</v>
      </c>
      <c r="Y221" t="s">
        <v>73</v>
      </c>
    </row>
    <row r="222" spans="2:25">
      <c r="B222" s="57" t="s">
        <v>534</v>
      </c>
      <c r="C222" s="57" t="s">
        <v>255</v>
      </c>
      <c r="D222" s="57"/>
      <c r="E222" s="57" t="s">
        <v>535</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534</v>
      </c>
      <c r="W222" s="57" t="s">
        <v>107</v>
      </c>
      <c r="X222" s="57" t="s">
        <v>108</v>
      </c>
      <c r="Y222" t="s">
        <v>73</v>
      </c>
    </row>
    <row r="223" spans="2:25">
      <c r="B223" s="57" t="s">
        <v>536</v>
      </c>
      <c r="C223" s="57" t="s">
        <v>298</v>
      </c>
      <c r="D223" s="57"/>
      <c r="E223" s="57" t="s">
        <v>535</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536</v>
      </c>
      <c r="W223" s="57" t="s">
        <v>107</v>
      </c>
      <c r="X223" s="57" t="s">
        <v>108</v>
      </c>
      <c r="Y223" t="s">
        <v>73</v>
      </c>
    </row>
    <row r="224" spans="2:25">
      <c r="B224" s="57" t="s">
        <v>537</v>
      </c>
      <c r="C224" s="57" t="s">
        <v>255</v>
      </c>
      <c r="D224" s="57"/>
      <c r="E224" s="57" t="s">
        <v>538</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537</v>
      </c>
      <c r="W224" s="57" t="s">
        <v>107</v>
      </c>
      <c r="X224" s="57" t="s">
        <v>108</v>
      </c>
      <c r="Y224" t="s">
        <v>73</v>
      </c>
    </row>
    <row r="225" spans="2:25">
      <c r="B225" s="57" t="s">
        <v>539</v>
      </c>
      <c r="C225" s="57" t="s">
        <v>298</v>
      </c>
      <c r="D225" s="57"/>
      <c r="E225" s="57" t="s">
        <v>538</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539</v>
      </c>
      <c r="W225" s="57" t="s">
        <v>107</v>
      </c>
      <c r="X225" s="57" t="s">
        <v>108</v>
      </c>
      <c r="Y225" t="s">
        <v>73</v>
      </c>
    </row>
    <row r="226" spans="2:25">
      <c r="B226" s="41" t="str">
        <f>U226</f>
        <v>WST-SpHeat_HET1</v>
      </c>
      <c r="C226" s="77" t="s">
        <v>255</v>
      </c>
      <c r="D226" s="77"/>
      <c r="E226" s="77" t="s">
        <v>441</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540</v>
      </c>
      <c r="V226" s="40"/>
      <c r="W226" s="79" t="s">
        <v>107</v>
      </c>
      <c r="X226" s="79" t="s">
        <v>108</v>
      </c>
      <c r="Y226" t="s">
        <v>73</v>
      </c>
    </row>
    <row r="227" spans="2:25">
      <c r="B227" s="41"/>
      <c r="C227" s="41"/>
      <c r="D227" s="78" t="str">
        <f>[3]COMM!$E$19</f>
        <v>RSDAHT</v>
      </c>
      <c r="E227" s="41"/>
      <c r="F227" s="41"/>
      <c r="G227" s="41"/>
      <c r="H227" s="41">
        <f>1/3</f>
        <v>0.333333333333333</v>
      </c>
      <c r="I227" s="41"/>
      <c r="J227" s="41"/>
      <c r="K227" s="41"/>
      <c r="N227" s="40"/>
      <c r="O227" s="40"/>
      <c r="P227" s="40"/>
      <c r="S227" s="54"/>
      <c r="T227" s="40"/>
      <c r="U227" s="79" t="s">
        <v>541</v>
      </c>
      <c r="V227" s="40"/>
      <c r="W227" s="79" t="s">
        <v>107</v>
      </c>
      <c r="X227" s="79" t="s">
        <v>108</v>
      </c>
      <c r="Y227" t="s">
        <v>73</v>
      </c>
    </row>
    <row r="228" spans="2:25">
      <c r="B228" s="40" t="str">
        <f>U227</f>
        <v>RTS-SpHeat_HET1</v>
      </c>
      <c r="C228" s="79" t="s">
        <v>255</v>
      </c>
      <c r="D228" s="79"/>
      <c r="E228" s="79" t="s">
        <v>448</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542</v>
      </c>
      <c r="V228" s="40"/>
      <c r="W228" s="79" t="s">
        <v>107</v>
      </c>
      <c r="X228" s="79" t="s">
        <v>108</v>
      </c>
      <c r="Y228" t="s">
        <v>73</v>
      </c>
    </row>
    <row r="229" spans="2:25">
      <c r="B229" s="40"/>
      <c r="C229" s="40"/>
      <c r="D229" s="80" t="str">
        <f>[3]COMM!$E$19</f>
        <v>RSDAHT</v>
      </c>
      <c r="E229" s="40"/>
      <c r="F229" s="40"/>
      <c r="G229" s="54"/>
      <c r="H229" s="54">
        <f>1/3</f>
        <v>0.333333333333333</v>
      </c>
      <c r="I229" s="54"/>
      <c r="N229" s="40"/>
      <c r="O229" s="40"/>
      <c r="S229" s="54"/>
      <c r="T229" s="40"/>
      <c r="U229" s="79" t="s">
        <v>543</v>
      </c>
      <c r="V229" s="40"/>
      <c r="W229" s="79" t="s">
        <v>107</v>
      </c>
      <c r="X229" s="79" t="s">
        <v>108</v>
      </c>
      <c r="Y229" t="s">
        <v>73</v>
      </c>
    </row>
    <row r="230" spans="2:25">
      <c r="B230" s="40" t="str">
        <f>U228</f>
        <v>TWS-SpHeat_HET1</v>
      </c>
      <c r="C230" s="79" t="s">
        <v>255</v>
      </c>
      <c r="D230" s="79"/>
      <c r="E230" s="79" t="s">
        <v>455</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544</v>
      </c>
      <c r="V230" s="40"/>
      <c r="W230" s="79" t="s">
        <v>107</v>
      </c>
      <c r="X230" s="79" t="s">
        <v>108</v>
      </c>
      <c r="Y230" t="s">
        <v>73</v>
      </c>
    </row>
    <row r="231" spans="2:25">
      <c r="B231" s="40"/>
      <c r="C231" s="40"/>
      <c r="D231" s="80" t="str">
        <f>[3]COMM!$E$19</f>
        <v>RSDAHT</v>
      </c>
      <c r="E231" s="40"/>
      <c r="F231" s="40"/>
      <c r="G231" s="54"/>
      <c r="H231" s="54">
        <f>1/3</f>
        <v>0.333333333333333</v>
      </c>
      <c r="I231" s="54"/>
      <c r="N231" s="40"/>
      <c r="O231" s="40"/>
      <c r="S231" s="54"/>
      <c r="T231" s="40"/>
      <c r="U231" s="40" t="s">
        <v>545</v>
      </c>
      <c r="V231" s="40"/>
      <c r="W231" s="79" t="s">
        <v>107</v>
      </c>
      <c r="X231" s="79" t="s">
        <v>108</v>
      </c>
      <c r="Y231" t="s">
        <v>73</v>
      </c>
    </row>
    <row r="232" spans="2:25">
      <c r="B232" s="40" t="str">
        <f>U229</f>
        <v>ICS-SpHeat_HET1</v>
      </c>
      <c r="C232" s="79" t="s">
        <v>255</v>
      </c>
      <c r="D232" s="79"/>
      <c r="E232" s="79" t="s">
        <v>462</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546</v>
      </c>
      <c r="V232" s="40"/>
      <c r="W232" s="79" t="s">
        <v>107</v>
      </c>
      <c r="X232" s="79" t="s">
        <v>108</v>
      </c>
      <c r="Y232" t="s">
        <v>73</v>
      </c>
    </row>
    <row r="233" spans="2:25">
      <c r="B233" s="40"/>
      <c r="C233" s="40"/>
      <c r="D233" s="80" t="str">
        <f>[3]COMM!$E$19</f>
        <v>RSDAHT</v>
      </c>
      <c r="E233" s="40"/>
      <c r="F233" s="40"/>
      <c r="G233" s="54"/>
      <c r="H233" s="54">
        <f>1/3</f>
        <v>0.333333333333333</v>
      </c>
      <c r="I233" s="54"/>
      <c r="N233" s="40"/>
      <c r="O233" s="40"/>
      <c r="S233" s="54"/>
      <c r="T233" s="40"/>
      <c r="U233" s="40" t="s">
        <v>547</v>
      </c>
      <c r="V233" s="40"/>
      <c r="W233" s="79" t="s">
        <v>107</v>
      </c>
      <c r="X233" s="79" t="s">
        <v>108</v>
      </c>
      <c r="Y233" t="s">
        <v>73</v>
      </c>
    </row>
    <row r="234" spans="2:25">
      <c r="B234" s="40" t="str">
        <f>U230</f>
        <v>OS-SpHeat_HET1</v>
      </c>
      <c r="C234" s="79" t="s">
        <v>255</v>
      </c>
      <c r="D234" s="79"/>
      <c r="E234" s="79" t="s">
        <v>469</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548</v>
      </c>
      <c r="V234" s="40"/>
      <c r="W234" s="79" t="s">
        <v>107</v>
      </c>
      <c r="X234" s="79" t="s">
        <v>108</v>
      </c>
      <c r="Y234" t="s">
        <v>73</v>
      </c>
    </row>
    <row r="235" spans="2:25">
      <c r="B235" s="40"/>
      <c r="C235" s="40"/>
      <c r="D235" s="80" t="str">
        <f>[3]COMM!$E$19</f>
        <v>RSDAHT</v>
      </c>
      <c r="E235" s="40"/>
      <c r="F235" s="40"/>
      <c r="G235" s="54"/>
      <c r="H235" s="54">
        <f>1/3</f>
        <v>0.333333333333333</v>
      </c>
      <c r="I235" s="54"/>
      <c r="N235" s="40"/>
      <c r="O235" s="40"/>
      <c r="S235" s="54"/>
      <c r="T235" s="40"/>
      <c r="U235" s="40" t="s">
        <v>549</v>
      </c>
      <c r="V235" s="40"/>
      <c r="W235" s="79" t="s">
        <v>107</v>
      </c>
      <c r="X235" s="79" t="s">
        <v>108</v>
      </c>
      <c r="Y235" t="s">
        <v>73</v>
      </c>
    </row>
    <row r="236" spans="2:25">
      <c r="B236" s="40" t="str">
        <f>U231</f>
        <v>EDU-SpHeat_HET1</v>
      </c>
      <c r="C236" s="79" t="s">
        <v>255</v>
      </c>
      <c r="D236" s="79"/>
      <c r="E236" s="79" t="s">
        <v>476</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550</v>
      </c>
      <c r="V236" s="40"/>
      <c r="W236" s="79" t="s">
        <v>107</v>
      </c>
      <c r="X236" s="79" t="s">
        <v>108</v>
      </c>
      <c r="Y236" t="s">
        <v>73</v>
      </c>
    </row>
    <row r="237" spans="2:25">
      <c r="B237" s="40"/>
      <c r="C237" s="40"/>
      <c r="D237" s="80" t="str">
        <f>[3]COMM!$E$19</f>
        <v>RSDAHT</v>
      </c>
      <c r="E237" s="40"/>
      <c r="F237" s="40"/>
      <c r="G237" s="54"/>
      <c r="H237" s="54">
        <f>1/3</f>
        <v>0.333333333333333</v>
      </c>
      <c r="I237" s="54"/>
      <c r="N237" s="40"/>
      <c r="O237" s="40"/>
      <c r="S237" s="54"/>
      <c r="T237" s="40"/>
      <c r="U237" s="79" t="s">
        <v>551</v>
      </c>
      <c r="V237" s="40"/>
      <c r="W237" s="79" t="s">
        <v>107</v>
      </c>
      <c r="X237" s="79" t="s">
        <v>108</v>
      </c>
      <c r="Y237" t="s">
        <v>73</v>
      </c>
    </row>
    <row r="238" spans="2:25">
      <c r="B238" s="40" t="str">
        <f>U232</f>
        <v>HSS-SpHeat_HET1</v>
      </c>
      <c r="C238" s="79" t="s">
        <v>255</v>
      </c>
      <c r="D238" s="79"/>
      <c r="E238" s="79" t="s">
        <v>483</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552</v>
      </c>
      <c r="V238" s="40"/>
      <c r="W238" s="79" t="s">
        <v>107</v>
      </c>
      <c r="X238" s="79" t="s">
        <v>108</v>
      </c>
      <c r="Y238" t="s">
        <v>73</v>
      </c>
    </row>
    <row r="239" spans="2:25">
      <c r="B239" s="40"/>
      <c r="C239" s="40"/>
      <c r="D239" s="80" t="str">
        <f>[3]COMM!$E$19</f>
        <v>RSDAHT</v>
      </c>
      <c r="E239" s="40"/>
      <c r="F239" s="40"/>
      <c r="G239" s="54"/>
      <c r="H239" s="54">
        <f>1/3</f>
        <v>0.333333333333333</v>
      </c>
      <c r="I239" s="54"/>
      <c r="N239" s="40"/>
      <c r="O239" s="40"/>
      <c r="S239" s="54"/>
      <c r="T239" s="40"/>
      <c r="U239" s="79" t="s">
        <v>553</v>
      </c>
      <c r="V239" s="40"/>
      <c r="W239" s="79" t="s">
        <v>107</v>
      </c>
      <c r="X239" s="79" t="s">
        <v>108</v>
      </c>
      <c r="Y239" t="s">
        <v>73</v>
      </c>
    </row>
    <row r="240" spans="2:25">
      <c r="B240" s="40" t="str">
        <f>U233</f>
        <v>ART-SpHeat_HET1</v>
      </c>
      <c r="C240" s="79" t="s">
        <v>255</v>
      </c>
      <c r="D240" s="79"/>
      <c r="E240" s="79" t="s">
        <v>490</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554</v>
      </c>
      <c r="V240" s="40"/>
      <c r="W240" s="79" t="s">
        <v>107</v>
      </c>
      <c r="X240" s="79" t="s">
        <v>108</v>
      </c>
      <c r="Y240" t="s">
        <v>73</v>
      </c>
    </row>
    <row r="241" spans="2:25">
      <c r="B241" s="40"/>
      <c r="C241" s="40"/>
      <c r="D241" s="80" t="str">
        <f>[3]COMM!$E$19</f>
        <v>RSDAHT</v>
      </c>
      <c r="E241" s="40"/>
      <c r="F241" s="40"/>
      <c r="G241" s="54"/>
      <c r="H241" s="54">
        <f>1/3</f>
        <v>0.333333333333333</v>
      </c>
      <c r="I241" s="54"/>
      <c r="N241" s="40"/>
      <c r="O241" s="40"/>
      <c r="S241" s="54"/>
      <c r="T241" s="40"/>
      <c r="U241" s="40" t="s">
        <v>555</v>
      </c>
      <c r="V241" s="40"/>
      <c r="W241" s="79" t="s">
        <v>107</v>
      </c>
      <c r="X241" s="79" t="s">
        <v>108</v>
      </c>
      <c r="Y241" t="s">
        <v>73</v>
      </c>
    </row>
    <row r="242" spans="2:25">
      <c r="B242" s="40" t="str">
        <f>U234</f>
        <v>AFM-SpHeat_HET1</v>
      </c>
      <c r="C242" s="79" t="s">
        <v>255</v>
      </c>
      <c r="D242" s="79"/>
      <c r="E242" s="79" t="s">
        <v>497</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556</v>
      </c>
      <c r="V242" s="40"/>
      <c r="W242" s="79" t="s">
        <v>107</v>
      </c>
      <c r="X242" s="79" t="s">
        <v>108</v>
      </c>
      <c r="Y242" t="s">
        <v>73</v>
      </c>
    </row>
    <row r="243" spans="2:25">
      <c r="B243" s="40"/>
      <c r="C243" s="40"/>
      <c r="D243" s="80" t="str">
        <f>[3]COMM!$E$19</f>
        <v>RSDAHT</v>
      </c>
      <c r="E243" s="40"/>
      <c r="F243" s="40"/>
      <c r="G243" s="54"/>
      <c r="H243" s="54">
        <f>1/3</f>
        <v>0.333333333333333</v>
      </c>
      <c r="I243" s="54"/>
      <c r="N243" s="40"/>
      <c r="O243" s="40"/>
      <c r="S243" s="54"/>
      <c r="T243" s="40"/>
      <c r="U243" s="40" t="s">
        <v>557</v>
      </c>
      <c r="V243" s="40"/>
      <c r="W243" s="79" t="s">
        <v>107</v>
      </c>
      <c r="X243" s="79" t="s">
        <v>108</v>
      </c>
      <c r="Y243" t="s">
        <v>73</v>
      </c>
    </row>
    <row r="244" spans="2:25">
      <c r="B244" s="40" t="str">
        <f>U235</f>
        <v>OTH-SpHeat_HET1</v>
      </c>
      <c r="C244" s="79" t="s">
        <v>255</v>
      </c>
      <c r="D244" s="79"/>
      <c r="E244" s="79" t="s">
        <v>504</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558</v>
      </c>
      <c r="V244" s="40"/>
      <c r="W244" s="79" t="s">
        <v>107</v>
      </c>
      <c r="X244" s="79" t="s">
        <v>108</v>
      </c>
      <c r="Y244" t="s">
        <v>73</v>
      </c>
    </row>
    <row r="245" spans="2:25">
      <c r="B245" s="40"/>
      <c r="C245" s="40"/>
      <c r="D245" s="80" t="str">
        <f>[3]COMM!$E$19</f>
        <v>RSDAHT</v>
      </c>
      <c r="E245" s="40"/>
      <c r="F245" s="40"/>
      <c r="G245" s="54"/>
      <c r="H245" s="54">
        <f>1/3</f>
        <v>0.333333333333333</v>
      </c>
      <c r="I245" s="54"/>
      <c r="N245" s="40"/>
      <c r="O245" s="40"/>
      <c r="S245" s="54"/>
      <c r="T245" s="40"/>
      <c r="U245" s="40" t="s">
        <v>559</v>
      </c>
      <c r="V245" s="40"/>
      <c r="W245" s="79" t="s">
        <v>107</v>
      </c>
      <c r="X245" s="79" t="s">
        <v>108</v>
      </c>
      <c r="Y245" t="s">
        <v>73</v>
      </c>
    </row>
    <row r="246" s="40" customFormat="1" spans="2:25">
      <c r="B246" s="40" t="str">
        <f>U246</f>
        <v>WST-WaterHeat_HET1</v>
      </c>
      <c r="C246" s="79" t="s">
        <v>255</v>
      </c>
      <c r="D246" s="79"/>
      <c r="E246" s="79" t="s">
        <v>371</v>
      </c>
      <c r="F246" s="40">
        <v>2021</v>
      </c>
      <c r="G246" s="41">
        <v>1</v>
      </c>
      <c r="H246" s="41"/>
      <c r="I246" s="41">
        <v>1</v>
      </c>
      <c r="J246" s="41">
        <f>59940/50*1</f>
        <v>1198.8</v>
      </c>
      <c r="K246" s="41">
        <f>120/50*1</f>
        <v>2.4</v>
      </c>
      <c r="L246" s="41">
        <f>J246</f>
        <v>1198.8</v>
      </c>
      <c r="M246" s="41">
        <f>K246</f>
        <v>2.4</v>
      </c>
      <c r="N246" s="41">
        <v>15</v>
      </c>
      <c r="O246" s="82">
        <v>31.54</v>
      </c>
      <c r="R246" s="41">
        <v>15</v>
      </c>
      <c r="S246" s="54"/>
      <c r="U246" s="79" t="s">
        <v>560</v>
      </c>
      <c r="W246" s="79" t="s">
        <v>107</v>
      </c>
      <c r="X246" s="79" t="s">
        <v>108</v>
      </c>
      <c r="Y246"/>
    </row>
    <row r="247" s="40" customFormat="1" spans="4:25">
      <c r="D247" s="80" t="str">
        <f>[3]COMM!$E$19</f>
        <v>RSDAHT</v>
      </c>
      <c r="G247" s="54"/>
      <c r="H247" s="41">
        <f>1/3</f>
        <v>0.333333333333333</v>
      </c>
      <c r="I247" s="54"/>
      <c r="J247" s="54"/>
      <c r="K247" s="54"/>
      <c r="L247" s="54"/>
      <c r="M247" s="54"/>
      <c r="R247" s="54"/>
      <c r="S247" s="54"/>
      <c r="U247" s="79" t="s">
        <v>561</v>
      </c>
      <c r="W247" s="79" t="s">
        <v>107</v>
      </c>
      <c r="X247" s="79" t="s">
        <v>108</v>
      </c>
      <c r="Y247"/>
    </row>
    <row r="248" spans="2:24">
      <c r="B248" s="40" t="str">
        <f>U247</f>
        <v>RTS-WaterHeat_HET1</v>
      </c>
      <c r="C248" s="79" t="s">
        <v>255</v>
      </c>
      <c r="D248" s="79"/>
      <c r="E248" s="79" t="s">
        <v>378</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562</v>
      </c>
      <c r="V248" s="40"/>
      <c r="W248" s="79" t="s">
        <v>107</v>
      </c>
      <c r="X248" s="79" t="s">
        <v>108</v>
      </c>
    </row>
    <row r="249" spans="2:24">
      <c r="B249" s="40"/>
      <c r="C249" s="40"/>
      <c r="D249" s="80" t="str">
        <f>[3]COMM!$E$19</f>
        <v>RSDAHT</v>
      </c>
      <c r="E249" s="40"/>
      <c r="F249" s="40"/>
      <c r="G249" s="54"/>
      <c r="H249" s="41">
        <f>1/3</f>
        <v>0.333333333333333</v>
      </c>
      <c r="I249" s="54"/>
      <c r="N249" s="40"/>
      <c r="O249" s="40"/>
      <c r="P249" s="40"/>
      <c r="Q249" s="40"/>
      <c r="R249" s="54"/>
      <c r="S249" s="54"/>
      <c r="T249" s="40"/>
      <c r="U249" s="79" t="s">
        <v>563</v>
      </c>
      <c r="V249" s="40"/>
      <c r="W249" s="79" t="s">
        <v>107</v>
      </c>
      <c r="X249" s="79" t="s">
        <v>108</v>
      </c>
    </row>
    <row r="250" spans="2:24">
      <c r="B250" s="40" t="str">
        <f>U248</f>
        <v>TWS-WaterHeat_HET1</v>
      </c>
      <c r="C250" s="79" t="s">
        <v>255</v>
      </c>
      <c r="D250" s="79"/>
      <c r="E250" s="79" t="s">
        <v>385</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564</v>
      </c>
      <c r="V250" s="40"/>
      <c r="W250" s="79" t="s">
        <v>107</v>
      </c>
      <c r="X250" s="79" t="s">
        <v>108</v>
      </c>
    </row>
    <row r="251" spans="2:24">
      <c r="B251" s="40"/>
      <c r="C251" s="40"/>
      <c r="D251" s="80" t="str">
        <f>[3]COMM!$E$19</f>
        <v>RSDAHT</v>
      </c>
      <c r="E251" s="40"/>
      <c r="F251" s="40"/>
      <c r="G251" s="54"/>
      <c r="H251" s="41">
        <f>1/3</f>
        <v>0.333333333333333</v>
      </c>
      <c r="I251" s="54"/>
      <c r="N251" s="40"/>
      <c r="O251" s="40"/>
      <c r="P251" s="40"/>
      <c r="Q251" s="40"/>
      <c r="R251" s="54"/>
      <c r="S251" s="54"/>
      <c r="T251" s="40"/>
      <c r="U251" s="40" t="s">
        <v>565</v>
      </c>
      <c r="V251" s="40"/>
      <c r="W251" s="79" t="s">
        <v>107</v>
      </c>
      <c r="X251" s="79" t="s">
        <v>108</v>
      </c>
    </row>
    <row r="252" spans="2:24">
      <c r="B252" s="40" t="str">
        <f>U249</f>
        <v>ICS-WaterHeat_HET1</v>
      </c>
      <c r="C252" s="79" t="s">
        <v>255</v>
      </c>
      <c r="D252" s="79"/>
      <c r="E252" s="79" t="s">
        <v>392</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566</v>
      </c>
      <c r="V252" s="40"/>
      <c r="W252" s="79" t="s">
        <v>107</v>
      </c>
      <c r="X252" s="79" t="s">
        <v>108</v>
      </c>
    </row>
    <row r="253" spans="2:24">
      <c r="B253" s="40"/>
      <c r="C253" s="40"/>
      <c r="D253" s="80" t="str">
        <f>[3]COMM!$E$19</f>
        <v>RSDAHT</v>
      </c>
      <c r="E253" s="40"/>
      <c r="F253" s="40"/>
      <c r="G253" s="54"/>
      <c r="H253" s="41">
        <f>1/3</f>
        <v>0.333333333333333</v>
      </c>
      <c r="I253" s="54"/>
      <c r="N253" s="40"/>
      <c r="O253" s="40"/>
      <c r="P253" s="40"/>
      <c r="Q253" s="40"/>
      <c r="R253" s="54"/>
      <c r="S253" s="54"/>
      <c r="T253" s="40"/>
      <c r="U253" s="40" t="s">
        <v>567</v>
      </c>
      <c r="V253" s="40"/>
      <c r="W253" s="79" t="s">
        <v>107</v>
      </c>
      <c r="X253" s="79" t="s">
        <v>108</v>
      </c>
    </row>
    <row r="254" spans="2:24">
      <c r="B254" s="40" t="str">
        <f>U250</f>
        <v>OS-WaterHeat_HET1</v>
      </c>
      <c r="C254" s="79" t="s">
        <v>255</v>
      </c>
      <c r="D254" s="79"/>
      <c r="E254" s="79" t="s">
        <v>399</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568</v>
      </c>
      <c r="V254" s="40"/>
      <c r="W254" s="79" t="s">
        <v>107</v>
      </c>
      <c r="X254" s="79" t="s">
        <v>108</v>
      </c>
    </row>
    <row r="255" spans="2:24">
      <c r="B255" s="40"/>
      <c r="C255" s="40"/>
      <c r="D255" s="80" t="str">
        <f>[3]COMM!$E$19</f>
        <v>RSDAHT</v>
      </c>
      <c r="E255" s="40"/>
      <c r="F255" s="40"/>
      <c r="G255" s="54"/>
      <c r="H255" s="41">
        <f>1/3</f>
        <v>0.333333333333333</v>
      </c>
      <c r="I255" s="54"/>
      <c r="N255" s="40"/>
      <c r="O255" s="40"/>
      <c r="P255" s="40"/>
      <c r="Q255" s="40"/>
      <c r="R255" s="54"/>
      <c r="S255" s="54"/>
      <c r="T255" s="40"/>
      <c r="U255" s="40" t="s">
        <v>569</v>
      </c>
      <c r="V255" s="40"/>
      <c r="W255" s="79" t="s">
        <v>107</v>
      </c>
      <c r="X255" s="79" t="s">
        <v>108</v>
      </c>
    </row>
    <row r="256" spans="2:19">
      <c r="B256" s="40" t="str">
        <f>U251</f>
        <v>EDU-WaterHeat_HET1</v>
      </c>
      <c r="C256" s="79" t="s">
        <v>255</v>
      </c>
      <c r="D256" s="79"/>
      <c r="E256" s="79" t="s">
        <v>406</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255</v>
      </c>
      <c r="D258" s="79"/>
      <c r="E258" s="79" t="s">
        <v>413</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255</v>
      </c>
      <c r="D260" s="79"/>
      <c r="E260" s="79" t="s">
        <v>420</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255</v>
      </c>
      <c r="D262" s="79"/>
      <c r="E262" s="79" t="s">
        <v>427</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255</v>
      </c>
      <c r="D264" s="79"/>
      <c r="E264" s="79" t="s">
        <v>434</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255</v>
      </c>
      <c r="D266" s="79"/>
      <c r="E266" s="79" t="s">
        <v>511</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255</v>
      </c>
      <c r="D268" s="79"/>
      <c r="E268" s="79" t="s">
        <v>514</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255</v>
      </c>
      <c r="D270" s="79"/>
      <c r="E270" s="79" t="s">
        <v>517</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255</v>
      </c>
      <c r="D272" s="79"/>
      <c r="E272" s="79" t="s">
        <v>520</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255</v>
      </c>
      <c r="D274" s="79"/>
      <c r="E274" s="79" t="s">
        <v>523</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255</v>
      </c>
      <c r="D276" s="79"/>
      <c r="E276" s="79" t="s">
        <v>526</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255</v>
      </c>
      <c r="D278" s="79"/>
      <c r="E278" s="79" t="s">
        <v>529</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255</v>
      </c>
      <c r="D280" s="79"/>
      <c r="E280" s="79" t="s">
        <v>532</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255</v>
      </c>
      <c r="D282" s="79"/>
      <c r="E282" s="79" t="s">
        <v>535</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255</v>
      </c>
      <c r="D284" s="79"/>
      <c r="E284" s="79" t="s">
        <v>538</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tabSelected="1" zoomScale="70" zoomScaleNormal="70" topLeftCell="S1" workbookViewId="0">
      <selection activeCell="AF24" sqref="AF24"/>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570</v>
      </c>
      <c r="T6" s="50" t="s">
        <v>571</v>
      </c>
      <c r="V6" s="51" t="s">
        <v>27</v>
      </c>
      <c r="W6" s="51" t="s">
        <v>8</v>
      </c>
      <c r="X6" s="51" t="s">
        <v>29</v>
      </c>
      <c r="Y6" s="51" t="s">
        <v>30</v>
      </c>
      <c r="Z6" s="51" t="s">
        <v>31</v>
      </c>
      <c r="AA6" s="51" t="s">
        <v>32</v>
      </c>
      <c r="AB6" s="51" t="s">
        <v>33</v>
      </c>
      <c r="AC6" s="51" t="s">
        <v>34</v>
      </c>
    </row>
    <row r="7" spans="3:29">
      <c r="C7" t="str">
        <f>W7</f>
        <v>R_ES-SH-SD_GAS_hydrogen_HE1</v>
      </c>
      <c r="D7" t="s">
        <v>113</v>
      </c>
      <c r="F7" t="s">
        <v>106</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572</v>
      </c>
      <c r="X7" s="52"/>
      <c r="Y7" s="52" t="s">
        <v>107</v>
      </c>
      <c r="Z7" s="52" t="s">
        <v>108</v>
      </c>
      <c r="AA7" s="52" t="s">
        <v>73</v>
      </c>
      <c r="AB7" s="52"/>
      <c r="AC7" s="52" t="s">
        <v>109</v>
      </c>
    </row>
    <row r="8" ht="16" spans="4:27">
      <c r="D8" s="45" t="s">
        <v>573</v>
      </c>
      <c r="S8" s="53">
        <v>0.2</v>
      </c>
      <c r="T8">
        <v>0</v>
      </c>
      <c r="W8" t="s">
        <v>49</v>
      </c>
      <c r="AA8" s="52" t="s">
        <v>73</v>
      </c>
    </row>
    <row r="9" spans="3:29">
      <c r="C9" t="str">
        <f>W9</f>
        <v>R_ES-SH-SA_GAS_hydrogen_HE1</v>
      </c>
      <c r="D9" t="s">
        <v>113</v>
      </c>
      <c r="F9" t="s">
        <v>146</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574</v>
      </c>
      <c r="Y9" s="52" t="s">
        <v>107</v>
      </c>
      <c r="Z9" s="52" t="s">
        <v>108</v>
      </c>
      <c r="AA9" s="52" t="s">
        <v>73</v>
      </c>
      <c r="AB9" s="52"/>
      <c r="AC9" s="52" t="s">
        <v>109</v>
      </c>
    </row>
    <row r="10" spans="4:27">
      <c r="D10" t="str">
        <f>D8</f>
        <v>RSDSYNH2CT</v>
      </c>
      <c r="S10">
        <f t="shared" ref="S10:S14" si="1">S8</f>
        <v>0.2</v>
      </c>
      <c r="T10">
        <v>0</v>
      </c>
      <c r="W10" t="s">
        <v>49</v>
      </c>
      <c r="AA10" s="52" t="s">
        <v>73</v>
      </c>
    </row>
    <row r="11" spans="3:29">
      <c r="C11" t="str">
        <f>W11</f>
        <v>R_ES-SH-AP_GAS_hydrogen_HE1</v>
      </c>
      <c r="D11" t="str">
        <f>D7</f>
        <v>RSDGAS</v>
      </c>
      <c r="F11" t="s">
        <v>161</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575</v>
      </c>
      <c r="Y11" s="52" t="s">
        <v>107</v>
      </c>
      <c r="Z11" s="52" t="s">
        <v>108</v>
      </c>
      <c r="AA11" s="52" t="s">
        <v>73</v>
      </c>
      <c r="AB11" s="52"/>
      <c r="AC11" s="52" t="s">
        <v>109</v>
      </c>
    </row>
    <row r="12" spans="4:27">
      <c r="D12" t="str">
        <f t="shared" ref="D12:D20" si="3">D8</f>
        <v>RSDSYNH2CT</v>
      </c>
      <c r="S12">
        <f t="shared" si="1"/>
        <v>0.2</v>
      </c>
      <c r="T12">
        <v>0</v>
      </c>
      <c r="W12" t="s">
        <v>49</v>
      </c>
      <c r="AA12" s="52" t="s">
        <v>73</v>
      </c>
    </row>
    <row r="13" spans="3:29">
      <c r="C13" t="str">
        <f>W13</f>
        <v>R_ES-SH-MOB_GAS_hydrogen_HE1</v>
      </c>
      <c r="D13" t="str">
        <f t="shared" si="3"/>
        <v>RSDGAS</v>
      </c>
      <c r="F13" t="s">
        <v>176</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576</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577</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578</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579</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580</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581</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582</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583</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584</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585</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586</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587</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588</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589</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590</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591</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592</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593</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594</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595</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596</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597</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598</v>
      </c>
      <c r="Y57" s="52" t="s">
        <v>107</v>
      </c>
      <c r="Z57" s="52" t="s">
        <v>108</v>
      </c>
      <c r="AA57" s="52"/>
      <c r="AB57" s="52"/>
      <c r="AC57" s="52" t="s">
        <v>109</v>
      </c>
    </row>
    <row r="58" spans="4:27">
      <c r="D58" t="str">
        <f t="shared" si="15"/>
        <v>RSDSYNH2CT</v>
      </c>
      <c r="S58">
        <f t="shared" si="20"/>
        <v>0.2</v>
      </c>
      <c r="T58">
        <f t="shared" si="21"/>
        <v>0</v>
      </c>
      <c r="W58" t="s">
        <v>49</v>
      </c>
      <c r="AA58" s="52"/>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599</v>
      </c>
      <c r="Y59" s="52" t="s">
        <v>107</v>
      </c>
      <c r="Z59" s="52" t="s">
        <v>108</v>
      </c>
      <c r="AA59" s="52"/>
      <c r="AB59" s="52"/>
      <c r="AC59" s="52" t="s">
        <v>109</v>
      </c>
    </row>
    <row r="60" spans="4:27">
      <c r="D60" t="str">
        <f t="shared" si="15"/>
        <v>RSDSYNH2CT</v>
      </c>
      <c r="S60">
        <f t="shared" si="20"/>
        <v>0.2</v>
      </c>
      <c r="T60">
        <f t="shared" si="21"/>
        <v>0</v>
      </c>
      <c r="W60" t="s">
        <v>49</v>
      </c>
      <c r="AA60" s="52"/>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600</v>
      </c>
      <c r="Y61" s="52" t="s">
        <v>107</v>
      </c>
      <c r="Z61" s="52" t="s">
        <v>108</v>
      </c>
      <c r="AA61" s="52"/>
      <c r="AB61" s="52"/>
      <c r="AC61" s="52" t="s">
        <v>109</v>
      </c>
    </row>
    <row r="62" spans="4:27">
      <c r="D62" t="str">
        <f t="shared" si="15"/>
        <v>RSDSYNH2CT</v>
      </c>
      <c r="S62">
        <f>S60</f>
        <v>0.2</v>
      </c>
      <c r="T62">
        <f>T60</f>
        <v>0</v>
      </c>
      <c r="W62" t="s">
        <v>49</v>
      </c>
      <c r="AA62" s="52"/>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601</v>
      </c>
      <c r="Y63" s="52" t="s">
        <v>107</v>
      </c>
      <c r="Z63" s="52" t="s">
        <v>108</v>
      </c>
      <c r="AA63" s="52" t="s">
        <v>73</v>
      </c>
      <c r="AB63" s="52"/>
      <c r="AC63" s="52" t="s">
        <v>109</v>
      </c>
    </row>
    <row r="64" spans="4:27">
      <c r="D64" t="str">
        <f t="shared" ref="D64:D102" si="23">D62</f>
        <v>RSDSYNH2CT</v>
      </c>
      <c r="S64">
        <v>0.2</v>
      </c>
      <c r="T64">
        <v>0</v>
      </c>
      <c r="W64" t="s">
        <v>49</v>
      </c>
      <c r="AA64" s="52" t="s">
        <v>73</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602</v>
      </c>
      <c r="Y65" s="52" t="s">
        <v>107</v>
      </c>
      <c r="Z65" s="52" t="s">
        <v>108</v>
      </c>
      <c r="AA65" s="52" t="s">
        <v>73</v>
      </c>
      <c r="AB65" s="52"/>
      <c r="AC65" s="52" t="s">
        <v>109</v>
      </c>
    </row>
    <row r="66" spans="4:27">
      <c r="D66" t="str">
        <f t="shared" si="23"/>
        <v>RSDSYNH2CT</v>
      </c>
      <c r="S66">
        <f t="shared" ref="S66:S70" si="24">S64</f>
        <v>0.2</v>
      </c>
      <c r="T66">
        <f t="shared" ref="T66:T70" si="25">T64</f>
        <v>0</v>
      </c>
      <c r="W66" t="s">
        <v>49</v>
      </c>
      <c r="AA66" s="52" t="s">
        <v>73</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603</v>
      </c>
      <c r="Y67" s="52" t="s">
        <v>107</v>
      </c>
      <c r="Z67" s="52" t="s">
        <v>108</v>
      </c>
      <c r="AA67" s="52" t="s">
        <v>73</v>
      </c>
      <c r="AB67" s="52"/>
      <c r="AC67" s="52" t="s">
        <v>109</v>
      </c>
    </row>
    <row r="68" spans="4:27">
      <c r="D68" t="str">
        <f t="shared" si="23"/>
        <v>RSDSYNH2CT</v>
      </c>
      <c r="S68">
        <f t="shared" si="24"/>
        <v>0.2</v>
      </c>
      <c r="T68">
        <f t="shared" si="25"/>
        <v>0</v>
      </c>
      <c r="W68" t="s">
        <v>49</v>
      </c>
      <c r="AA68" s="52" t="s">
        <v>73</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604</v>
      </c>
      <c r="Y69" s="52" t="s">
        <v>107</v>
      </c>
      <c r="Z69" s="52" t="s">
        <v>108</v>
      </c>
      <c r="AA69" s="52" t="s">
        <v>73</v>
      </c>
      <c r="AB69" s="52"/>
      <c r="AC69" s="52" t="s">
        <v>109</v>
      </c>
    </row>
    <row r="70" spans="4:27">
      <c r="D70" t="str">
        <f t="shared" si="23"/>
        <v>RSDSYNH2CT</v>
      </c>
      <c r="S70">
        <f t="shared" si="24"/>
        <v>0.2</v>
      </c>
      <c r="T70">
        <f t="shared" si="25"/>
        <v>0</v>
      </c>
      <c r="W70" t="s">
        <v>49</v>
      </c>
      <c r="AA70" s="52" t="s">
        <v>73</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605</v>
      </c>
      <c r="Y71" s="52" t="s">
        <v>107</v>
      </c>
      <c r="Z71" s="52" t="s">
        <v>108</v>
      </c>
      <c r="AA71" s="52" t="s">
        <v>73</v>
      </c>
      <c r="AB71" s="52"/>
      <c r="AC71" s="52" t="s">
        <v>109</v>
      </c>
    </row>
    <row r="72" spans="4:27">
      <c r="D72" t="str">
        <f t="shared" si="23"/>
        <v>RSDSYNH2CT</v>
      </c>
      <c r="S72">
        <f>S70</f>
        <v>0.2</v>
      </c>
      <c r="T72">
        <f>T70</f>
        <v>0</v>
      </c>
      <c r="W72" t="s">
        <v>49</v>
      </c>
      <c r="AA72" s="52" t="s">
        <v>73</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606</v>
      </c>
      <c r="Y73" s="52" t="s">
        <v>107</v>
      </c>
      <c r="Z73" s="52" t="s">
        <v>108</v>
      </c>
      <c r="AA73" s="52" t="s">
        <v>73</v>
      </c>
      <c r="AB73" s="52"/>
      <c r="AC73" s="52" t="s">
        <v>109</v>
      </c>
    </row>
    <row r="74" spans="4:27">
      <c r="D74" t="str">
        <f t="shared" si="23"/>
        <v>RSDSYNH2CT</v>
      </c>
      <c r="S74">
        <v>0.2</v>
      </c>
      <c r="T74">
        <v>0</v>
      </c>
      <c r="W74" t="s">
        <v>49</v>
      </c>
      <c r="AA74" s="52" t="s">
        <v>73</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607</v>
      </c>
      <c r="Y75" s="52" t="s">
        <v>107</v>
      </c>
      <c r="Z75" s="52" t="s">
        <v>108</v>
      </c>
      <c r="AA75" s="52" t="s">
        <v>73</v>
      </c>
      <c r="AB75" s="52"/>
      <c r="AC75" s="52" t="s">
        <v>109</v>
      </c>
    </row>
    <row r="76" spans="4:27">
      <c r="D76" t="str">
        <f t="shared" si="23"/>
        <v>RSDSYNH2CT</v>
      </c>
      <c r="S76">
        <f t="shared" ref="S76:S80" si="26">S74</f>
        <v>0.2</v>
      </c>
      <c r="T76">
        <f t="shared" ref="T76:T80" si="27">T74</f>
        <v>0</v>
      </c>
      <c r="W76" t="s">
        <v>49</v>
      </c>
      <c r="AA76" s="52" t="s">
        <v>73</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608</v>
      </c>
      <c r="Y77" s="52" t="s">
        <v>107</v>
      </c>
      <c r="Z77" s="52" t="s">
        <v>108</v>
      </c>
      <c r="AA77" s="52" t="s">
        <v>73</v>
      </c>
      <c r="AB77" s="52"/>
      <c r="AC77" s="52" t="s">
        <v>109</v>
      </c>
    </row>
    <row r="78" spans="4:27">
      <c r="D78" t="str">
        <f t="shared" si="23"/>
        <v>RSDSYNH2CT</v>
      </c>
      <c r="S78">
        <f t="shared" si="26"/>
        <v>0.2</v>
      </c>
      <c r="T78">
        <f t="shared" si="27"/>
        <v>0</v>
      </c>
      <c r="W78" t="s">
        <v>49</v>
      </c>
      <c r="AA78" s="52" t="s">
        <v>73</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609</v>
      </c>
      <c r="Y79" s="52" t="s">
        <v>107</v>
      </c>
      <c r="Z79" s="52" t="s">
        <v>108</v>
      </c>
      <c r="AA79" s="52" t="s">
        <v>73</v>
      </c>
      <c r="AB79" s="52"/>
      <c r="AC79" s="52" t="s">
        <v>109</v>
      </c>
    </row>
    <row r="80" spans="4:27">
      <c r="D80" t="str">
        <f t="shared" si="23"/>
        <v>RSDSYNH2CT</v>
      </c>
      <c r="S80">
        <f t="shared" si="26"/>
        <v>0.2</v>
      </c>
      <c r="T80">
        <f t="shared" si="27"/>
        <v>0</v>
      </c>
      <c r="W80" t="s">
        <v>49</v>
      </c>
      <c r="AA80" s="52" t="s">
        <v>73</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610</v>
      </c>
      <c r="Y81" s="52" t="s">
        <v>107</v>
      </c>
      <c r="Z81" s="52" t="s">
        <v>108</v>
      </c>
      <c r="AA81" s="52" t="s">
        <v>73</v>
      </c>
      <c r="AB81" s="52"/>
      <c r="AC81" s="52" t="s">
        <v>109</v>
      </c>
    </row>
    <row r="82" spans="4:27">
      <c r="D82" t="str">
        <f t="shared" si="23"/>
        <v>RSDSYNH2CT</v>
      </c>
      <c r="S82">
        <f>S80</f>
        <v>0.2</v>
      </c>
      <c r="T82">
        <f>T80</f>
        <v>0</v>
      </c>
      <c r="W82" t="s">
        <v>49</v>
      </c>
      <c r="AA82" s="52" t="s">
        <v>73</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611</v>
      </c>
      <c r="Y83" s="52" t="s">
        <v>107</v>
      </c>
      <c r="Z83" s="52" t="s">
        <v>108</v>
      </c>
      <c r="AA83" s="52" t="s">
        <v>73</v>
      </c>
      <c r="AB83" s="52"/>
      <c r="AC83" s="52" t="s">
        <v>109</v>
      </c>
    </row>
    <row r="84" spans="4:27">
      <c r="D84" t="str">
        <f t="shared" si="23"/>
        <v>RSDSYNH2CT</v>
      </c>
      <c r="S84">
        <v>0.2</v>
      </c>
      <c r="T84">
        <v>0</v>
      </c>
      <c r="W84" t="s">
        <v>49</v>
      </c>
      <c r="AA84" s="52" t="s">
        <v>73</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612</v>
      </c>
      <c r="Y85" s="52" t="s">
        <v>107</v>
      </c>
      <c r="Z85" s="52" t="s">
        <v>108</v>
      </c>
      <c r="AA85" s="52" t="s">
        <v>73</v>
      </c>
      <c r="AB85" s="52"/>
      <c r="AC85" s="52" t="s">
        <v>109</v>
      </c>
    </row>
    <row r="86" spans="4:27">
      <c r="D86" t="str">
        <f t="shared" si="23"/>
        <v>RSDSYNH2CT</v>
      </c>
      <c r="S86">
        <f t="shared" ref="S86:S90" si="28">S84</f>
        <v>0.2</v>
      </c>
      <c r="T86">
        <f t="shared" ref="T86:T90" si="29">T84</f>
        <v>0</v>
      </c>
      <c r="W86" t="s">
        <v>49</v>
      </c>
      <c r="AA86" s="52" t="s">
        <v>73</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613</v>
      </c>
      <c r="Y87" s="52" t="s">
        <v>107</v>
      </c>
      <c r="Z87" s="52" t="s">
        <v>108</v>
      </c>
      <c r="AA87" s="52" t="s">
        <v>73</v>
      </c>
      <c r="AB87" s="52"/>
      <c r="AC87" s="52" t="s">
        <v>109</v>
      </c>
    </row>
    <row r="88" spans="4:27">
      <c r="D88" t="str">
        <f t="shared" si="23"/>
        <v>RSDSYNH2CT</v>
      </c>
      <c r="S88">
        <f t="shared" si="28"/>
        <v>0.2</v>
      </c>
      <c r="T88">
        <f t="shared" si="29"/>
        <v>0</v>
      </c>
      <c r="W88" t="s">
        <v>49</v>
      </c>
      <c r="AA88" s="52" t="s">
        <v>73</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614</v>
      </c>
      <c r="Y89" s="52" t="s">
        <v>107</v>
      </c>
      <c r="Z89" s="52" t="s">
        <v>108</v>
      </c>
      <c r="AA89" s="52" t="s">
        <v>73</v>
      </c>
      <c r="AB89" s="52"/>
      <c r="AC89" s="52" t="s">
        <v>109</v>
      </c>
    </row>
    <row r="90" spans="4:27">
      <c r="D90" t="str">
        <f t="shared" si="23"/>
        <v>RSDSYNH2CT</v>
      </c>
      <c r="S90">
        <f t="shared" si="28"/>
        <v>0.2</v>
      </c>
      <c r="T90">
        <f t="shared" si="29"/>
        <v>0</v>
      </c>
      <c r="W90" t="s">
        <v>49</v>
      </c>
      <c r="AA90" s="52" t="s">
        <v>73</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615</v>
      </c>
      <c r="Y91" s="52" t="s">
        <v>107</v>
      </c>
      <c r="Z91" s="52" t="s">
        <v>108</v>
      </c>
      <c r="AA91" s="52" t="s">
        <v>73</v>
      </c>
      <c r="AB91" s="52"/>
      <c r="AC91" s="52" t="s">
        <v>109</v>
      </c>
    </row>
    <row r="92" spans="4:27">
      <c r="D92" t="str">
        <f t="shared" si="23"/>
        <v>RSDSYNH2CT</v>
      </c>
      <c r="S92">
        <f>S90</f>
        <v>0.2</v>
      </c>
      <c r="T92">
        <f>T90</f>
        <v>0</v>
      </c>
      <c r="W92" t="s">
        <v>49</v>
      </c>
      <c r="AA92" s="52" t="s">
        <v>73</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616</v>
      </c>
      <c r="Y93" s="52" t="s">
        <v>107</v>
      </c>
      <c r="Z93" s="52" t="s">
        <v>108</v>
      </c>
      <c r="AA93" s="52" t="s">
        <v>73</v>
      </c>
      <c r="AB93" s="52"/>
      <c r="AC93" s="52" t="s">
        <v>109</v>
      </c>
    </row>
    <row r="94" spans="4:27">
      <c r="D94" t="str">
        <f t="shared" si="23"/>
        <v>RSDSYNH2CT</v>
      </c>
      <c r="S94">
        <v>0.2</v>
      </c>
      <c r="T94">
        <v>0</v>
      </c>
      <c r="W94" t="s">
        <v>49</v>
      </c>
      <c r="AA94" s="52" t="s">
        <v>73</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617</v>
      </c>
      <c r="Y95" s="52" t="s">
        <v>107</v>
      </c>
      <c r="Z95" s="52" t="s">
        <v>108</v>
      </c>
      <c r="AA95" s="52" t="s">
        <v>73</v>
      </c>
      <c r="AB95" s="52"/>
      <c r="AC95" s="52" t="s">
        <v>109</v>
      </c>
    </row>
    <row r="96" spans="4:27">
      <c r="D96" t="str">
        <f t="shared" si="23"/>
        <v>RSDSYNH2CT</v>
      </c>
      <c r="S96">
        <f t="shared" ref="S96:S100" si="30">S94</f>
        <v>0.2</v>
      </c>
      <c r="T96">
        <f t="shared" ref="T96:T100" si="31">T94</f>
        <v>0</v>
      </c>
      <c r="W96" t="s">
        <v>49</v>
      </c>
      <c r="AA96" s="52" t="s">
        <v>73</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618</v>
      </c>
      <c r="Y97" s="52" t="s">
        <v>107</v>
      </c>
      <c r="Z97" s="52" t="s">
        <v>108</v>
      </c>
      <c r="AA97" s="52" t="s">
        <v>73</v>
      </c>
      <c r="AB97" s="52"/>
      <c r="AC97" s="52" t="s">
        <v>109</v>
      </c>
    </row>
    <row r="98" spans="4:27">
      <c r="D98" t="str">
        <f t="shared" si="23"/>
        <v>RSDSYNH2CT</v>
      </c>
      <c r="S98">
        <f t="shared" si="30"/>
        <v>0.2</v>
      </c>
      <c r="T98">
        <f t="shared" si="31"/>
        <v>0</v>
      </c>
      <c r="W98" t="s">
        <v>49</v>
      </c>
      <c r="AA98" s="52" t="s">
        <v>73</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619</v>
      </c>
      <c r="Y99" s="52" t="s">
        <v>107</v>
      </c>
      <c r="Z99" s="52" t="s">
        <v>108</v>
      </c>
      <c r="AA99" s="52" t="s">
        <v>73</v>
      </c>
      <c r="AB99" s="52"/>
      <c r="AC99" s="52" t="s">
        <v>109</v>
      </c>
    </row>
    <row r="100" spans="4:27">
      <c r="D100" t="str">
        <f t="shared" si="23"/>
        <v>RSDSYNH2CT</v>
      </c>
      <c r="S100">
        <f t="shared" si="30"/>
        <v>0.2</v>
      </c>
      <c r="T100">
        <f t="shared" si="31"/>
        <v>0</v>
      </c>
      <c r="W100" t="s">
        <v>49</v>
      </c>
      <c r="AA100" s="52" t="s">
        <v>73</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620</v>
      </c>
      <c r="Y101" s="52" t="s">
        <v>107</v>
      </c>
      <c r="Z101" s="52" t="s">
        <v>108</v>
      </c>
      <c r="AA101" s="52" t="s">
        <v>73</v>
      </c>
      <c r="AB101" s="52"/>
      <c r="AC101" s="52" t="s">
        <v>109</v>
      </c>
    </row>
    <row r="102" spans="4:27">
      <c r="D102" t="str">
        <f t="shared" si="23"/>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621</v>
      </c>
    </row>
    <row r="2" spans="8:11">
      <c r="H2" s="2" t="s">
        <v>622</v>
      </c>
      <c r="K2" s="23" t="s">
        <v>623</v>
      </c>
    </row>
    <row r="3" s="1" customFormat="1" spans="5:27">
      <c r="E3" s="3" t="s">
        <v>624</v>
      </c>
      <c r="S3" s="28" t="s">
        <v>625</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626</v>
      </c>
      <c r="D5" s="7" t="s">
        <v>36</v>
      </c>
      <c r="E5" s="7" t="s">
        <v>627</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628</v>
      </c>
      <c r="D6" s="7" t="s">
        <v>629</v>
      </c>
      <c r="E6" s="7" t="s">
        <v>630</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631</v>
      </c>
      <c r="D7" s="7" t="s">
        <v>36</v>
      </c>
      <c r="E7" s="7" t="s">
        <v>632</v>
      </c>
      <c r="F7" s="1">
        <v>2021</v>
      </c>
      <c r="G7" s="8">
        <v>0.6251</v>
      </c>
      <c r="H7" s="1">
        <v>1</v>
      </c>
      <c r="I7" s="1">
        <v>1</v>
      </c>
      <c r="K7" s="25">
        <v>4000</v>
      </c>
      <c r="L7" s="25">
        <f t="shared" si="0"/>
        <v>40</v>
      </c>
      <c r="M7" s="25">
        <v>4000</v>
      </c>
      <c r="N7" s="25">
        <f t="shared" si="1"/>
        <v>40</v>
      </c>
      <c r="O7" s="25">
        <v>30</v>
      </c>
      <c r="P7" s="1">
        <v>1</v>
      </c>
      <c r="S7" s="35" t="s">
        <v>51</v>
      </c>
      <c r="T7" s="29"/>
      <c r="U7" s="7" t="s">
        <v>626</v>
      </c>
      <c r="V7" s="35"/>
      <c r="W7" s="29" t="s">
        <v>633</v>
      </c>
      <c r="X7" s="29" t="s">
        <v>634</v>
      </c>
      <c r="Y7" s="29"/>
      <c r="Z7" s="29" t="s">
        <v>54</v>
      </c>
      <c r="AA7" s="29"/>
    </row>
    <row r="8" s="1" customFormat="1" spans="3:27">
      <c r="C8" s="7" t="s">
        <v>635</v>
      </c>
      <c r="D8" s="7" t="s">
        <v>629</v>
      </c>
      <c r="E8" s="7" t="s">
        <v>636</v>
      </c>
      <c r="F8" s="1">
        <v>2021</v>
      </c>
      <c r="G8" s="8">
        <v>0.6251</v>
      </c>
      <c r="H8" s="1">
        <v>1</v>
      </c>
      <c r="I8" s="1">
        <v>1</v>
      </c>
      <c r="K8" s="25">
        <v>4000</v>
      </c>
      <c r="L8" s="25">
        <f t="shared" si="0"/>
        <v>40</v>
      </c>
      <c r="M8" s="25">
        <v>4000</v>
      </c>
      <c r="N8" s="25">
        <f t="shared" si="1"/>
        <v>40</v>
      </c>
      <c r="O8" s="25">
        <v>30</v>
      </c>
      <c r="P8" s="1">
        <v>1</v>
      </c>
      <c r="S8" s="29"/>
      <c r="T8" s="29"/>
      <c r="U8" s="7" t="s">
        <v>628</v>
      </c>
      <c r="V8" s="35"/>
      <c r="W8" s="29" t="s">
        <v>633</v>
      </c>
      <c r="X8" s="29" t="s">
        <v>634</v>
      </c>
      <c r="Y8" s="29"/>
      <c r="Z8" s="29" t="s">
        <v>54</v>
      </c>
      <c r="AA8" s="29"/>
    </row>
    <row r="9" s="1" customFormat="1" spans="3:27">
      <c r="C9" s="7" t="s">
        <v>637</v>
      </c>
      <c r="D9" s="7" t="s">
        <v>48</v>
      </c>
      <c r="E9" s="7" t="s">
        <v>638</v>
      </c>
      <c r="F9" s="1">
        <v>2021</v>
      </c>
      <c r="G9" s="1">
        <f>1/0.31</f>
        <v>3.2258064516129</v>
      </c>
      <c r="H9" s="1">
        <v>1</v>
      </c>
      <c r="I9" s="1">
        <v>1</v>
      </c>
      <c r="K9" s="25">
        <v>4000</v>
      </c>
      <c r="L9" s="25">
        <f t="shared" si="0"/>
        <v>40</v>
      </c>
      <c r="M9" s="25">
        <v>4000</v>
      </c>
      <c r="N9" s="25">
        <f t="shared" si="1"/>
        <v>40</v>
      </c>
      <c r="O9" s="25">
        <v>30</v>
      </c>
      <c r="P9" s="1">
        <v>1</v>
      </c>
      <c r="S9" s="29"/>
      <c r="T9" s="29"/>
      <c r="U9" s="7" t="s">
        <v>631</v>
      </c>
      <c r="V9" s="35"/>
      <c r="W9" s="29" t="s">
        <v>639</v>
      </c>
      <c r="X9" s="29" t="s">
        <v>640</v>
      </c>
      <c r="Y9" s="29"/>
      <c r="Z9" s="29" t="s">
        <v>54</v>
      </c>
      <c r="AA9" s="29"/>
    </row>
    <row r="10" s="1" customFormat="1" spans="3:27">
      <c r="C10" s="7"/>
      <c r="D10" s="7" t="s">
        <v>641</v>
      </c>
      <c r="E10" s="7"/>
      <c r="K10" s="25"/>
      <c r="L10" s="25"/>
      <c r="M10" s="25"/>
      <c r="N10" s="25"/>
      <c r="O10" s="25"/>
      <c r="S10" s="29"/>
      <c r="T10" s="29"/>
      <c r="U10" s="7" t="s">
        <v>635</v>
      </c>
      <c r="V10" s="35"/>
      <c r="W10" s="29" t="s">
        <v>639</v>
      </c>
      <c r="X10" s="29" t="s">
        <v>640</v>
      </c>
      <c r="Y10" s="29"/>
      <c r="Z10" s="29" t="s">
        <v>54</v>
      </c>
      <c r="AA10" s="29"/>
    </row>
    <row r="11" s="1" customFormat="1" spans="3:27">
      <c r="C11" s="7" t="s">
        <v>642</v>
      </c>
      <c r="D11" s="7" t="s">
        <v>48</v>
      </c>
      <c r="E11" s="7" t="s">
        <v>643</v>
      </c>
      <c r="F11" s="1">
        <v>2021</v>
      </c>
      <c r="G11" s="8">
        <v>0.04</v>
      </c>
      <c r="H11" s="1">
        <v>1</v>
      </c>
      <c r="I11" s="1">
        <v>1</v>
      </c>
      <c r="K11" s="25">
        <v>4000</v>
      </c>
      <c r="L11" s="25">
        <f t="shared" si="0"/>
        <v>40</v>
      </c>
      <c r="M11" s="25">
        <v>4000</v>
      </c>
      <c r="N11" s="25">
        <f t="shared" ref="N11:N12" si="2">M11/100</f>
        <v>40</v>
      </c>
      <c r="O11" s="25">
        <v>30</v>
      </c>
      <c r="P11" s="1">
        <v>1</v>
      </c>
      <c r="S11" s="29"/>
      <c r="T11" s="29"/>
      <c r="U11" s="7" t="s">
        <v>637</v>
      </c>
      <c r="V11" s="35"/>
      <c r="W11" s="29" t="s">
        <v>639</v>
      </c>
      <c r="X11" s="29" t="s">
        <v>640</v>
      </c>
      <c r="Y11" s="29"/>
      <c r="Z11" s="29" t="s">
        <v>54</v>
      </c>
      <c r="AA11" s="29"/>
    </row>
    <row r="12" s="1" customFormat="1" spans="3:27">
      <c r="C12" s="7" t="s">
        <v>644</v>
      </c>
      <c r="D12" s="7" t="s">
        <v>48</v>
      </c>
      <c r="E12" s="7" t="s">
        <v>645</v>
      </c>
      <c r="F12" s="1">
        <v>2021</v>
      </c>
      <c r="G12" s="8">
        <v>0.12</v>
      </c>
      <c r="H12" s="1">
        <v>1</v>
      </c>
      <c r="I12" s="1">
        <v>1</v>
      </c>
      <c r="K12" s="25">
        <v>4000</v>
      </c>
      <c r="L12" s="25">
        <f t="shared" si="0"/>
        <v>40</v>
      </c>
      <c r="M12" s="25">
        <v>4000</v>
      </c>
      <c r="N12" s="25">
        <f t="shared" si="2"/>
        <v>40</v>
      </c>
      <c r="O12" s="25">
        <v>30</v>
      </c>
      <c r="P12" s="1">
        <v>1</v>
      </c>
      <c r="S12" s="36"/>
      <c r="T12" s="36"/>
      <c r="U12" s="7" t="s">
        <v>642</v>
      </c>
      <c r="V12" s="37"/>
      <c r="W12" s="29" t="s">
        <v>639</v>
      </c>
      <c r="X12" s="29" t="s">
        <v>640</v>
      </c>
      <c r="Y12" s="29"/>
      <c r="Z12" s="29" t="s">
        <v>54</v>
      </c>
      <c r="AA12" s="36"/>
    </row>
    <row r="13" spans="3:27">
      <c r="C13" s="9"/>
      <c r="D13" s="9"/>
      <c r="H13" s="10"/>
      <c r="K13" s="16"/>
      <c r="L13" s="16"/>
      <c r="M13" s="16"/>
      <c r="N13" s="16"/>
      <c r="O13" s="16"/>
      <c r="T13" s="9"/>
      <c r="U13" s="9" t="s">
        <v>644</v>
      </c>
      <c r="V13" s="38"/>
      <c r="W13" s="39" t="s">
        <v>633</v>
      </c>
      <c r="X13" s="39" t="s">
        <v>634</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624</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646</v>
      </c>
      <c r="D18" s="9" t="s">
        <v>71</v>
      </c>
      <c r="E18" s="9" t="s">
        <v>643</v>
      </c>
      <c r="F18">
        <v>2021</v>
      </c>
      <c r="G18" s="15">
        <v>0.04</v>
      </c>
      <c r="H18" s="16">
        <v>4000</v>
      </c>
      <c r="I18" s="16">
        <f>H18/100</f>
        <v>40</v>
      </c>
      <c r="J18" s="16">
        <f>H18*95%</f>
        <v>3800</v>
      </c>
      <c r="K18" s="16">
        <f>H18*90%</f>
        <v>3600</v>
      </c>
      <c r="L18" s="16">
        <f t="shared" ref="L18:L19" si="3">K18/100</f>
        <v>36</v>
      </c>
      <c r="M18" s="16">
        <v>30</v>
      </c>
      <c r="N18">
        <v>1</v>
      </c>
    </row>
    <row r="19" spans="3:14">
      <c r="C19" s="9" t="s">
        <v>647</v>
      </c>
      <c r="D19" s="9" t="s">
        <v>71</v>
      </c>
      <c r="E19" s="9" t="s">
        <v>645</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625</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647</v>
      </c>
      <c r="E32" s="22" t="s">
        <v>648</v>
      </c>
      <c r="F32" s="22" t="s">
        <v>649</v>
      </c>
      <c r="G32" s="22" t="s">
        <v>650</v>
      </c>
      <c r="H32" s="22"/>
      <c r="I32" s="22"/>
      <c r="J32" s="22"/>
    </row>
    <row r="33" spans="3:10">
      <c r="C33" s="22"/>
      <c r="D33" s="9" t="s">
        <v>646</v>
      </c>
      <c r="E33" s="22" t="s">
        <v>651</v>
      </c>
      <c r="F33" s="22" t="s">
        <v>652</v>
      </c>
      <c r="G33" s="22" t="s">
        <v>653</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2024-10-01T00:57:11Z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