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 - Copy/SuppXLS/"/>
    </mc:Choice>
  </mc:AlternateContent>
  <xr:revisionPtr revIDLastSave="2" documentId="11_2D1B7970EC2F2710171A4332D3BECE72D832A8A4" xr6:coauthVersionLast="47" xr6:coauthVersionMax="47" xr10:uidLastSave="{ABD4A539-7F96-44F3-8B0E-77ACA7EDCBD8}"/>
  <bookViews>
    <workbookView xWindow="-110" yWindow="-110" windowWidth="19420" windowHeight="12220" xr2:uid="{00000000-000D-0000-FFFF-FFFF00000000}"/>
  </bookViews>
  <sheets>
    <sheet name="cnz" sheetId="2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1" i="2" l="1"/>
  <c r="J92" i="2"/>
  <c r="J93" i="2"/>
  <c r="J94" i="2"/>
  <c r="J90" i="2"/>
  <c r="J86" i="2"/>
  <c r="J87" i="2"/>
  <c r="J88" i="2"/>
  <c r="J89" i="2"/>
  <c r="J85" i="2"/>
  <c r="J81" i="2"/>
  <c r="J82" i="2"/>
  <c r="J83" i="2"/>
  <c r="J84" i="2"/>
  <c r="J80" i="2"/>
  <c r="J68" i="2"/>
  <c r="J69" i="2"/>
  <c r="J70" i="2"/>
  <c r="J71" i="2"/>
  <c r="J72" i="2"/>
  <c r="J73" i="2"/>
  <c r="J74" i="2"/>
  <c r="J75" i="2"/>
  <c r="J76" i="2"/>
  <c r="J77" i="2"/>
  <c r="J78" i="2"/>
  <c r="J79" i="2"/>
  <c r="J67" i="2"/>
  <c r="J63" i="2"/>
  <c r="J64" i="2"/>
  <c r="J65" i="2"/>
  <c r="J66" i="2"/>
  <c r="J62" i="2"/>
  <c r="J50" i="2"/>
  <c r="J51" i="2"/>
  <c r="J52" i="2"/>
  <c r="J53" i="2"/>
  <c r="J54" i="2"/>
  <c r="J55" i="2"/>
  <c r="J56" i="2"/>
  <c r="J57" i="2"/>
  <c r="J58" i="2"/>
  <c r="J59" i="2"/>
  <c r="J60" i="2"/>
  <c r="J61" i="2"/>
  <c r="J49" i="2"/>
  <c r="J45" i="2"/>
  <c r="J46" i="2"/>
  <c r="J47" i="2"/>
  <c r="J48" i="2"/>
  <c r="J44" i="2"/>
  <c r="J32" i="2"/>
  <c r="J33" i="2"/>
  <c r="J34" i="2"/>
  <c r="J35" i="2"/>
  <c r="J36" i="2"/>
  <c r="J37" i="2"/>
  <c r="J38" i="2"/>
  <c r="J39" i="2"/>
  <c r="J40" i="2"/>
  <c r="J41" i="2"/>
  <c r="J42" i="2"/>
  <c r="J43" i="2"/>
  <c r="J31" i="2"/>
  <c r="J20" i="2"/>
  <c r="J21" i="2"/>
  <c r="J22" i="2"/>
  <c r="J23" i="2"/>
  <c r="J24" i="2"/>
  <c r="J25" i="2"/>
  <c r="J26" i="2"/>
  <c r="J27" i="2"/>
  <c r="J28" i="2"/>
  <c r="J29" i="2"/>
  <c r="J30" i="2"/>
  <c r="J19" i="2"/>
  <c r="J8" i="2"/>
  <c r="J9" i="2"/>
  <c r="J10" i="2"/>
  <c r="J11" i="2"/>
  <c r="J12" i="2"/>
  <c r="J13" i="2"/>
  <c r="J14" i="2"/>
  <c r="J15" i="2"/>
  <c r="J16" i="2"/>
  <c r="J17" i="2"/>
  <c r="J18" i="2"/>
  <c r="J7" i="2"/>
  <c r="K127" i="2"/>
  <c r="K106" i="2"/>
  <c r="K100" i="2"/>
  <c r="G91" i="2"/>
  <c r="G92" i="2" s="1"/>
  <c r="G93" i="2" s="1"/>
  <c r="G94" i="2" s="1"/>
  <c r="G86" i="2"/>
  <c r="G87" i="2" s="1"/>
  <c r="G88" i="2" s="1"/>
  <c r="G89" i="2" s="1"/>
  <c r="G81" i="2"/>
  <c r="G82" i="2" s="1"/>
  <c r="G83" i="2" s="1"/>
  <c r="G84" i="2" s="1"/>
  <c r="K75" i="2"/>
  <c r="K71" i="2"/>
  <c r="G68" i="2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63" i="2"/>
  <c r="G64" i="2" s="1"/>
  <c r="G65" i="2" s="1"/>
  <c r="G66" i="2" s="1"/>
  <c r="G50" i="2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32" i="2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20" i="2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L9" i="2"/>
  <c r="K9" i="2"/>
  <c r="L8" i="2"/>
  <c r="K8" i="2"/>
  <c r="G8" i="2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L7" i="2"/>
  <c r="K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000-000001000000}">
      <text>
        <r>
          <rPr>
            <b/>
            <sz val="8"/>
            <rFont val="Tahoma"/>
            <charset val="134"/>
          </rPr>
          <t>Insert Table</t>
        </r>
      </text>
    </comment>
    <comment ref="C43" authorId="0" shapeId="0" xr:uid="{00000000-0006-0000-0000-000002000000}">
      <text>
        <r>
          <rPr>
            <b/>
            <sz val="8"/>
            <rFont val="Tahoma"/>
            <charset val="134"/>
          </rPr>
          <t>Insert Table</t>
        </r>
      </text>
    </comment>
    <comment ref="B67" authorId="0" shapeId="0" xr:uid="{00000000-0006-0000-0000-000003000000}">
      <text>
        <r>
          <rPr>
            <b/>
            <sz val="8"/>
            <rFont val="Tahoma"/>
            <charset val="134"/>
          </rPr>
          <t>Insert Table</t>
        </r>
      </text>
    </comment>
    <comment ref="B92" authorId="0" shapeId="0" xr:uid="{00000000-0006-0000-0000-000004000000}">
      <text>
        <r>
          <rPr>
            <b/>
            <sz val="8"/>
            <rFont val="Tahoma"/>
            <charset val="134"/>
          </rPr>
          <t>Insert Table</t>
        </r>
      </text>
    </comment>
    <comment ref="B125" authorId="0" shapeId="0" xr:uid="{00000000-0006-0000-0000-000005000000}">
      <text>
        <r>
          <rPr>
            <b/>
            <sz val="8"/>
            <rFont val="Tahoma"/>
            <charset val="134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<sst xmlns="http://schemas.openxmlformats.org/spreadsheetml/2006/main" count="199" uniqueCount="53">
  <si>
    <t xml:space="preserve">*We have updated the learning curves for DAC and CCUS under CNZ </t>
  </si>
  <si>
    <t>TimeSlice</t>
  </si>
  <si>
    <t>LimType</t>
  </si>
  <si>
    <t>Attribute</t>
  </si>
  <si>
    <t>Year</t>
  </si>
  <si>
    <t>AllRegions</t>
  </si>
  <si>
    <t>Pset_PN</t>
  </si>
  <si>
    <t>INVCOST</t>
  </si>
  <si>
    <t>TRA_Bus_BEV01</t>
  </si>
  <si>
    <t>*Original is decrease to 90%</t>
  </si>
  <si>
    <t>TRA_Bus_PHEV01</t>
  </si>
  <si>
    <t>TRA_Bus_HEV01</t>
  </si>
  <si>
    <t>TRA_Mot_ELC1</t>
  </si>
  <si>
    <t>TRA_Rai_Pas-ELC01</t>
  </si>
  <si>
    <t>TRA_Rai_Frt-ELC01</t>
  </si>
  <si>
    <t>TRA_Car_BEV01</t>
  </si>
  <si>
    <t>TRA_Car_PHEV01</t>
  </si>
  <si>
    <t>TRA_Car_HEV01</t>
  </si>
  <si>
    <t>TRA_Tru_BEV01</t>
  </si>
  <si>
    <t>TRA_Tru_PHEV01</t>
  </si>
  <si>
    <t>TRA_Tru_HEV01</t>
  </si>
  <si>
    <t>EUCSPSOL201</t>
  </si>
  <si>
    <t>EUCSPSOL301</t>
  </si>
  <si>
    <t>EUCSPSOL501</t>
  </si>
  <si>
    <t>EUCSPSOL601</t>
  </si>
  <si>
    <t>EUCSPSOL101</t>
  </si>
  <si>
    <t>EUCSPSOL401</t>
  </si>
  <si>
    <t>EUPVSOLL101</t>
  </si>
  <si>
    <t>EUPVSOLL201</t>
  </si>
  <si>
    <t>EUPVSOLS101</t>
  </si>
  <si>
    <t>EUPVSOLS201</t>
  </si>
  <si>
    <t>EUPVSOLM101</t>
  </si>
  <si>
    <t>EUPVSOLM201</t>
  </si>
  <si>
    <t>EUPVSOLHC01</t>
  </si>
  <si>
    <t>EUWINOFH01</t>
  </si>
  <si>
    <t>EUWINOFV01</t>
  </si>
  <si>
    <t>EUWINONH01</t>
  </si>
  <si>
    <t>EUWINONL01</t>
  </si>
  <si>
    <t>EUWINONM01</t>
  </si>
  <si>
    <t>STGHTH01</t>
  </si>
  <si>
    <t>STGHTH02</t>
  </si>
  <si>
    <t>*BATS*</t>
  </si>
  <si>
    <t>*CAESS*</t>
  </si>
  <si>
    <t>*HYDPS*</t>
  </si>
  <si>
    <t>*0.7111</t>
  </si>
  <si>
    <t>*0.757895</t>
  </si>
  <si>
    <t>*0.466667</t>
  </si>
  <si>
    <t>*0.977778</t>
  </si>
  <si>
    <t>*0.631579</t>
  </si>
  <si>
    <t>*0.976737</t>
  </si>
  <si>
    <t>*1.43425</t>
  </si>
  <si>
    <t>*1.68</t>
  </si>
  <si>
    <t>~TFM_UPD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</si>
</sst>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1"/>
      <color indexed="8"/>
      <name val="Calibri"/>
      <charset val="134"/>
    </font>
    <font>
      <b/>
      <sz val="8"/>
      <name val="Tahoma"/>
      <charset val="134"/>
    </font>
    <font>
      <sz val="11"/>
      <color theme="1"/>
      <name val="Calibri"/>
      <charset val="134"/>
      <scheme val="minor"/>
    </font>
    <font>
      <sz val="8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6" fillId="0" borderId="0"/>
    <xf numFmtId="0" fontId="3" fillId="0" borderId="0"/>
  </cellStyleXfs>
  <cellXfs count="13">
    <xf numFmtId="0" fontId="0" fillId="0" borderId="0" xfId="0"/>
    <xf numFmtId="0" fontId="1" fillId="0" borderId="0" xfId="0" applyFont="1" applyFill="1" applyAlignment="1"/>
    <xf numFmtId="0" fontId="0" fillId="0" borderId="0" xfId="0" applyFont="1" applyFill="1" applyAlignment="1"/>
    <xf numFmtId="0" fontId="2" fillId="0" borderId="0" xfId="0" applyFont="1" applyFill="1" applyAlignment="1">
      <alignment horizontal="center"/>
    </xf>
    <xf numFmtId="0" fontId="2" fillId="2" borderId="1" xfId="0" applyFont="1" applyFill="1" applyBorder="1" applyAlignment="1"/>
    <xf numFmtId="0" fontId="2" fillId="3" borderId="1" xfId="0" applyFont="1" applyFill="1" applyBorder="1" applyAlignment="1"/>
    <xf numFmtId="0" fontId="3" fillId="2" borderId="1" xfId="0" applyFont="1" applyFill="1" applyBorder="1" applyAlignment="1"/>
    <xf numFmtId="0" fontId="2" fillId="2" borderId="2" xfId="2" applyFont="1" applyFill="1" applyBorder="1" applyAlignment="1">
      <alignment horizontal="right" vertical="center"/>
    </xf>
    <xf numFmtId="0" fontId="6" fillId="0" borderId="0" xfId="1"/>
    <xf numFmtId="0" fontId="0" fillId="0" borderId="0" xfId="1" applyFont="1"/>
    <xf numFmtId="0" fontId="4" fillId="0" borderId="0" xfId="0" applyFont="1" applyFill="1" applyBorder="1" applyAlignment="1"/>
    <xf numFmtId="0" fontId="0" fillId="4" borderId="0" xfId="0" applyFill="1"/>
    <xf numFmtId="0" fontId="3" fillId="0" borderId="0" xfId="0" applyFont="1" applyFill="1" applyAlignment="1">
      <alignment vertical="center"/>
    </xf>
  </cellXfs>
  <cellStyles count="3">
    <cellStyle name="Normal" xfId="0" builtinId="0"/>
    <cellStyle name="Normal 11 2 2" xfId="1" xr:uid="{00000000-0005-0000-0000-000031000000}"/>
    <cellStyle name="Normal 4" xfId="2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li9/OneDrive%20-%20McGill%20University/Desktop/CAN_TIMES_v2%20-%20Copy%20-%20Copy/SubRES_TMPL/SubRES_NewTechForOtherSe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1"/>
      <sheetName val="TRA2"/>
      <sheetName val="TRA3"/>
      <sheetName val="RSD"/>
      <sheetName val="COM"/>
      <sheetName val="AGR"/>
      <sheetName val="PRIorSUP_VACANT"/>
      <sheetName val="ELC_DEFINED_IN_OTHERS"/>
    </sheetNames>
    <sheetDataSet>
      <sheetData sheetId="0"/>
      <sheetData sheetId="1"/>
      <sheetData sheetId="2">
        <row r="5">
          <cell r="L5">
            <v>1537.8356387306801</v>
          </cell>
        </row>
        <row r="6">
          <cell r="L6">
            <v>1537.8356387306801</v>
          </cell>
        </row>
        <row r="8">
          <cell r="L8">
            <v>1537.8356387306801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36"/>
  <sheetViews>
    <sheetView tabSelected="1" topLeftCell="B1" workbookViewId="0">
      <selection activeCell="C8" sqref="C8"/>
    </sheetView>
  </sheetViews>
  <sheetFormatPr defaultColWidth="8.7265625" defaultRowHeight="14.5"/>
  <cols>
    <col min="5" max="5" width="15.26953125" customWidth="1"/>
    <col min="6" max="7" width="11.36328125" customWidth="1"/>
    <col min="8" max="8" width="18.7265625" customWidth="1"/>
    <col min="11" max="11" width="12.81640625"/>
  </cols>
  <sheetData>
    <row r="1" spans="3:13">
      <c r="J1" s="11" t="s">
        <v>0</v>
      </c>
    </row>
    <row r="5" spans="3:13">
      <c r="C5" s="1" t="s">
        <v>52</v>
      </c>
      <c r="D5" s="2"/>
      <c r="E5" s="2"/>
      <c r="F5" s="2"/>
      <c r="G5" s="2"/>
      <c r="H5" s="3"/>
    </row>
    <row r="6" spans="3:13">
      <c r="C6" s="4" t="s">
        <v>1</v>
      </c>
      <c r="D6" s="4" t="s">
        <v>2</v>
      </c>
      <c r="E6" s="4" t="s">
        <v>3</v>
      </c>
      <c r="F6" s="4" t="s">
        <v>4</v>
      </c>
      <c r="G6" s="5" t="s">
        <v>5</v>
      </c>
      <c r="H6" s="6" t="s">
        <v>6</v>
      </c>
    </row>
    <row r="7" spans="3:13">
      <c r="C7" s="2"/>
      <c r="D7" s="2"/>
      <c r="E7" s="7" t="s">
        <v>7</v>
      </c>
      <c r="F7" s="2">
        <v>2050</v>
      </c>
      <c r="G7" s="2" t="s">
        <v>44</v>
      </c>
      <c r="H7" s="8" t="s">
        <v>8</v>
      </c>
      <c r="J7">
        <f>64/90</f>
        <v>0.71111111111111114</v>
      </c>
      <c r="K7" s="2">
        <f>2100/1.229</f>
        <v>1708.70626525631</v>
      </c>
      <c r="L7" s="2">
        <f>[1]TRA3!$L$5</f>
        <v>1537.8356387306801</v>
      </c>
      <c r="M7" t="s">
        <v>9</v>
      </c>
    </row>
    <row r="8" spans="3:13">
      <c r="C8" s="2"/>
      <c r="D8" s="2"/>
      <c r="E8" s="7" t="s">
        <v>7</v>
      </c>
      <c r="F8" s="2">
        <v>2050</v>
      </c>
      <c r="G8" s="2" t="str">
        <f t="shared" ref="G8:G18" si="0">G7</f>
        <v>*0.7111</v>
      </c>
      <c r="H8" s="8" t="s">
        <v>10</v>
      </c>
      <c r="J8">
        <f t="shared" ref="J8:J18" si="1">64/90</f>
        <v>0.71111111111111114</v>
      </c>
      <c r="K8" s="2">
        <f>2100/1.229</f>
        <v>1708.70626525631</v>
      </c>
      <c r="L8" s="2">
        <f>[1]TRA3!$L$6</f>
        <v>1537.8356387306801</v>
      </c>
    </row>
    <row r="9" spans="3:13">
      <c r="C9" s="2"/>
      <c r="D9" s="2"/>
      <c r="E9" s="7" t="s">
        <v>7</v>
      </c>
      <c r="F9" s="2">
        <v>2050</v>
      </c>
      <c r="G9" s="2" t="str">
        <f t="shared" si="0"/>
        <v>*0.7111</v>
      </c>
      <c r="H9" s="8" t="s">
        <v>11</v>
      </c>
      <c r="J9">
        <f t="shared" si="1"/>
        <v>0.71111111111111114</v>
      </c>
      <c r="K9" s="2">
        <f>K8</f>
        <v>1708.70626525631</v>
      </c>
      <c r="L9" s="2">
        <f>[1]TRA3!$L$8</f>
        <v>1537.8356387306801</v>
      </c>
    </row>
    <row r="10" spans="3:13">
      <c r="C10" s="2"/>
      <c r="D10" s="2"/>
      <c r="E10" s="7" t="s">
        <v>7</v>
      </c>
      <c r="F10" s="2">
        <v>2050</v>
      </c>
      <c r="G10" s="2" t="str">
        <f t="shared" si="0"/>
        <v>*0.7111</v>
      </c>
      <c r="H10" s="8" t="s">
        <v>12</v>
      </c>
      <c r="J10">
        <f t="shared" si="1"/>
        <v>0.71111111111111114</v>
      </c>
      <c r="L10" s="2"/>
    </row>
    <row r="11" spans="3:13">
      <c r="C11" s="2"/>
      <c r="D11" s="2"/>
      <c r="E11" s="7" t="s">
        <v>7</v>
      </c>
      <c r="F11" s="2">
        <v>2050</v>
      </c>
      <c r="G11" s="2" t="str">
        <f t="shared" si="0"/>
        <v>*0.7111</v>
      </c>
      <c r="H11" s="8" t="s">
        <v>13</v>
      </c>
      <c r="J11">
        <f t="shared" si="1"/>
        <v>0.71111111111111114</v>
      </c>
    </row>
    <row r="12" spans="3:13">
      <c r="C12" s="2"/>
      <c r="D12" s="2"/>
      <c r="E12" s="7" t="s">
        <v>7</v>
      </c>
      <c r="F12" s="2">
        <v>2050</v>
      </c>
      <c r="G12" s="2" t="str">
        <f t="shared" si="0"/>
        <v>*0.7111</v>
      </c>
      <c r="H12" s="8" t="s">
        <v>14</v>
      </c>
      <c r="J12">
        <f t="shared" si="1"/>
        <v>0.71111111111111114</v>
      </c>
    </row>
    <row r="13" spans="3:13">
      <c r="C13" s="2"/>
      <c r="D13" s="2"/>
      <c r="E13" s="7" t="s">
        <v>7</v>
      </c>
      <c r="F13" s="2">
        <v>2050</v>
      </c>
      <c r="G13" s="2" t="str">
        <f t="shared" si="0"/>
        <v>*0.7111</v>
      </c>
      <c r="H13" s="9" t="s">
        <v>15</v>
      </c>
      <c r="J13">
        <f t="shared" si="1"/>
        <v>0.71111111111111114</v>
      </c>
    </row>
    <row r="14" spans="3:13">
      <c r="C14" s="2"/>
      <c r="D14" s="2"/>
      <c r="E14" s="7" t="s">
        <v>7</v>
      </c>
      <c r="F14" s="2">
        <v>2050</v>
      </c>
      <c r="G14" s="2" t="str">
        <f t="shared" si="0"/>
        <v>*0.7111</v>
      </c>
      <c r="H14" s="9" t="s">
        <v>16</v>
      </c>
      <c r="J14">
        <f t="shared" si="1"/>
        <v>0.71111111111111114</v>
      </c>
    </row>
    <row r="15" spans="3:13">
      <c r="C15" s="2"/>
      <c r="D15" s="2"/>
      <c r="E15" s="7" t="s">
        <v>7</v>
      </c>
      <c r="F15" s="2">
        <v>2050</v>
      </c>
      <c r="G15" s="2" t="str">
        <f t="shared" si="0"/>
        <v>*0.7111</v>
      </c>
      <c r="H15" s="9" t="s">
        <v>17</v>
      </c>
      <c r="J15">
        <f t="shared" si="1"/>
        <v>0.71111111111111114</v>
      </c>
    </row>
    <row r="16" spans="3:13">
      <c r="C16" s="2"/>
      <c r="D16" s="2"/>
      <c r="E16" s="7" t="s">
        <v>7</v>
      </c>
      <c r="F16" s="2">
        <v>2050</v>
      </c>
      <c r="G16" s="2" t="str">
        <f t="shared" si="0"/>
        <v>*0.7111</v>
      </c>
      <c r="H16" s="9" t="s">
        <v>18</v>
      </c>
      <c r="J16">
        <f t="shared" si="1"/>
        <v>0.71111111111111114</v>
      </c>
    </row>
    <row r="17" spans="4:10">
      <c r="E17" s="7" t="s">
        <v>7</v>
      </c>
      <c r="F17" s="2">
        <v>2050</v>
      </c>
      <c r="G17" s="2" t="str">
        <f t="shared" si="0"/>
        <v>*0.7111</v>
      </c>
      <c r="H17" s="9" t="s">
        <v>19</v>
      </c>
      <c r="J17">
        <f t="shared" si="1"/>
        <v>0.71111111111111114</v>
      </c>
    </row>
    <row r="18" spans="4:10">
      <c r="E18" s="7" t="s">
        <v>7</v>
      </c>
      <c r="F18" s="2">
        <v>2050</v>
      </c>
      <c r="G18" s="2" t="str">
        <f t="shared" si="0"/>
        <v>*0.7111</v>
      </c>
      <c r="H18" s="9" t="s">
        <v>20</v>
      </c>
      <c r="J18">
        <f t="shared" si="1"/>
        <v>0.71111111111111114</v>
      </c>
    </row>
    <row r="19" spans="4:10">
      <c r="E19" s="7" t="s">
        <v>7</v>
      </c>
      <c r="F19" s="2">
        <v>2030</v>
      </c>
      <c r="G19" s="2" t="s">
        <v>45</v>
      </c>
      <c r="H19" s="8" t="s">
        <v>8</v>
      </c>
      <c r="J19">
        <f>72/95</f>
        <v>0.75789473684210529</v>
      </c>
    </row>
    <row r="20" spans="4:10">
      <c r="E20" s="7" t="s">
        <v>7</v>
      </c>
      <c r="F20" s="2">
        <v>2030</v>
      </c>
      <c r="G20" s="2" t="str">
        <f t="shared" ref="G20:G30" si="2">G19</f>
        <v>*0.757895</v>
      </c>
      <c r="H20" s="8" t="s">
        <v>10</v>
      </c>
      <c r="J20">
        <f t="shared" ref="J20:J30" si="3">72/95</f>
        <v>0.75789473684210529</v>
      </c>
    </row>
    <row r="21" spans="4:10">
      <c r="E21" s="7" t="s">
        <v>7</v>
      </c>
      <c r="F21" s="2">
        <v>2030</v>
      </c>
      <c r="G21" s="2" t="str">
        <f t="shared" si="2"/>
        <v>*0.757895</v>
      </c>
      <c r="H21" s="8" t="s">
        <v>11</v>
      </c>
      <c r="J21">
        <f t="shared" si="3"/>
        <v>0.75789473684210529</v>
      </c>
    </row>
    <row r="22" spans="4:10">
      <c r="E22" s="7" t="s">
        <v>7</v>
      </c>
      <c r="F22" s="2">
        <v>2030</v>
      </c>
      <c r="G22" s="2" t="str">
        <f t="shared" si="2"/>
        <v>*0.757895</v>
      </c>
      <c r="H22" s="8" t="s">
        <v>12</v>
      </c>
      <c r="J22">
        <f t="shared" si="3"/>
        <v>0.75789473684210529</v>
      </c>
    </row>
    <row r="23" spans="4:10">
      <c r="E23" s="7" t="s">
        <v>7</v>
      </c>
      <c r="F23" s="2">
        <v>2030</v>
      </c>
      <c r="G23" s="2" t="str">
        <f t="shared" si="2"/>
        <v>*0.757895</v>
      </c>
      <c r="H23" s="8" t="s">
        <v>13</v>
      </c>
      <c r="J23">
        <f t="shared" si="3"/>
        <v>0.75789473684210529</v>
      </c>
    </row>
    <row r="24" spans="4:10">
      <c r="E24" s="7" t="s">
        <v>7</v>
      </c>
      <c r="F24" s="2">
        <v>2030</v>
      </c>
      <c r="G24" s="2" t="str">
        <f t="shared" si="2"/>
        <v>*0.757895</v>
      </c>
      <c r="H24" s="8" t="s">
        <v>14</v>
      </c>
      <c r="J24">
        <f t="shared" si="3"/>
        <v>0.75789473684210529</v>
      </c>
    </row>
    <row r="25" spans="4:10">
      <c r="E25" s="7" t="s">
        <v>7</v>
      </c>
      <c r="F25" s="2">
        <v>2030</v>
      </c>
      <c r="G25" s="2" t="str">
        <f t="shared" si="2"/>
        <v>*0.757895</v>
      </c>
      <c r="H25" s="9" t="s">
        <v>15</v>
      </c>
      <c r="J25">
        <f t="shared" si="3"/>
        <v>0.75789473684210529</v>
      </c>
    </row>
    <row r="26" spans="4:10">
      <c r="E26" s="7" t="s">
        <v>7</v>
      </c>
      <c r="F26" s="2">
        <v>2030</v>
      </c>
      <c r="G26" s="2" t="str">
        <f t="shared" si="2"/>
        <v>*0.757895</v>
      </c>
      <c r="H26" s="9" t="s">
        <v>16</v>
      </c>
      <c r="J26">
        <f t="shared" si="3"/>
        <v>0.75789473684210529</v>
      </c>
    </row>
    <row r="27" spans="4:10">
      <c r="E27" s="7" t="s">
        <v>7</v>
      </c>
      <c r="F27" s="2">
        <v>2030</v>
      </c>
      <c r="G27" s="2" t="str">
        <f t="shared" si="2"/>
        <v>*0.757895</v>
      </c>
      <c r="H27" s="9" t="s">
        <v>17</v>
      </c>
      <c r="J27">
        <f t="shared" si="3"/>
        <v>0.75789473684210529</v>
      </c>
    </row>
    <row r="28" spans="4:10">
      <c r="E28" s="7" t="s">
        <v>7</v>
      </c>
      <c r="F28" s="2">
        <v>2030</v>
      </c>
      <c r="G28" s="2" t="str">
        <f t="shared" si="2"/>
        <v>*0.757895</v>
      </c>
      <c r="H28" s="9" t="s">
        <v>18</v>
      </c>
      <c r="J28">
        <f t="shared" si="3"/>
        <v>0.75789473684210529</v>
      </c>
    </row>
    <row r="29" spans="4:10">
      <c r="E29" s="7" t="s">
        <v>7</v>
      </c>
      <c r="F29" s="2">
        <v>2030</v>
      </c>
      <c r="G29" s="2" t="str">
        <f t="shared" si="2"/>
        <v>*0.757895</v>
      </c>
      <c r="H29" s="9" t="s">
        <v>19</v>
      </c>
      <c r="J29">
        <f t="shared" si="3"/>
        <v>0.75789473684210529</v>
      </c>
    </row>
    <row r="30" spans="4:10">
      <c r="E30" s="7" t="s">
        <v>7</v>
      </c>
      <c r="F30" s="2">
        <v>2030</v>
      </c>
      <c r="G30" s="2" t="str">
        <f t="shared" si="2"/>
        <v>*0.757895</v>
      </c>
      <c r="H30" s="9" t="s">
        <v>20</v>
      </c>
      <c r="J30">
        <f t="shared" si="3"/>
        <v>0.75789473684210529</v>
      </c>
    </row>
    <row r="31" spans="4:10">
      <c r="D31" s="2"/>
      <c r="E31" s="7" t="s">
        <v>7</v>
      </c>
      <c r="F31" s="2">
        <v>2050</v>
      </c>
      <c r="G31" s="2" t="s">
        <v>46</v>
      </c>
      <c r="H31" s="10" t="s">
        <v>21</v>
      </c>
      <c r="J31">
        <f>42/90</f>
        <v>0.46666666666666667</v>
      </c>
    </row>
    <row r="32" spans="4:10">
      <c r="D32" s="2"/>
      <c r="E32" s="7" t="s">
        <v>7</v>
      </c>
      <c r="F32" s="2">
        <v>2050</v>
      </c>
      <c r="G32" s="2" t="str">
        <f>G31</f>
        <v>*0.466667</v>
      </c>
      <c r="H32" s="10" t="s">
        <v>22</v>
      </c>
      <c r="J32">
        <f t="shared" ref="J32:J43" si="4">42/90</f>
        <v>0.46666666666666667</v>
      </c>
    </row>
    <row r="33" spans="3:10">
      <c r="D33" s="2"/>
      <c r="E33" s="7" t="s">
        <v>7</v>
      </c>
      <c r="F33" s="2">
        <v>2050</v>
      </c>
      <c r="G33" s="2" t="str">
        <f t="shared" ref="G33:G43" si="5">G32</f>
        <v>*0.466667</v>
      </c>
      <c r="H33" s="10" t="s">
        <v>23</v>
      </c>
      <c r="J33">
        <f t="shared" si="4"/>
        <v>0.46666666666666667</v>
      </c>
    </row>
    <row r="34" spans="3:10">
      <c r="D34" s="2"/>
      <c r="E34" s="7" t="s">
        <v>7</v>
      </c>
      <c r="F34" s="2">
        <v>2050</v>
      </c>
      <c r="G34" s="2" t="str">
        <f t="shared" si="5"/>
        <v>*0.466667</v>
      </c>
      <c r="H34" s="10" t="s">
        <v>24</v>
      </c>
      <c r="J34">
        <f t="shared" si="4"/>
        <v>0.46666666666666667</v>
      </c>
    </row>
    <row r="35" spans="3:10">
      <c r="D35" s="2"/>
      <c r="E35" s="7" t="s">
        <v>7</v>
      </c>
      <c r="F35" s="2">
        <v>2050</v>
      </c>
      <c r="G35" s="2" t="str">
        <f t="shared" si="5"/>
        <v>*0.466667</v>
      </c>
      <c r="H35" s="10" t="s">
        <v>25</v>
      </c>
      <c r="J35">
        <f t="shared" si="4"/>
        <v>0.46666666666666667</v>
      </c>
    </row>
    <row r="36" spans="3:10">
      <c r="D36" s="2"/>
      <c r="E36" s="7" t="s">
        <v>7</v>
      </c>
      <c r="F36" s="2">
        <v>2050</v>
      </c>
      <c r="G36" s="2" t="str">
        <f t="shared" si="5"/>
        <v>*0.466667</v>
      </c>
      <c r="H36" s="10" t="s">
        <v>26</v>
      </c>
      <c r="J36">
        <f t="shared" si="4"/>
        <v>0.46666666666666667</v>
      </c>
    </row>
    <row r="37" spans="3:10">
      <c r="D37" s="2"/>
      <c r="E37" s="7" t="s">
        <v>7</v>
      </c>
      <c r="F37" s="2">
        <v>2050</v>
      </c>
      <c r="G37" s="2" t="str">
        <f t="shared" si="5"/>
        <v>*0.466667</v>
      </c>
      <c r="H37" s="10" t="s">
        <v>27</v>
      </c>
      <c r="J37">
        <f t="shared" si="4"/>
        <v>0.46666666666666667</v>
      </c>
    </row>
    <row r="38" spans="3:10">
      <c r="D38" s="2"/>
      <c r="E38" s="7" t="s">
        <v>7</v>
      </c>
      <c r="F38" s="2">
        <v>2050</v>
      </c>
      <c r="G38" s="2" t="str">
        <f t="shared" si="5"/>
        <v>*0.466667</v>
      </c>
      <c r="H38" s="10" t="s">
        <v>28</v>
      </c>
      <c r="J38">
        <f t="shared" si="4"/>
        <v>0.46666666666666667</v>
      </c>
    </row>
    <row r="39" spans="3:10">
      <c r="D39" s="2"/>
      <c r="E39" s="7" t="s">
        <v>7</v>
      </c>
      <c r="F39" s="2">
        <v>2050</v>
      </c>
      <c r="G39" s="2" t="str">
        <f t="shared" si="5"/>
        <v>*0.466667</v>
      </c>
      <c r="H39" s="10" t="s">
        <v>29</v>
      </c>
      <c r="J39">
        <f t="shared" si="4"/>
        <v>0.46666666666666667</v>
      </c>
    </row>
    <row r="40" spans="3:10">
      <c r="D40" s="2"/>
      <c r="E40" s="7" t="s">
        <v>7</v>
      </c>
      <c r="F40" s="2">
        <v>2050</v>
      </c>
      <c r="G40" s="2" t="str">
        <f t="shared" si="5"/>
        <v>*0.466667</v>
      </c>
      <c r="H40" s="10" t="s">
        <v>30</v>
      </c>
      <c r="J40">
        <f t="shared" si="4"/>
        <v>0.46666666666666667</v>
      </c>
    </row>
    <row r="41" spans="3:10">
      <c r="E41" s="7" t="s">
        <v>7</v>
      </c>
      <c r="F41" s="2">
        <v>2050</v>
      </c>
      <c r="G41" s="2" t="str">
        <f t="shared" si="5"/>
        <v>*0.466667</v>
      </c>
      <c r="H41" s="10" t="s">
        <v>31</v>
      </c>
      <c r="J41">
        <f t="shared" si="4"/>
        <v>0.46666666666666667</v>
      </c>
    </row>
    <row r="42" spans="3:10">
      <c r="E42" s="7" t="s">
        <v>7</v>
      </c>
      <c r="F42" s="2">
        <v>2050</v>
      </c>
      <c r="G42" s="2" t="str">
        <f t="shared" si="5"/>
        <v>*0.466667</v>
      </c>
      <c r="H42" s="10" t="s">
        <v>32</v>
      </c>
      <c r="J42">
        <f t="shared" si="4"/>
        <v>0.46666666666666667</v>
      </c>
    </row>
    <row r="43" spans="3:10">
      <c r="C43" s="1"/>
      <c r="E43" s="7" t="s">
        <v>7</v>
      </c>
      <c r="F43" s="2">
        <v>2050</v>
      </c>
      <c r="G43" s="2" t="str">
        <f t="shared" si="5"/>
        <v>*0.466667</v>
      </c>
      <c r="H43" s="10" t="s">
        <v>33</v>
      </c>
      <c r="J43">
        <f t="shared" si="4"/>
        <v>0.46666666666666667</v>
      </c>
    </row>
    <row r="44" spans="3:10">
      <c r="C44" s="4"/>
      <c r="E44" s="7" t="s">
        <v>7</v>
      </c>
      <c r="F44" s="2">
        <v>2050</v>
      </c>
      <c r="G44" t="s">
        <v>47</v>
      </c>
      <c r="H44" s="10" t="s">
        <v>34</v>
      </c>
      <c r="J44">
        <f>88/90</f>
        <v>0.97777777777777775</v>
      </c>
    </row>
    <row r="45" spans="3:10">
      <c r="C45" s="2"/>
      <c r="E45" s="7" t="s">
        <v>7</v>
      </c>
      <c r="F45" s="2">
        <v>2050</v>
      </c>
      <c r="G45" t="s">
        <v>47</v>
      </c>
      <c r="H45" s="10" t="s">
        <v>35</v>
      </c>
      <c r="J45">
        <f t="shared" ref="J45:J48" si="6">88/90</f>
        <v>0.97777777777777775</v>
      </c>
    </row>
    <row r="46" spans="3:10">
      <c r="C46" s="2"/>
      <c r="E46" s="7" t="s">
        <v>7</v>
      </c>
      <c r="F46" s="2">
        <v>2050</v>
      </c>
      <c r="G46" t="s">
        <v>47</v>
      </c>
      <c r="H46" s="10" t="s">
        <v>36</v>
      </c>
      <c r="J46">
        <f t="shared" si="6"/>
        <v>0.97777777777777775</v>
      </c>
    </row>
    <row r="47" spans="3:10">
      <c r="C47" s="2"/>
      <c r="E47" s="7" t="s">
        <v>7</v>
      </c>
      <c r="F47" s="2">
        <v>2050</v>
      </c>
      <c r="G47" t="s">
        <v>47</v>
      </c>
      <c r="H47" s="10" t="s">
        <v>37</v>
      </c>
      <c r="J47">
        <f t="shared" si="6"/>
        <v>0.97777777777777775</v>
      </c>
    </row>
    <row r="48" spans="3:10">
      <c r="C48" s="2"/>
      <c r="E48" s="7" t="s">
        <v>7</v>
      </c>
      <c r="F48" s="2">
        <v>2050</v>
      </c>
      <c r="G48" t="s">
        <v>47</v>
      </c>
      <c r="H48" s="10" t="s">
        <v>38</v>
      </c>
      <c r="J48">
        <f t="shared" si="6"/>
        <v>0.97777777777777775</v>
      </c>
    </row>
    <row r="49" spans="3:10">
      <c r="C49" s="2"/>
      <c r="D49" s="2"/>
      <c r="E49" s="7" t="s">
        <v>7</v>
      </c>
      <c r="F49" s="2">
        <v>2030</v>
      </c>
      <c r="G49" s="2" t="s">
        <v>48</v>
      </c>
      <c r="H49" s="10" t="s">
        <v>21</v>
      </c>
      <c r="J49">
        <f>60/95</f>
        <v>0.63157894736842102</v>
      </c>
    </row>
    <row r="50" spans="3:10">
      <c r="C50" s="2"/>
      <c r="D50" s="2"/>
      <c r="E50" s="7" t="s">
        <v>7</v>
      </c>
      <c r="F50" s="2">
        <v>2030</v>
      </c>
      <c r="G50" s="2" t="str">
        <f t="shared" ref="G50:G61" si="7">G49</f>
        <v>*0.631579</v>
      </c>
      <c r="H50" s="10" t="s">
        <v>22</v>
      </c>
      <c r="J50">
        <f t="shared" ref="J50:J61" si="8">60/95</f>
        <v>0.63157894736842102</v>
      </c>
    </row>
    <row r="51" spans="3:10">
      <c r="C51" s="2"/>
      <c r="D51" s="2"/>
      <c r="E51" s="7" t="s">
        <v>7</v>
      </c>
      <c r="F51" s="2">
        <v>2030</v>
      </c>
      <c r="G51" s="2" t="str">
        <f t="shared" si="7"/>
        <v>*0.631579</v>
      </c>
      <c r="H51" s="10" t="s">
        <v>23</v>
      </c>
      <c r="J51">
        <f t="shared" si="8"/>
        <v>0.63157894736842102</v>
      </c>
    </row>
    <row r="52" spans="3:10">
      <c r="C52" s="2"/>
      <c r="D52" s="2"/>
      <c r="E52" s="7" t="s">
        <v>7</v>
      </c>
      <c r="F52" s="2">
        <v>2030</v>
      </c>
      <c r="G52" s="2" t="str">
        <f t="shared" si="7"/>
        <v>*0.631579</v>
      </c>
      <c r="H52" s="10" t="s">
        <v>24</v>
      </c>
      <c r="J52">
        <f t="shared" si="8"/>
        <v>0.63157894736842102</v>
      </c>
    </row>
    <row r="53" spans="3:10">
      <c r="C53" s="2"/>
      <c r="D53" s="2"/>
      <c r="E53" s="7" t="s">
        <v>7</v>
      </c>
      <c r="F53" s="2">
        <v>2030</v>
      </c>
      <c r="G53" s="2" t="str">
        <f t="shared" si="7"/>
        <v>*0.631579</v>
      </c>
      <c r="H53" s="10" t="s">
        <v>25</v>
      </c>
      <c r="J53">
        <f t="shared" si="8"/>
        <v>0.63157894736842102</v>
      </c>
    </row>
    <row r="54" spans="3:10">
      <c r="C54" s="2"/>
      <c r="D54" s="2"/>
      <c r="E54" s="7" t="s">
        <v>7</v>
      </c>
      <c r="F54" s="2">
        <v>2030</v>
      </c>
      <c r="G54" s="2" t="str">
        <f t="shared" si="7"/>
        <v>*0.631579</v>
      </c>
      <c r="H54" s="10" t="s">
        <v>26</v>
      </c>
      <c r="J54">
        <f t="shared" si="8"/>
        <v>0.63157894736842102</v>
      </c>
    </row>
    <row r="55" spans="3:10">
      <c r="D55" s="2"/>
      <c r="E55" s="7" t="s">
        <v>7</v>
      </c>
      <c r="F55" s="2">
        <v>2030</v>
      </c>
      <c r="G55" s="2" t="str">
        <f t="shared" si="7"/>
        <v>*0.631579</v>
      </c>
      <c r="H55" s="10" t="s">
        <v>27</v>
      </c>
      <c r="J55">
        <f t="shared" si="8"/>
        <v>0.63157894736842102</v>
      </c>
    </row>
    <row r="56" spans="3:10">
      <c r="D56" s="2"/>
      <c r="E56" s="7" t="s">
        <v>7</v>
      </c>
      <c r="F56" s="2">
        <v>2030</v>
      </c>
      <c r="G56" s="2" t="str">
        <f t="shared" si="7"/>
        <v>*0.631579</v>
      </c>
      <c r="H56" s="10" t="s">
        <v>28</v>
      </c>
      <c r="J56">
        <f t="shared" si="8"/>
        <v>0.63157894736842102</v>
      </c>
    </row>
    <row r="57" spans="3:10">
      <c r="D57" s="2"/>
      <c r="E57" s="7" t="s">
        <v>7</v>
      </c>
      <c r="F57" s="2">
        <v>2030</v>
      </c>
      <c r="G57" s="2" t="str">
        <f t="shared" si="7"/>
        <v>*0.631579</v>
      </c>
      <c r="H57" s="10" t="s">
        <v>29</v>
      </c>
      <c r="J57">
        <f t="shared" si="8"/>
        <v>0.63157894736842102</v>
      </c>
    </row>
    <row r="58" spans="3:10">
      <c r="D58" s="2"/>
      <c r="E58" s="7" t="s">
        <v>7</v>
      </c>
      <c r="F58" s="2">
        <v>2030</v>
      </c>
      <c r="G58" s="2" t="str">
        <f t="shared" si="7"/>
        <v>*0.631579</v>
      </c>
      <c r="H58" s="10" t="s">
        <v>30</v>
      </c>
      <c r="J58">
        <f t="shared" si="8"/>
        <v>0.63157894736842102</v>
      </c>
    </row>
    <row r="59" spans="3:10">
      <c r="E59" s="7" t="s">
        <v>7</v>
      </c>
      <c r="F59" s="2">
        <v>2030</v>
      </c>
      <c r="G59" s="2" t="str">
        <f t="shared" si="7"/>
        <v>*0.631579</v>
      </c>
      <c r="H59" s="10" t="s">
        <v>31</v>
      </c>
      <c r="J59">
        <f t="shared" si="8"/>
        <v>0.63157894736842102</v>
      </c>
    </row>
    <row r="60" spans="3:10">
      <c r="E60" s="7" t="s">
        <v>7</v>
      </c>
      <c r="F60" s="2">
        <v>2030</v>
      </c>
      <c r="G60" s="2" t="str">
        <f t="shared" si="7"/>
        <v>*0.631579</v>
      </c>
      <c r="H60" s="10" t="s">
        <v>32</v>
      </c>
      <c r="J60">
        <f t="shared" si="8"/>
        <v>0.63157894736842102</v>
      </c>
    </row>
    <row r="61" spans="3:10">
      <c r="E61" s="7" t="s">
        <v>7</v>
      </c>
      <c r="F61" s="2">
        <v>2030</v>
      </c>
      <c r="G61" s="2" t="str">
        <f t="shared" si="7"/>
        <v>*0.631579</v>
      </c>
      <c r="H61" s="10" t="s">
        <v>33</v>
      </c>
      <c r="J61">
        <f t="shared" si="8"/>
        <v>0.63157894736842102</v>
      </c>
    </row>
    <row r="62" spans="3:10">
      <c r="E62" s="7" t="s">
        <v>7</v>
      </c>
      <c r="F62" s="2">
        <v>2030</v>
      </c>
      <c r="G62" t="s">
        <v>49</v>
      </c>
      <c r="H62" s="10" t="s">
        <v>34</v>
      </c>
      <c r="J62">
        <f>92.79/95</f>
        <v>0.97673684210526324</v>
      </c>
    </row>
    <row r="63" spans="3:10">
      <c r="E63" s="7" t="s">
        <v>7</v>
      </c>
      <c r="F63" s="2">
        <v>2030</v>
      </c>
      <c r="G63" t="str">
        <f t="shared" ref="G63:G66" si="9">G62</f>
        <v>*0.976737</v>
      </c>
      <c r="H63" s="10" t="s">
        <v>35</v>
      </c>
      <c r="J63">
        <f t="shared" ref="J63:J66" si="10">92.79/95</f>
        <v>0.97673684210526324</v>
      </c>
    </row>
    <row r="64" spans="3:10">
      <c r="E64" s="7" t="s">
        <v>7</v>
      </c>
      <c r="F64" s="2">
        <v>2030</v>
      </c>
      <c r="G64" t="str">
        <f t="shared" si="9"/>
        <v>*0.976737</v>
      </c>
      <c r="H64" s="10" t="s">
        <v>36</v>
      </c>
      <c r="J64">
        <f t="shared" si="10"/>
        <v>0.97673684210526324</v>
      </c>
    </row>
    <row r="65" spans="2:11">
      <c r="E65" s="7" t="s">
        <v>7</v>
      </c>
      <c r="F65" s="2">
        <v>2030</v>
      </c>
      <c r="G65" t="str">
        <f t="shared" si="9"/>
        <v>*0.976737</v>
      </c>
      <c r="H65" s="10" t="s">
        <v>37</v>
      </c>
      <c r="J65">
        <f t="shared" si="10"/>
        <v>0.97673684210526324</v>
      </c>
    </row>
    <row r="66" spans="2:11">
      <c r="E66" s="7" t="s">
        <v>7</v>
      </c>
      <c r="F66" s="2">
        <v>2030</v>
      </c>
      <c r="G66" t="str">
        <f t="shared" si="9"/>
        <v>*0.976737</v>
      </c>
      <c r="H66" s="10" t="s">
        <v>38</v>
      </c>
      <c r="J66">
        <f t="shared" si="10"/>
        <v>0.97673684210526324</v>
      </c>
    </row>
    <row r="67" spans="2:11">
      <c r="B67" s="1"/>
      <c r="C67" s="2"/>
      <c r="D67" s="2"/>
      <c r="E67" s="7" t="s">
        <v>7</v>
      </c>
      <c r="F67" s="2">
        <v>2030</v>
      </c>
      <c r="G67" s="2" t="s">
        <v>48</v>
      </c>
      <c r="H67" s="10" t="s">
        <v>21</v>
      </c>
      <c r="J67">
        <f>60/95</f>
        <v>0.63157894736842102</v>
      </c>
    </row>
    <row r="68" spans="2:11">
      <c r="B68" s="4"/>
      <c r="C68" s="4"/>
      <c r="D68" s="2"/>
      <c r="E68" s="7" t="s">
        <v>7</v>
      </c>
      <c r="F68" s="2">
        <v>2030</v>
      </c>
      <c r="G68" s="2" t="str">
        <f t="shared" ref="G68:G79" si="11">G67</f>
        <v>*0.631579</v>
      </c>
      <c r="H68" s="10" t="s">
        <v>22</v>
      </c>
      <c r="J68">
        <f t="shared" ref="J68:J79" si="12">60/95</f>
        <v>0.63157894736842102</v>
      </c>
    </row>
    <row r="69" spans="2:11">
      <c r="B69" s="2"/>
      <c r="D69" s="2"/>
      <c r="E69" s="7" t="s">
        <v>7</v>
      </c>
      <c r="F69" s="2">
        <v>2030</v>
      </c>
      <c r="G69" s="2" t="str">
        <f t="shared" si="11"/>
        <v>*0.631579</v>
      </c>
      <c r="H69" s="10" t="s">
        <v>23</v>
      </c>
      <c r="J69">
        <f t="shared" si="12"/>
        <v>0.63157894736842102</v>
      </c>
    </row>
    <row r="70" spans="2:11">
      <c r="B70" s="2"/>
      <c r="D70" s="2"/>
      <c r="E70" s="7" t="s">
        <v>7</v>
      </c>
      <c r="F70" s="2">
        <v>2030</v>
      </c>
      <c r="G70" s="2" t="str">
        <f t="shared" si="11"/>
        <v>*0.631579</v>
      </c>
      <c r="H70" s="10" t="s">
        <v>24</v>
      </c>
      <c r="J70">
        <f t="shared" si="12"/>
        <v>0.63157894736842102</v>
      </c>
    </row>
    <row r="71" spans="2:11">
      <c r="B71" s="2"/>
      <c r="D71" s="2"/>
      <c r="E71" s="7" t="s">
        <v>7</v>
      </c>
      <c r="F71" s="2">
        <v>2030</v>
      </c>
      <c r="G71" s="2" t="str">
        <f t="shared" si="11"/>
        <v>*0.631579</v>
      </c>
      <c r="H71" s="10" t="s">
        <v>25</v>
      </c>
      <c r="J71">
        <f t="shared" si="12"/>
        <v>0.63157894736842102</v>
      </c>
      <c r="K71">
        <f>1763/1900</f>
        <v>0.92789473684210499</v>
      </c>
    </row>
    <row r="72" spans="2:11">
      <c r="B72" s="2"/>
      <c r="D72" s="2"/>
      <c r="E72" s="7" t="s">
        <v>7</v>
      </c>
      <c r="F72" s="2">
        <v>2030</v>
      </c>
      <c r="G72" s="2" t="str">
        <f t="shared" si="11"/>
        <v>*0.631579</v>
      </c>
      <c r="H72" s="10" t="s">
        <v>26</v>
      </c>
      <c r="J72">
        <f t="shared" si="12"/>
        <v>0.63157894736842102</v>
      </c>
    </row>
    <row r="73" spans="2:11">
      <c r="B73" s="2"/>
      <c r="D73" s="2"/>
      <c r="E73" s="7" t="s">
        <v>7</v>
      </c>
      <c r="F73" s="2">
        <v>2030</v>
      </c>
      <c r="G73" s="2" t="str">
        <f t="shared" si="11"/>
        <v>*0.631579</v>
      </c>
      <c r="H73" s="10" t="s">
        <v>27</v>
      </c>
      <c r="J73">
        <f t="shared" si="12"/>
        <v>0.63157894736842102</v>
      </c>
    </row>
    <row r="74" spans="2:11">
      <c r="B74" s="2"/>
      <c r="D74" s="2"/>
      <c r="E74" s="7" t="s">
        <v>7</v>
      </c>
      <c r="F74" s="2">
        <v>2030</v>
      </c>
      <c r="G74" s="2" t="str">
        <f t="shared" si="11"/>
        <v>*0.631579</v>
      </c>
      <c r="H74" s="10" t="s">
        <v>28</v>
      </c>
      <c r="J74">
        <f t="shared" si="12"/>
        <v>0.63157894736842102</v>
      </c>
    </row>
    <row r="75" spans="2:11">
      <c r="B75" s="2"/>
      <c r="D75" s="2"/>
      <c r="E75" s="7" t="s">
        <v>7</v>
      </c>
      <c r="F75" s="2">
        <v>2030</v>
      </c>
      <c r="G75" s="2" t="str">
        <f t="shared" si="11"/>
        <v>*0.631579</v>
      </c>
      <c r="H75" s="10" t="s">
        <v>29</v>
      </c>
      <c r="J75">
        <f t="shared" si="12"/>
        <v>0.63157894736842102</v>
      </c>
      <c r="K75">
        <f>840/1400</f>
        <v>0.6</v>
      </c>
    </row>
    <row r="76" spans="2:11">
      <c r="B76" s="2"/>
      <c r="D76" s="2"/>
      <c r="E76" s="7" t="s">
        <v>7</v>
      </c>
      <c r="F76" s="2">
        <v>2030</v>
      </c>
      <c r="G76" s="2" t="str">
        <f t="shared" si="11"/>
        <v>*0.631579</v>
      </c>
      <c r="H76" s="10" t="s">
        <v>30</v>
      </c>
      <c r="J76">
        <f t="shared" si="12"/>
        <v>0.63157894736842102</v>
      </c>
    </row>
    <row r="77" spans="2:11">
      <c r="B77" s="2"/>
      <c r="E77" s="7" t="s">
        <v>7</v>
      </c>
      <c r="F77" s="2">
        <v>2030</v>
      </c>
      <c r="G77" s="2" t="str">
        <f t="shared" si="11"/>
        <v>*0.631579</v>
      </c>
      <c r="H77" s="10" t="s">
        <v>31</v>
      </c>
      <c r="J77">
        <f t="shared" si="12"/>
        <v>0.63157894736842102</v>
      </c>
    </row>
    <row r="78" spans="2:11">
      <c r="B78" s="2"/>
      <c r="E78" s="7" t="s">
        <v>7</v>
      </c>
      <c r="F78" s="2">
        <v>2030</v>
      </c>
      <c r="G78" s="2" t="str">
        <f t="shared" si="11"/>
        <v>*0.631579</v>
      </c>
      <c r="H78" s="10" t="s">
        <v>32</v>
      </c>
      <c r="J78">
        <f t="shared" si="12"/>
        <v>0.63157894736842102</v>
      </c>
    </row>
    <row r="79" spans="2:11">
      <c r="E79" s="7" t="s">
        <v>7</v>
      </c>
      <c r="F79" s="2">
        <v>2030</v>
      </c>
      <c r="G79" s="2" t="str">
        <f t="shared" si="11"/>
        <v>*0.631579</v>
      </c>
      <c r="H79" s="10" t="s">
        <v>33</v>
      </c>
      <c r="J79">
        <f t="shared" si="12"/>
        <v>0.63157894736842102</v>
      </c>
    </row>
    <row r="80" spans="2:11">
      <c r="E80" s="7" t="s">
        <v>7</v>
      </c>
      <c r="F80" s="2">
        <v>2030</v>
      </c>
      <c r="G80" t="s">
        <v>49</v>
      </c>
      <c r="H80" s="10" t="s">
        <v>34</v>
      </c>
      <c r="J80">
        <f>92.79/95</f>
        <v>0.97673684210526324</v>
      </c>
    </row>
    <row r="81" spans="2:10">
      <c r="E81" s="7" t="s">
        <v>7</v>
      </c>
      <c r="F81" s="2">
        <v>2030</v>
      </c>
      <c r="G81" t="str">
        <f t="shared" ref="G81:G84" si="13">G80</f>
        <v>*0.976737</v>
      </c>
      <c r="H81" s="10" t="s">
        <v>35</v>
      </c>
      <c r="J81">
        <f t="shared" ref="J81:J84" si="14">92.79/95</f>
        <v>0.97673684210526324</v>
      </c>
    </row>
    <row r="82" spans="2:10">
      <c r="E82" s="7" t="s">
        <v>7</v>
      </c>
      <c r="F82" s="2">
        <v>2030</v>
      </c>
      <c r="G82" t="str">
        <f t="shared" si="13"/>
        <v>*0.976737</v>
      </c>
      <c r="H82" s="10" t="s">
        <v>36</v>
      </c>
      <c r="J82">
        <f t="shared" si="14"/>
        <v>0.97673684210526324</v>
      </c>
    </row>
    <row r="83" spans="2:10">
      <c r="E83" s="7" t="s">
        <v>7</v>
      </c>
      <c r="F83" s="2">
        <v>2030</v>
      </c>
      <c r="G83" t="str">
        <f t="shared" si="13"/>
        <v>*0.976737</v>
      </c>
      <c r="H83" s="10" t="s">
        <v>37</v>
      </c>
      <c r="J83">
        <f t="shared" si="14"/>
        <v>0.97673684210526324</v>
      </c>
    </row>
    <row r="84" spans="2:10">
      <c r="E84" s="7" t="s">
        <v>7</v>
      </c>
      <c r="F84" s="2">
        <v>2030</v>
      </c>
      <c r="G84" t="str">
        <f t="shared" si="13"/>
        <v>*0.976737</v>
      </c>
      <c r="H84" s="10" t="s">
        <v>38</v>
      </c>
      <c r="J84">
        <f t="shared" si="14"/>
        <v>0.97673684210526324</v>
      </c>
    </row>
    <row r="85" spans="2:10">
      <c r="D85" s="2"/>
      <c r="E85" s="7" t="s">
        <v>7</v>
      </c>
      <c r="F85" s="2">
        <v>2030</v>
      </c>
      <c r="G85" s="2" t="s">
        <v>50</v>
      </c>
      <c r="H85" s="12" t="s">
        <v>39</v>
      </c>
      <c r="J85">
        <f>57.37/40</f>
        <v>1.43425</v>
      </c>
    </row>
    <row r="86" spans="2:10">
      <c r="D86" s="2"/>
      <c r="E86" s="7" t="s">
        <v>7</v>
      </c>
      <c r="F86" s="2">
        <v>2030</v>
      </c>
      <c r="G86" s="2" t="str">
        <f t="shared" ref="G86:G89" si="15">G85</f>
        <v>*1.43425</v>
      </c>
      <c r="H86" s="12" t="s">
        <v>40</v>
      </c>
      <c r="J86">
        <f t="shared" ref="J86:J89" si="16">57.37/40</f>
        <v>1.43425</v>
      </c>
    </row>
    <row r="87" spans="2:10">
      <c r="D87" s="2"/>
      <c r="E87" s="7" t="s">
        <v>7</v>
      </c>
      <c r="F87" s="2">
        <v>2030</v>
      </c>
      <c r="G87" s="2" t="str">
        <f t="shared" si="15"/>
        <v>*1.43425</v>
      </c>
      <c r="H87" s="10" t="s">
        <v>41</v>
      </c>
      <c r="J87">
        <f t="shared" si="16"/>
        <v>1.43425</v>
      </c>
    </row>
    <row r="88" spans="2:10">
      <c r="D88" s="2"/>
      <c r="E88" s="7" t="s">
        <v>7</v>
      </c>
      <c r="F88" s="2">
        <v>2030</v>
      </c>
      <c r="G88" s="2" t="str">
        <f t="shared" si="15"/>
        <v>*1.43425</v>
      </c>
      <c r="H88" s="10" t="s">
        <v>42</v>
      </c>
      <c r="J88">
        <f t="shared" si="16"/>
        <v>1.43425</v>
      </c>
    </row>
    <row r="89" spans="2:10">
      <c r="D89" s="2"/>
      <c r="E89" s="7" t="s">
        <v>7</v>
      </c>
      <c r="F89" s="2">
        <v>2030</v>
      </c>
      <c r="G89" s="2" t="str">
        <f t="shared" si="15"/>
        <v>*1.43425</v>
      </c>
      <c r="H89" s="10" t="s">
        <v>43</v>
      </c>
      <c r="J89">
        <f t="shared" si="16"/>
        <v>1.43425</v>
      </c>
    </row>
    <row r="90" spans="2:10">
      <c r="D90" s="2"/>
      <c r="E90" s="7" t="s">
        <v>7</v>
      </c>
      <c r="F90" s="2">
        <v>2050</v>
      </c>
      <c r="G90" s="2" t="s">
        <v>51</v>
      </c>
      <c r="H90" s="12" t="s">
        <v>39</v>
      </c>
      <c r="J90">
        <f>42/25</f>
        <v>1.68</v>
      </c>
    </row>
    <row r="91" spans="2:10">
      <c r="D91" s="2"/>
      <c r="E91" s="7" t="s">
        <v>7</v>
      </c>
      <c r="F91" s="2">
        <v>2050</v>
      </c>
      <c r="G91" s="2" t="str">
        <f t="shared" ref="G91:G94" si="17">G90</f>
        <v>*1.68</v>
      </c>
      <c r="H91" s="12" t="s">
        <v>40</v>
      </c>
      <c r="J91">
        <f t="shared" ref="J91:J94" si="18">42/25</f>
        <v>1.68</v>
      </c>
    </row>
    <row r="92" spans="2:10">
      <c r="B92" s="1"/>
      <c r="C92" s="2"/>
      <c r="D92" s="2"/>
      <c r="E92" s="7" t="s">
        <v>7</v>
      </c>
      <c r="F92" s="2">
        <v>2050</v>
      </c>
      <c r="G92" s="2" t="str">
        <f t="shared" si="17"/>
        <v>*1.68</v>
      </c>
      <c r="H92" s="10" t="s">
        <v>41</v>
      </c>
      <c r="J92">
        <f t="shared" si="18"/>
        <v>1.68</v>
      </c>
    </row>
    <row r="93" spans="2:10">
      <c r="B93" s="4"/>
      <c r="C93" s="4"/>
      <c r="D93" s="2"/>
      <c r="E93" s="7" t="s">
        <v>7</v>
      </c>
      <c r="F93" s="2">
        <v>2050</v>
      </c>
      <c r="G93" s="2" t="str">
        <f t="shared" si="17"/>
        <v>*1.68</v>
      </c>
      <c r="H93" s="10" t="s">
        <v>42</v>
      </c>
      <c r="J93">
        <f t="shared" si="18"/>
        <v>1.68</v>
      </c>
    </row>
    <row r="94" spans="2:10">
      <c r="B94" s="2"/>
      <c r="D94" s="2"/>
      <c r="E94" s="7" t="s">
        <v>7</v>
      </c>
      <c r="F94" s="2">
        <v>2050</v>
      </c>
      <c r="G94" s="2" t="str">
        <f t="shared" si="17"/>
        <v>*1.68</v>
      </c>
      <c r="H94" s="10" t="s">
        <v>43</v>
      </c>
      <c r="J94">
        <f t="shared" si="18"/>
        <v>1.68</v>
      </c>
    </row>
    <row r="95" spans="2:10">
      <c r="B95" s="2"/>
    </row>
    <row r="96" spans="2:10">
      <c r="B96" s="2"/>
    </row>
    <row r="97" spans="2:11">
      <c r="B97" s="2"/>
    </row>
    <row r="98" spans="2:11">
      <c r="B98" s="2"/>
    </row>
    <row r="99" spans="2:11">
      <c r="B99" s="2"/>
    </row>
    <row r="100" spans="2:11">
      <c r="B100" s="2"/>
      <c r="K100">
        <f>840/1400</f>
        <v>0.6</v>
      </c>
    </row>
    <row r="101" spans="2:11">
      <c r="B101" s="2"/>
    </row>
    <row r="102" spans="2:11">
      <c r="B102" s="2"/>
    </row>
    <row r="103" spans="2:11">
      <c r="B103" s="2"/>
    </row>
    <row r="106" spans="2:11">
      <c r="K106">
        <f>1763/1900</f>
        <v>0.92789473684210499</v>
      </c>
    </row>
    <row r="125" spans="2:11">
      <c r="B125" s="1"/>
      <c r="C125" s="2"/>
      <c r="D125" s="2"/>
    </row>
    <row r="126" spans="2:11">
      <c r="B126" s="4"/>
      <c r="C126" s="4"/>
      <c r="D126" s="4"/>
    </row>
    <row r="127" spans="2:11">
      <c r="B127" s="2"/>
      <c r="K127">
        <f>1261/2198</f>
        <v>0.57370336669699695</v>
      </c>
    </row>
    <row r="128" spans="2:11">
      <c r="B128" s="2"/>
    </row>
    <row r="129" spans="2:2">
      <c r="B129" s="2"/>
    </row>
    <row r="130" spans="2:2">
      <c r="B130" s="2"/>
    </row>
    <row r="131" spans="2:2">
      <c r="B131" s="2"/>
    </row>
    <row r="132" spans="2:2">
      <c r="B132" s="2"/>
    </row>
    <row r="133" spans="2:2">
      <c r="B133" s="2"/>
    </row>
    <row r="134" spans="2:2">
      <c r="B134" s="2"/>
    </row>
    <row r="135" spans="2:2">
      <c r="B135" s="2"/>
    </row>
    <row r="136" spans="2:2">
      <c r="B136" s="2"/>
    </row>
  </sheetData>
  <phoneticPr fontId="7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cnz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Li</dc:creator>
  <cp:lastModifiedBy>Xiao Li</cp:lastModifiedBy>
  <dcterms:created xsi:type="dcterms:W3CDTF">2024-04-28T20:24:00Z</dcterms:created>
  <dcterms:modified xsi:type="dcterms:W3CDTF">2024-05-02T22:32:02Z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CFC20FA3947B4B448D22A00CCC955D9D_12</vt:lpwstr>
  </property>
  <property fmtid="{D5CDD505-2E9C-101B-9397-08002B2CF9AE}" pid="3" name="KSOProductBuildVer">
    <vt:lpwstr>1033-12.2.0.16731</vt:lpwstr>
  </property>
</Properties>
</file>