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3" activeTab="22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  <sheet name="Bound_on_ele" sheetId="32" r:id="rId17"/>
    <sheet name="Bound_on_bio_geo" sheetId="33" r:id="rId18"/>
    <sheet name="Bound_on_hydrogen" sheetId="34" r:id="rId19"/>
    <sheet name="Bound_on_hydrogen (2)" sheetId="36" r:id="rId20"/>
    <sheet name="Bound_on_hydrogen (3)" sheetId="37" r:id="rId21"/>
    <sheet name="Bound_on_hydrogen (4)" sheetId="38" r:id="rId22"/>
    <sheet name="Export_to_USA" sheetId="35" r:id="rId23"/>
  </sheets>
  <definedNames>
    <definedName name="_xlnm._FilterDatabase" localSheetId="16" hidden="1">Bound_on_ele!$K$1:$K$330</definedName>
    <definedName name="_xlnm._FilterDatabase" localSheetId="17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deleted this constraint because it will cause dummy import</t>
        </r>
      </text>
    </comment>
  </commentList>
</comments>
</file>

<file path=xl/comments3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<sst xmlns="http://schemas.openxmlformats.org/spreadsheetml/2006/main" count="3517" uniqueCount="134">
  <si>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</si>
  <si>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</si>
  <si>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</si>
  <si>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</si>
  <si>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</si>
  <si>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</si>
  <si>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</si>
  <si>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</si>
  <si>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</si>
  <si>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</si>
  <si>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</si>
  <si>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</si>
  <si>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</si>
  <si>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</si>
  <si>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</si>
  <si>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</si>
  <si>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</si>
  <si>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</si>
  <si>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</si>
  <si>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</si>
  <si>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</si>
  <si>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</si>
  <si>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</si>
  <si>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</si>
  <si>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</si>
  <si>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</si>
  <si>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</si>
  <si>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</si>
  <si>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</si>
  <si>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</si>
  <si>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</si>
  <si>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</si>
  <si>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</si>
  <si>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</si>
  <si>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</si>
  <si>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</si>
  <si>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</si>
  <si>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</si>
  <si>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</si>
  <si>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</si>
  <si>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</si>
  <si>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</si>
  <si>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</si>
  <si>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</si>
  <si>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</si>
  <si>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</si>
  <si>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</si>
  <si>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</si>
  <si>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</si>
  <si>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</si>
  <si>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</si>
  <si>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</si>
  <si>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</si>
  <si>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</si>
  <si>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</si>
  <si>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</si>
  <si>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</si>
  <si>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SINKCCS_Miscible</t>
  </si>
  <si>
    <t>SINKCCS_Saline</t>
  </si>
  <si>
    <t>SINKCCU</t>
  </si>
  <si>
    <t>~TFM_INS</t>
  </si>
  <si>
    <t>*</t>
  </si>
  <si>
    <t>ACT_BND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</si>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</sst>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8">
    <font>
      <sz val="11"/>
      <color theme="1"/>
      <name val="Calibri"/>
      <charset val="134"/>
      <scheme val="minor"/>
    </font>
    <font>
      <sz val="10"/>
      <name val="Arial"/>
      <charset val="0"/>
    </font>
    <font>
      <sz val="11"/>
      <color indexed="8"/>
      <name val="Calibri"/>
      <charset val="0"/>
    </font>
    <font>
      <b/>
      <sz val="10"/>
      <name val="Arial"/>
      <charset val="0"/>
    </font>
    <font>
      <b/>
      <sz val="10"/>
      <color indexed="12"/>
      <name val="Arial"/>
      <charset val="0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b/>
      <sz val="9"/>
      <name val="Tahoma"/>
      <charset val="1"/>
    </font>
    <font>
      <sz val="9"/>
      <name val="Times New Roman"/>
      <charset val="134"/>
    </font>
    <font>
      <sz val="9"/>
      <name val="Times New Roman"/>
      <charset val="0"/>
    </font>
    <font>
      <sz val="9"/>
      <name val="Tahoma"/>
      <charset val="1"/>
    </font>
    <font>
      <b/>
      <sz val="9"/>
      <name val="Times New Roman"/>
      <charset val="0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2" borderId="11" applyNumberFormat="0" applyAlignment="0" applyProtection="0">
      <alignment vertical="center"/>
    </xf>
    <xf numFmtId="0" fontId="32" fillId="13" borderId="12" applyNumberFormat="0" applyAlignment="0" applyProtection="0">
      <alignment vertical="center"/>
    </xf>
    <xf numFmtId="0" fontId="33" fillId="13" borderId="11" applyNumberFormat="0" applyAlignment="0" applyProtection="0">
      <alignment vertical="center"/>
    </xf>
    <xf numFmtId="0" fontId="34" fillId="14" borderId="13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7" fillId="0" borderId="0"/>
    <xf numFmtId="0" fontId="9" fillId="0" borderId="0"/>
    <xf numFmtId="0" fontId="1" fillId="0" borderId="0"/>
  </cellStyleXfs>
  <cellXfs count="62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3" fillId="2" borderId="3" xfId="0" applyFont="1" applyFill="1" applyBorder="1" applyAlignment="1">
      <alignment horizontal="center"/>
    </xf>
    <xf numFmtId="0" fontId="4" fillId="0" borderId="0" xfId="53" applyFont="1" applyFill="1"/>
    <xf numFmtId="0" fontId="4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 applyFill="1" applyBorder="1" applyAlignment="1"/>
    <xf numFmtId="0" fontId="8" fillId="0" borderId="0" xfId="0" applyFont="1"/>
    <xf numFmtId="0" fontId="9" fillId="0" borderId="0" xfId="0" applyNumberFormat="1" applyFont="1" applyFill="1" applyBorder="1" applyAlignment="1" applyProtection="1">
      <alignment vertical="center"/>
    </xf>
    <xf numFmtId="0" fontId="10" fillId="0" borderId="0" xfId="0" applyFont="1"/>
    <xf numFmtId="0" fontId="11" fillId="0" borderId="0" xfId="0" applyFont="1"/>
    <xf numFmtId="0" fontId="12" fillId="3" borderId="0" xfId="0" applyFont="1" applyFill="1"/>
    <xf numFmtId="0" fontId="10" fillId="0" borderId="0" xfId="0" applyFont="1" applyAlignment="1">
      <alignment vertical="center"/>
    </xf>
    <xf numFmtId="0" fontId="12" fillId="4" borderId="0" xfId="0" applyFont="1" applyFill="1"/>
    <xf numFmtId="0" fontId="12" fillId="5" borderId="0" xfId="0" applyFont="1" applyFill="1"/>
    <xf numFmtId="0" fontId="12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3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0" fillId="0" borderId="0" xfId="0" applyFont="1"/>
    <xf numFmtId="0" fontId="17" fillId="0" borderId="0" xfId="0" applyFont="1" applyFill="1" applyBorder="1" applyAlignment="1"/>
    <xf numFmtId="0" fontId="18" fillId="0" borderId="0" xfId="0" applyFont="1" applyAlignment="1">
      <alignment horizontal="center" indent="1"/>
    </xf>
    <xf numFmtId="0" fontId="7" fillId="0" borderId="0" xfId="0" applyFont="1"/>
    <xf numFmtId="0" fontId="10" fillId="4" borderId="0" xfId="0" applyFont="1" applyFill="1"/>
    <xf numFmtId="0" fontId="19" fillId="0" borderId="0" xfId="0" applyFont="1"/>
    <xf numFmtId="0" fontId="20" fillId="0" borderId="0" xfId="0" applyFont="1"/>
    <xf numFmtId="0" fontId="7" fillId="9" borderId="0" xfId="0" applyFont="1" applyFill="1" applyBorder="1"/>
    <xf numFmtId="11" fontId="0" fillId="0" borderId="0" xfId="0" applyNumberFormat="1" applyFill="1" applyAlignment="1">
      <alignment vertical="center"/>
    </xf>
    <xf numFmtId="0" fontId="7" fillId="0" borderId="0" xfId="0" applyFont="1" applyFill="1" applyBorder="1"/>
    <xf numFmtId="0" fontId="7" fillId="10" borderId="0" xfId="0" applyFont="1" applyFill="1" applyBorder="1"/>
    <xf numFmtId="0" fontId="0" fillId="10" borderId="0" xfId="0" applyFill="1"/>
    <xf numFmtId="0" fontId="21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0" fillId="8" borderId="0" xfId="0" applyFont="1" applyFill="1" applyAlignment="1"/>
    <xf numFmtId="0" fontId="22" fillId="0" borderId="0" xfId="0" applyFont="1" applyFill="1" applyAlignment="1"/>
    <xf numFmtId="0" fontId="9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  <cellStyle name="Normal 3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58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2"/>
    </row>
    <row r="11" spans="2:14">
      <c r="B11" s="16" t="s">
        <v>15</v>
      </c>
      <c r="G11" s="59" t="s">
        <v>16</v>
      </c>
      <c r="H11" s="60"/>
      <c r="I11" s="60">
        <v>2020</v>
      </c>
      <c r="J11" s="60" t="s">
        <v>17</v>
      </c>
      <c r="K11" s="60">
        <v>1</v>
      </c>
      <c r="L11" s="60">
        <f t="shared" ref="L11:L25" si="0">N11*1000</f>
        <v>53684.46015</v>
      </c>
      <c r="M11" s="59"/>
      <c r="N11" s="38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si="0"/>
        <v>51677.81389</v>
      </c>
      <c r="N12" s="21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1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1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1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1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1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1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1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1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1">
        <v>27.55049185</v>
      </c>
    </row>
    <row r="22" spans="7:14"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1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1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1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1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1">
        <f>N26</f>
        <v>0</v>
      </c>
      <c r="N26" s="21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1">
        <f t="shared" ref="L27:L41" si="1">L26</f>
        <v>0</v>
      </c>
      <c r="N27" s="21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1">
        <f t="shared" si="1"/>
        <v>0</v>
      </c>
      <c r="N28" s="21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1">
        <f t="shared" si="1"/>
        <v>0</v>
      </c>
      <c r="N29" s="21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1">
        <f t="shared" si="1"/>
        <v>0</v>
      </c>
      <c r="N30" s="21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1">
        <f t="shared" si="1"/>
        <v>0</v>
      </c>
      <c r="N31" s="21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1">
        <f t="shared" si="1"/>
        <v>0</v>
      </c>
      <c r="N32" s="21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1">
        <f t="shared" si="1"/>
        <v>0</v>
      </c>
      <c r="N33" s="21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1">
        <f t="shared" si="1"/>
        <v>0</v>
      </c>
      <c r="N34" s="21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1">
        <f t="shared" si="1"/>
        <v>0</v>
      </c>
      <c r="N35" s="21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1">
        <f t="shared" si="1"/>
        <v>0</v>
      </c>
      <c r="N36" s="21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1">
        <f t="shared" si="1"/>
        <v>0</v>
      </c>
      <c r="N37" s="21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1">
        <f t="shared" si="1"/>
        <v>0</v>
      </c>
      <c r="N38" s="21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1">
        <f t="shared" si="1"/>
        <v>0</v>
      </c>
      <c r="N39" s="21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1">
        <f t="shared" si="1"/>
        <v>0</v>
      </c>
      <c r="N40" s="21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1">
        <f t="shared" si="1"/>
        <v>0</v>
      </c>
      <c r="N41" s="21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20651875362"/>
  </sheetPr>
  <dimension ref="A1:P41"/>
  <sheetViews>
    <sheetView zoomScale="67" zoomScaleNormal="67" workbookViewId="0">
      <selection activeCell="N11" sqref="N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41</v>
      </c>
    </row>
    <row r="4" spans="2:2">
      <c r="B4" s="17" t="s">
        <v>1</v>
      </c>
    </row>
    <row r="5" spans="2:2">
      <c r="B5" s="16" t="s">
        <v>2</v>
      </c>
    </row>
    <row r="7" spans="10:10">
      <c r="J7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2"/>
    </row>
    <row r="11" spans="2:16">
      <c r="B11" s="16" t="s">
        <v>46</v>
      </c>
      <c r="D11" s="19" t="s">
        <v>47</v>
      </c>
      <c r="H11" s="20"/>
      <c r="I11" s="16">
        <v>2020</v>
      </c>
      <c r="J11" s="16" t="s">
        <v>45</v>
      </c>
      <c r="K11" s="16">
        <v>1</v>
      </c>
      <c r="L11" s="16">
        <f>-HYDROGENCO2!O11*1000</f>
        <v>0</v>
      </c>
      <c r="N11" s="16"/>
      <c r="P11" s="29"/>
    </row>
    <row r="12" spans="4:16">
      <c r="D12" s="19" t="str">
        <f t="shared" ref="D12:D41" si="0">D11</f>
        <v>SINKCCU_Fake_H2</v>
      </c>
      <c r="H12" s="20"/>
      <c r="I12" s="16">
        <v>2021</v>
      </c>
      <c r="J12" s="16" t="s">
        <v>45</v>
      </c>
      <c r="K12" s="16">
        <v>1</v>
      </c>
      <c r="L12" s="16">
        <f>-HYDROGENCO2!O12*1000</f>
        <v>0</v>
      </c>
      <c r="N12" s="16"/>
      <c r="P12" s="29"/>
    </row>
    <row r="13" spans="4:16">
      <c r="D13" s="19" t="str">
        <f t="shared" si="0"/>
        <v>SINKCCU_Fake_H2</v>
      </c>
      <c r="H13" s="20"/>
      <c r="I13" s="16">
        <v>2022</v>
      </c>
      <c r="J13" s="16" t="s">
        <v>45</v>
      </c>
      <c r="K13" s="16">
        <v>1</v>
      </c>
      <c r="L13" s="16">
        <f>-HYDROGENCO2!O13*1000</f>
        <v>0</v>
      </c>
      <c r="N13" s="16"/>
      <c r="P13" s="29"/>
    </row>
    <row r="14" spans="4:16">
      <c r="D14" s="19" t="str">
        <f t="shared" si="0"/>
        <v>SINKCCU_Fake_H2</v>
      </c>
      <c r="H14" s="20"/>
      <c r="I14" s="16">
        <v>2023</v>
      </c>
      <c r="J14" s="16" t="s">
        <v>45</v>
      </c>
      <c r="K14" s="16">
        <v>1</v>
      </c>
      <c r="L14" s="16">
        <f>-HYDROGENCO2!O14*1000</f>
        <v>0</v>
      </c>
      <c r="N14" s="16"/>
      <c r="P14" s="53"/>
    </row>
    <row r="15" spans="4:16">
      <c r="D15" s="19" t="str">
        <f t="shared" si="0"/>
        <v>SINKCCU_Fake_H2</v>
      </c>
      <c r="H15" s="20"/>
      <c r="I15" s="16">
        <v>2024</v>
      </c>
      <c r="J15" s="16" t="s">
        <v>45</v>
      </c>
      <c r="K15" s="16">
        <v>1</v>
      </c>
      <c r="L15" s="16">
        <f>-HYDROGENCO2!O15*1000</f>
        <v>0</v>
      </c>
      <c r="N15" s="16"/>
      <c r="P15" s="53"/>
    </row>
    <row r="16" spans="4:16">
      <c r="D16" s="19" t="str">
        <f t="shared" si="0"/>
        <v>SINKCCU_Fake_H2</v>
      </c>
      <c r="H16" s="20"/>
      <c r="I16" s="16">
        <v>2025</v>
      </c>
      <c r="J16" s="16" t="s">
        <v>45</v>
      </c>
      <c r="K16" s="16">
        <v>1</v>
      </c>
      <c r="L16" s="16">
        <f>-HYDROGENCO2!O16*1000</f>
        <v>0</v>
      </c>
      <c r="N16" s="16"/>
      <c r="P16" s="53"/>
    </row>
    <row r="17" spans="4:16">
      <c r="D17" s="19" t="str">
        <f t="shared" si="0"/>
        <v>SINKCCU_Fake_H2</v>
      </c>
      <c r="H17" s="20"/>
      <c r="I17" s="16">
        <v>2026</v>
      </c>
      <c r="J17" s="16" t="s">
        <v>45</v>
      </c>
      <c r="K17" s="16">
        <v>1</v>
      </c>
      <c r="L17" s="16">
        <f>-HYDROGENCO2!O17*1000</f>
        <v>0</v>
      </c>
      <c r="N17" s="16"/>
      <c r="P17" s="53"/>
    </row>
    <row r="18" spans="4:16">
      <c r="D18" s="19" t="str">
        <f t="shared" si="0"/>
        <v>SINKCCU_Fake_H2</v>
      </c>
      <c r="H18" s="20"/>
      <c r="I18" s="16">
        <v>2027</v>
      </c>
      <c r="J18" s="16" t="s">
        <v>45</v>
      </c>
      <c r="K18" s="16">
        <v>1</v>
      </c>
      <c r="L18" s="16">
        <f>-HYDROGENCO2!O18*1000</f>
        <v>0</v>
      </c>
      <c r="N18" s="16"/>
      <c r="P18" s="53"/>
    </row>
    <row r="19" spans="4:16">
      <c r="D19" s="19" t="str">
        <f t="shared" si="0"/>
        <v>SINKCCU_Fake_H2</v>
      </c>
      <c r="H19" s="20"/>
      <c r="I19" s="16">
        <v>2028</v>
      </c>
      <c r="J19" s="16" t="s">
        <v>45</v>
      </c>
      <c r="K19" s="16">
        <v>1</v>
      </c>
      <c r="L19" s="16">
        <f>-HYDROGENCO2!O19*1000</f>
        <v>0</v>
      </c>
      <c r="N19" s="16"/>
      <c r="P19" s="53"/>
    </row>
    <row r="20" spans="4:16">
      <c r="D20" s="19" t="str">
        <f t="shared" si="0"/>
        <v>SINKCCU_Fake_H2</v>
      </c>
      <c r="H20" s="20"/>
      <c r="I20" s="16">
        <v>2029</v>
      </c>
      <c r="J20" s="16" t="s">
        <v>45</v>
      </c>
      <c r="K20" s="16">
        <v>1</v>
      </c>
      <c r="L20" s="16">
        <f>-HYDROGENCO2!O20*1000</f>
        <v>0</v>
      </c>
      <c r="N20" s="16"/>
      <c r="P20" s="29"/>
    </row>
    <row r="21" spans="4:16">
      <c r="D21" s="19" t="str">
        <f t="shared" si="0"/>
        <v>SINKCCU_Fake_H2</v>
      </c>
      <c r="H21" s="20"/>
      <c r="I21" s="16">
        <v>2030</v>
      </c>
      <c r="J21" s="16" t="s">
        <v>45</v>
      </c>
      <c r="K21" s="16">
        <v>1</v>
      </c>
      <c r="L21" s="16">
        <f>-HYDROGENCO2!O21*1000</f>
        <v>0</v>
      </c>
      <c r="N21" s="16"/>
      <c r="P21" s="29"/>
    </row>
    <row r="22" spans="4:16">
      <c r="D22" s="19" t="str">
        <f t="shared" si="0"/>
        <v>SINKCCU_Fake_H2</v>
      </c>
      <c r="H22" s="20"/>
      <c r="I22" s="16">
        <v>2031</v>
      </c>
      <c r="J22" s="16" t="s">
        <v>45</v>
      </c>
      <c r="K22" s="16">
        <v>1</v>
      </c>
      <c r="L22" s="16">
        <f>-HYDROGENCO2!O22*1000</f>
        <v>0</v>
      </c>
      <c r="N22" s="16"/>
      <c r="P22" s="29"/>
    </row>
    <row r="23" spans="4:16">
      <c r="D23" s="19" t="str">
        <f t="shared" si="0"/>
        <v>SINKCCU_Fake_H2</v>
      </c>
      <c r="H23" s="20"/>
      <c r="I23" s="16">
        <v>2032</v>
      </c>
      <c r="J23" s="16" t="s">
        <v>45</v>
      </c>
      <c r="K23" s="16">
        <v>1</v>
      </c>
      <c r="L23" s="16">
        <f>-HYDROGENCO2!O23*1000</f>
        <v>0</v>
      </c>
      <c r="N23" s="16"/>
      <c r="P23" s="29"/>
    </row>
    <row r="24" spans="4:16">
      <c r="D24" s="19" t="str">
        <f t="shared" si="0"/>
        <v>SINKCCU_Fake_H2</v>
      </c>
      <c r="H24" s="20"/>
      <c r="I24" s="16">
        <v>2033</v>
      </c>
      <c r="J24" s="16" t="s">
        <v>45</v>
      </c>
      <c r="K24" s="16">
        <v>1</v>
      </c>
      <c r="L24" s="16">
        <f>-HYDROGENCO2!O24*1000</f>
        <v>134.108</v>
      </c>
      <c r="N24" s="16"/>
      <c r="P24" s="29"/>
    </row>
    <row r="25" spans="4:16">
      <c r="D25" s="19" t="str">
        <f t="shared" si="0"/>
        <v>SINKCCU_Fake_H2</v>
      </c>
      <c r="H25" s="20"/>
      <c r="I25" s="16">
        <v>2034</v>
      </c>
      <c r="J25" s="16" t="s">
        <v>45</v>
      </c>
      <c r="K25" s="16">
        <v>1</v>
      </c>
      <c r="L25" s="16">
        <f>-HYDROGENCO2!O25*1000</f>
        <v>510.1056</v>
      </c>
      <c r="N25" s="16"/>
      <c r="P25" s="29"/>
    </row>
    <row r="26" spans="4:16">
      <c r="D26" s="19" t="str">
        <f t="shared" si="0"/>
        <v>SINKCCU_Fake_H2</v>
      </c>
      <c r="H26" s="20"/>
      <c r="I26" s="16">
        <v>2035</v>
      </c>
      <c r="J26" s="16" t="s">
        <v>45</v>
      </c>
      <c r="K26" s="16">
        <v>1</v>
      </c>
      <c r="L26" s="16">
        <f>-HYDROGENCO2!O26*1000</f>
        <v>1402.4116</v>
      </c>
      <c r="N26" s="16"/>
      <c r="P26" s="29"/>
    </row>
    <row r="27" spans="4:16">
      <c r="D27" s="19" t="str">
        <f t="shared" si="0"/>
        <v>SINKCCU_Fake_H2</v>
      </c>
      <c r="H27" s="20"/>
      <c r="I27" s="16">
        <v>2036</v>
      </c>
      <c r="J27" s="16" t="s">
        <v>45</v>
      </c>
      <c r="K27" s="16">
        <v>1</v>
      </c>
      <c r="L27" s="16">
        <f>-HYDROGENCO2!O27*1000</f>
        <v>2635.778</v>
      </c>
      <c r="N27" s="16"/>
      <c r="P27" s="29"/>
    </row>
    <row r="28" spans="4:16">
      <c r="D28" s="19" t="str">
        <f t="shared" si="0"/>
        <v>SINKCCU_Fake_H2</v>
      </c>
      <c r="H28" s="20"/>
      <c r="I28" s="16">
        <v>2037</v>
      </c>
      <c r="J28" s="16" t="s">
        <v>45</v>
      </c>
      <c r="K28" s="16">
        <v>1</v>
      </c>
      <c r="L28" s="16">
        <f>-HYDROGENCO2!O28*1000</f>
        <v>3724.8196</v>
      </c>
      <c r="N28" s="16"/>
      <c r="P28" s="29"/>
    </row>
    <row r="29" spans="4:16">
      <c r="D29" s="19" t="str">
        <f t="shared" si="0"/>
        <v>SINKCCU_Fake_H2</v>
      </c>
      <c r="H29" s="20"/>
      <c r="I29" s="16">
        <v>2038</v>
      </c>
      <c r="J29" s="16" t="s">
        <v>45</v>
      </c>
      <c r="K29" s="16">
        <v>1</v>
      </c>
      <c r="L29" s="16">
        <f>-HYDROGENCO2!O29*1000</f>
        <v>5024.5944</v>
      </c>
      <c r="N29" s="16"/>
      <c r="P29" s="29"/>
    </row>
    <row r="30" spans="4:16">
      <c r="D30" s="19" t="str">
        <f t="shared" si="0"/>
        <v>SINKCCU_Fake_H2</v>
      </c>
      <c r="H30" s="20"/>
      <c r="I30" s="16">
        <v>2039</v>
      </c>
      <c r="J30" s="16" t="s">
        <v>45</v>
      </c>
      <c r="K30" s="16">
        <v>1</v>
      </c>
      <c r="L30" s="16">
        <f>-HYDROGENCO2!O30*1000</f>
        <v>6490.5976</v>
      </c>
      <c r="N30" s="16"/>
      <c r="P30" s="29"/>
    </row>
    <row r="31" spans="4:16">
      <c r="D31" s="19" t="str">
        <f t="shared" si="0"/>
        <v>SINKCCU_Fake_H2</v>
      </c>
      <c r="H31" s="20"/>
      <c r="I31" s="16">
        <v>2040</v>
      </c>
      <c r="J31" s="16" t="s">
        <v>45</v>
      </c>
      <c r="K31" s="16">
        <v>1</v>
      </c>
      <c r="L31" s="16">
        <f>-HYDROGENCO2!O31*1000</f>
        <v>8236.068</v>
      </c>
      <c r="N31" s="16"/>
      <c r="P31" s="29"/>
    </row>
    <row r="32" spans="4:16">
      <c r="D32" s="19" t="str">
        <f t="shared" si="0"/>
        <v>SINKCCU_Fake_H2</v>
      </c>
      <c r="H32" s="20"/>
      <c r="I32" s="16">
        <v>2041</v>
      </c>
      <c r="J32" s="16" t="s">
        <v>45</v>
      </c>
      <c r="K32" s="16">
        <v>1</v>
      </c>
      <c r="L32" s="16">
        <f>-HYDROGENCO2!O32*1000</f>
        <v>10152.918</v>
      </c>
      <c r="N32" s="16"/>
      <c r="P32" s="29"/>
    </row>
    <row r="33" spans="4:16">
      <c r="D33" s="19" t="str">
        <f t="shared" si="0"/>
        <v>SINKCCU_Fake_H2</v>
      </c>
      <c r="H33" s="20"/>
      <c r="I33" s="16">
        <v>2042</v>
      </c>
      <c r="J33" s="16" t="s">
        <v>45</v>
      </c>
      <c r="K33" s="16">
        <v>1</v>
      </c>
      <c r="L33" s="16">
        <f>-HYDROGENCO2!O33*1000</f>
        <v>12322.0596</v>
      </c>
      <c r="N33" s="16"/>
      <c r="P33" s="29"/>
    </row>
    <row r="34" spans="4:16">
      <c r="D34" s="19" t="str">
        <f t="shared" si="0"/>
        <v>SINKCCU_Fake_H2</v>
      </c>
      <c r="H34" s="20"/>
      <c r="I34" s="16">
        <v>2043</v>
      </c>
      <c r="J34" s="16" t="s">
        <v>45</v>
      </c>
      <c r="K34" s="16">
        <v>1</v>
      </c>
      <c r="L34" s="16">
        <f>-HYDROGENCO2!O34*1000</f>
        <v>13731.7244</v>
      </c>
      <c r="N34" s="16"/>
      <c r="P34" s="29"/>
    </row>
    <row r="35" spans="4:16">
      <c r="D35" s="19" t="str">
        <f t="shared" si="0"/>
        <v>SINKCCU_Fake_H2</v>
      </c>
      <c r="H35" s="20"/>
      <c r="I35" s="16">
        <v>2044</v>
      </c>
      <c r="J35" s="16" t="s">
        <v>45</v>
      </c>
      <c r="K35" s="16">
        <v>1</v>
      </c>
      <c r="L35" s="16">
        <f>-HYDROGENCO2!O35*1000</f>
        <v>15135.1048</v>
      </c>
      <c r="N35" s="16"/>
      <c r="P35" s="29"/>
    </row>
    <row r="36" spans="4:16">
      <c r="D36" s="19" t="str">
        <f t="shared" si="0"/>
        <v>SINKCCU_Fake_H2</v>
      </c>
      <c r="H36" s="20"/>
      <c r="I36" s="16">
        <v>2045</v>
      </c>
      <c r="J36" s="16" t="s">
        <v>45</v>
      </c>
      <c r="K36" s="16">
        <v>1</v>
      </c>
      <c r="L36" s="16">
        <f>-HYDROGENCO2!O36*1000</f>
        <v>16421.7484</v>
      </c>
      <c r="N36" s="16"/>
      <c r="P36" s="29"/>
    </row>
    <row r="37" spans="4:16">
      <c r="D37" s="19" t="str">
        <f t="shared" si="0"/>
        <v>SINKCCU_Fake_H2</v>
      </c>
      <c r="H37" s="20"/>
      <c r="I37" s="16">
        <v>2046</v>
      </c>
      <c r="J37" s="16" t="s">
        <v>45</v>
      </c>
      <c r="K37" s="16">
        <v>1</v>
      </c>
      <c r="L37" s="16">
        <f>-HYDROGENCO2!O37*1000</f>
        <v>18239.05032</v>
      </c>
      <c r="N37" s="16"/>
      <c r="P37" s="29"/>
    </row>
    <row r="38" spans="4:16">
      <c r="D38" s="19" t="str">
        <f t="shared" si="0"/>
        <v>SINKCCU_Fake_H2</v>
      </c>
      <c r="H38" s="20"/>
      <c r="I38" s="16">
        <v>2047</v>
      </c>
      <c r="J38" s="16" t="s">
        <v>45</v>
      </c>
      <c r="K38" s="16">
        <v>1</v>
      </c>
      <c r="L38" s="16">
        <f>-HYDROGENCO2!O38*1000</f>
        <v>20015.55344</v>
      </c>
      <c r="N38" s="16"/>
      <c r="P38" s="29"/>
    </row>
    <row r="39" spans="4:16">
      <c r="D39" s="19" t="str">
        <f t="shared" si="0"/>
        <v>SINKCCU_Fake_H2</v>
      </c>
      <c r="H39" s="20"/>
      <c r="I39" s="16">
        <v>2048</v>
      </c>
      <c r="J39" s="16" t="s">
        <v>45</v>
      </c>
      <c r="K39" s="16">
        <v>1</v>
      </c>
      <c r="L39" s="16">
        <f>-HYDROGENCO2!O39*1000</f>
        <v>21749.25968</v>
      </c>
      <c r="N39" s="16"/>
      <c r="P39" s="29"/>
    </row>
    <row r="40" spans="4:16">
      <c r="D40" s="19" t="str">
        <f t="shared" si="0"/>
        <v>SINKCCU_Fake_H2</v>
      </c>
      <c r="H40" s="20"/>
      <c r="I40" s="16">
        <v>2049</v>
      </c>
      <c r="J40" s="16" t="s">
        <v>45</v>
      </c>
      <c r="K40" s="16">
        <v>1</v>
      </c>
      <c r="L40" s="16">
        <f>-HYDROGENCO2!O40*1000</f>
        <v>23460.94608</v>
      </c>
      <c r="N40" s="16"/>
      <c r="P40" s="29"/>
    </row>
    <row r="41" spans="4:16">
      <c r="D41" s="19" t="str">
        <f t="shared" si="0"/>
        <v>SINKCCU_Fake_H2</v>
      </c>
      <c r="H41" s="20"/>
      <c r="I41" s="16">
        <v>2050</v>
      </c>
      <c r="J41" s="16" t="s">
        <v>45</v>
      </c>
      <c r="K41" s="16">
        <v>1</v>
      </c>
      <c r="L41" s="16">
        <f>-HYDROGENCO2!O41*1000</f>
        <v>25100.5784</v>
      </c>
      <c r="N41" s="16"/>
      <c r="P41" s="29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20651875362"/>
  </sheetPr>
  <dimension ref="A1:S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41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2"/>
      <c r="P10" t="s">
        <v>48</v>
      </c>
      <c r="S10" t="s">
        <v>49</v>
      </c>
    </row>
    <row r="11" spans="2:19">
      <c r="B11" s="16" t="s">
        <v>50</v>
      </c>
      <c r="D11" s="19" t="s">
        <v>51</v>
      </c>
      <c r="H11" s="20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9">
        <v>0</v>
      </c>
      <c r="S11">
        <v>-13.38768103</v>
      </c>
    </row>
    <row r="12" spans="4:19">
      <c r="D12" s="19" t="str">
        <f t="shared" ref="D12:D41" si="2">D11</f>
        <v>SINKCCU_Fake_DAC</v>
      </c>
      <c r="H12" s="20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9">
        <v>0</v>
      </c>
      <c r="S12">
        <v>-17.30257254</v>
      </c>
    </row>
    <row r="13" spans="4:19">
      <c r="D13" s="19" t="str">
        <f t="shared" si="2"/>
        <v>SINKCCU_Fake_DAC</v>
      </c>
      <c r="H13" s="20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9">
        <v>0</v>
      </c>
      <c r="S13">
        <v>-15.40632582</v>
      </c>
    </row>
    <row r="14" spans="4:19">
      <c r="D14" s="19" t="str">
        <f t="shared" si="2"/>
        <v>SINKCCU_Fake_DAC</v>
      </c>
      <c r="H14" s="20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3">
        <v>-1.97e-13</v>
      </c>
      <c r="S14">
        <v>-17.23053509</v>
      </c>
    </row>
    <row r="15" spans="4:19">
      <c r="D15" s="19" t="str">
        <f t="shared" si="2"/>
        <v>SINKCCU_Fake_DAC</v>
      </c>
      <c r="H15" s="20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3">
        <v>-1.17e-10</v>
      </c>
      <c r="S15">
        <v>-19.05474437</v>
      </c>
    </row>
    <row r="16" spans="4:19">
      <c r="D16" s="19" t="str">
        <f t="shared" si="2"/>
        <v>SINKCCU_Fake_DAC</v>
      </c>
      <c r="H16" s="20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3">
        <v>-1.03e-8</v>
      </c>
      <c r="S16">
        <v>-20.87895364</v>
      </c>
    </row>
    <row r="17" spans="4:19">
      <c r="D17" s="19" t="str">
        <f t="shared" si="2"/>
        <v>SINKCCU_Fake_DAC</v>
      </c>
      <c r="H17" s="20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3">
        <v>-2.7e-7</v>
      </c>
      <c r="S17">
        <v>-22.70316291</v>
      </c>
    </row>
    <row r="18" spans="4:19">
      <c r="D18" s="19" t="str">
        <f t="shared" si="2"/>
        <v>SINKCCU_Fake_DAC</v>
      </c>
      <c r="H18" s="20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3">
        <v>-3.36e-6</v>
      </c>
      <c r="S18">
        <v>-24.52737218</v>
      </c>
    </row>
    <row r="19" spans="4:19">
      <c r="D19" s="19" t="str">
        <f t="shared" si="2"/>
        <v>SINKCCU_Fake_DAC</v>
      </c>
      <c r="H19" s="20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3">
        <v>-2.52e-5</v>
      </c>
      <c r="S19">
        <v>-26.35158146</v>
      </c>
    </row>
    <row r="20" spans="4:19">
      <c r="D20" s="19" t="str">
        <f t="shared" si="2"/>
        <v>SINKCCU_Fake_DAC</v>
      </c>
      <c r="H20" s="20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9">
        <v>-0.000133288</v>
      </c>
      <c r="S20">
        <v>-28.17579073</v>
      </c>
    </row>
    <row r="21" spans="4:19">
      <c r="D21" s="19" t="str">
        <f t="shared" si="2"/>
        <v>SINKCCU_Fake_DAC</v>
      </c>
      <c r="H21" s="20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9">
        <v>-0.000537504</v>
      </c>
      <c r="S21">
        <v>-30</v>
      </c>
    </row>
    <row r="22" spans="4:19">
      <c r="D22" s="19" t="str">
        <f t="shared" si="2"/>
        <v>SINKCCU_Fake_DAC</v>
      </c>
      <c r="H22" s="20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9">
        <v>-0.002279916</v>
      </c>
      <c r="S22">
        <v>-31</v>
      </c>
    </row>
    <row r="23" spans="4:19">
      <c r="D23" s="19" t="str">
        <f t="shared" si="2"/>
        <v>SINKCCU_Fake_DAC</v>
      </c>
      <c r="H23" s="20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9">
        <v>-0.00818831</v>
      </c>
      <c r="S23">
        <v>-32</v>
      </c>
    </row>
    <row r="24" spans="4:19">
      <c r="D24" s="19" t="str">
        <f t="shared" si="2"/>
        <v>SINKCCU_Fake_DAC</v>
      </c>
      <c r="H24" s="20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9">
        <v>-0.024822304</v>
      </c>
      <c r="S24">
        <v>-33</v>
      </c>
    </row>
    <row r="25" spans="4:19">
      <c r="D25" s="19" t="str">
        <f t="shared" si="2"/>
        <v>SINKCCU_Fake_DAC</v>
      </c>
      <c r="H25" s="20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9">
        <v>-0.065240185</v>
      </c>
      <c r="S25">
        <v>-34</v>
      </c>
    </row>
    <row r="26" spans="4:19">
      <c r="D26" s="19" t="str">
        <f t="shared" si="2"/>
        <v>SINKCCU_Fake_DAC</v>
      </c>
      <c r="H26" s="20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9">
        <v>-0.152444448</v>
      </c>
      <c r="S26">
        <v>-35</v>
      </c>
    </row>
    <row r="27" spans="4:19">
      <c r="D27" s="19" t="str">
        <f t="shared" si="2"/>
        <v>SINKCCU_Fake_DAC</v>
      </c>
      <c r="H27" s="20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9">
        <v>-0.326451219</v>
      </c>
      <c r="S27">
        <v>-36</v>
      </c>
    </row>
    <row r="28" spans="4:19">
      <c r="D28" s="19" t="str">
        <f t="shared" si="2"/>
        <v>SINKCCU_Fake_DAC</v>
      </c>
      <c r="H28" s="20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9">
        <v>-0.645553689</v>
      </c>
      <c r="S28">
        <v>-37</v>
      </c>
    </row>
    <row r="29" spans="4:19">
      <c r="D29" s="19" t="str">
        <f t="shared" si="2"/>
        <v>SINKCCU_Fake_DAC</v>
      </c>
      <c r="H29" s="20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9">
        <v>-1.189998119</v>
      </c>
      <c r="S29">
        <v>-38</v>
      </c>
    </row>
    <row r="30" spans="4:19">
      <c r="D30" s="19" t="str">
        <f t="shared" si="2"/>
        <v>SINKCCU_Fake_DAC</v>
      </c>
      <c r="H30" s="20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9">
        <v>-2.062348789</v>
      </c>
      <c r="S30">
        <v>-39</v>
      </c>
    </row>
    <row r="31" spans="4:19">
      <c r="D31" s="19" t="str">
        <f t="shared" si="2"/>
        <v>SINKCCU_Fake_DAC</v>
      </c>
      <c r="H31" s="20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9">
        <v>-2.429053268</v>
      </c>
      <c r="S31">
        <v>-40</v>
      </c>
    </row>
    <row r="32" spans="4:19">
      <c r="D32" s="19" t="str">
        <f t="shared" si="2"/>
        <v>SINKCCU_Fake_DAC</v>
      </c>
      <c r="H32" s="20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9">
        <v>-4.330273176</v>
      </c>
      <c r="S32">
        <v>-41</v>
      </c>
    </row>
    <row r="33" spans="4:19">
      <c r="D33" s="19" t="str">
        <f t="shared" si="2"/>
        <v>SINKCCU_Fake_DAC</v>
      </c>
      <c r="H33" s="20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9">
        <v>-6.161270981</v>
      </c>
      <c r="S33">
        <v>-42</v>
      </c>
    </row>
    <row r="34" spans="4:19">
      <c r="D34" s="19" t="str">
        <f t="shared" si="2"/>
        <v>SINKCCU_Fake_DAC</v>
      </c>
      <c r="H34" s="20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9">
        <v>-10.50762741</v>
      </c>
      <c r="S34">
        <v>-43</v>
      </c>
    </row>
    <row r="35" spans="4:19">
      <c r="D35" s="19" t="str">
        <f t="shared" si="2"/>
        <v>SINKCCU_Fake_DAC</v>
      </c>
      <c r="H35" s="20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9">
        <v>-15.43375216</v>
      </c>
      <c r="S35">
        <v>-44</v>
      </c>
    </row>
    <row r="36" spans="4:19">
      <c r="D36" s="19" t="str">
        <f t="shared" si="2"/>
        <v>SINKCCU_Fake_DAC</v>
      </c>
      <c r="H36" s="20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9">
        <v>-20.9767171</v>
      </c>
      <c r="S36">
        <v>-45</v>
      </c>
    </row>
    <row r="37" spans="4:19">
      <c r="D37" s="19" t="str">
        <f t="shared" si="2"/>
        <v>SINKCCU_Fake_DAC</v>
      </c>
      <c r="H37" s="20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9">
        <v>-26.64547807</v>
      </c>
      <c r="S37">
        <v>-46</v>
      </c>
    </row>
    <row r="38" spans="4:19">
      <c r="D38" s="19" t="str">
        <f t="shared" si="2"/>
        <v>SINKCCU_Fake_DAC</v>
      </c>
      <c r="H38" s="20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9">
        <v>-32.92458429</v>
      </c>
      <c r="S38">
        <v>-47</v>
      </c>
    </row>
    <row r="39" spans="4:19">
      <c r="D39" s="19" t="str">
        <f t="shared" si="2"/>
        <v>SINKCCU_Fake_DAC</v>
      </c>
      <c r="H39" s="20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9">
        <v>-39.78040571</v>
      </c>
      <c r="S39">
        <v>-48</v>
      </c>
    </row>
    <row r="40" spans="4:19">
      <c r="D40" s="19" t="str">
        <f t="shared" si="2"/>
        <v>SINKCCU_Fake_DAC</v>
      </c>
      <c r="H40" s="20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9">
        <v>-47.16788848</v>
      </c>
      <c r="S40">
        <v>-49</v>
      </c>
    </row>
    <row r="41" spans="4:19">
      <c r="D41" s="19" t="str">
        <f t="shared" si="2"/>
        <v>SINKCCU_Fake_DAC</v>
      </c>
      <c r="H41" s="20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9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20651875362"/>
  </sheetPr>
  <dimension ref="A1:V41"/>
  <sheetViews>
    <sheetView zoomScale="67" zoomScaleNormal="67" topLeftCell="A29" workbookViewId="0">
      <selection activeCell="K45" sqref="K4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52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16" t="s">
        <v>14</v>
      </c>
      <c r="R10" s="52"/>
      <c r="S10" t="s">
        <v>48</v>
      </c>
      <c r="V10" t="s">
        <v>49</v>
      </c>
    </row>
    <row r="11" spans="2:22">
      <c r="B11" s="16" t="s">
        <v>53</v>
      </c>
      <c r="D11" s="19" t="s">
        <v>54</v>
      </c>
      <c r="H11" s="20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9">
        <v>0</v>
      </c>
      <c r="V11">
        <v>-13.38768103</v>
      </c>
    </row>
    <row r="12" spans="4:22">
      <c r="D12" s="19" t="str">
        <f t="shared" ref="D12:D41" si="1">D11</f>
        <v>SINKCCS_FORESTRY</v>
      </c>
      <c r="H12" s="20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9">
        <v>0</v>
      </c>
      <c r="V12">
        <v>-17.30257254</v>
      </c>
    </row>
    <row r="13" spans="4:22">
      <c r="D13" s="19" t="str">
        <f t="shared" si="1"/>
        <v>SINKCCS_FORESTRY</v>
      </c>
      <c r="H13" s="20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9">
        <v>0</v>
      </c>
      <c r="V13">
        <v>-15.40632582</v>
      </c>
    </row>
    <row r="14" spans="4:22">
      <c r="D14" s="19" t="str">
        <f t="shared" si="1"/>
        <v>SINKCCS_FORESTRY</v>
      </c>
      <c r="H14" s="20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3">
        <v>-1.97e-13</v>
      </c>
      <c r="V14">
        <v>-17.23053509</v>
      </c>
    </row>
    <row r="15" spans="4:22">
      <c r="D15" s="19" t="str">
        <f t="shared" si="1"/>
        <v>SINKCCS_FORESTRY</v>
      </c>
      <c r="H15" s="20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3">
        <v>-1.17e-10</v>
      </c>
      <c r="V15">
        <v>-19.05474437</v>
      </c>
    </row>
    <row r="16" spans="4:22">
      <c r="D16" s="19" t="str">
        <f t="shared" si="1"/>
        <v>SINKCCS_FORESTRY</v>
      </c>
      <c r="H16" s="20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3">
        <v>-1.03e-8</v>
      </c>
      <c r="V16">
        <v>-20.87895364</v>
      </c>
    </row>
    <row r="17" spans="4:22">
      <c r="D17" s="19" t="str">
        <f t="shared" si="1"/>
        <v>SINKCCS_FORESTRY</v>
      </c>
      <c r="H17" s="20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3">
        <v>-2.7e-7</v>
      </c>
      <c r="V17">
        <v>-22.70316291</v>
      </c>
    </row>
    <row r="18" spans="4:22">
      <c r="D18" s="19" t="str">
        <f t="shared" si="1"/>
        <v>SINKCCS_FORESTRY</v>
      </c>
      <c r="H18" s="20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3">
        <v>-3.36e-6</v>
      </c>
      <c r="V18">
        <v>-24.52737218</v>
      </c>
    </row>
    <row r="19" spans="4:22">
      <c r="D19" s="19" t="str">
        <f t="shared" si="1"/>
        <v>SINKCCS_FORESTRY</v>
      </c>
      <c r="H19" s="20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3">
        <v>-2.52e-5</v>
      </c>
      <c r="V19">
        <v>-26.35158146</v>
      </c>
    </row>
    <row r="20" spans="4:22">
      <c r="D20" s="19" t="str">
        <f t="shared" si="1"/>
        <v>SINKCCS_FORESTRY</v>
      </c>
      <c r="H20" s="20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9">
        <v>-0.000133288</v>
      </c>
      <c r="V20">
        <v>-28.17579073</v>
      </c>
    </row>
    <row r="21" spans="4:22">
      <c r="D21" s="19" t="str">
        <f t="shared" si="1"/>
        <v>SINKCCS_FORESTRY</v>
      </c>
      <c r="H21" s="20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9">
        <v>-0.000537504</v>
      </c>
      <c r="V21">
        <v>-30</v>
      </c>
    </row>
    <row r="22" spans="4:22">
      <c r="D22" s="19" t="str">
        <f t="shared" si="1"/>
        <v>SINKCCS_FORESTRY</v>
      </c>
      <c r="H22" s="20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9">
        <v>-0.002279916</v>
      </c>
      <c r="V22">
        <v>-31</v>
      </c>
    </row>
    <row r="23" spans="4:22">
      <c r="D23" s="19" t="str">
        <f t="shared" si="1"/>
        <v>SINKCCS_FORESTRY</v>
      </c>
      <c r="H23" s="20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9">
        <v>-0.00818831</v>
      </c>
      <c r="V23">
        <v>-32</v>
      </c>
    </row>
    <row r="24" spans="4:22">
      <c r="D24" s="19" t="str">
        <f t="shared" si="1"/>
        <v>SINKCCS_FORESTRY</v>
      </c>
      <c r="H24" s="20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9">
        <v>-0.024822304</v>
      </c>
      <c r="V24">
        <v>-33</v>
      </c>
    </row>
    <row r="25" spans="4:22">
      <c r="D25" s="19" t="str">
        <f t="shared" si="1"/>
        <v>SINKCCS_FORESTRY</v>
      </c>
      <c r="H25" s="20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9">
        <v>-0.065240185</v>
      </c>
      <c r="V25">
        <v>-34</v>
      </c>
    </row>
    <row r="26" spans="4:22">
      <c r="D26" s="19" t="str">
        <f t="shared" si="1"/>
        <v>SINKCCS_FORESTRY</v>
      </c>
      <c r="H26" s="20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9">
        <v>-0.152444448</v>
      </c>
      <c r="V26">
        <v>-35</v>
      </c>
    </row>
    <row r="27" spans="4:22">
      <c r="D27" s="19" t="str">
        <f t="shared" si="1"/>
        <v>SINKCCS_FORESTRY</v>
      </c>
      <c r="H27" s="20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9">
        <v>-0.326451219</v>
      </c>
      <c r="V27">
        <v>-36</v>
      </c>
    </row>
    <row r="28" spans="4:22">
      <c r="D28" s="19" t="str">
        <f t="shared" si="1"/>
        <v>SINKCCS_FORESTRY</v>
      </c>
      <c r="H28" s="20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9">
        <v>-0.645553689</v>
      </c>
      <c r="V28">
        <v>-37</v>
      </c>
    </row>
    <row r="29" spans="4:22">
      <c r="D29" s="19" t="str">
        <f t="shared" si="1"/>
        <v>SINKCCS_FORESTRY</v>
      </c>
      <c r="H29" s="20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9">
        <v>-1.189998119</v>
      </c>
      <c r="V29">
        <v>-38</v>
      </c>
    </row>
    <row r="30" spans="4:22">
      <c r="D30" s="19" t="str">
        <f t="shared" si="1"/>
        <v>SINKCCS_FORESTRY</v>
      </c>
      <c r="H30" s="20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9">
        <v>-2.062348789</v>
      </c>
      <c r="V30">
        <v>-39</v>
      </c>
    </row>
    <row r="31" spans="4:22">
      <c r="D31" s="19" t="str">
        <f t="shared" si="1"/>
        <v>SINKCCS_FORESTRY</v>
      </c>
      <c r="H31" s="20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9">
        <v>-2.429053268</v>
      </c>
      <c r="V31">
        <v>-40</v>
      </c>
    </row>
    <row r="32" spans="4:22">
      <c r="D32" s="19" t="str">
        <f t="shared" si="1"/>
        <v>SINKCCS_FORESTRY</v>
      </c>
      <c r="H32" s="20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9">
        <v>-4.330273176</v>
      </c>
      <c r="V32">
        <v>-41</v>
      </c>
    </row>
    <row r="33" spans="4:22">
      <c r="D33" s="19" t="str">
        <f t="shared" si="1"/>
        <v>SINKCCS_FORESTRY</v>
      </c>
      <c r="H33" s="20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9">
        <v>-6.161270981</v>
      </c>
      <c r="V33">
        <v>-42</v>
      </c>
    </row>
    <row r="34" spans="4:22">
      <c r="D34" s="19" t="str">
        <f t="shared" si="1"/>
        <v>SINKCCS_FORESTRY</v>
      </c>
      <c r="H34" s="20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9">
        <v>-10.50762741</v>
      </c>
      <c r="V34">
        <v>-43</v>
      </c>
    </row>
    <row r="35" spans="4:22">
      <c r="D35" s="19" t="str">
        <f t="shared" si="1"/>
        <v>SINKCCS_FORESTRY</v>
      </c>
      <c r="H35" s="20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9">
        <v>-15.43375216</v>
      </c>
      <c r="V35">
        <v>-44</v>
      </c>
    </row>
    <row r="36" spans="4:22">
      <c r="D36" s="19" t="str">
        <f t="shared" si="1"/>
        <v>SINKCCS_FORESTRY</v>
      </c>
      <c r="H36" s="20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9">
        <v>-20.9767171</v>
      </c>
      <c r="V36">
        <v>-45</v>
      </c>
    </row>
    <row r="37" spans="4:22">
      <c r="D37" s="19" t="str">
        <f t="shared" si="1"/>
        <v>SINKCCS_FORESTRY</v>
      </c>
      <c r="H37" s="20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9">
        <v>-26.64547807</v>
      </c>
      <c r="V37">
        <v>-46</v>
      </c>
    </row>
    <row r="38" spans="4:22">
      <c r="D38" s="19" t="str">
        <f t="shared" si="1"/>
        <v>SINKCCS_FORESTRY</v>
      </c>
      <c r="H38" s="20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9">
        <v>-32.92458429</v>
      </c>
      <c r="V38">
        <v>-47</v>
      </c>
    </row>
    <row r="39" spans="4:22">
      <c r="D39" s="19" t="str">
        <f t="shared" si="1"/>
        <v>SINKCCS_FORESTRY</v>
      </c>
      <c r="H39" s="20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9">
        <v>-39.78040571</v>
      </c>
      <c r="V39">
        <v>-48</v>
      </c>
    </row>
    <row r="40" spans="4:22">
      <c r="D40" s="19" t="str">
        <f t="shared" si="1"/>
        <v>SINKCCS_FORESTRY</v>
      </c>
      <c r="H40" s="20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9">
        <v>-47.16788848</v>
      </c>
      <c r="V40">
        <v>-49</v>
      </c>
    </row>
    <row r="41" spans="4:22">
      <c r="D41" s="19" t="str">
        <f t="shared" si="1"/>
        <v>SINKCCS_FORESTRY</v>
      </c>
      <c r="H41" s="20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9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20651875362"/>
  </sheetPr>
  <dimension ref="B4:L135"/>
  <sheetViews>
    <sheetView zoomScale="69" zoomScaleNormal="69" workbookViewId="0">
      <selection activeCell="G20" sqref="G20"/>
    </sheetView>
  </sheetViews>
  <sheetFormatPr defaultColWidth="8.72727272727273" defaultRowHeight="14.5"/>
  <cols>
    <col min="2" max="3" width="8.72727272727273" style="16"/>
    <col min="4" max="4" width="18.8181818181818" style="16" customWidth="1"/>
    <col min="5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4" spans="2:2">
      <c r="B4" s="17" t="s">
        <v>1</v>
      </c>
    </row>
    <row r="5" spans="2:2">
      <c r="B5" s="16" t="s">
        <v>2</v>
      </c>
    </row>
    <row r="9" spans="6:6">
      <c r="F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ht="16" spans="2:12">
      <c r="B11" s="16" t="s">
        <v>55</v>
      </c>
      <c r="D11" s="47" t="s">
        <v>56</v>
      </c>
      <c r="G11" s="19"/>
      <c r="H11" s="20"/>
      <c r="I11" s="16">
        <v>2020</v>
      </c>
      <c r="J11" s="16" t="s">
        <v>45</v>
      </c>
      <c r="K11" s="16">
        <v>1</v>
      </c>
      <c r="L11" s="16">
        <v>0</v>
      </c>
    </row>
    <row r="12" spans="4:12">
      <c r="D12" s="16" t="str">
        <f>D11</f>
        <v>SINKCCS_Immiscible</v>
      </c>
      <c r="H12" s="20"/>
      <c r="I12" s="16">
        <v>2021</v>
      </c>
      <c r="J12" s="16" t="str">
        <f>J11</f>
        <v>LO</v>
      </c>
      <c r="K12" s="16">
        <v>1</v>
      </c>
      <c r="L12" s="16">
        <v>0</v>
      </c>
    </row>
    <row r="13" spans="4:12">
      <c r="D13" s="16" t="str">
        <f t="shared" ref="D13:D41" si="0">D12</f>
        <v>SINKCCS_Immiscible</v>
      </c>
      <c r="H13" s="20"/>
      <c r="I13" s="16">
        <v>2022</v>
      </c>
      <c r="J13" s="16" t="str">
        <f t="shared" ref="J13:J41" si="1">J12</f>
        <v>LO</v>
      </c>
      <c r="K13" s="16">
        <v>1</v>
      </c>
      <c r="L13" s="16">
        <v>0</v>
      </c>
    </row>
    <row r="14" spans="4:12">
      <c r="D14" s="16" t="str">
        <f t="shared" si="0"/>
        <v>SINKCCS_Immiscible</v>
      </c>
      <c r="H14" s="20"/>
      <c r="I14" s="16">
        <v>2023</v>
      </c>
      <c r="J14" s="16" t="str">
        <f t="shared" si="1"/>
        <v>LO</v>
      </c>
      <c r="K14" s="16">
        <v>1</v>
      </c>
      <c r="L14" s="16">
        <v>0</v>
      </c>
    </row>
    <row r="15" spans="4:12">
      <c r="D15" s="16" t="str">
        <f t="shared" si="0"/>
        <v>SINKCCS_Immiscible</v>
      </c>
      <c r="H15" s="20"/>
      <c r="I15" s="16">
        <v>2024</v>
      </c>
      <c r="J15" s="16" t="str">
        <f t="shared" si="1"/>
        <v>LO</v>
      </c>
      <c r="K15" s="16">
        <v>1</v>
      </c>
      <c r="L15" s="16">
        <v>0</v>
      </c>
    </row>
    <row r="16" spans="4:12">
      <c r="D16" s="16" t="str">
        <f t="shared" si="0"/>
        <v>SINKCCS_Immiscible</v>
      </c>
      <c r="H16" s="20"/>
      <c r="I16" s="16">
        <v>2025</v>
      </c>
      <c r="J16" s="16" t="str">
        <f t="shared" si="1"/>
        <v>LO</v>
      </c>
      <c r="K16" s="16">
        <v>1</v>
      </c>
      <c r="L16" s="16">
        <v>0</v>
      </c>
    </row>
    <row r="17" spans="4:12">
      <c r="D17" s="16" t="str">
        <f t="shared" si="0"/>
        <v>SINKCCS_Immiscible</v>
      </c>
      <c r="H17" s="20"/>
      <c r="I17" s="16">
        <v>2026</v>
      </c>
      <c r="J17" s="16" t="str">
        <f t="shared" si="1"/>
        <v>LO</v>
      </c>
      <c r="K17" s="16">
        <v>1</v>
      </c>
      <c r="L17" s="16">
        <v>0</v>
      </c>
    </row>
    <row r="18" spans="4:12">
      <c r="D18" s="16" t="str">
        <f t="shared" si="0"/>
        <v>SINKCCS_Immiscible</v>
      </c>
      <c r="H18" s="20"/>
      <c r="I18" s="16">
        <v>2027</v>
      </c>
      <c r="J18" s="16" t="str">
        <f t="shared" si="1"/>
        <v>LO</v>
      </c>
      <c r="K18" s="16">
        <v>1</v>
      </c>
      <c r="L18" s="16">
        <v>0</v>
      </c>
    </row>
    <row r="19" spans="4:12">
      <c r="D19" s="16" t="str">
        <f t="shared" si="0"/>
        <v>SINKCCS_Immiscible</v>
      </c>
      <c r="H19" s="20"/>
      <c r="I19" s="16">
        <v>2028</v>
      </c>
      <c r="J19" s="16" t="str">
        <f t="shared" si="1"/>
        <v>LO</v>
      </c>
      <c r="K19" s="16">
        <v>1</v>
      </c>
      <c r="L19" s="16">
        <v>0</v>
      </c>
    </row>
    <row r="20" spans="4:12">
      <c r="D20" s="16" t="str">
        <f t="shared" si="0"/>
        <v>SINKCCS_Immiscible</v>
      </c>
      <c r="H20" s="20"/>
      <c r="I20" s="16">
        <v>2029</v>
      </c>
      <c r="J20" s="16" t="str">
        <f t="shared" si="1"/>
        <v>LO</v>
      </c>
      <c r="K20" s="16">
        <v>1</v>
      </c>
      <c r="L20" s="16">
        <v>0</v>
      </c>
    </row>
    <row r="21" spans="4:12">
      <c r="D21" s="16" t="str">
        <f t="shared" si="0"/>
        <v>SINKCCS_Immiscible</v>
      </c>
      <c r="H21" s="20"/>
      <c r="I21" s="16">
        <v>2030</v>
      </c>
      <c r="J21" s="16" t="str">
        <f t="shared" si="1"/>
        <v>LO</v>
      </c>
      <c r="K21" s="16">
        <v>1</v>
      </c>
      <c r="L21" s="16">
        <v>0</v>
      </c>
    </row>
    <row r="22" spans="4:12">
      <c r="D22" s="16" t="str">
        <f t="shared" si="0"/>
        <v>SINKCCS_Immiscible</v>
      </c>
      <c r="H22" s="20"/>
      <c r="I22" s="16">
        <v>2031</v>
      </c>
      <c r="J22" s="16" t="str">
        <f t="shared" si="1"/>
        <v>LO</v>
      </c>
      <c r="K22" s="16">
        <v>1</v>
      </c>
      <c r="L22" s="16">
        <v>0</v>
      </c>
    </row>
    <row r="23" spans="4:12">
      <c r="D23" s="16" t="str">
        <f t="shared" si="0"/>
        <v>SINKCCS_Immiscible</v>
      </c>
      <c r="H23" s="20"/>
      <c r="I23" s="16">
        <v>2032</v>
      </c>
      <c r="J23" s="16" t="str">
        <f t="shared" si="1"/>
        <v>LO</v>
      </c>
      <c r="K23" s="16">
        <v>1</v>
      </c>
      <c r="L23" s="16">
        <v>0</v>
      </c>
    </row>
    <row r="24" spans="4:12">
      <c r="D24" s="16" t="str">
        <f t="shared" si="0"/>
        <v>SINKCCS_Immiscible</v>
      </c>
      <c r="H24" s="20"/>
      <c r="I24" s="16">
        <v>2033</v>
      </c>
      <c r="J24" s="16" t="str">
        <f t="shared" si="1"/>
        <v>LO</v>
      </c>
      <c r="K24" s="16">
        <v>1</v>
      </c>
      <c r="L24" s="16">
        <v>0</v>
      </c>
    </row>
    <row r="25" spans="4:12">
      <c r="D25" s="16" t="str">
        <f t="shared" si="0"/>
        <v>SINKCCS_Immiscible</v>
      </c>
      <c r="H25" s="20"/>
      <c r="I25" s="16">
        <v>2034</v>
      </c>
      <c r="J25" s="16" t="str">
        <f t="shared" si="1"/>
        <v>LO</v>
      </c>
      <c r="K25" s="16">
        <v>1</v>
      </c>
      <c r="L25" s="16">
        <v>0</v>
      </c>
    </row>
    <row r="26" spans="4:12">
      <c r="D26" s="16" t="str">
        <f t="shared" si="0"/>
        <v>SINKCCS_Immiscible</v>
      </c>
      <c r="H26" s="20"/>
      <c r="I26" s="16">
        <v>2035</v>
      </c>
      <c r="J26" s="16" t="str">
        <f t="shared" si="1"/>
        <v>LO</v>
      </c>
      <c r="K26" s="16">
        <v>1</v>
      </c>
      <c r="L26" s="16">
        <v>0</v>
      </c>
    </row>
    <row r="27" spans="4:12">
      <c r="D27" s="16" t="str">
        <f t="shared" si="0"/>
        <v>SINKCCS_Immiscible</v>
      </c>
      <c r="H27" s="20"/>
      <c r="I27" s="16">
        <v>2036</v>
      </c>
      <c r="J27" s="16" t="str">
        <f t="shared" si="1"/>
        <v>LO</v>
      </c>
      <c r="K27" s="16">
        <v>1</v>
      </c>
      <c r="L27" s="16">
        <v>0</v>
      </c>
    </row>
    <row r="28" spans="4:12">
      <c r="D28" s="16" t="str">
        <f t="shared" si="0"/>
        <v>SINKCCS_Immiscible</v>
      </c>
      <c r="H28" s="20"/>
      <c r="I28" s="16">
        <v>2037</v>
      </c>
      <c r="J28" s="16" t="str">
        <f t="shared" si="1"/>
        <v>LO</v>
      </c>
      <c r="K28" s="16">
        <v>1</v>
      </c>
      <c r="L28" s="16">
        <v>0</v>
      </c>
    </row>
    <row r="29" spans="4:12">
      <c r="D29" s="16" t="str">
        <f t="shared" si="0"/>
        <v>SINKCCS_Immiscible</v>
      </c>
      <c r="H29" s="20"/>
      <c r="I29" s="16">
        <v>2038</v>
      </c>
      <c r="J29" s="16" t="str">
        <f t="shared" si="1"/>
        <v>LO</v>
      </c>
      <c r="K29" s="16">
        <v>1</v>
      </c>
      <c r="L29" s="16">
        <v>0</v>
      </c>
    </row>
    <row r="30" spans="4:12">
      <c r="D30" s="16" t="str">
        <f t="shared" si="0"/>
        <v>SINKCCS_Immiscible</v>
      </c>
      <c r="H30" s="20"/>
      <c r="I30" s="16">
        <v>2039</v>
      </c>
      <c r="J30" s="16" t="str">
        <f t="shared" si="1"/>
        <v>LO</v>
      </c>
      <c r="K30" s="16">
        <v>1</v>
      </c>
      <c r="L30" s="16">
        <v>0</v>
      </c>
    </row>
    <row r="31" spans="4:12">
      <c r="D31" s="16" t="str">
        <f t="shared" si="0"/>
        <v>SINKCCS_Immiscible</v>
      </c>
      <c r="H31" s="20"/>
      <c r="I31" s="16">
        <v>2040</v>
      </c>
      <c r="J31" s="16" t="str">
        <f t="shared" si="1"/>
        <v>LO</v>
      </c>
      <c r="K31" s="16">
        <v>1</v>
      </c>
      <c r="L31" s="16">
        <v>0</v>
      </c>
    </row>
    <row r="32" spans="4:12">
      <c r="D32" s="16" t="str">
        <f t="shared" si="0"/>
        <v>SINKCCS_Immiscible</v>
      </c>
      <c r="H32" s="20"/>
      <c r="I32" s="16">
        <v>2041</v>
      </c>
      <c r="J32" s="16" t="str">
        <f t="shared" si="1"/>
        <v>LO</v>
      </c>
      <c r="K32" s="16">
        <v>1</v>
      </c>
      <c r="L32" s="16">
        <v>0</v>
      </c>
    </row>
    <row r="33" spans="4:12">
      <c r="D33" s="16" t="str">
        <f t="shared" si="0"/>
        <v>SINKCCS_Immiscible</v>
      </c>
      <c r="H33" s="20"/>
      <c r="I33" s="16">
        <v>2042</v>
      </c>
      <c r="J33" s="16" t="str">
        <f t="shared" si="1"/>
        <v>LO</v>
      </c>
      <c r="K33" s="16">
        <v>1</v>
      </c>
      <c r="L33" s="16">
        <v>0</v>
      </c>
    </row>
    <row r="34" spans="4:12">
      <c r="D34" s="16" t="str">
        <f t="shared" si="0"/>
        <v>SINKCCS_Immiscible</v>
      </c>
      <c r="H34" s="20"/>
      <c r="I34" s="16">
        <v>2043</v>
      </c>
      <c r="J34" s="16" t="str">
        <f t="shared" si="1"/>
        <v>LO</v>
      </c>
      <c r="K34" s="16">
        <v>1</v>
      </c>
      <c r="L34" s="16">
        <v>0</v>
      </c>
    </row>
    <row r="35" spans="4:12">
      <c r="D35" s="16" t="str">
        <f t="shared" si="0"/>
        <v>SINKCCS_Immiscible</v>
      </c>
      <c r="H35" s="20"/>
      <c r="I35" s="16">
        <v>2044</v>
      </c>
      <c r="J35" s="16" t="str">
        <f t="shared" si="1"/>
        <v>LO</v>
      </c>
      <c r="K35" s="16">
        <v>1</v>
      </c>
      <c r="L35" s="16">
        <v>0</v>
      </c>
    </row>
    <row r="36" spans="4:12">
      <c r="D36" s="16" t="str">
        <f t="shared" si="0"/>
        <v>SINKCCS_Immiscible</v>
      </c>
      <c r="H36" s="20"/>
      <c r="I36" s="16">
        <v>2045</v>
      </c>
      <c r="J36" s="16" t="str">
        <f t="shared" si="1"/>
        <v>LO</v>
      </c>
      <c r="K36" s="16">
        <v>1</v>
      </c>
      <c r="L36" s="16">
        <v>0</v>
      </c>
    </row>
    <row r="37" spans="4:12">
      <c r="D37" s="16" t="str">
        <f t="shared" si="0"/>
        <v>SINKCCS_Immiscible</v>
      </c>
      <c r="H37" s="20"/>
      <c r="I37" s="16">
        <v>2046</v>
      </c>
      <c r="J37" s="16" t="str">
        <f t="shared" si="1"/>
        <v>LO</v>
      </c>
      <c r="K37" s="16">
        <v>1</v>
      </c>
      <c r="L37" s="16">
        <v>0</v>
      </c>
    </row>
    <row r="38" spans="4:12">
      <c r="D38" s="16" t="str">
        <f t="shared" si="0"/>
        <v>SINKCCS_Immiscible</v>
      </c>
      <c r="H38" s="20"/>
      <c r="I38" s="16">
        <v>2047</v>
      </c>
      <c r="J38" s="16" t="str">
        <f t="shared" si="1"/>
        <v>LO</v>
      </c>
      <c r="K38" s="16">
        <v>1</v>
      </c>
      <c r="L38" s="16">
        <v>0</v>
      </c>
    </row>
    <row r="39" spans="4:12">
      <c r="D39" s="16" t="str">
        <f t="shared" si="0"/>
        <v>SINKCCS_Immiscible</v>
      </c>
      <c r="H39" s="20"/>
      <c r="I39" s="16">
        <v>2048</v>
      </c>
      <c r="J39" s="16" t="str">
        <f t="shared" si="1"/>
        <v>LO</v>
      </c>
      <c r="K39" s="16">
        <v>1</v>
      </c>
      <c r="L39" s="16">
        <v>0</v>
      </c>
    </row>
    <row r="40" spans="4:12">
      <c r="D40" s="16" t="str">
        <f t="shared" si="0"/>
        <v>SINKCCS_Immiscible</v>
      </c>
      <c r="H40" s="20"/>
      <c r="I40" s="16">
        <v>2049</v>
      </c>
      <c r="J40" s="16" t="str">
        <f t="shared" si="1"/>
        <v>LO</v>
      </c>
      <c r="K40" s="16">
        <v>1</v>
      </c>
      <c r="L40" s="16">
        <v>0</v>
      </c>
    </row>
    <row r="41" spans="4:12">
      <c r="D41" s="16" t="str">
        <f t="shared" si="0"/>
        <v>SINKCCS_Immiscible</v>
      </c>
      <c r="H41" s="20"/>
      <c r="I41" s="16">
        <v>2050</v>
      </c>
      <c r="J41" s="16" t="str">
        <f t="shared" si="1"/>
        <v>LO</v>
      </c>
      <c r="K41" s="16">
        <v>1</v>
      </c>
      <c r="L41" s="16">
        <v>0</v>
      </c>
    </row>
    <row r="42" ht="16" spans="4:12">
      <c r="D42" s="47" t="s">
        <v>57</v>
      </c>
      <c r="G42" s="19"/>
      <c r="H42" s="20"/>
      <c r="I42" s="16">
        <v>2020</v>
      </c>
      <c r="J42" s="16" t="s">
        <v>45</v>
      </c>
      <c r="K42" s="16">
        <v>1</v>
      </c>
      <c r="L42" s="16">
        <v>0</v>
      </c>
    </row>
    <row r="43" spans="4:12">
      <c r="D43" s="16" t="str">
        <f t="shared" ref="D43:D72" si="2">D42</f>
        <v>SINKCCS_Miscible</v>
      </c>
      <c r="H43" s="20"/>
      <c r="I43" s="16">
        <v>2021</v>
      </c>
      <c r="J43" s="16" t="str">
        <f t="shared" ref="J43:J72" si="3">J42</f>
        <v>LO</v>
      </c>
      <c r="K43" s="16">
        <v>1</v>
      </c>
      <c r="L43" s="16">
        <v>0</v>
      </c>
    </row>
    <row r="44" spans="4:12">
      <c r="D44" s="16" t="str">
        <f t="shared" si="2"/>
        <v>SINKCCS_Miscible</v>
      </c>
      <c r="H44" s="20"/>
      <c r="I44" s="16">
        <v>2022</v>
      </c>
      <c r="J44" s="16" t="str">
        <f t="shared" si="3"/>
        <v>LO</v>
      </c>
      <c r="K44" s="16">
        <v>1</v>
      </c>
      <c r="L44" s="16">
        <v>0</v>
      </c>
    </row>
    <row r="45" spans="4:12">
      <c r="D45" s="16" t="str">
        <f t="shared" si="2"/>
        <v>SINKCCS_Miscible</v>
      </c>
      <c r="H45" s="20"/>
      <c r="I45" s="16">
        <v>2023</v>
      </c>
      <c r="J45" s="16" t="str">
        <f t="shared" si="3"/>
        <v>LO</v>
      </c>
      <c r="K45" s="16">
        <v>1</v>
      </c>
      <c r="L45" s="16">
        <v>0</v>
      </c>
    </row>
    <row r="46" spans="4:12">
      <c r="D46" s="16" t="str">
        <f t="shared" si="2"/>
        <v>SINKCCS_Miscible</v>
      </c>
      <c r="H46" s="20"/>
      <c r="I46" s="16">
        <v>2024</v>
      </c>
      <c r="J46" s="16" t="str">
        <f t="shared" si="3"/>
        <v>LO</v>
      </c>
      <c r="K46" s="16">
        <v>1</v>
      </c>
      <c r="L46" s="16">
        <v>0</v>
      </c>
    </row>
    <row r="47" spans="4:12">
      <c r="D47" s="16" t="str">
        <f t="shared" si="2"/>
        <v>SINKCCS_Miscible</v>
      </c>
      <c r="H47" s="20"/>
      <c r="I47" s="16">
        <v>2025</v>
      </c>
      <c r="J47" s="16" t="str">
        <f t="shared" si="3"/>
        <v>LO</v>
      </c>
      <c r="K47" s="16">
        <v>1</v>
      </c>
      <c r="L47" s="16">
        <v>0</v>
      </c>
    </row>
    <row r="48" spans="4:12">
      <c r="D48" s="16" t="str">
        <f t="shared" si="2"/>
        <v>SINKCCS_Miscible</v>
      </c>
      <c r="H48" s="20"/>
      <c r="I48" s="16">
        <v>2026</v>
      </c>
      <c r="J48" s="16" t="str">
        <f t="shared" si="3"/>
        <v>LO</v>
      </c>
      <c r="K48" s="16">
        <v>1</v>
      </c>
      <c r="L48" s="16">
        <v>0</v>
      </c>
    </row>
    <row r="49" spans="4:12">
      <c r="D49" s="16" t="str">
        <f t="shared" si="2"/>
        <v>SINKCCS_Miscible</v>
      </c>
      <c r="H49" s="20"/>
      <c r="I49" s="16">
        <v>2027</v>
      </c>
      <c r="J49" s="16" t="str">
        <f t="shared" si="3"/>
        <v>LO</v>
      </c>
      <c r="K49" s="16">
        <v>1</v>
      </c>
      <c r="L49" s="16">
        <v>0</v>
      </c>
    </row>
    <row r="50" spans="4:12">
      <c r="D50" s="16" t="str">
        <f t="shared" si="2"/>
        <v>SINKCCS_Miscible</v>
      </c>
      <c r="H50" s="20"/>
      <c r="I50" s="16">
        <v>2028</v>
      </c>
      <c r="J50" s="16" t="str">
        <f t="shared" si="3"/>
        <v>LO</v>
      </c>
      <c r="K50" s="16">
        <v>1</v>
      </c>
      <c r="L50" s="16">
        <v>0</v>
      </c>
    </row>
    <row r="51" spans="4:12">
      <c r="D51" s="16" t="str">
        <f t="shared" si="2"/>
        <v>SINKCCS_Miscible</v>
      </c>
      <c r="H51" s="20"/>
      <c r="I51" s="16">
        <v>2029</v>
      </c>
      <c r="J51" s="16" t="str">
        <f t="shared" si="3"/>
        <v>LO</v>
      </c>
      <c r="K51" s="16">
        <v>1</v>
      </c>
      <c r="L51" s="16">
        <v>0</v>
      </c>
    </row>
    <row r="52" spans="4:12">
      <c r="D52" s="16" t="str">
        <f t="shared" si="2"/>
        <v>SINKCCS_Miscible</v>
      </c>
      <c r="H52" s="20"/>
      <c r="I52" s="16">
        <v>2030</v>
      </c>
      <c r="J52" s="16" t="str">
        <f t="shared" si="3"/>
        <v>LO</v>
      </c>
      <c r="K52" s="16">
        <v>1</v>
      </c>
      <c r="L52" s="16">
        <v>0</v>
      </c>
    </row>
    <row r="53" spans="4:12">
      <c r="D53" s="16" t="str">
        <f t="shared" si="2"/>
        <v>SINKCCS_Miscible</v>
      </c>
      <c r="H53" s="20"/>
      <c r="I53" s="16">
        <v>2031</v>
      </c>
      <c r="J53" s="16" t="str">
        <f t="shared" si="3"/>
        <v>LO</v>
      </c>
      <c r="K53" s="16">
        <v>1</v>
      </c>
      <c r="L53" s="16">
        <v>0</v>
      </c>
    </row>
    <row r="54" spans="4:12">
      <c r="D54" s="16" t="str">
        <f t="shared" si="2"/>
        <v>SINKCCS_Miscible</v>
      </c>
      <c r="H54" s="20"/>
      <c r="I54" s="16">
        <v>2032</v>
      </c>
      <c r="J54" s="16" t="str">
        <f t="shared" si="3"/>
        <v>LO</v>
      </c>
      <c r="K54" s="16">
        <v>1</v>
      </c>
      <c r="L54" s="16">
        <v>0</v>
      </c>
    </row>
    <row r="55" spans="4:12">
      <c r="D55" s="16" t="str">
        <f t="shared" si="2"/>
        <v>SINKCCS_Miscible</v>
      </c>
      <c r="H55" s="20"/>
      <c r="I55" s="16">
        <v>2033</v>
      </c>
      <c r="J55" s="16" t="str">
        <f t="shared" si="3"/>
        <v>LO</v>
      </c>
      <c r="K55" s="16">
        <v>1</v>
      </c>
      <c r="L55" s="16">
        <v>0</v>
      </c>
    </row>
    <row r="56" spans="4:12">
      <c r="D56" s="16" t="str">
        <f t="shared" si="2"/>
        <v>SINKCCS_Miscible</v>
      </c>
      <c r="H56" s="20"/>
      <c r="I56" s="16">
        <v>2034</v>
      </c>
      <c r="J56" s="16" t="str">
        <f t="shared" si="3"/>
        <v>LO</v>
      </c>
      <c r="K56" s="16">
        <v>1</v>
      </c>
      <c r="L56" s="16">
        <v>0</v>
      </c>
    </row>
    <row r="57" spans="4:12">
      <c r="D57" s="16" t="str">
        <f t="shared" si="2"/>
        <v>SINKCCS_Miscible</v>
      </c>
      <c r="H57" s="20"/>
      <c r="I57" s="16">
        <v>2035</v>
      </c>
      <c r="J57" s="16" t="str">
        <f t="shared" si="3"/>
        <v>LO</v>
      </c>
      <c r="K57" s="16">
        <v>1</v>
      </c>
      <c r="L57" s="16">
        <v>0</v>
      </c>
    </row>
    <row r="58" spans="4:12">
      <c r="D58" s="16" t="str">
        <f t="shared" si="2"/>
        <v>SINKCCS_Miscible</v>
      </c>
      <c r="H58" s="20"/>
      <c r="I58" s="16">
        <v>2036</v>
      </c>
      <c r="J58" s="16" t="str">
        <f t="shared" si="3"/>
        <v>LO</v>
      </c>
      <c r="K58" s="16">
        <v>1</v>
      </c>
      <c r="L58" s="16">
        <v>0</v>
      </c>
    </row>
    <row r="59" spans="4:12">
      <c r="D59" s="16" t="str">
        <f t="shared" si="2"/>
        <v>SINKCCS_Miscible</v>
      </c>
      <c r="H59" s="20"/>
      <c r="I59" s="16">
        <v>2037</v>
      </c>
      <c r="J59" s="16" t="str">
        <f t="shared" si="3"/>
        <v>LO</v>
      </c>
      <c r="K59" s="16">
        <v>1</v>
      </c>
      <c r="L59" s="16">
        <v>0</v>
      </c>
    </row>
    <row r="60" spans="4:12">
      <c r="D60" s="16" t="str">
        <f t="shared" si="2"/>
        <v>SINKCCS_Miscible</v>
      </c>
      <c r="H60" s="20"/>
      <c r="I60" s="16">
        <v>2038</v>
      </c>
      <c r="J60" s="16" t="str">
        <f t="shared" si="3"/>
        <v>LO</v>
      </c>
      <c r="K60" s="16">
        <v>1</v>
      </c>
      <c r="L60" s="16">
        <v>0</v>
      </c>
    </row>
    <row r="61" spans="4:12">
      <c r="D61" s="16" t="str">
        <f t="shared" si="2"/>
        <v>SINKCCS_Miscible</v>
      </c>
      <c r="H61" s="20"/>
      <c r="I61" s="16">
        <v>2039</v>
      </c>
      <c r="J61" s="16" t="str">
        <f t="shared" si="3"/>
        <v>LO</v>
      </c>
      <c r="K61" s="16">
        <v>1</v>
      </c>
      <c r="L61" s="16">
        <v>0</v>
      </c>
    </row>
    <row r="62" spans="4:12">
      <c r="D62" s="16" t="str">
        <f t="shared" si="2"/>
        <v>SINKCCS_Miscible</v>
      </c>
      <c r="H62" s="20"/>
      <c r="I62" s="16">
        <v>2040</v>
      </c>
      <c r="J62" s="16" t="str">
        <f t="shared" si="3"/>
        <v>LO</v>
      </c>
      <c r="K62" s="16">
        <v>1</v>
      </c>
      <c r="L62" s="16">
        <v>0</v>
      </c>
    </row>
    <row r="63" spans="4:12">
      <c r="D63" s="16" t="str">
        <f t="shared" si="2"/>
        <v>SINKCCS_Miscible</v>
      </c>
      <c r="H63" s="20"/>
      <c r="I63" s="16">
        <v>2041</v>
      </c>
      <c r="J63" s="16" t="str">
        <f t="shared" si="3"/>
        <v>LO</v>
      </c>
      <c r="K63" s="16">
        <v>1</v>
      </c>
      <c r="L63" s="16">
        <v>0</v>
      </c>
    </row>
    <row r="64" spans="4:12">
      <c r="D64" s="16" t="str">
        <f t="shared" si="2"/>
        <v>SINKCCS_Miscible</v>
      </c>
      <c r="H64" s="20"/>
      <c r="I64" s="16">
        <v>2042</v>
      </c>
      <c r="J64" s="16" t="str">
        <f t="shared" si="3"/>
        <v>LO</v>
      </c>
      <c r="K64" s="16">
        <v>1</v>
      </c>
      <c r="L64" s="16">
        <v>0</v>
      </c>
    </row>
    <row r="65" spans="4:12">
      <c r="D65" s="16" t="str">
        <f t="shared" si="2"/>
        <v>SINKCCS_Miscible</v>
      </c>
      <c r="H65" s="20"/>
      <c r="I65" s="16">
        <v>2043</v>
      </c>
      <c r="J65" s="16" t="str">
        <f t="shared" si="3"/>
        <v>LO</v>
      </c>
      <c r="K65" s="16">
        <v>1</v>
      </c>
      <c r="L65" s="16">
        <v>0</v>
      </c>
    </row>
    <row r="66" spans="4:12">
      <c r="D66" s="16" t="str">
        <f t="shared" si="2"/>
        <v>SINKCCS_Miscible</v>
      </c>
      <c r="H66" s="20"/>
      <c r="I66" s="16">
        <v>2044</v>
      </c>
      <c r="J66" s="16" t="str">
        <f t="shared" si="3"/>
        <v>LO</v>
      </c>
      <c r="K66" s="16">
        <v>1</v>
      </c>
      <c r="L66" s="16">
        <v>0</v>
      </c>
    </row>
    <row r="67" spans="4:12">
      <c r="D67" s="16" t="str">
        <f t="shared" si="2"/>
        <v>SINKCCS_Miscible</v>
      </c>
      <c r="H67" s="20"/>
      <c r="I67" s="16">
        <v>2045</v>
      </c>
      <c r="J67" s="16" t="str">
        <f t="shared" si="3"/>
        <v>LO</v>
      </c>
      <c r="K67" s="16">
        <v>1</v>
      </c>
      <c r="L67" s="16">
        <v>0</v>
      </c>
    </row>
    <row r="68" spans="4:12">
      <c r="D68" s="16" t="str">
        <f t="shared" si="2"/>
        <v>SINKCCS_Miscible</v>
      </c>
      <c r="H68" s="20"/>
      <c r="I68" s="16">
        <v>2046</v>
      </c>
      <c r="J68" s="16" t="str">
        <f t="shared" si="3"/>
        <v>LO</v>
      </c>
      <c r="K68" s="16">
        <v>1</v>
      </c>
      <c r="L68" s="16">
        <v>0</v>
      </c>
    </row>
    <row r="69" spans="4:12">
      <c r="D69" s="16" t="str">
        <f t="shared" si="2"/>
        <v>SINKCCS_Miscible</v>
      </c>
      <c r="H69" s="20"/>
      <c r="I69" s="16">
        <v>2047</v>
      </c>
      <c r="J69" s="16" t="str">
        <f t="shared" si="3"/>
        <v>LO</v>
      </c>
      <c r="K69" s="16">
        <v>1</v>
      </c>
      <c r="L69" s="16">
        <v>0</v>
      </c>
    </row>
    <row r="70" spans="4:12">
      <c r="D70" s="16" t="str">
        <f t="shared" si="2"/>
        <v>SINKCCS_Miscible</v>
      </c>
      <c r="H70" s="20"/>
      <c r="I70" s="16">
        <v>2048</v>
      </c>
      <c r="J70" s="16" t="str">
        <f t="shared" si="3"/>
        <v>LO</v>
      </c>
      <c r="K70" s="16">
        <v>1</v>
      </c>
      <c r="L70" s="16">
        <v>0</v>
      </c>
    </row>
    <row r="71" spans="4:12">
      <c r="D71" s="16" t="str">
        <f t="shared" si="2"/>
        <v>SINKCCS_Miscible</v>
      </c>
      <c r="H71" s="20"/>
      <c r="I71" s="16">
        <v>2049</v>
      </c>
      <c r="J71" s="16" t="str">
        <f t="shared" si="3"/>
        <v>LO</v>
      </c>
      <c r="K71" s="16">
        <v>1</v>
      </c>
      <c r="L71" s="16">
        <v>0</v>
      </c>
    </row>
    <row r="72" spans="4:12">
      <c r="D72" s="16" t="str">
        <f t="shared" si="2"/>
        <v>SINKCCS_Miscible</v>
      </c>
      <c r="H72" s="20"/>
      <c r="I72" s="16">
        <v>2050</v>
      </c>
      <c r="J72" s="16" t="str">
        <f t="shared" si="3"/>
        <v>LO</v>
      </c>
      <c r="K72" s="16">
        <v>1</v>
      </c>
      <c r="L72" s="16">
        <v>0</v>
      </c>
    </row>
    <row r="73" ht="16" spans="4:12">
      <c r="D73" s="47" t="s">
        <v>58</v>
      </c>
      <c r="G73" s="19"/>
      <c r="H73" s="20"/>
      <c r="I73" s="16">
        <v>2020</v>
      </c>
      <c r="J73" s="16" t="s">
        <v>45</v>
      </c>
      <c r="K73" s="16">
        <v>1</v>
      </c>
      <c r="L73" s="16">
        <v>0</v>
      </c>
    </row>
    <row r="74" spans="4:12">
      <c r="D74" s="16" t="str">
        <f t="shared" ref="D74:D103" si="4">D73</f>
        <v>SINKCCS_Saline</v>
      </c>
      <c r="H74" s="20"/>
      <c r="I74" s="16">
        <v>2021</v>
      </c>
      <c r="J74" s="16" t="str">
        <f t="shared" ref="J74:J103" si="5">J73</f>
        <v>LO</v>
      </c>
      <c r="K74" s="16">
        <v>1</v>
      </c>
      <c r="L74" s="16">
        <v>0</v>
      </c>
    </row>
    <row r="75" spans="4:12">
      <c r="D75" s="16" t="str">
        <f t="shared" si="4"/>
        <v>SINKCCS_Saline</v>
      </c>
      <c r="H75" s="20"/>
      <c r="I75" s="16">
        <v>2022</v>
      </c>
      <c r="J75" s="16" t="str">
        <f t="shared" si="5"/>
        <v>LO</v>
      </c>
      <c r="K75" s="16">
        <v>1</v>
      </c>
      <c r="L75" s="16">
        <v>0</v>
      </c>
    </row>
    <row r="76" spans="4:12">
      <c r="D76" s="16" t="str">
        <f t="shared" si="4"/>
        <v>SINKCCS_Saline</v>
      </c>
      <c r="H76" s="20"/>
      <c r="I76" s="16">
        <v>2023</v>
      </c>
      <c r="J76" s="16" t="str">
        <f t="shared" si="5"/>
        <v>LO</v>
      </c>
      <c r="K76" s="16">
        <v>1</v>
      </c>
      <c r="L76" s="16">
        <v>0</v>
      </c>
    </row>
    <row r="77" spans="4:12">
      <c r="D77" s="16" t="str">
        <f t="shared" si="4"/>
        <v>SINKCCS_Saline</v>
      </c>
      <c r="H77" s="20"/>
      <c r="I77" s="16">
        <v>2024</v>
      </c>
      <c r="J77" s="16" t="str">
        <f t="shared" si="5"/>
        <v>LO</v>
      </c>
      <c r="K77" s="16">
        <v>1</v>
      </c>
      <c r="L77" s="16">
        <v>0</v>
      </c>
    </row>
    <row r="78" spans="4:12">
      <c r="D78" s="16" t="str">
        <f t="shared" si="4"/>
        <v>SINKCCS_Saline</v>
      </c>
      <c r="H78" s="20"/>
      <c r="I78" s="16">
        <v>2025</v>
      </c>
      <c r="J78" s="16" t="str">
        <f t="shared" si="5"/>
        <v>LO</v>
      </c>
      <c r="K78" s="16">
        <v>1</v>
      </c>
      <c r="L78" s="16">
        <v>0</v>
      </c>
    </row>
    <row r="79" spans="4:12">
      <c r="D79" s="16" t="str">
        <f t="shared" si="4"/>
        <v>SINKCCS_Saline</v>
      </c>
      <c r="H79" s="20"/>
      <c r="I79" s="16">
        <v>2026</v>
      </c>
      <c r="J79" s="16" t="str">
        <f t="shared" si="5"/>
        <v>LO</v>
      </c>
      <c r="K79" s="16">
        <v>1</v>
      </c>
      <c r="L79" s="16">
        <v>0</v>
      </c>
    </row>
    <row r="80" spans="4:12">
      <c r="D80" s="16" t="str">
        <f t="shared" si="4"/>
        <v>SINKCCS_Saline</v>
      </c>
      <c r="H80" s="20"/>
      <c r="I80" s="16">
        <v>2027</v>
      </c>
      <c r="J80" s="16" t="str">
        <f t="shared" si="5"/>
        <v>LO</v>
      </c>
      <c r="K80" s="16">
        <v>1</v>
      </c>
      <c r="L80" s="16">
        <v>0</v>
      </c>
    </row>
    <row r="81" spans="4:12">
      <c r="D81" s="16" t="str">
        <f t="shared" si="4"/>
        <v>SINKCCS_Saline</v>
      </c>
      <c r="H81" s="20"/>
      <c r="I81" s="16">
        <v>2028</v>
      </c>
      <c r="J81" s="16" t="str">
        <f t="shared" si="5"/>
        <v>LO</v>
      </c>
      <c r="K81" s="16">
        <v>1</v>
      </c>
      <c r="L81" s="16">
        <v>0</v>
      </c>
    </row>
    <row r="82" spans="4:12">
      <c r="D82" s="16" t="str">
        <f t="shared" si="4"/>
        <v>SINKCCS_Saline</v>
      </c>
      <c r="H82" s="20"/>
      <c r="I82" s="16">
        <v>2029</v>
      </c>
      <c r="J82" s="16" t="str">
        <f t="shared" si="5"/>
        <v>LO</v>
      </c>
      <c r="K82" s="16">
        <v>1</v>
      </c>
      <c r="L82" s="16">
        <v>0</v>
      </c>
    </row>
    <row r="83" spans="4:12">
      <c r="D83" s="16" t="str">
        <f t="shared" si="4"/>
        <v>SINKCCS_Saline</v>
      </c>
      <c r="H83" s="20"/>
      <c r="I83" s="16">
        <v>2030</v>
      </c>
      <c r="J83" s="16" t="str">
        <f t="shared" si="5"/>
        <v>LO</v>
      </c>
      <c r="K83" s="16">
        <v>1</v>
      </c>
      <c r="L83" s="16">
        <v>0</v>
      </c>
    </row>
    <row r="84" spans="4:12">
      <c r="D84" s="16" t="str">
        <f t="shared" si="4"/>
        <v>SINKCCS_Saline</v>
      </c>
      <c r="H84" s="20"/>
      <c r="I84" s="16">
        <v>2031</v>
      </c>
      <c r="J84" s="16" t="str">
        <f t="shared" si="5"/>
        <v>LO</v>
      </c>
      <c r="K84" s="16">
        <v>1</v>
      </c>
      <c r="L84" s="16">
        <v>0</v>
      </c>
    </row>
    <row r="85" spans="4:12">
      <c r="D85" s="16" t="str">
        <f t="shared" si="4"/>
        <v>SINKCCS_Saline</v>
      </c>
      <c r="H85" s="20"/>
      <c r="I85" s="16">
        <v>2032</v>
      </c>
      <c r="J85" s="16" t="str">
        <f t="shared" si="5"/>
        <v>LO</v>
      </c>
      <c r="K85" s="16">
        <v>1</v>
      </c>
      <c r="L85" s="16">
        <v>0</v>
      </c>
    </row>
    <row r="86" spans="4:12">
      <c r="D86" s="16" t="str">
        <f t="shared" si="4"/>
        <v>SINKCCS_Saline</v>
      </c>
      <c r="H86" s="20"/>
      <c r="I86" s="16">
        <v>2033</v>
      </c>
      <c r="J86" s="16" t="str">
        <f t="shared" si="5"/>
        <v>LO</v>
      </c>
      <c r="K86" s="16">
        <v>1</v>
      </c>
      <c r="L86" s="16">
        <v>0</v>
      </c>
    </row>
    <row r="87" spans="4:12">
      <c r="D87" s="16" t="str">
        <f t="shared" si="4"/>
        <v>SINKCCS_Saline</v>
      </c>
      <c r="H87" s="20"/>
      <c r="I87" s="16">
        <v>2034</v>
      </c>
      <c r="J87" s="16" t="str">
        <f t="shared" si="5"/>
        <v>LO</v>
      </c>
      <c r="K87" s="16">
        <v>1</v>
      </c>
      <c r="L87" s="16">
        <v>0</v>
      </c>
    </row>
    <row r="88" spans="4:12">
      <c r="D88" s="16" t="str">
        <f t="shared" si="4"/>
        <v>SINKCCS_Saline</v>
      </c>
      <c r="H88" s="20"/>
      <c r="I88" s="16">
        <v>2035</v>
      </c>
      <c r="J88" s="16" t="str">
        <f t="shared" si="5"/>
        <v>LO</v>
      </c>
      <c r="K88" s="16">
        <v>1</v>
      </c>
      <c r="L88" s="16">
        <v>0</v>
      </c>
    </row>
    <row r="89" spans="4:12">
      <c r="D89" s="16" t="str">
        <f t="shared" si="4"/>
        <v>SINKCCS_Saline</v>
      </c>
      <c r="H89" s="20"/>
      <c r="I89" s="16">
        <v>2036</v>
      </c>
      <c r="J89" s="16" t="str">
        <f t="shared" si="5"/>
        <v>LO</v>
      </c>
      <c r="K89" s="16">
        <v>1</v>
      </c>
      <c r="L89" s="16">
        <v>0</v>
      </c>
    </row>
    <row r="90" spans="4:12">
      <c r="D90" s="16" t="str">
        <f t="shared" si="4"/>
        <v>SINKCCS_Saline</v>
      </c>
      <c r="H90" s="20"/>
      <c r="I90" s="16">
        <v>2037</v>
      </c>
      <c r="J90" s="16" t="str">
        <f t="shared" si="5"/>
        <v>LO</v>
      </c>
      <c r="K90" s="16">
        <v>1</v>
      </c>
      <c r="L90" s="16">
        <v>0</v>
      </c>
    </row>
    <row r="91" spans="4:12">
      <c r="D91" s="16" t="str">
        <f t="shared" si="4"/>
        <v>SINKCCS_Saline</v>
      </c>
      <c r="H91" s="20"/>
      <c r="I91" s="16">
        <v>2038</v>
      </c>
      <c r="J91" s="16" t="str">
        <f t="shared" si="5"/>
        <v>LO</v>
      </c>
      <c r="K91" s="16">
        <v>1</v>
      </c>
      <c r="L91" s="16">
        <v>0</v>
      </c>
    </row>
    <row r="92" spans="4:12">
      <c r="D92" s="16" t="str">
        <f t="shared" si="4"/>
        <v>SINKCCS_Saline</v>
      </c>
      <c r="H92" s="20"/>
      <c r="I92" s="16">
        <v>2039</v>
      </c>
      <c r="J92" s="16" t="str">
        <f t="shared" si="5"/>
        <v>LO</v>
      </c>
      <c r="K92" s="16">
        <v>1</v>
      </c>
      <c r="L92" s="16">
        <v>0</v>
      </c>
    </row>
    <row r="93" spans="4:12">
      <c r="D93" s="16" t="str">
        <f t="shared" si="4"/>
        <v>SINKCCS_Saline</v>
      </c>
      <c r="H93" s="20"/>
      <c r="I93" s="16">
        <v>2040</v>
      </c>
      <c r="J93" s="16" t="str">
        <f t="shared" si="5"/>
        <v>LO</v>
      </c>
      <c r="K93" s="16">
        <v>1</v>
      </c>
      <c r="L93" s="16">
        <v>0</v>
      </c>
    </row>
    <row r="94" spans="4:12">
      <c r="D94" s="16" t="str">
        <f t="shared" si="4"/>
        <v>SINKCCS_Saline</v>
      </c>
      <c r="H94" s="20"/>
      <c r="I94" s="16">
        <v>2041</v>
      </c>
      <c r="J94" s="16" t="str">
        <f t="shared" si="5"/>
        <v>LO</v>
      </c>
      <c r="K94" s="16">
        <v>1</v>
      </c>
      <c r="L94" s="16">
        <v>0</v>
      </c>
    </row>
    <row r="95" spans="4:12">
      <c r="D95" s="16" t="str">
        <f t="shared" si="4"/>
        <v>SINKCCS_Saline</v>
      </c>
      <c r="H95" s="20"/>
      <c r="I95" s="16">
        <v>2042</v>
      </c>
      <c r="J95" s="16" t="str">
        <f t="shared" si="5"/>
        <v>LO</v>
      </c>
      <c r="K95" s="16">
        <v>1</v>
      </c>
      <c r="L95" s="16">
        <v>0</v>
      </c>
    </row>
    <row r="96" spans="4:12">
      <c r="D96" s="16" t="str">
        <f t="shared" si="4"/>
        <v>SINKCCS_Saline</v>
      </c>
      <c r="H96" s="20"/>
      <c r="I96" s="16">
        <v>2043</v>
      </c>
      <c r="J96" s="16" t="str">
        <f t="shared" si="5"/>
        <v>LO</v>
      </c>
      <c r="K96" s="16">
        <v>1</v>
      </c>
      <c r="L96" s="16">
        <v>0</v>
      </c>
    </row>
    <row r="97" spans="4:12">
      <c r="D97" s="16" t="str">
        <f t="shared" si="4"/>
        <v>SINKCCS_Saline</v>
      </c>
      <c r="H97" s="20"/>
      <c r="I97" s="16">
        <v>2044</v>
      </c>
      <c r="J97" s="16" t="str">
        <f t="shared" si="5"/>
        <v>LO</v>
      </c>
      <c r="K97" s="16">
        <v>1</v>
      </c>
      <c r="L97" s="16">
        <v>0</v>
      </c>
    </row>
    <row r="98" spans="4:12">
      <c r="D98" s="16" t="str">
        <f t="shared" si="4"/>
        <v>SINKCCS_Saline</v>
      </c>
      <c r="H98" s="20"/>
      <c r="I98" s="16">
        <v>2045</v>
      </c>
      <c r="J98" s="16" t="str">
        <f t="shared" si="5"/>
        <v>LO</v>
      </c>
      <c r="K98" s="16">
        <v>1</v>
      </c>
      <c r="L98" s="16">
        <v>0</v>
      </c>
    </row>
    <row r="99" spans="4:12">
      <c r="D99" s="16" t="str">
        <f t="shared" si="4"/>
        <v>SINKCCS_Saline</v>
      </c>
      <c r="H99" s="20"/>
      <c r="I99" s="16">
        <v>2046</v>
      </c>
      <c r="J99" s="16" t="str">
        <f t="shared" si="5"/>
        <v>LO</v>
      </c>
      <c r="K99" s="16">
        <v>1</v>
      </c>
      <c r="L99" s="16">
        <v>0</v>
      </c>
    </row>
    <row r="100" spans="4:12">
      <c r="D100" s="16" t="str">
        <f t="shared" si="4"/>
        <v>SINKCCS_Saline</v>
      </c>
      <c r="H100" s="20"/>
      <c r="I100" s="16">
        <v>2047</v>
      </c>
      <c r="J100" s="16" t="str">
        <f t="shared" si="5"/>
        <v>LO</v>
      </c>
      <c r="K100" s="16">
        <v>1</v>
      </c>
      <c r="L100" s="16">
        <v>0</v>
      </c>
    </row>
    <row r="101" spans="4:12">
      <c r="D101" s="16" t="str">
        <f t="shared" si="4"/>
        <v>SINKCCS_Saline</v>
      </c>
      <c r="H101" s="20"/>
      <c r="I101" s="16">
        <v>2048</v>
      </c>
      <c r="J101" s="16" t="str">
        <f t="shared" si="5"/>
        <v>LO</v>
      </c>
      <c r="K101" s="16">
        <v>1</v>
      </c>
      <c r="L101" s="16">
        <v>0</v>
      </c>
    </row>
    <row r="102" spans="4:12">
      <c r="D102" s="16" t="str">
        <f t="shared" si="4"/>
        <v>SINKCCS_Saline</v>
      </c>
      <c r="H102" s="20"/>
      <c r="I102" s="16">
        <v>2049</v>
      </c>
      <c r="J102" s="16" t="str">
        <f t="shared" si="5"/>
        <v>LO</v>
      </c>
      <c r="K102" s="16">
        <v>1</v>
      </c>
      <c r="L102" s="16">
        <v>0</v>
      </c>
    </row>
    <row r="103" spans="4:12">
      <c r="D103" s="16" t="str">
        <f t="shared" si="4"/>
        <v>SINKCCS_Saline</v>
      </c>
      <c r="H103" s="20"/>
      <c r="I103" s="16">
        <v>2050</v>
      </c>
      <c r="J103" s="16" t="str">
        <f t="shared" si="5"/>
        <v>LO</v>
      </c>
      <c r="K103" s="16">
        <v>1</v>
      </c>
      <c r="L103" s="16">
        <v>0</v>
      </c>
    </row>
    <row r="104" ht="16" spans="4:12">
      <c r="D104" s="47" t="s">
        <v>59</v>
      </c>
      <c r="G104" s="50"/>
      <c r="H104" s="20"/>
      <c r="I104" s="16">
        <v>2020</v>
      </c>
      <c r="J104" s="16" t="s">
        <v>45</v>
      </c>
      <c r="K104" s="16">
        <v>1</v>
      </c>
      <c r="L104" s="16">
        <v>0</v>
      </c>
    </row>
    <row r="105" spans="4:12">
      <c r="D105" s="16" t="str">
        <f t="shared" ref="D105:D134" si="6">D104</f>
        <v>SINKCCU</v>
      </c>
      <c r="H105" s="20"/>
      <c r="I105" s="16">
        <v>2021</v>
      </c>
      <c r="J105" s="16" t="str">
        <f t="shared" ref="J105:J134" si="7">J104</f>
        <v>LO</v>
      </c>
      <c r="K105" s="16">
        <v>1</v>
      </c>
      <c r="L105" s="16">
        <v>0</v>
      </c>
    </row>
    <row r="106" spans="4:12">
      <c r="D106" s="16" t="str">
        <f t="shared" si="6"/>
        <v>SINKCCU</v>
      </c>
      <c r="H106" s="20"/>
      <c r="I106" s="16">
        <v>2022</v>
      </c>
      <c r="J106" s="16" t="str">
        <f t="shared" si="7"/>
        <v>LO</v>
      </c>
      <c r="K106" s="16">
        <v>1</v>
      </c>
      <c r="L106" s="16">
        <v>0</v>
      </c>
    </row>
    <row r="107" spans="4:12">
      <c r="D107" s="16" t="str">
        <f t="shared" si="6"/>
        <v>SINKCCU</v>
      </c>
      <c r="H107" s="20"/>
      <c r="I107" s="16">
        <v>2023</v>
      </c>
      <c r="J107" s="16" t="str">
        <f t="shared" si="7"/>
        <v>LO</v>
      </c>
      <c r="K107" s="16">
        <v>1</v>
      </c>
      <c r="L107" s="16">
        <v>0</v>
      </c>
    </row>
    <row r="108" spans="4:12">
      <c r="D108" s="16" t="str">
        <f t="shared" si="6"/>
        <v>SINKCCU</v>
      </c>
      <c r="H108" s="20"/>
      <c r="I108" s="16">
        <v>2024</v>
      </c>
      <c r="J108" s="16" t="str">
        <f t="shared" si="7"/>
        <v>LO</v>
      </c>
      <c r="K108" s="16">
        <v>1</v>
      </c>
      <c r="L108" s="16">
        <v>0</v>
      </c>
    </row>
    <row r="109" spans="4:12">
      <c r="D109" s="16" t="str">
        <f t="shared" si="6"/>
        <v>SINKCCU</v>
      </c>
      <c r="H109" s="20"/>
      <c r="I109" s="16">
        <v>2025</v>
      </c>
      <c r="J109" s="16" t="str">
        <f t="shared" si="7"/>
        <v>LO</v>
      </c>
      <c r="K109" s="16">
        <v>1</v>
      </c>
      <c r="L109" s="16">
        <v>0</v>
      </c>
    </row>
    <row r="110" spans="4:12">
      <c r="D110" s="16" t="str">
        <f t="shared" si="6"/>
        <v>SINKCCU</v>
      </c>
      <c r="H110" s="20"/>
      <c r="I110" s="16">
        <v>2026</v>
      </c>
      <c r="J110" s="16" t="str">
        <f t="shared" si="7"/>
        <v>LO</v>
      </c>
      <c r="K110" s="16">
        <v>1</v>
      </c>
      <c r="L110" s="16">
        <v>0</v>
      </c>
    </row>
    <row r="111" spans="4:12">
      <c r="D111" s="16" t="str">
        <f t="shared" si="6"/>
        <v>SINKCCU</v>
      </c>
      <c r="H111" s="20"/>
      <c r="I111" s="16">
        <v>2027</v>
      </c>
      <c r="J111" s="16" t="str">
        <f t="shared" si="7"/>
        <v>LO</v>
      </c>
      <c r="K111" s="16">
        <v>1</v>
      </c>
      <c r="L111" s="16">
        <v>0</v>
      </c>
    </row>
    <row r="112" spans="4:12">
      <c r="D112" s="16" t="str">
        <f t="shared" si="6"/>
        <v>SINKCCU</v>
      </c>
      <c r="H112" s="20"/>
      <c r="I112" s="16">
        <v>2028</v>
      </c>
      <c r="J112" s="16" t="str">
        <f t="shared" si="7"/>
        <v>LO</v>
      </c>
      <c r="K112" s="16">
        <v>1</v>
      </c>
      <c r="L112" s="16">
        <v>0</v>
      </c>
    </row>
    <row r="113" spans="4:12">
      <c r="D113" s="16" t="str">
        <f t="shared" si="6"/>
        <v>SINKCCU</v>
      </c>
      <c r="H113" s="20"/>
      <c r="I113" s="16">
        <v>2029</v>
      </c>
      <c r="J113" s="16" t="str">
        <f t="shared" si="7"/>
        <v>LO</v>
      </c>
      <c r="K113" s="16">
        <v>1</v>
      </c>
      <c r="L113" s="16">
        <v>0</v>
      </c>
    </row>
    <row r="114" spans="4:12">
      <c r="D114" s="16" t="str">
        <f t="shared" si="6"/>
        <v>SINKCCU</v>
      </c>
      <c r="H114" s="20"/>
      <c r="I114" s="16">
        <v>2030</v>
      </c>
      <c r="J114" s="16" t="str">
        <f t="shared" si="7"/>
        <v>LO</v>
      </c>
      <c r="K114" s="16">
        <v>1</v>
      </c>
      <c r="L114" s="16">
        <v>0</v>
      </c>
    </row>
    <row r="115" spans="4:12">
      <c r="D115" s="16" t="str">
        <f t="shared" si="6"/>
        <v>SINKCCU</v>
      </c>
      <c r="H115" s="20"/>
      <c r="I115" s="16">
        <v>2031</v>
      </c>
      <c r="J115" s="16" t="str">
        <f t="shared" si="7"/>
        <v>LO</v>
      </c>
      <c r="K115" s="16">
        <v>1</v>
      </c>
      <c r="L115" s="16">
        <v>0</v>
      </c>
    </row>
    <row r="116" spans="4:12">
      <c r="D116" s="16" t="str">
        <f t="shared" si="6"/>
        <v>SINKCCU</v>
      </c>
      <c r="H116" s="20"/>
      <c r="I116" s="16">
        <v>2032</v>
      </c>
      <c r="J116" s="16" t="str">
        <f t="shared" si="7"/>
        <v>LO</v>
      </c>
      <c r="K116" s="16">
        <v>1</v>
      </c>
      <c r="L116" s="16">
        <v>0</v>
      </c>
    </row>
    <row r="117" spans="4:12">
      <c r="D117" s="16" t="str">
        <f t="shared" si="6"/>
        <v>SINKCCU</v>
      </c>
      <c r="H117" s="20"/>
      <c r="I117" s="16">
        <v>2033</v>
      </c>
      <c r="J117" s="16" t="str">
        <f t="shared" si="7"/>
        <v>LO</v>
      </c>
      <c r="K117" s="16">
        <v>1</v>
      </c>
      <c r="L117" s="16">
        <v>0</v>
      </c>
    </row>
    <row r="118" spans="4:12">
      <c r="D118" s="16" t="str">
        <f t="shared" si="6"/>
        <v>SINKCCU</v>
      </c>
      <c r="H118" s="20"/>
      <c r="I118" s="16">
        <v>2034</v>
      </c>
      <c r="J118" s="16" t="str">
        <f t="shared" si="7"/>
        <v>LO</v>
      </c>
      <c r="K118" s="16">
        <v>1</v>
      </c>
      <c r="L118" s="16">
        <v>0</v>
      </c>
    </row>
    <row r="119" spans="4:12">
      <c r="D119" s="16" t="str">
        <f t="shared" si="6"/>
        <v>SINKCCU</v>
      </c>
      <c r="H119" s="20"/>
      <c r="I119" s="16">
        <v>2035</v>
      </c>
      <c r="J119" s="16" t="str">
        <f t="shared" si="7"/>
        <v>LO</v>
      </c>
      <c r="K119" s="16">
        <v>1</v>
      </c>
      <c r="L119" s="16">
        <v>0</v>
      </c>
    </row>
    <row r="120" spans="4:12">
      <c r="D120" s="16" t="str">
        <f t="shared" si="6"/>
        <v>SINKCCU</v>
      </c>
      <c r="H120" s="20"/>
      <c r="I120" s="16">
        <v>2036</v>
      </c>
      <c r="J120" s="16" t="str">
        <f t="shared" si="7"/>
        <v>LO</v>
      </c>
      <c r="K120" s="16">
        <v>1</v>
      </c>
      <c r="L120" s="16">
        <v>0</v>
      </c>
    </row>
    <row r="121" spans="4:12">
      <c r="D121" s="16" t="str">
        <f t="shared" si="6"/>
        <v>SINKCCU</v>
      </c>
      <c r="H121" s="20"/>
      <c r="I121" s="16">
        <v>2037</v>
      </c>
      <c r="J121" s="16" t="str">
        <f t="shared" si="7"/>
        <v>LO</v>
      </c>
      <c r="K121" s="16">
        <v>1</v>
      </c>
      <c r="L121" s="16">
        <v>0</v>
      </c>
    </row>
    <row r="122" spans="4:12">
      <c r="D122" s="16" t="str">
        <f t="shared" si="6"/>
        <v>SINKCCU</v>
      </c>
      <c r="H122" s="20"/>
      <c r="I122" s="16">
        <v>2038</v>
      </c>
      <c r="J122" s="16" t="str">
        <f t="shared" si="7"/>
        <v>LO</v>
      </c>
      <c r="K122" s="16">
        <v>1</v>
      </c>
      <c r="L122" s="16">
        <v>0</v>
      </c>
    </row>
    <row r="123" spans="4:12">
      <c r="D123" s="16" t="str">
        <f t="shared" si="6"/>
        <v>SINKCCU</v>
      </c>
      <c r="H123" s="20"/>
      <c r="I123" s="16">
        <v>2039</v>
      </c>
      <c r="J123" s="16" t="str">
        <f t="shared" si="7"/>
        <v>LO</v>
      </c>
      <c r="K123" s="16">
        <v>1</v>
      </c>
      <c r="L123" s="16">
        <v>0</v>
      </c>
    </row>
    <row r="124" spans="4:12">
      <c r="D124" s="16" t="str">
        <f t="shared" si="6"/>
        <v>SINKCCU</v>
      </c>
      <c r="H124" s="20"/>
      <c r="I124" s="16">
        <v>2040</v>
      </c>
      <c r="J124" s="16" t="str">
        <f t="shared" si="7"/>
        <v>LO</v>
      </c>
      <c r="K124" s="16">
        <v>1</v>
      </c>
      <c r="L124" s="16">
        <v>0</v>
      </c>
    </row>
    <row r="125" spans="4:12">
      <c r="D125" s="16" t="str">
        <f t="shared" si="6"/>
        <v>SINKCCU</v>
      </c>
      <c r="H125" s="20"/>
      <c r="I125" s="16">
        <v>2041</v>
      </c>
      <c r="J125" s="16" t="str">
        <f t="shared" si="7"/>
        <v>LO</v>
      </c>
      <c r="K125" s="16">
        <v>1</v>
      </c>
      <c r="L125" s="16">
        <v>0</v>
      </c>
    </row>
    <row r="126" spans="4:12">
      <c r="D126" s="16" t="str">
        <f t="shared" si="6"/>
        <v>SINKCCU</v>
      </c>
      <c r="H126" s="20"/>
      <c r="I126" s="16">
        <v>2042</v>
      </c>
      <c r="J126" s="16" t="str">
        <f t="shared" si="7"/>
        <v>LO</v>
      </c>
      <c r="K126" s="16">
        <v>1</v>
      </c>
      <c r="L126" s="16">
        <v>0</v>
      </c>
    </row>
    <row r="127" spans="4:12">
      <c r="D127" s="16" t="str">
        <f t="shared" si="6"/>
        <v>SINKCCU</v>
      </c>
      <c r="H127" s="20"/>
      <c r="I127" s="16">
        <v>2043</v>
      </c>
      <c r="J127" s="16" t="str">
        <f t="shared" si="7"/>
        <v>LO</v>
      </c>
      <c r="K127" s="16">
        <v>1</v>
      </c>
      <c r="L127" s="16">
        <v>0</v>
      </c>
    </row>
    <row r="128" spans="4:12">
      <c r="D128" s="16" t="str">
        <f t="shared" si="6"/>
        <v>SINKCCU</v>
      </c>
      <c r="H128" s="20"/>
      <c r="I128" s="16">
        <v>2044</v>
      </c>
      <c r="J128" s="16" t="str">
        <f t="shared" si="7"/>
        <v>LO</v>
      </c>
      <c r="K128" s="16">
        <v>1</v>
      </c>
      <c r="L128" s="16">
        <v>0</v>
      </c>
    </row>
    <row r="129" spans="4:12">
      <c r="D129" s="16" t="str">
        <f t="shared" si="6"/>
        <v>SINKCCU</v>
      </c>
      <c r="H129" s="20"/>
      <c r="I129" s="16">
        <v>2045</v>
      </c>
      <c r="J129" s="16" t="str">
        <f t="shared" si="7"/>
        <v>LO</v>
      </c>
      <c r="K129" s="16">
        <v>1</v>
      </c>
      <c r="L129" s="16">
        <v>0</v>
      </c>
    </row>
    <row r="130" spans="4:12">
      <c r="D130" s="16" t="str">
        <f t="shared" si="6"/>
        <v>SINKCCU</v>
      </c>
      <c r="H130" s="20"/>
      <c r="I130" s="16">
        <v>2046</v>
      </c>
      <c r="J130" s="16" t="str">
        <f t="shared" si="7"/>
        <v>LO</v>
      </c>
      <c r="K130" s="16">
        <v>1</v>
      </c>
      <c r="L130" s="16">
        <v>0</v>
      </c>
    </row>
    <row r="131" spans="4:12">
      <c r="D131" s="16" t="str">
        <f t="shared" si="6"/>
        <v>SINKCCU</v>
      </c>
      <c r="H131" s="20"/>
      <c r="I131" s="16">
        <v>2047</v>
      </c>
      <c r="J131" s="16" t="str">
        <f t="shared" si="7"/>
        <v>LO</v>
      </c>
      <c r="K131" s="16">
        <v>1</v>
      </c>
      <c r="L131" s="16">
        <v>0</v>
      </c>
    </row>
    <row r="132" spans="4:12">
      <c r="D132" s="16" t="str">
        <f t="shared" si="6"/>
        <v>SINKCCU</v>
      </c>
      <c r="H132" s="20"/>
      <c r="I132" s="16">
        <v>2048</v>
      </c>
      <c r="J132" s="16" t="str">
        <f t="shared" si="7"/>
        <v>LO</v>
      </c>
      <c r="K132" s="16">
        <v>1</v>
      </c>
      <c r="L132" s="16">
        <v>0</v>
      </c>
    </row>
    <row r="133" spans="4:12">
      <c r="D133" s="16" t="str">
        <f t="shared" si="6"/>
        <v>SINKCCU</v>
      </c>
      <c r="H133" s="20"/>
      <c r="I133" s="16">
        <v>2049</v>
      </c>
      <c r="J133" s="16" t="str">
        <f t="shared" si="7"/>
        <v>LO</v>
      </c>
      <c r="K133" s="16">
        <v>1</v>
      </c>
      <c r="L133" s="16">
        <v>0</v>
      </c>
    </row>
    <row r="134" spans="4:12">
      <c r="D134" s="16" t="str">
        <f t="shared" si="6"/>
        <v>SINKCCU</v>
      </c>
      <c r="H134" s="20"/>
      <c r="I134" s="16">
        <v>2050</v>
      </c>
      <c r="J134" s="16" t="str">
        <f t="shared" si="7"/>
        <v>LO</v>
      </c>
      <c r="K134" s="16">
        <v>1</v>
      </c>
      <c r="L134" s="16">
        <v>0</v>
      </c>
    </row>
    <row r="135" ht="16" spans="7:7">
      <c r="G135" s="5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20651875362"/>
  </sheetPr>
  <dimension ref="B1:J135"/>
  <sheetViews>
    <sheetView zoomScale="69" zoomScaleNormal="69" workbookViewId="0">
      <selection activeCell="N15" sqref="N15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2"/>
      <c r="C1" s="22"/>
      <c r="D1" s="22"/>
      <c r="E1" s="22"/>
      <c r="F1" s="22"/>
      <c r="G1" s="22"/>
      <c r="H1" s="22"/>
      <c r="I1" s="22"/>
      <c r="J1" s="22"/>
    </row>
    <row r="2" spans="2:10">
      <c r="B2" s="22"/>
      <c r="C2" s="22"/>
      <c r="D2" s="22"/>
      <c r="E2" s="22"/>
      <c r="F2" s="22"/>
      <c r="G2" s="22"/>
      <c r="H2" s="22"/>
      <c r="I2" s="22"/>
      <c r="J2" s="22"/>
    </row>
    <row r="3" spans="2:10">
      <c r="B3" s="22"/>
      <c r="C3" s="22"/>
      <c r="D3" s="22"/>
      <c r="E3" s="22"/>
      <c r="F3" s="22"/>
      <c r="G3" s="22"/>
      <c r="H3" s="22"/>
      <c r="I3" s="22"/>
      <c r="J3" s="22"/>
    </row>
    <row r="4" spans="2:10">
      <c r="B4" s="22"/>
      <c r="C4" s="22"/>
      <c r="D4" s="22"/>
      <c r="E4" s="22"/>
      <c r="F4" s="22"/>
      <c r="G4" s="22"/>
      <c r="H4" s="22"/>
      <c r="I4" s="22"/>
      <c r="J4" s="22"/>
    </row>
    <row r="5" spans="2:10">
      <c r="B5" s="22"/>
      <c r="C5" s="22"/>
      <c r="E5" s="22"/>
      <c r="F5" s="22"/>
      <c r="G5" s="22"/>
      <c r="H5" s="22"/>
      <c r="I5" s="22"/>
      <c r="J5" s="22"/>
    </row>
    <row r="6" spans="2:10">
      <c r="B6" s="22"/>
      <c r="C6" s="22"/>
      <c r="D6" s="22"/>
      <c r="E6" s="22"/>
      <c r="F6" s="22"/>
      <c r="G6" s="22"/>
      <c r="H6" s="22"/>
      <c r="I6" s="22"/>
      <c r="J6" s="22"/>
    </row>
    <row r="7" spans="2:10">
      <c r="B7" s="22"/>
      <c r="C7" s="22"/>
      <c r="D7" s="22"/>
      <c r="E7" s="22"/>
      <c r="F7" s="22"/>
      <c r="G7" s="22"/>
      <c r="H7" s="22"/>
      <c r="I7" s="22"/>
      <c r="J7" s="22"/>
    </row>
    <row r="8" spans="2:10">
      <c r="B8" s="22"/>
      <c r="C8" s="22"/>
      <c r="D8" s="22"/>
      <c r="E8" s="22"/>
      <c r="F8" s="22"/>
      <c r="G8" s="22"/>
      <c r="H8" s="22"/>
      <c r="I8" s="22"/>
      <c r="J8" s="22"/>
    </row>
    <row r="9" spans="2:10">
      <c r="B9" s="22"/>
      <c r="C9" s="22"/>
      <c r="D9" s="31" t="s">
        <v>60</v>
      </c>
      <c r="E9" s="31"/>
      <c r="F9" s="22"/>
      <c r="G9" s="22"/>
      <c r="H9" s="22"/>
      <c r="I9" s="22"/>
      <c r="J9" s="22"/>
    </row>
    <row r="10" spans="2:10">
      <c r="B10" s="22" t="s">
        <v>6</v>
      </c>
      <c r="C10" s="22" t="s">
        <v>7</v>
      </c>
      <c r="D10" s="22" t="s">
        <v>8</v>
      </c>
      <c r="E10" s="22" t="s">
        <v>9</v>
      </c>
      <c r="F10" s="22" t="s">
        <v>10</v>
      </c>
      <c r="G10" s="22" t="s">
        <v>11</v>
      </c>
      <c r="H10" s="22" t="s">
        <v>12</v>
      </c>
      <c r="I10" s="22" t="s">
        <v>61</v>
      </c>
      <c r="J10" s="22" t="s">
        <v>14</v>
      </c>
    </row>
    <row r="11" ht="16" spans="2:10">
      <c r="B11" s="47" t="s">
        <v>56</v>
      </c>
      <c r="C11" s="22"/>
      <c r="D11" s="22"/>
      <c r="E11" s="48"/>
      <c r="F11" s="49" t="s">
        <v>62</v>
      </c>
      <c r="G11" s="22">
        <v>2020</v>
      </c>
      <c r="H11" s="22" t="s">
        <v>45</v>
      </c>
      <c r="I11" s="22"/>
      <c r="J11" s="22">
        <v>0</v>
      </c>
    </row>
    <row r="12" spans="2:10">
      <c r="B12" s="22" t="s">
        <v>56</v>
      </c>
      <c r="C12" s="22"/>
      <c r="D12" s="22"/>
      <c r="E12" s="22"/>
      <c r="F12" s="49" t="s">
        <v>62</v>
      </c>
      <c r="G12" s="22">
        <v>2021</v>
      </c>
      <c r="H12" s="22" t="s">
        <v>45</v>
      </c>
      <c r="I12" s="22"/>
      <c r="J12" s="22">
        <v>0</v>
      </c>
    </row>
    <row r="13" spans="2:10">
      <c r="B13" s="22" t="s">
        <v>56</v>
      </c>
      <c r="C13" s="22"/>
      <c r="D13" s="22"/>
      <c r="E13" s="22"/>
      <c r="F13" s="49" t="s">
        <v>62</v>
      </c>
      <c r="G13" s="22">
        <v>2022</v>
      </c>
      <c r="H13" s="22" t="s">
        <v>45</v>
      </c>
      <c r="I13" s="22"/>
      <c r="J13" s="22">
        <v>0</v>
      </c>
    </row>
    <row r="14" spans="2:10">
      <c r="B14" s="22" t="s">
        <v>56</v>
      </c>
      <c r="C14" s="22"/>
      <c r="D14" s="22"/>
      <c r="E14" s="22"/>
      <c r="F14" s="49" t="s">
        <v>62</v>
      </c>
      <c r="G14" s="22">
        <v>2023</v>
      </c>
      <c r="H14" s="22" t="s">
        <v>45</v>
      </c>
      <c r="I14" s="22"/>
      <c r="J14" s="22">
        <v>0</v>
      </c>
    </row>
    <row r="15" spans="2:10">
      <c r="B15" s="22" t="s">
        <v>56</v>
      </c>
      <c r="C15" s="22"/>
      <c r="D15" s="22"/>
      <c r="E15" s="22"/>
      <c r="F15" s="49" t="s">
        <v>62</v>
      </c>
      <c r="G15" s="22">
        <v>2024</v>
      </c>
      <c r="H15" s="22" t="s">
        <v>45</v>
      </c>
      <c r="I15" s="22"/>
      <c r="J15" s="22">
        <v>0</v>
      </c>
    </row>
    <row r="16" spans="2:10">
      <c r="B16" s="22" t="s">
        <v>56</v>
      </c>
      <c r="C16" s="22"/>
      <c r="D16" s="22"/>
      <c r="E16" s="22"/>
      <c r="F16" s="49" t="s">
        <v>62</v>
      </c>
      <c r="G16" s="22">
        <v>2025</v>
      </c>
      <c r="H16" s="22" t="s">
        <v>45</v>
      </c>
      <c r="I16" s="22"/>
      <c r="J16" s="22">
        <v>0</v>
      </c>
    </row>
    <row r="17" spans="2:10">
      <c r="B17" s="22" t="s">
        <v>56</v>
      </c>
      <c r="C17" s="22"/>
      <c r="D17" s="22"/>
      <c r="E17" s="22"/>
      <c r="F17" s="49" t="s">
        <v>62</v>
      </c>
      <c r="G17" s="22">
        <v>2026</v>
      </c>
      <c r="H17" s="22" t="s">
        <v>45</v>
      </c>
      <c r="I17" s="22"/>
      <c r="J17" s="22">
        <v>0</v>
      </c>
    </row>
    <row r="18" spans="2:10">
      <c r="B18" s="22" t="s">
        <v>56</v>
      </c>
      <c r="C18" s="22"/>
      <c r="D18" s="22"/>
      <c r="E18" s="22"/>
      <c r="F18" s="49" t="s">
        <v>62</v>
      </c>
      <c r="G18" s="22">
        <v>2027</v>
      </c>
      <c r="H18" s="22" t="s">
        <v>45</v>
      </c>
      <c r="I18" s="22"/>
      <c r="J18" s="22">
        <v>0</v>
      </c>
    </row>
    <row r="19" spans="2:10">
      <c r="B19" s="22" t="s">
        <v>56</v>
      </c>
      <c r="C19" s="22"/>
      <c r="D19" s="22"/>
      <c r="E19" s="22"/>
      <c r="F19" s="49" t="s">
        <v>62</v>
      </c>
      <c r="G19" s="22">
        <v>2028</v>
      </c>
      <c r="H19" s="22" t="s">
        <v>45</v>
      </c>
      <c r="I19" s="22"/>
      <c r="J19" s="22">
        <v>0</v>
      </c>
    </row>
    <row r="20" spans="2:10">
      <c r="B20" s="22" t="s">
        <v>56</v>
      </c>
      <c r="C20" s="22"/>
      <c r="D20" s="22"/>
      <c r="E20" s="22"/>
      <c r="F20" s="49" t="s">
        <v>62</v>
      </c>
      <c r="G20" s="22">
        <v>2029</v>
      </c>
      <c r="H20" s="22" t="s">
        <v>45</v>
      </c>
      <c r="I20" s="22"/>
      <c r="J20" s="22">
        <v>0</v>
      </c>
    </row>
    <row r="21" spans="2:10">
      <c r="B21" s="22" t="s">
        <v>56</v>
      </c>
      <c r="C21" s="22"/>
      <c r="D21" s="22"/>
      <c r="E21" s="22"/>
      <c r="F21" s="49" t="s">
        <v>62</v>
      </c>
      <c r="G21" s="22">
        <v>2030</v>
      </c>
      <c r="H21" s="22" t="s">
        <v>45</v>
      </c>
      <c r="I21" s="22"/>
      <c r="J21" s="22">
        <v>0</v>
      </c>
    </row>
    <row r="22" spans="2:10">
      <c r="B22" s="22" t="s">
        <v>56</v>
      </c>
      <c r="C22" s="22"/>
      <c r="D22" s="22"/>
      <c r="E22" s="22"/>
      <c r="F22" s="49" t="s">
        <v>62</v>
      </c>
      <c r="G22" s="22">
        <v>2031</v>
      </c>
      <c r="H22" s="22" t="s">
        <v>45</v>
      </c>
      <c r="I22" s="22"/>
      <c r="J22" s="22">
        <v>0</v>
      </c>
    </row>
    <row r="23" spans="2:10">
      <c r="B23" s="22" t="s">
        <v>56</v>
      </c>
      <c r="C23" s="22"/>
      <c r="D23" s="22"/>
      <c r="E23" s="22"/>
      <c r="F23" s="49" t="s">
        <v>62</v>
      </c>
      <c r="G23" s="22">
        <v>2032</v>
      </c>
      <c r="H23" s="22" t="s">
        <v>45</v>
      </c>
      <c r="I23" s="22"/>
      <c r="J23" s="22">
        <v>0</v>
      </c>
    </row>
    <row r="24" spans="2:10">
      <c r="B24" s="22" t="s">
        <v>56</v>
      </c>
      <c r="C24" s="22"/>
      <c r="D24" s="22"/>
      <c r="E24" s="22"/>
      <c r="F24" s="49" t="s">
        <v>62</v>
      </c>
      <c r="G24" s="22">
        <v>2033</v>
      </c>
      <c r="H24" s="22" t="s">
        <v>45</v>
      </c>
      <c r="I24" s="22"/>
      <c r="J24" s="22">
        <v>0</v>
      </c>
    </row>
    <row r="25" spans="2:10">
      <c r="B25" s="22" t="s">
        <v>56</v>
      </c>
      <c r="C25" s="22"/>
      <c r="D25" s="22"/>
      <c r="E25" s="22"/>
      <c r="F25" s="49" t="s">
        <v>62</v>
      </c>
      <c r="G25" s="22">
        <v>2034</v>
      </c>
      <c r="H25" s="22" t="s">
        <v>45</v>
      </c>
      <c r="I25" s="22"/>
      <c r="J25" s="22">
        <v>0</v>
      </c>
    </row>
    <row r="26" spans="2:10">
      <c r="B26" s="22" t="s">
        <v>56</v>
      </c>
      <c r="C26" s="22"/>
      <c r="D26" s="22"/>
      <c r="E26" s="22"/>
      <c r="F26" s="49" t="s">
        <v>62</v>
      </c>
      <c r="G26" s="22">
        <v>2035</v>
      </c>
      <c r="H26" s="22" t="s">
        <v>45</v>
      </c>
      <c r="I26" s="22"/>
      <c r="J26" s="22">
        <v>0</v>
      </c>
    </row>
    <row r="27" spans="2:10">
      <c r="B27" s="22" t="s">
        <v>56</v>
      </c>
      <c r="C27" s="22"/>
      <c r="D27" s="22"/>
      <c r="E27" s="22"/>
      <c r="F27" s="49" t="s">
        <v>62</v>
      </c>
      <c r="G27" s="22">
        <v>2036</v>
      </c>
      <c r="H27" s="22" t="s">
        <v>45</v>
      </c>
      <c r="I27" s="22"/>
      <c r="J27" s="22">
        <v>0</v>
      </c>
    </row>
    <row r="28" spans="2:10">
      <c r="B28" s="22" t="s">
        <v>56</v>
      </c>
      <c r="C28" s="22"/>
      <c r="D28" s="22"/>
      <c r="E28" s="22"/>
      <c r="F28" s="49" t="s">
        <v>62</v>
      </c>
      <c r="G28" s="22">
        <v>2037</v>
      </c>
      <c r="H28" s="22" t="s">
        <v>45</v>
      </c>
      <c r="I28" s="22"/>
      <c r="J28" s="22">
        <v>0</v>
      </c>
    </row>
    <row r="29" spans="2:10">
      <c r="B29" s="22" t="s">
        <v>56</v>
      </c>
      <c r="C29" s="22"/>
      <c r="D29" s="22"/>
      <c r="E29" s="22"/>
      <c r="F29" s="49" t="s">
        <v>62</v>
      </c>
      <c r="G29" s="22">
        <v>2038</v>
      </c>
      <c r="H29" s="22" t="s">
        <v>45</v>
      </c>
      <c r="I29" s="22"/>
      <c r="J29" s="22">
        <v>0</v>
      </c>
    </row>
    <row r="30" spans="2:10">
      <c r="B30" s="22" t="s">
        <v>56</v>
      </c>
      <c r="C30" s="22"/>
      <c r="D30" s="22"/>
      <c r="E30" s="22"/>
      <c r="F30" s="49" t="s">
        <v>62</v>
      </c>
      <c r="G30" s="22">
        <v>2039</v>
      </c>
      <c r="H30" s="22" t="s">
        <v>45</v>
      </c>
      <c r="I30" s="22"/>
      <c r="J30" s="22">
        <v>0</v>
      </c>
    </row>
    <row r="31" spans="2:10">
      <c r="B31" s="22" t="s">
        <v>56</v>
      </c>
      <c r="C31" s="22"/>
      <c r="D31" s="22"/>
      <c r="E31" s="22"/>
      <c r="F31" s="49" t="s">
        <v>62</v>
      </c>
      <c r="G31" s="22">
        <v>2040</v>
      </c>
      <c r="H31" s="22" t="s">
        <v>45</v>
      </c>
      <c r="I31" s="22"/>
      <c r="J31" s="22">
        <v>0</v>
      </c>
    </row>
    <row r="32" spans="2:10">
      <c r="B32" s="22" t="s">
        <v>56</v>
      </c>
      <c r="C32" s="22"/>
      <c r="D32" s="22"/>
      <c r="E32" s="22"/>
      <c r="F32" s="49" t="s">
        <v>62</v>
      </c>
      <c r="G32" s="22">
        <v>2041</v>
      </c>
      <c r="H32" s="22" t="s">
        <v>45</v>
      </c>
      <c r="I32" s="22"/>
      <c r="J32" s="22">
        <v>0</v>
      </c>
    </row>
    <row r="33" spans="2:10">
      <c r="B33" s="22" t="s">
        <v>56</v>
      </c>
      <c r="C33" s="22"/>
      <c r="D33" s="22"/>
      <c r="E33" s="22"/>
      <c r="F33" s="49" t="s">
        <v>62</v>
      </c>
      <c r="G33" s="22">
        <v>2042</v>
      </c>
      <c r="H33" s="22" t="s">
        <v>45</v>
      </c>
      <c r="I33" s="22"/>
      <c r="J33" s="22">
        <v>0</v>
      </c>
    </row>
    <row r="34" spans="2:10">
      <c r="B34" s="22" t="s">
        <v>56</v>
      </c>
      <c r="C34" s="22"/>
      <c r="D34" s="22"/>
      <c r="E34" s="22"/>
      <c r="F34" s="49" t="s">
        <v>62</v>
      </c>
      <c r="G34" s="22">
        <v>2043</v>
      </c>
      <c r="H34" s="22" t="s">
        <v>45</v>
      </c>
      <c r="I34" s="22"/>
      <c r="J34" s="22">
        <v>0</v>
      </c>
    </row>
    <row r="35" spans="2:10">
      <c r="B35" s="22" t="s">
        <v>56</v>
      </c>
      <c r="C35" s="22"/>
      <c r="D35" s="22"/>
      <c r="E35" s="22"/>
      <c r="F35" s="49" t="s">
        <v>62</v>
      </c>
      <c r="G35" s="22">
        <v>2044</v>
      </c>
      <c r="H35" s="22" t="s">
        <v>45</v>
      </c>
      <c r="I35" s="22"/>
      <c r="J35" s="22">
        <v>0</v>
      </c>
    </row>
    <row r="36" spans="2:10">
      <c r="B36" s="22" t="s">
        <v>56</v>
      </c>
      <c r="C36" s="22"/>
      <c r="D36" s="22"/>
      <c r="E36" s="22"/>
      <c r="F36" s="49" t="s">
        <v>62</v>
      </c>
      <c r="G36" s="22">
        <v>2045</v>
      </c>
      <c r="H36" s="22" t="s">
        <v>45</v>
      </c>
      <c r="I36" s="22"/>
      <c r="J36" s="22">
        <v>0</v>
      </c>
    </row>
    <row r="37" spans="2:10">
      <c r="B37" s="22" t="s">
        <v>56</v>
      </c>
      <c r="C37" s="22"/>
      <c r="D37" s="22"/>
      <c r="E37" s="22"/>
      <c r="F37" s="49" t="s">
        <v>62</v>
      </c>
      <c r="G37" s="22">
        <v>2046</v>
      </c>
      <c r="H37" s="22" t="s">
        <v>45</v>
      </c>
      <c r="I37" s="22"/>
      <c r="J37" s="22">
        <v>0</v>
      </c>
    </row>
    <row r="38" spans="2:10">
      <c r="B38" s="22" t="s">
        <v>56</v>
      </c>
      <c r="C38" s="22"/>
      <c r="D38" s="22"/>
      <c r="E38" s="22"/>
      <c r="F38" s="49" t="s">
        <v>62</v>
      </c>
      <c r="G38" s="22">
        <v>2047</v>
      </c>
      <c r="H38" s="22" t="s">
        <v>45</v>
      </c>
      <c r="I38" s="22"/>
      <c r="J38" s="22">
        <v>0</v>
      </c>
    </row>
    <row r="39" spans="2:10">
      <c r="B39" s="22" t="s">
        <v>56</v>
      </c>
      <c r="C39" s="22"/>
      <c r="D39" s="22"/>
      <c r="E39" s="22"/>
      <c r="F39" s="49" t="s">
        <v>62</v>
      </c>
      <c r="G39" s="22">
        <v>2048</v>
      </c>
      <c r="H39" s="22" t="s">
        <v>45</v>
      </c>
      <c r="I39" s="22"/>
      <c r="J39" s="22">
        <v>0</v>
      </c>
    </row>
    <row r="40" spans="2:10">
      <c r="B40" s="22" t="s">
        <v>56</v>
      </c>
      <c r="C40" s="22"/>
      <c r="D40" s="22"/>
      <c r="E40" s="22"/>
      <c r="F40" s="49" t="s">
        <v>62</v>
      </c>
      <c r="G40" s="22">
        <v>2049</v>
      </c>
      <c r="H40" s="22" t="s">
        <v>45</v>
      </c>
      <c r="I40" s="22"/>
      <c r="J40" s="22">
        <v>0</v>
      </c>
    </row>
    <row r="41" spans="2:10">
      <c r="B41" s="22" t="s">
        <v>56</v>
      </c>
      <c r="C41" s="22"/>
      <c r="D41" s="22"/>
      <c r="E41" s="22"/>
      <c r="F41" s="49" t="s">
        <v>62</v>
      </c>
      <c r="G41" s="22">
        <v>2050</v>
      </c>
      <c r="H41" s="22" t="s">
        <v>45</v>
      </c>
      <c r="I41" s="22"/>
      <c r="J41" s="22">
        <v>0</v>
      </c>
    </row>
    <row r="42" ht="16" spans="2:10">
      <c r="B42" s="47" t="s">
        <v>57</v>
      </c>
      <c r="C42" s="22"/>
      <c r="D42" s="22"/>
      <c r="E42" s="48"/>
      <c r="F42" s="49" t="s">
        <v>62</v>
      </c>
      <c r="G42" s="22">
        <v>2020</v>
      </c>
      <c r="H42" s="22" t="s">
        <v>45</v>
      </c>
      <c r="I42" s="22"/>
      <c r="J42" s="22">
        <v>0</v>
      </c>
    </row>
    <row r="43" spans="2:10">
      <c r="B43" s="22" t="s">
        <v>57</v>
      </c>
      <c r="C43" s="22"/>
      <c r="D43" s="22"/>
      <c r="E43" s="22"/>
      <c r="F43" s="49" t="s">
        <v>62</v>
      </c>
      <c r="G43" s="22">
        <v>2021</v>
      </c>
      <c r="H43" s="22" t="s">
        <v>45</v>
      </c>
      <c r="I43" s="22"/>
      <c r="J43" s="22">
        <v>0</v>
      </c>
    </row>
    <row r="44" spans="2:10">
      <c r="B44" s="22" t="s">
        <v>57</v>
      </c>
      <c r="C44" s="22"/>
      <c r="D44" s="22"/>
      <c r="E44" s="22"/>
      <c r="F44" s="49" t="s">
        <v>62</v>
      </c>
      <c r="G44" s="22">
        <v>2022</v>
      </c>
      <c r="H44" s="22" t="s">
        <v>45</v>
      </c>
      <c r="I44" s="22"/>
      <c r="J44" s="22">
        <v>0</v>
      </c>
    </row>
    <row r="45" spans="2:10">
      <c r="B45" s="22" t="s">
        <v>57</v>
      </c>
      <c r="C45" s="22"/>
      <c r="D45" s="22"/>
      <c r="E45" s="22"/>
      <c r="F45" s="49" t="s">
        <v>62</v>
      </c>
      <c r="G45" s="22">
        <v>2023</v>
      </c>
      <c r="H45" s="22" t="s">
        <v>45</v>
      </c>
      <c r="I45" s="22"/>
      <c r="J45" s="22">
        <v>0</v>
      </c>
    </row>
    <row r="46" spans="2:10">
      <c r="B46" s="22" t="s">
        <v>57</v>
      </c>
      <c r="C46" s="22"/>
      <c r="D46" s="22"/>
      <c r="E46" s="22"/>
      <c r="F46" s="49" t="s">
        <v>62</v>
      </c>
      <c r="G46" s="22">
        <v>2024</v>
      </c>
      <c r="H46" s="22" t="s">
        <v>45</v>
      </c>
      <c r="I46" s="22"/>
      <c r="J46" s="22">
        <v>0</v>
      </c>
    </row>
    <row r="47" spans="2:10">
      <c r="B47" s="22" t="s">
        <v>57</v>
      </c>
      <c r="C47" s="22"/>
      <c r="D47" s="22"/>
      <c r="E47" s="22"/>
      <c r="F47" s="49" t="s">
        <v>62</v>
      </c>
      <c r="G47" s="22">
        <v>2025</v>
      </c>
      <c r="H47" s="22" t="s">
        <v>45</v>
      </c>
      <c r="I47" s="22"/>
      <c r="J47" s="22">
        <v>0</v>
      </c>
    </row>
    <row r="48" spans="2:10">
      <c r="B48" s="22" t="s">
        <v>57</v>
      </c>
      <c r="C48" s="22"/>
      <c r="D48" s="22"/>
      <c r="E48" s="22"/>
      <c r="F48" s="49" t="s">
        <v>62</v>
      </c>
      <c r="G48" s="22">
        <v>2026</v>
      </c>
      <c r="H48" s="22" t="s">
        <v>45</v>
      </c>
      <c r="I48" s="22"/>
      <c r="J48" s="22">
        <v>0</v>
      </c>
    </row>
    <row r="49" spans="2:10">
      <c r="B49" s="22" t="s">
        <v>57</v>
      </c>
      <c r="C49" s="22"/>
      <c r="D49" s="22"/>
      <c r="E49" s="22"/>
      <c r="F49" s="49" t="s">
        <v>62</v>
      </c>
      <c r="G49" s="22">
        <v>2027</v>
      </c>
      <c r="H49" s="22" t="s">
        <v>45</v>
      </c>
      <c r="I49" s="22"/>
      <c r="J49" s="22">
        <v>0</v>
      </c>
    </row>
    <row r="50" spans="2:10">
      <c r="B50" s="22" t="s">
        <v>57</v>
      </c>
      <c r="C50" s="22"/>
      <c r="D50" s="22"/>
      <c r="E50" s="22"/>
      <c r="F50" s="49" t="s">
        <v>62</v>
      </c>
      <c r="G50" s="22">
        <v>2028</v>
      </c>
      <c r="H50" s="22" t="s">
        <v>45</v>
      </c>
      <c r="I50" s="22"/>
      <c r="J50" s="22">
        <v>0</v>
      </c>
    </row>
    <row r="51" spans="2:10">
      <c r="B51" s="22" t="s">
        <v>57</v>
      </c>
      <c r="C51" s="22"/>
      <c r="D51" s="22"/>
      <c r="E51" s="22"/>
      <c r="F51" s="49" t="s">
        <v>62</v>
      </c>
      <c r="G51" s="22">
        <v>2029</v>
      </c>
      <c r="H51" s="22" t="s">
        <v>45</v>
      </c>
      <c r="I51" s="22"/>
      <c r="J51" s="22">
        <v>0</v>
      </c>
    </row>
    <row r="52" spans="2:10">
      <c r="B52" s="22" t="s">
        <v>57</v>
      </c>
      <c r="C52" s="22"/>
      <c r="D52" s="22"/>
      <c r="E52" s="22"/>
      <c r="F52" s="49" t="s">
        <v>62</v>
      </c>
      <c r="G52" s="22">
        <v>2030</v>
      </c>
      <c r="H52" s="22" t="s">
        <v>45</v>
      </c>
      <c r="I52" s="22"/>
      <c r="J52" s="22">
        <v>0</v>
      </c>
    </row>
    <row r="53" spans="2:10">
      <c r="B53" s="22" t="s">
        <v>57</v>
      </c>
      <c r="C53" s="22"/>
      <c r="D53" s="22"/>
      <c r="E53" s="22"/>
      <c r="F53" s="49" t="s">
        <v>62</v>
      </c>
      <c r="G53" s="22">
        <v>2031</v>
      </c>
      <c r="H53" s="22" t="s">
        <v>45</v>
      </c>
      <c r="I53" s="22"/>
      <c r="J53" s="22">
        <v>0</v>
      </c>
    </row>
    <row r="54" spans="2:10">
      <c r="B54" s="22" t="s">
        <v>57</v>
      </c>
      <c r="C54" s="22"/>
      <c r="D54" s="22"/>
      <c r="E54" s="22"/>
      <c r="F54" s="49" t="s">
        <v>62</v>
      </c>
      <c r="G54" s="22">
        <v>2032</v>
      </c>
      <c r="H54" s="22" t="s">
        <v>45</v>
      </c>
      <c r="I54" s="22"/>
      <c r="J54" s="22">
        <v>0</v>
      </c>
    </row>
    <row r="55" spans="2:10">
      <c r="B55" s="22" t="s">
        <v>57</v>
      </c>
      <c r="C55" s="22"/>
      <c r="D55" s="22"/>
      <c r="E55" s="22"/>
      <c r="F55" s="49" t="s">
        <v>62</v>
      </c>
      <c r="G55" s="22">
        <v>2033</v>
      </c>
      <c r="H55" s="22" t="s">
        <v>45</v>
      </c>
      <c r="I55" s="22"/>
      <c r="J55" s="22">
        <v>0</v>
      </c>
    </row>
    <row r="56" spans="2:10">
      <c r="B56" s="22" t="s">
        <v>57</v>
      </c>
      <c r="C56" s="22"/>
      <c r="D56" s="22"/>
      <c r="E56" s="22"/>
      <c r="F56" s="49" t="s">
        <v>62</v>
      </c>
      <c r="G56" s="22">
        <v>2034</v>
      </c>
      <c r="H56" s="22" t="s">
        <v>45</v>
      </c>
      <c r="I56" s="22"/>
      <c r="J56" s="22">
        <v>0</v>
      </c>
    </row>
    <row r="57" spans="2:10">
      <c r="B57" s="22" t="s">
        <v>57</v>
      </c>
      <c r="C57" s="22"/>
      <c r="D57" s="22"/>
      <c r="E57" s="22"/>
      <c r="F57" s="49" t="s">
        <v>62</v>
      </c>
      <c r="G57" s="22">
        <v>2035</v>
      </c>
      <c r="H57" s="22" t="s">
        <v>45</v>
      </c>
      <c r="I57" s="22"/>
      <c r="J57" s="22">
        <v>0</v>
      </c>
    </row>
    <row r="58" spans="2:10">
      <c r="B58" s="22" t="s">
        <v>57</v>
      </c>
      <c r="C58" s="22"/>
      <c r="D58" s="22"/>
      <c r="E58" s="22"/>
      <c r="F58" s="49" t="s">
        <v>62</v>
      </c>
      <c r="G58" s="22">
        <v>2036</v>
      </c>
      <c r="H58" s="22" t="s">
        <v>45</v>
      </c>
      <c r="I58" s="22"/>
      <c r="J58" s="22">
        <v>0</v>
      </c>
    </row>
    <row r="59" spans="2:10">
      <c r="B59" s="22" t="s">
        <v>57</v>
      </c>
      <c r="C59" s="22"/>
      <c r="D59" s="22"/>
      <c r="E59" s="22"/>
      <c r="F59" s="49" t="s">
        <v>62</v>
      </c>
      <c r="G59" s="22">
        <v>2037</v>
      </c>
      <c r="H59" s="22" t="s">
        <v>45</v>
      </c>
      <c r="I59" s="22"/>
      <c r="J59" s="22">
        <v>0</v>
      </c>
    </row>
    <row r="60" spans="2:10">
      <c r="B60" s="22" t="s">
        <v>57</v>
      </c>
      <c r="C60" s="22"/>
      <c r="D60" s="22"/>
      <c r="E60" s="22"/>
      <c r="F60" s="49" t="s">
        <v>62</v>
      </c>
      <c r="G60" s="22">
        <v>2038</v>
      </c>
      <c r="H60" s="22" t="s">
        <v>45</v>
      </c>
      <c r="I60" s="22"/>
      <c r="J60" s="22">
        <v>0</v>
      </c>
    </row>
    <row r="61" spans="2:10">
      <c r="B61" s="22" t="s">
        <v>57</v>
      </c>
      <c r="C61" s="22"/>
      <c r="D61" s="22"/>
      <c r="E61" s="22"/>
      <c r="F61" s="49" t="s">
        <v>62</v>
      </c>
      <c r="G61" s="22">
        <v>2039</v>
      </c>
      <c r="H61" s="22" t="s">
        <v>45</v>
      </c>
      <c r="I61" s="22"/>
      <c r="J61" s="22">
        <v>0</v>
      </c>
    </row>
    <row r="62" spans="2:10">
      <c r="B62" s="22" t="s">
        <v>57</v>
      </c>
      <c r="C62" s="22"/>
      <c r="D62" s="22"/>
      <c r="E62" s="22"/>
      <c r="F62" s="49" t="s">
        <v>62</v>
      </c>
      <c r="G62" s="22">
        <v>2040</v>
      </c>
      <c r="H62" s="22" t="s">
        <v>45</v>
      </c>
      <c r="I62" s="22"/>
      <c r="J62" s="22">
        <v>0</v>
      </c>
    </row>
    <row r="63" spans="2:10">
      <c r="B63" s="22" t="s">
        <v>57</v>
      </c>
      <c r="C63" s="22"/>
      <c r="D63" s="22"/>
      <c r="E63" s="22"/>
      <c r="F63" s="49" t="s">
        <v>62</v>
      </c>
      <c r="G63" s="22">
        <v>2041</v>
      </c>
      <c r="H63" s="22" t="s">
        <v>45</v>
      </c>
      <c r="I63" s="22"/>
      <c r="J63" s="22">
        <v>0</v>
      </c>
    </row>
    <row r="64" spans="2:10">
      <c r="B64" s="22" t="s">
        <v>57</v>
      </c>
      <c r="C64" s="22"/>
      <c r="D64" s="22"/>
      <c r="E64" s="22"/>
      <c r="F64" s="49" t="s">
        <v>62</v>
      </c>
      <c r="G64" s="22">
        <v>2042</v>
      </c>
      <c r="H64" s="22" t="s">
        <v>45</v>
      </c>
      <c r="I64" s="22"/>
      <c r="J64" s="22">
        <v>0</v>
      </c>
    </row>
    <row r="65" spans="2:10">
      <c r="B65" s="22" t="s">
        <v>57</v>
      </c>
      <c r="C65" s="22"/>
      <c r="D65" s="22"/>
      <c r="E65" s="22"/>
      <c r="F65" s="49" t="s">
        <v>62</v>
      </c>
      <c r="G65" s="22">
        <v>2043</v>
      </c>
      <c r="H65" s="22" t="s">
        <v>45</v>
      </c>
      <c r="I65" s="22"/>
      <c r="J65" s="22">
        <v>0</v>
      </c>
    </row>
    <row r="66" spans="2:10">
      <c r="B66" s="22" t="s">
        <v>57</v>
      </c>
      <c r="C66" s="22"/>
      <c r="D66" s="22"/>
      <c r="E66" s="22"/>
      <c r="F66" s="49" t="s">
        <v>62</v>
      </c>
      <c r="G66" s="22">
        <v>2044</v>
      </c>
      <c r="H66" s="22" t="s">
        <v>45</v>
      </c>
      <c r="I66" s="22"/>
      <c r="J66" s="22">
        <v>0</v>
      </c>
    </row>
    <row r="67" spans="2:10">
      <c r="B67" s="22" t="s">
        <v>57</v>
      </c>
      <c r="C67" s="22"/>
      <c r="D67" s="22"/>
      <c r="E67" s="22"/>
      <c r="F67" s="49" t="s">
        <v>62</v>
      </c>
      <c r="G67" s="22">
        <v>2045</v>
      </c>
      <c r="H67" s="22" t="s">
        <v>45</v>
      </c>
      <c r="I67" s="22"/>
      <c r="J67" s="22">
        <v>0</v>
      </c>
    </row>
    <row r="68" spans="2:10">
      <c r="B68" s="22" t="s">
        <v>57</v>
      </c>
      <c r="C68" s="22"/>
      <c r="D68" s="22"/>
      <c r="E68" s="22"/>
      <c r="F68" s="49" t="s">
        <v>62</v>
      </c>
      <c r="G68" s="22">
        <v>2046</v>
      </c>
      <c r="H68" s="22" t="s">
        <v>45</v>
      </c>
      <c r="I68" s="22"/>
      <c r="J68" s="22">
        <v>0</v>
      </c>
    </row>
    <row r="69" spans="2:10">
      <c r="B69" s="22" t="s">
        <v>57</v>
      </c>
      <c r="C69" s="22"/>
      <c r="D69" s="22"/>
      <c r="E69" s="22"/>
      <c r="F69" s="49" t="s">
        <v>62</v>
      </c>
      <c r="G69" s="22">
        <v>2047</v>
      </c>
      <c r="H69" s="22" t="s">
        <v>45</v>
      </c>
      <c r="I69" s="22"/>
      <c r="J69" s="22">
        <v>0</v>
      </c>
    </row>
    <row r="70" spans="2:10">
      <c r="B70" s="22" t="s">
        <v>57</v>
      </c>
      <c r="C70" s="22"/>
      <c r="D70" s="22"/>
      <c r="E70" s="22"/>
      <c r="F70" s="49" t="s">
        <v>62</v>
      </c>
      <c r="G70" s="22">
        <v>2048</v>
      </c>
      <c r="H70" s="22" t="s">
        <v>45</v>
      </c>
      <c r="I70" s="22"/>
      <c r="J70" s="22">
        <v>0</v>
      </c>
    </row>
    <row r="71" spans="2:10">
      <c r="B71" s="22" t="s">
        <v>57</v>
      </c>
      <c r="C71" s="22"/>
      <c r="D71" s="22"/>
      <c r="E71" s="22"/>
      <c r="F71" s="49" t="s">
        <v>62</v>
      </c>
      <c r="G71" s="22">
        <v>2049</v>
      </c>
      <c r="H71" s="22" t="s">
        <v>45</v>
      </c>
      <c r="I71" s="22"/>
      <c r="J71" s="22">
        <v>0</v>
      </c>
    </row>
    <row r="72" spans="2:10">
      <c r="B72" s="22" t="s">
        <v>57</v>
      </c>
      <c r="C72" s="22"/>
      <c r="D72" s="22"/>
      <c r="E72" s="22"/>
      <c r="F72" s="49" t="s">
        <v>62</v>
      </c>
      <c r="G72" s="22">
        <v>2050</v>
      </c>
      <c r="H72" s="22" t="s">
        <v>45</v>
      </c>
      <c r="I72" s="22"/>
      <c r="J72" s="22">
        <v>0</v>
      </c>
    </row>
    <row r="73" ht="16" spans="2:10">
      <c r="B73" s="47" t="s">
        <v>58</v>
      </c>
      <c r="C73" s="22"/>
      <c r="D73" s="22"/>
      <c r="E73" s="48"/>
      <c r="F73" s="49" t="s">
        <v>62</v>
      </c>
      <c r="G73" s="22">
        <v>2020</v>
      </c>
      <c r="H73" s="22" t="s">
        <v>45</v>
      </c>
      <c r="I73" s="22"/>
      <c r="J73" s="22">
        <v>0</v>
      </c>
    </row>
    <row r="74" spans="2:10">
      <c r="B74" s="22" t="s">
        <v>58</v>
      </c>
      <c r="C74" s="22"/>
      <c r="D74" s="22"/>
      <c r="E74" s="22"/>
      <c r="F74" s="49" t="s">
        <v>62</v>
      </c>
      <c r="G74" s="22">
        <v>2021</v>
      </c>
      <c r="H74" s="22" t="s">
        <v>45</v>
      </c>
      <c r="I74" s="22"/>
      <c r="J74" s="22">
        <v>0</v>
      </c>
    </row>
    <row r="75" spans="2:10">
      <c r="B75" s="22" t="s">
        <v>58</v>
      </c>
      <c r="C75" s="22"/>
      <c r="D75" s="22"/>
      <c r="E75" s="22"/>
      <c r="F75" s="49" t="s">
        <v>62</v>
      </c>
      <c r="G75" s="22">
        <v>2022</v>
      </c>
      <c r="H75" s="22" t="s">
        <v>45</v>
      </c>
      <c r="I75" s="22"/>
      <c r="J75" s="22">
        <v>0</v>
      </c>
    </row>
    <row r="76" spans="2:10">
      <c r="B76" s="22" t="s">
        <v>58</v>
      </c>
      <c r="C76" s="22"/>
      <c r="D76" s="22"/>
      <c r="E76" s="22"/>
      <c r="F76" s="49" t="s">
        <v>62</v>
      </c>
      <c r="G76" s="22">
        <v>2023</v>
      </c>
      <c r="H76" s="22" t="s">
        <v>45</v>
      </c>
      <c r="I76" s="22"/>
      <c r="J76" s="22">
        <v>0</v>
      </c>
    </row>
    <row r="77" spans="2:10">
      <c r="B77" s="22" t="s">
        <v>58</v>
      </c>
      <c r="C77" s="22"/>
      <c r="D77" s="22"/>
      <c r="E77" s="22"/>
      <c r="F77" s="49" t="s">
        <v>62</v>
      </c>
      <c r="G77" s="22">
        <v>2024</v>
      </c>
      <c r="H77" s="22" t="s">
        <v>45</v>
      </c>
      <c r="I77" s="22"/>
      <c r="J77" s="22">
        <v>0</v>
      </c>
    </row>
    <row r="78" spans="2:10">
      <c r="B78" s="22" t="s">
        <v>58</v>
      </c>
      <c r="C78" s="22"/>
      <c r="D78" s="22"/>
      <c r="E78" s="22"/>
      <c r="F78" s="49" t="s">
        <v>62</v>
      </c>
      <c r="G78" s="22">
        <v>2025</v>
      </c>
      <c r="H78" s="22" t="s">
        <v>45</v>
      </c>
      <c r="I78" s="22"/>
      <c r="J78" s="22">
        <v>0</v>
      </c>
    </row>
    <row r="79" spans="2:10">
      <c r="B79" s="22" t="s">
        <v>58</v>
      </c>
      <c r="C79" s="22"/>
      <c r="D79" s="22"/>
      <c r="E79" s="22"/>
      <c r="F79" s="49" t="s">
        <v>62</v>
      </c>
      <c r="G79" s="22">
        <v>2026</v>
      </c>
      <c r="H79" s="22" t="s">
        <v>45</v>
      </c>
      <c r="I79" s="22"/>
      <c r="J79" s="22">
        <v>0</v>
      </c>
    </row>
    <row r="80" spans="2:10">
      <c r="B80" s="22" t="s">
        <v>58</v>
      </c>
      <c r="C80" s="22"/>
      <c r="D80" s="22"/>
      <c r="E80" s="22"/>
      <c r="F80" s="49" t="s">
        <v>62</v>
      </c>
      <c r="G80" s="22">
        <v>2027</v>
      </c>
      <c r="H80" s="22" t="s">
        <v>45</v>
      </c>
      <c r="I80" s="22"/>
      <c r="J80" s="22">
        <v>0</v>
      </c>
    </row>
    <row r="81" spans="2:10">
      <c r="B81" s="22" t="s">
        <v>58</v>
      </c>
      <c r="C81" s="22"/>
      <c r="D81" s="22"/>
      <c r="E81" s="22"/>
      <c r="F81" s="49" t="s">
        <v>62</v>
      </c>
      <c r="G81" s="22">
        <v>2028</v>
      </c>
      <c r="H81" s="22" t="s">
        <v>45</v>
      </c>
      <c r="I81" s="22"/>
      <c r="J81" s="22">
        <v>0</v>
      </c>
    </row>
    <row r="82" spans="2:10">
      <c r="B82" s="22" t="s">
        <v>58</v>
      </c>
      <c r="C82" s="22"/>
      <c r="D82" s="22"/>
      <c r="E82" s="22"/>
      <c r="F82" s="49" t="s">
        <v>62</v>
      </c>
      <c r="G82" s="22">
        <v>2029</v>
      </c>
      <c r="H82" s="22" t="s">
        <v>45</v>
      </c>
      <c r="I82" s="22"/>
      <c r="J82" s="22">
        <v>0</v>
      </c>
    </row>
    <row r="83" spans="2:10">
      <c r="B83" s="22" t="s">
        <v>58</v>
      </c>
      <c r="C83" s="22"/>
      <c r="D83" s="22"/>
      <c r="E83" s="22"/>
      <c r="F83" s="49" t="s">
        <v>62</v>
      </c>
      <c r="G83" s="22">
        <v>2030</v>
      </c>
      <c r="H83" s="22" t="s">
        <v>45</v>
      </c>
      <c r="I83" s="22"/>
      <c r="J83" s="22">
        <v>0</v>
      </c>
    </row>
    <row r="84" spans="2:10">
      <c r="B84" s="22" t="s">
        <v>58</v>
      </c>
      <c r="C84" s="22"/>
      <c r="D84" s="22"/>
      <c r="E84" s="22"/>
      <c r="F84" s="49" t="s">
        <v>62</v>
      </c>
      <c r="G84" s="22">
        <v>2031</v>
      </c>
      <c r="H84" s="22" t="s">
        <v>45</v>
      </c>
      <c r="I84" s="22"/>
      <c r="J84" s="22">
        <v>0</v>
      </c>
    </row>
    <row r="85" spans="2:10">
      <c r="B85" s="22" t="s">
        <v>58</v>
      </c>
      <c r="C85" s="22"/>
      <c r="D85" s="22"/>
      <c r="E85" s="22"/>
      <c r="F85" s="49" t="s">
        <v>62</v>
      </c>
      <c r="G85" s="22">
        <v>2032</v>
      </c>
      <c r="H85" s="22" t="s">
        <v>45</v>
      </c>
      <c r="I85" s="22"/>
      <c r="J85" s="22">
        <v>0</v>
      </c>
    </row>
    <row r="86" spans="2:10">
      <c r="B86" s="22" t="s">
        <v>58</v>
      </c>
      <c r="C86" s="22"/>
      <c r="D86" s="22"/>
      <c r="E86" s="22"/>
      <c r="F86" s="49" t="s">
        <v>62</v>
      </c>
      <c r="G86" s="22">
        <v>2033</v>
      </c>
      <c r="H86" s="22" t="s">
        <v>45</v>
      </c>
      <c r="I86" s="22"/>
      <c r="J86" s="22">
        <v>0</v>
      </c>
    </row>
    <row r="87" spans="2:10">
      <c r="B87" s="22" t="s">
        <v>58</v>
      </c>
      <c r="C87" s="22"/>
      <c r="D87" s="22"/>
      <c r="E87" s="22"/>
      <c r="F87" s="49" t="s">
        <v>62</v>
      </c>
      <c r="G87" s="22">
        <v>2034</v>
      </c>
      <c r="H87" s="22" t="s">
        <v>45</v>
      </c>
      <c r="I87" s="22"/>
      <c r="J87" s="22">
        <v>0</v>
      </c>
    </row>
    <row r="88" spans="2:10">
      <c r="B88" s="22" t="s">
        <v>58</v>
      </c>
      <c r="C88" s="22"/>
      <c r="D88" s="22"/>
      <c r="E88" s="22"/>
      <c r="F88" s="49" t="s">
        <v>62</v>
      </c>
      <c r="G88" s="22">
        <v>2035</v>
      </c>
      <c r="H88" s="22" t="s">
        <v>45</v>
      </c>
      <c r="I88" s="22"/>
      <c r="J88" s="22">
        <v>0</v>
      </c>
    </row>
    <row r="89" spans="2:10">
      <c r="B89" s="22" t="s">
        <v>58</v>
      </c>
      <c r="C89" s="22"/>
      <c r="D89" s="22"/>
      <c r="E89" s="22"/>
      <c r="F89" s="49" t="s">
        <v>62</v>
      </c>
      <c r="G89" s="22">
        <v>2036</v>
      </c>
      <c r="H89" s="22" t="s">
        <v>45</v>
      </c>
      <c r="I89" s="22"/>
      <c r="J89" s="22">
        <v>0</v>
      </c>
    </row>
    <row r="90" spans="2:10">
      <c r="B90" s="22" t="s">
        <v>58</v>
      </c>
      <c r="C90" s="22"/>
      <c r="D90" s="22"/>
      <c r="E90" s="22"/>
      <c r="F90" s="49" t="s">
        <v>62</v>
      </c>
      <c r="G90" s="22">
        <v>2037</v>
      </c>
      <c r="H90" s="22" t="s">
        <v>45</v>
      </c>
      <c r="I90" s="22"/>
      <c r="J90" s="22">
        <v>0</v>
      </c>
    </row>
    <row r="91" spans="2:10">
      <c r="B91" s="22" t="s">
        <v>58</v>
      </c>
      <c r="C91" s="22"/>
      <c r="D91" s="22"/>
      <c r="E91" s="22"/>
      <c r="F91" s="49" t="s">
        <v>62</v>
      </c>
      <c r="G91" s="22">
        <v>2038</v>
      </c>
      <c r="H91" s="22" t="s">
        <v>45</v>
      </c>
      <c r="I91" s="22"/>
      <c r="J91" s="22">
        <v>0</v>
      </c>
    </row>
    <row r="92" spans="2:10">
      <c r="B92" s="22" t="s">
        <v>58</v>
      </c>
      <c r="C92" s="22"/>
      <c r="D92" s="22"/>
      <c r="E92" s="22"/>
      <c r="F92" s="49" t="s">
        <v>62</v>
      </c>
      <c r="G92" s="22">
        <v>2039</v>
      </c>
      <c r="H92" s="22" t="s">
        <v>45</v>
      </c>
      <c r="I92" s="22"/>
      <c r="J92" s="22">
        <v>0</v>
      </c>
    </row>
    <row r="93" spans="2:10">
      <c r="B93" s="22" t="s">
        <v>58</v>
      </c>
      <c r="C93" s="22"/>
      <c r="D93" s="22"/>
      <c r="E93" s="22"/>
      <c r="F93" s="49" t="s">
        <v>62</v>
      </c>
      <c r="G93" s="22">
        <v>2040</v>
      </c>
      <c r="H93" s="22" t="s">
        <v>45</v>
      </c>
      <c r="I93" s="22"/>
      <c r="J93" s="22">
        <v>0</v>
      </c>
    </row>
    <row r="94" spans="2:10">
      <c r="B94" s="22" t="s">
        <v>58</v>
      </c>
      <c r="C94" s="22"/>
      <c r="D94" s="22"/>
      <c r="E94" s="22"/>
      <c r="F94" s="49" t="s">
        <v>62</v>
      </c>
      <c r="G94" s="22">
        <v>2041</v>
      </c>
      <c r="H94" s="22" t="s">
        <v>45</v>
      </c>
      <c r="I94" s="22"/>
      <c r="J94" s="22">
        <v>0</v>
      </c>
    </row>
    <row r="95" spans="2:10">
      <c r="B95" s="22" t="s">
        <v>58</v>
      </c>
      <c r="C95" s="22"/>
      <c r="D95" s="22"/>
      <c r="E95" s="22"/>
      <c r="F95" s="49" t="s">
        <v>62</v>
      </c>
      <c r="G95" s="22">
        <v>2042</v>
      </c>
      <c r="H95" s="22" t="s">
        <v>45</v>
      </c>
      <c r="I95" s="22"/>
      <c r="J95" s="22">
        <v>0</v>
      </c>
    </row>
    <row r="96" spans="2:10">
      <c r="B96" s="22" t="s">
        <v>58</v>
      </c>
      <c r="C96" s="22"/>
      <c r="D96" s="22"/>
      <c r="E96" s="22"/>
      <c r="F96" s="49" t="s">
        <v>62</v>
      </c>
      <c r="G96" s="22">
        <v>2043</v>
      </c>
      <c r="H96" s="22" t="s">
        <v>45</v>
      </c>
      <c r="I96" s="22"/>
      <c r="J96" s="22">
        <v>0</v>
      </c>
    </row>
    <row r="97" spans="2:10">
      <c r="B97" s="22" t="s">
        <v>58</v>
      </c>
      <c r="C97" s="22"/>
      <c r="D97" s="22"/>
      <c r="E97" s="22"/>
      <c r="F97" s="49" t="s">
        <v>62</v>
      </c>
      <c r="G97" s="22">
        <v>2044</v>
      </c>
      <c r="H97" s="22" t="s">
        <v>45</v>
      </c>
      <c r="I97" s="22"/>
      <c r="J97" s="22">
        <v>0</v>
      </c>
    </row>
    <row r="98" spans="2:10">
      <c r="B98" s="22" t="s">
        <v>58</v>
      </c>
      <c r="C98" s="22"/>
      <c r="D98" s="22"/>
      <c r="E98" s="22"/>
      <c r="F98" s="49" t="s">
        <v>62</v>
      </c>
      <c r="G98" s="22">
        <v>2045</v>
      </c>
      <c r="H98" s="22" t="s">
        <v>45</v>
      </c>
      <c r="I98" s="22"/>
      <c r="J98" s="22">
        <v>0</v>
      </c>
    </row>
    <row r="99" spans="2:10">
      <c r="B99" s="22" t="s">
        <v>58</v>
      </c>
      <c r="C99" s="22"/>
      <c r="D99" s="22"/>
      <c r="E99" s="22"/>
      <c r="F99" s="49" t="s">
        <v>62</v>
      </c>
      <c r="G99" s="22">
        <v>2046</v>
      </c>
      <c r="H99" s="22" t="s">
        <v>45</v>
      </c>
      <c r="I99" s="22"/>
      <c r="J99" s="22">
        <v>0</v>
      </c>
    </row>
    <row r="100" spans="2:10">
      <c r="B100" s="22" t="s">
        <v>58</v>
      </c>
      <c r="C100" s="22"/>
      <c r="D100" s="22"/>
      <c r="E100" s="22"/>
      <c r="F100" s="49" t="s">
        <v>62</v>
      </c>
      <c r="G100" s="22">
        <v>2047</v>
      </c>
      <c r="H100" s="22" t="s">
        <v>45</v>
      </c>
      <c r="I100" s="22"/>
      <c r="J100" s="22">
        <v>0</v>
      </c>
    </row>
    <row r="101" spans="2:10">
      <c r="B101" s="22" t="s">
        <v>58</v>
      </c>
      <c r="C101" s="22"/>
      <c r="D101" s="22"/>
      <c r="E101" s="22"/>
      <c r="F101" s="49" t="s">
        <v>62</v>
      </c>
      <c r="G101" s="22">
        <v>2048</v>
      </c>
      <c r="H101" s="22" t="s">
        <v>45</v>
      </c>
      <c r="I101" s="22"/>
      <c r="J101" s="22">
        <v>0</v>
      </c>
    </row>
    <row r="102" spans="2:10">
      <c r="B102" s="22" t="s">
        <v>58</v>
      </c>
      <c r="C102" s="22"/>
      <c r="D102" s="22"/>
      <c r="E102" s="22"/>
      <c r="F102" s="49" t="s">
        <v>62</v>
      </c>
      <c r="G102" s="22">
        <v>2049</v>
      </c>
      <c r="H102" s="22" t="s">
        <v>45</v>
      </c>
      <c r="I102" s="22"/>
      <c r="J102" s="22">
        <v>0</v>
      </c>
    </row>
    <row r="103" spans="2:10">
      <c r="B103" s="22" t="s">
        <v>58</v>
      </c>
      <c r="C103" s="22"/>
      <c r="D103" s="22"/>
      <c r="E103" s="22"/>
      <c r="F103" s="49" t="s">
        <v>62</v>
      </c>
      <c r="G103" s="22">
        <v>2050</v>
      </c>
      <c r="H103" s="22" t="s">
        <v>45</v>
      </c>
      <c r="I103" s="22"/>
      <c r="J103" s="22">
        <v>0</v>
      </c>
    </row>
    <row r="104" ht="16" spans="2:10">
      <c r="B104" s="47" t="s">
        <v>59</v>
      </c>
      <c r="C104" s="22"/>
      <c r="D104" s="22"/>
      <c r="E104" s="50"/>
      <c r="F104" s="49" t="s">
        <v>62</v>
      </c>
      <c r="G104" s="22">
        <v>2020</v>
      </c>
      <c r="H104" s="22" t="s">
        <v>45</v>
      </c>
      <c r="I104" s="22"/>
      <c r="J104" s="22">
        <v>0</v>
      </c>
    </row>
    <row r="105" spans="2:10">
      <c r="B105" s="22" t="s">
        <v>59</v>
      </c>
      <c r="C105" s="22"/>
      <c r="D105" s="22"/>
      <c r="E105" s="22"/>
      <c r="F105" s="49" t="s">
        <v>62</v>
      </c>
      <c r="G105" s="22">
        <v>2021</v>
      </c>
      <c r="H105" s="22" t="s">
        <v>45</v>
      </c>
      <c r="I105" s="22"/>
      <c r="J105" s="22">
        <v>0</v>
      </c>
    </row>
    <row r="106" spans="2:10">
      <c r="B106" s="22" t="s">
        <v>59</v>
      </c>
      <c r="C106" s="22"/>
      <c r="D106" s="22"/>
      <c r="E106" s="22"/>
      <c r="F106" s="49" t="s">
        <v>62</v>
      </c>
      <c r="G106" s="22">
        <v>2022</v>
      </c>
      <c r="H106" s="22" t="s">
        <v>45</v>
      </c>
      <c r="I106" s="22"/>
      <c r="J106" s="22">
        <v>0</v>
      </c>
    </row>
    <row r="107" spans="2:10">
      <c r="B107" s="22" t="s">
        <v>59</v>
      </c>
      <c r="C107" s="22"/>
      <c r="D107" s="22"/>
      <c r="E107" s="22"/>
      <c r="F107" s="49" t="s">
        <v>62</v>
      </c>
      <c r="G107" s="22">
        <v>2023</v>
      </c>
      <c r="H107" s="22" t="s">
        <v>45</v>
      </c>
      <c r="I107" s="22"/>
      <c r="J107" s="22">
        <v>0</v>
      </c>
    </row>
    <row r="108" spans="2:10">
      <c r="B108" s="22" t="s">
        <v>59</v>
      </c>
      <c r="C108" s="22"/>
      <c r="D108" s="22"/>
      <c r="E108" s="22"/>
      <c r="F108" s="49" t="s">
        <v>62</v>
      </c>
      <c r="G108" s="22">
        <v>2024</v>
      </c>
      <c r="H108" s="22" t="s">
        <v>45</v>
      </c>
      <c r="I108" s="22"/>
      <c r="J108" s="22">
        <v>0</v>
      </c>
    </row>
    <row r="109" spans="2:10">
      <c r="B109" s="22" t="s">
        <v>59</v>
      </c>
      <c r="C109" s="22"/>
      <c r="D109" s="22"/>
      <c r="E109" s="22"/>
      <c r="F109" s="49" t="s">
        <v>62</v>
      </c>
      <c r="G109" s="22">
        <v>2025</v>
      </c>
      <c r="H109" s="22" t="s">
        <v>45</v>
      </c>
      <c r="I109" s="22"/>
      <c r="J109" s="22">
        <v>0</v>
      </c>
    </row>
    <row r="110" spans="2:10">
      <c r="B110" s="22" t="s">
        <v>59</v>
      </c>
      <c r="C110" s="22"/>
      <c r="D110" s="22"/>
      <c r="E110" s="22"/>
      <c r="F110" s="49" t="s">
        <v>62</v>
      </c>
      <c r="G110" s="22">
        <v>2026</v>
      </c>
      <c r="H110" s="22" t="s">
        <v>45</v>
      </c>
      <c r="I110" s="22"/>
      <c r="J110" s="22">
        <v>0</v>
      </c>
    </row>
    <row r="111" spans="2:10">
      <c r="B111" s="22" t="s">
        <v>59</v>
      </c>
      <c r="C111" s="22"/>
      <c r="D111" s="22"/>
      <c r="E111" s="22"/>
      <c r="F111" s="49" t="s">
        <v>62</v>
      </c>
      <c r="G111" s="22">
        <v>2027</v>
      </c>
      <c r="H111" s="22" t="s">
        <v>45</v>
      </c>
      <c r="I111" s="22"/>
      <c r="J111" s="22">
        <v>0</v>
      </c>
    </row>
    <row r="112" spans="2:10">
      <c r="B112" s="22" t="s">
        <v>59</v>
      </c>
      <c r="C112" s="22"/>
      <c r="D112" s="22"/>
      <c r="E112" s="22"/>
      <c r="F112" s="49" t="s">
        <v>62</v>
      </c>
      <c r="G112" s="22">
        <v>2028</v>
      </c>
      <c r="H112" s="22" t="s">
        <v>45</v>
      </c>
      <c r="I112" s="22"/>
      <c r="J112" s="22">
        <v>0</v>
      </c>
    </row>
    <row r="113" spans="2:10">
      <c r="B113" s="22" t="s">
        <v>59</v>
      </c>
      <c r="C113" s="22"/>
      <c r="D113" s="22"/>
      <c r="E113" s="22"/>
      <c r="F113" s="49" t="s">
        <v>62</v>
      </c>
      <c r="G113" s="22">
        <v>2029</v>
      </c>
      <c r="H113" s="22" t="s">
        <v>45</v>
      </c>
      <c r="I113" s="22"/>
      <c r="J113" s="22">
        <v>0</v>
      </c>
    </row>
    <row r="114" spans="2:10">
      <c r="B114" s="22" t="s">
        <v>59</v>
      </c>
      <c r="C114" s="22"/>
      <c r="D114" s="22"/>
      <c r="E114" s="22"/>
      <c r="F114" s="49" t="s">
        <v>62</v>
      </c>
      <c r="G114" s="22">
        <v>2030</v>
      </c>
      <c r="H114" s="22" t="s">
        <v>45</v>
      </c>
      <c r="I114" s="22"/>
      <c r="J114" s="22">
        <v>0</v>
      </c>
    </row>
    <row r="115" spans="2:10">
      <c r="B115" s="22" t="s">
        <v>59</v>
      </c>
      <c r="C115" s="22"/>
      <c r="D115" s="22"/>
      <c r="E115" s="22"/>
      <c r="F115" s="49" t="s">
        <v>62</v>
      </c>
      <c r="G115" s="22">
        <v>2031</v>
      </c>
      <c r="H115" s="22" t="s">
        <v>45</v>
      </c>
      <c r="I115" s="22"/>
      <c r="J115" s="22">
        <v>0</v>
      </c>
    </row>
    <row r="116" spans="2:10">
      <c r="B116" s="22" t="s">
        <v>59</v>
      </c>
      <c r="C116" s="22"/>
      <c r="D116" s="22"/>
      <c r="E116" s="22"/>
      <c r="F116" s="49" t="s">
        <v>62</v>
      </c>
      <c r="G116" s="22">
        <v>2032</v>
      </c>
      <c r="H116" s="22" t="s">
        <v>45</v>
      </c>
      <c r="I116" s="22"/>
      <c r="J116" s="22">
        <v>0</v>
      </c>
    </row>
    <row r="117" spans="2:10">
      <c r="B117" s="22" t="s">
        <v>59</v>
      </c>
      <c r="C117" s="22"/>
      <c r="D117" s="22"/>
      <c r="E117" s="22"/>
      <c r="F117" s="49" t="s">
        <v>62</v>
      </c>
      <c r="G117" s="22">
        <v>2033</v>
      </c>
      <c r="H117" s="22" t="s">
        <v>45</v>
      </c>
      <c r="I117" s="22"/>
      <c r="J117" s="22">
        <v>0</v>
      </c>
    </row>
    <row r="118" spans="2:10">
      <c r="B118" s="22" t="s">
        <v>59</v>
      </c>
      <c r="C118" s="22"/>
      <c r="D118" s="22"/>
      <c r="E118" s="22"/>
      <c r="F118" s="49" t="s">
        <v>62</v>
      </c>
      <c r="G118" s="22">
        <v>2034</v>
      </c>
      <c r="H118" s="22" t="s">
        <v>45</v>
      </c>
      <c r="I118" s="22"/>
      <c r="J118" s="22">
        <v>0</v>
      </c>
    </row>
    <row r="119" spans="2:10">
      <c r="B119" s="22" t="s">
        <v>59</v>
      </c>
      <c r="C119" s="22"/>
      <c r="D119" s="22"/>
      <c r="E119" s="22"/>
      <c r="F119" s="49" t="s">
        <v>62</v>
      </c>
      <c r="G119" s="22">
        <v>2035</v>
      </c>
      <c r="H119" s="22" t="s">
        <v>45</v>
      </c>
      <c r="I119" s="22"/>
      <c r="J119" s="22">
        <v>0</v>
      </c>
    </row>
    <row r="120" spans="2:10">
      <c r="B120" s="22" t="s">
        <v>59</v>
      </c>
      <c r="C120" s="22"/>
      <c r="D120" s="22"/>
      <c r="E120" s="22"/>
      <c r="F120" s="49" t="s">
        <v>62</v>
      </c>
      <c r="G120" s="22">
        <v>2036</v>
      </c>
      <c r="H120" s="22" t="s">
        <v>45</v>
      </c>
      <c r="I120" s="22"/>
      <c r="J120" s="22">
        <v>0</v>
      </c>
    </row>
    <row r="121" spans="2:10">
      <c r="B121" s="22" t="s">
        <v>59</v>
      </c>
      <c r="C121" s="22"/>
      <c r="D121" s="22"/>
      <c r="E121" s="22"/>
      <c r="F121" s="49" t="s">
        <v>62</v>
      </c>
      <c r="G121" s="22">
        <v>2037</v>
      </c>
      <c r="H121" s="22" t="s">
        <v>45</v>
      </c>
      <c r="I121" s="22"/>
      <c r="J121" s="22">
        <v>0</v>
      </c>
    </row>
    <row r="122" spans="2:10">
      <c r="B122" s="22" t="s">
        <v>59</v>
      </c>
      <c r="C122" s="22"/>
      <c r="D122" s="22"/>
      <c r="E122" s="22"/>
      <c r="F122" s="49" t="s">
        <v>62</v>
      </c>
      <c r="G122" s="22">
        <v>2038</v>
      </c>
      <c r="H122" s="22" t="s">
        <v>45</v>
      </c>
      <c r="I122" s="22"/>
      <c r="J122" s="22">
        <v>0</v>
      </c>
    </row>
    <row r="123" spans="2:10">
      <c r="B123" s="22" t="s">
        <v>59</v>
      </c>
      <c r="C123" s="22"/>
      <c r="D123" s="22"/>
      <c r="E123" s="22"/>
      <c r="F123" s="49" t="s">
        <v>62</v>
      </c>
      <c r="G123" s="22">
        <v>2039</v>
      </c>
      <c r="H123" s="22" t="s">
        <v>45</v>
      </c>
      <c r="I123" s="22"/>
      <c r="J123" s="22">
        <v>0</v>
      </c>
    </row>
    <row r="124" spans="2:10">
      <c r="B124" s="22" t="s">
        <v>59</v>
      </c>
      <c r="C124" s="22"/>
      <c r="D124" s="22"/>
      <c r="E124" s="22"/>
      <c r="F124" s="49" t="s">
        <v>62</v>
      </c>
      <c r="G124" s="22">
        <v>2040</v>
      </c>
      <c r="H124" s="22" t="s">
        <v>45</v>
      </c>
      <c r="I124" s="22"/>
      <c r="J124" s="22">
        <v>0</v>
      </c>
    </row>
    <row r="125" spans="2:10">
      <c r="B125" s="22" t="s">
        <v>59</v>
      </c>
      <c r="C125" s="22"/>
      <c r="D125" s="22"/>
      <c r="E125" s="22"/>
      <c r="F125" s="49" t="s">
        <v>62</v>
      </c>
      <c r="G125" s="22">
        <v>2041</v>
      </c>
      <c r="H125" s="22" t="s">
        <v>45</v>
      </c>
      <c r="I125" s="22"/>
      <c r="J125" s="22">
        <v>0</v>
      </c>
    </row>
    <row r="126" spans="2:10">
      <c r="B126" s="22" t="s">
        <v>59</v>
      </c>
      <c r="C126" s="22"/>
      <c r="D126" s="22"/>
      <c r="E126" s="22"/>
      <c r="F126" s="49" t="s">
        <v>62</v>
      </c>
      <c r="G126" s="22">
        <v>2042</v>
      </c>
      <c r="H126" s="22" t="s">
        <v>45</v>
      </c>
      <c r="I126" s="22"/>
      <c r="J126" s="22">
        <v>0</v>
      </c>
    </row>
    <row r="127" spans="2:10">
      <c r="B127" s="22" t="s">
        <v>59</v>
      </c>
      <c r="C127" s="22"/>
      <c r="D127" s="22"/>
      <c r="E127" s="22"/>
      <c r="F127" s="49" t="s">
        <v>62</v>
      </c>
      <c r="G127" s="22">
        <v>2043</v>
      </c>
      <c r="H127" s="22" t="s">
        <v>45</v>
      </c>
      <c r="I127" s="22"/>
      <c r="J127" s="22">
        <v>0</v>
      </c>
    </row>
    <row r="128" spans="2:10">
      <c r="B128" s="22" t="s">
        <v>59</v>
      </c>
      <c r="C128" s="22"/>
      <c r="D128" s="22"/>
      <c r="E128" s="22"/>
      <c r="F128" s="49" t="s">
        <v>62</v>
      </c>
      <c r="G128" s="22">
        <v>2044</v>
      </c>
      <c r="H128" s="22" t="s">
        <v>45</v>
      </c>
      <c r="I128" s="22"/>
      <c r="J128" s="22">
        <v>0</v>
      </c>
    </row>
    <row r="129" spans="2:10">
      <c r="B129" s="22" t="s">
        <v>59</v>
      </c>
      <c r="C129" s="22"/>
      <c r="D129" s="22"/>
      <c r="E129" s="22"/>
      <c r="F129" s="49" t="s">
        <v>62</v>
      </c>
      <c r="G129" s="22">
        <v>2045</v>
      </c>
      <c r="H129" s="22" t="s">
        <v>45</v>
      </c>
      <c r="I129" s="22"/>
      <c r="J129" s="22">
        <v>0</v>
      </c>
    </row>
    <row r="130" spans="2:10">
      <c r="B130" s="22" t="s">
        <v>59</v>
      </c>
      <c r="C130" s="22"/>
      <c r="D130" s="22"/>
      <c r="E130" s="22"/>
      <c r="F130" s="49" t="s">
        <v>62</v>
      </c>
      <c r="G130" s="22">
        <v>2046</v>
      </c>
      <c r="H130" s="22" t="s">
        <v>45</v>
      </c>
      <c r="I130" s="22"/>
      <c r="J130" s="22">
        <v>0</v>
      </c>
    </row>
    <row r="131" spans="2:10">
      <c r="B131" s="22" t="s">
        <v>59</v>
      </c>
      <c r="C131" s="22"/>
      <c r="D131" s="22"/>
      <c r="E131" s="22"/>
      <c r="F131" s="49" t="s">
        <v>62</v>
      </c>
      <c r="G131" s="22">
        <v>2047</v>
      </c>
      <c r="H131" s="22" t="s">
        <v>45</v>
      </c>
      <c r="I131" s="22"/>
      <c r="J131" s="22">
        <v>0</v>
      </c>
    </row>
    <row r="132" spans="2:10">
      <c r="B132" s="22" t="s">
        <v>59</v>
      </c>
      <c r="C132" s="22"/>
      <c r="D132" s="22"/>
      <c r="E132" s="22"/>
      <c r="F132" s="49" t="s">
        <v>62</v>
      </c>
      <c r="G132" s="22">
        <v>2048</v>
      </c>
      <c r="H132" s="22" t="s">
        <v>45</v>
      </c>
      <c r="I132" s="22"/>
      <c r="J132" s="22">
        <v>0</v>
      </c>
    </row>
    <row r="133" spans="2:10">
      <c r="B133" s="22" t="s">
        <v>59</v>
      </c>
      <c r="C133" s="22"/>
      <c r="D133" s="22"/>
      <c r="E133" s="22"/>
      <c r="F133" s="49" t="s">
        <v>62</v>
      </c>
      <c r="G133" s="22">
        <v>2049</v>
      </c>
      <c r="H133" s="22" t="s">
        <v>45</v>
      </c>
      <c r="I133" s="22"/>
      <c r="J133" s="22">
        <v>0</v>
      </c>
    </row>
    <row r="134" spans="2:10">
      <c r="B134" s="22" t="s">
        <v>59</v>
      </c>
      <c r="C134" s="22"/>
      <c r="D134" s="22"/>
      <c r="E134" s="22"/>
      <c r="F134" s="49" t="s">
        <v>62</v>
      </c>
      <c r="G134" s="22">
        <v>2050</v>
      </c>
      <c r="H134" s="22" t="s">
        <v>45</v>
      </c>
      <c r="I134" s="22"/>
      <c r="J134" s="22">
        <v>0</v>
      </c>
    </row>
    <row r="135" ht="16" spans="2:10">
      <c r="B135" s="22"/>
      <c r="C135" s="22"/>
      <c r="D135" s="22"/>
      <c r="E135" s="51"/>
      <c r="F135" s="22"/>
      <c r="G135" s="22"/>
      <c r="H135" s="22"/>
      <c r="I135" s="22"/>
      <c r="J135" s="22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61</v>
      </c>
      <c r="L10" s="16" t="s">
        <v>14</v>
      </c>
    </row>
    <row r="11" spans="2:17">
      <c r="B11" s="16" t="s">
        <v>63</v>
      </c>
      <c r="D11" s="19" t="s">
        <v>64</v>
      </c>
      <c r="G11"/>
      <c r="H11" s="16" t="s">
        <v>62</v>
      </c>
      <c r="I11" s="16">
        <v>2020</v>
      </c>
      <c r="J11" s="16" t="s">
        <v>17</v>
      </c>
      <c r="L11" s="16">
        <f>8823.795*0.000039356*366/3</f>
        <v>42.36685167444</v>
      </c>
      <c r="O11" s="19"/>
      <c r="P11" s="46" t="s">
        <v>65</v>
      </c>
      <c r="Q11" s="43" t="s">
        <v>66</v>
      </c>
    </row>
    <row r="12" spans="4:17">
      <c r="D12" s="19" t="s">
        <v>64</v>
      </c>
      <c r="G12"/>
      <c r="H12" s="16" t="s">
        <v>62</v>
      </c>
      <c r="I12" s="16">
        <v>2021</v>
      </c>
      <c r="J12" s="16" t="s">
        <v>17</v>
      </c>
      <c r="L12" s="16">
        <f>L11</f>
        <v>42.36685167444</v>
      </c>
      <c r="P12" s="45"/>
      <c r="Q12" s="45"/>
    </row>
    <row r="13" spans="4:17">
      <c r="D13" s="19" t="s">
        <v>64</v>
      </c>
      <c r="G13"/>
      <c r="H13" s="16" t="s">
        <v>62</v>
      </c>
      <c r="I13" s="16">
        <v>2022</v>
      </c>
      <c r="J13" s="16" t="s">
        <v>17</v>
      </c>
      <c r="L13" s="16">
        <f t="shared" ref="L13:L41" si="0">L12</f>
        <v>42.36685167444</v>
      </c>
      <c r="P13" s="45"/>
      <c r="Q13" s="45"/>
    </row>
    <row r="14" spans="4:17">
      <c r="D14" s="19" t="s">
        <v>64</v>
      </c>
      <c r="G14"/>
      <c r="H14" s="16" t="s">
        <v>62</v>
      </c>
      <c r="I14" s="16">
        <v>2023</v>
      </c>
      <c r="J14" s="16" t="s">
        <v>17</v>
      </c>
      <c r="L14" s="16">
        <f t="shared" si="0"/>
        <v>42.36685167444</v>
      </c>
      <c r="P14" s="45"/>
      <c r="Q14" s="45"/>
    </row>
    <row r="15" spans="4:12">
      <c r="D15" s="19" t="s">
        <v>64</v>
      </c>
      <c r="G15"/>
      <c r="H15" s="16" t="s">
        <v>62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9" t="s">
        <v>64</v>
      </c>
      <c r="G16"/>
      <c r="H16" s="16" t="s">
        <v>62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9" t="s">
        <v>64</v>
      </c>
      <c r="G17"/>
      <c r="H17" s="16" t="s">
        <v>62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9" t="s">
        <v>64</v>
      </c>
      <c r="G18"/>
      <c r="H18" s="16" t="s">
        <v>62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9" t="s">
        <v>64</v>
      </c>
      <c r="G19"/>
      <c r="H19" s="16" t="s">
        <v>62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9" t="s">
        <v>64</v>
      </c>
      <c r="G20"/>
      <c r="H20" s="16" t="s">
        <v>62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9" t="s">
        <v>64</v>
      </c>
      <c r="G21"/>
      <c r="H21" s="16" t="s">
        <v>62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9" t="s">
        <v>64</v>
      </c>
      <c r="G22"/>
      <c r="H22" s="16" t="s">
        <v>62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9" t="s">
        <v>64</v>
      </c>
      <c r="G23"/>
      <c r="H23" s="16" t="s">
        <v>62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9" t="s">
        <v>64</v>
      </c>
      <c r="G24"/>
      <c r="H24" s="16" t="s">
        <v>62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9" t="s">
        <v>64</v>
      </c>
      <c r="G25"/>
      <c r="H25" s="16" t="s">
        <v>62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9" t="s">
        <v>64</v>
      </c>
      <c r="G26"/>
      <c r="H26" s="16" t="s">
        <v>62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9" t="s">
        <v>64</v>
      </c>
      <c r="G27"/>
      <c r="H27" s="16" t="s">
        <v>62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9" t="s">
        <v>64</v>
      </c>
      <c r="G28"/>
      <c r="H28" s="16" t="s">
        <v>62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9" t="s">
        <v>64</v>
      </c>
      <c r="G29"/>
      <c r="H29" s="16" t="s">
        <v>62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9" t="s">
        <v>64</v>
      </c>
      <c r="G30"/>
      <c r="H30" s="16" t="s">
        <v>62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9" t="s">
        <v>64</v>
      </c>
      <c r="G31"/>
      <c r="H31" s="16" t="s">
        <v>62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9" t="s">
        <v>64</v>
      </c>
      <c r="G32"/>
      <c r="H32" s="16" t="s">
        <v>62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9" t="s">
        <v>64</v>
      </c>
      <c r="G33"/>
      <c r="H33" s="16" t="s">
        <v>62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9" t="s">
        <v>64</v>
      </c>
      <c r="G34"/>
      <c r="H34" s="16" t="s">
        <v>62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9" t="s">
        <v>64</v>
      </c>
      <c r="G35"/>
      <c r="H35" s="16" t="s">
        <v>62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9" t="s">
        <v>64</v>
      </c>
      <c r="G36"/>
      <c r="H36" s="16" t="s">
        <v>62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9" t="s">
        <v>64</v>
      </c>
      <c r="G37"/>
      <c r="H37" s="16" t="s">
        <v>62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9" t="s">
        <v>64</v>
      </c>
      <c r="G38"/>
      <c r="H38" s="16" t="s">
        <v>62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9" t="s">
        <v>64</v>
      </c>
      <c r="G39"/>
      <c r="H39" s="16" t="s">
        <v>62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9" t="s">
        <v>64</v>
      </c>
      <c r="G40"/>
      <c r="H40" s="16" t="s">
        <v>62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9" t="s">
        <v>64</v>
      </c>
      <c r="G41"/>
      <c r="H41" s="16" t="s">
        <v>62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4" sqref="N3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61</v>
      </c>
      <c r="L10" s="16" t="s">
        <v>14</v>
      </c>
    </row>
    <row r="11" spans="2:17">
      <c r="B11" s="16" t="s">
        <v>63</v>
      </c>
      <c r="D11" s="19" t="s">
        <v>67</v>
      </c>
      <c r="G11"/>
      <c r="H11" s="16" t="s">
        <v>62</v>
      </c>
      <c r="I11" s="16">
        <v>2020</v>
      </c>
      <c r="J11" s="16" t="s">
        <v>17</v>
      </c>
      <c r="L11" s="43">
        <f>0.06*366*10^9*0.0373/10^6/3</f>
        <v>273.036</v>
      </c>
      <c r="O11" s="19"/>
      <c r="P11" s="44" t="s">
        <v>68</v>
      </c>
      <c r="Q11" s="43"/>
    </row>
    <row r="12" spans="4:17">
      <c r="D12" s="19" t="s">
        <v>67</v>
      </c>
      <c r="G12"/>
      <c r="H12" s="16" t="s">
        <v>62</v>
      </c>
      <c r="I12" s="16">
        <v>2021</v>
      </c>
      <c r="J12" s="16" t="s">
        <v>17</v>
      </c>
      <c r="L12" s="43">
        <f>L11</f>
        <v>273.036</v>
      </c>
      <c r="P12" s="45"/>
      <c r="Q12" s="45"/>
    </row>
    <row r="13" spans="4:17">
      <c r="D13" s="19" t="s">
        <v>67</v>
      </c>
      <c r="G13"/>
      <c r="H13" s="16" t="s">
        <v>62</v>
      </c>
      <c r="I13" s="16">
        <v>2022</v>
      </c>
      <c r="J13" s="16" t="s">
        <v>17</v>
      </c>
      <c r="L13" s="43">
        <f t="shared" ref="L13:L41" si="0">L12</f>
        <v>273.036</v>
      </c>
      <c r="P13" s="45"/>
      <c r="Q13" s="45"/>
    </row>
    <row r="14" spans="4:17">
      <c r="D14" s="19" t="s">
        <v>67</v>
      </c>
      <c r="G14"/>
      <c r="H14" s="16" t="s">
        <v>62</v>
      </c>
      <c r="I14" s="16">
        <v>2023</v>
      </c>
      <c r="J14" s="16" t="s">
        <v>17</v>
      </c>
      <c r="L14" s="43">
        <f t="shared" si="0"/>
        <v>273.036</v>
      </c>
      <c r="P14" s="45"/>
      <c r="Q14" s="45"/>
    </row>
    <row r="15" spans="4:12">
      <c r="D15" s="19" t="s">
        <v>67</v>
      </c>
      <c r="G15"/>
      <c r="H15" s="16" t="s">
        <v>62</v>
      </c>
      <c r="I15" s="16">
        <v>2024</v>
      </c>
      <c r="J15" s="16" t="s">
        <v>17</v>
      </c>
      <c r="L15" s="43">
        <f t="shared" si="0"/>
        <v>273.036</v>
      </c>
    </row>
    <row r="16" spans="4:12">
      <c r="D16" s="19" t="s">
        <v>67</v>
      </c>
      <c r="G16"/>
      <c r="H16" s="16" t="s">
        <v>62</v>
      </c>
      <c r="I16" s="16">
        <v>2025</v>
      </c>
      <c r="J16" s="16" t="s">
        <v>17</v>
      </c>
      <c r="L16" s="43">
        <f t="shared" si="0"/>
        <v>273.036</v>
      </c>
    </row>
    <row r="17" spans="4:12">
      <c r="D17" s="19" t="s">
        <v>67</v>
      </c>
      <c r="G17"/>
      <c r="H17" s="16" t="s">
        <v>62</v>
      </c>
      <c r="I17" s="16">
        <v>2026</v>
      </c>
      <c r="J17" s="16" t="s">
        <v>17</v>
      </c>
      <c r="L17" s="43">
        <f t="shared" si="0"/>
        <v>273.036</v>
      </c>
    </row>
    <row r="18" spans="4:12">
      <c r="D18" s="19" t="s">
        <v>67</v>
      </c>
      <c r="G18"/>
      <c r="H18" s="16" t="s">
        <v>62</v>
      </c>
      <c r="I18" s="16">
        <v>2027</v>
      </c>
      <c r="J18" s="16" t="s">
        <v>17</v>
      </c>
      <c r="L18" s="43">
        <f t="shared" si="0"/>
        <v>273.036</v>
      </c>
    </row>
    <row r="19" spans="4:12">
      <c r="D19" s="19" t="s">
        <v>67</v>
      </c>
      <c r="G19"/>
      <c r="H19" s="16" t="s">
        <v>62</v>
      </c>
      <c r="I19" s="16">
        <v>2028</v>
      </c>
      <c r="J19" s="16" t="s">
        <v>17</v>
      </c>
      <c r="L19" s="43">
        <f t="shared" si="0"/>
        <v>273.036</v>
      </c>
    </row>
    <row r="20" spans="4:12">
      <c r="D20" s="19" t="s">
        <v>67</v>
      </c>
      <c r="G20"/>
      <c r="H20" s="16" t="s">
        <v>62</v>
      </c>
      <c r="I20" s="16">
        <v>2029</v>
      </c>
      <c r="J20" s="16" t="s">
        <v>17</v>
      </c>
      <c r="L20" s="43">
        <f t="shared" si="0"/>
        <v>273.036</v>
      </c>
    </row>
    <row r="21" spans="4:12">
      <c r="D21" s="19" t="s">
        <v>67</v>
      </c>
      <c r="G21"/>
      <c r="H21" s="16" t="s">
        <v>62</v>
      </c>
      <c r="I21" s="16">
        <v>2030</v>
      </c>
      <c r="J21" s="16" t="s">
        <v>17</v>
      </c>
      <c r="L21" s="43">
        <f t="shared" si="0"/>
        <v>273.036</v>
      </c>
    </row>
    <row r="22" spans="4:12">
      <c r="D22" s="19" t="s">
        <v>67</v>
      </c>
      <c r="G22"/>
      <c r="H22" s="16" t="s">
        <v>62</v>
      </c>
      <c r="I22" s="16">
        <v>2031</v>
      </c>
      <c r="J22" s="16" t="s">
        <v>17</v>
      </c>
      <c r="L22" s="43">
        <f t="shared" si="0"/>
        <v>273.036</v>
      </c>
    </row>
    <row r="23" spans="4:12">
      <c r="D23" s="19" t="s">
        <v>67</v>
      </c>
      <c r="G23"/>
      <c r="H23" s="16" t="s">
        <v>62</v>
      </c>
      <c r="I23" s="16">
        <v>2032</v>
      </c>
      <c r="J23" s="16" t="s">
        <v>17</v>
      </c>
      <c r="L23" s="43">
        <f t="shared" si="0"/>
        <v>273.036</v>
      </c>
    </row>
    <row r="24" spans="4:12">
      <c r="D24" s="19" t="s">
        <v>67</v>
      </c>
      <c r="G24"/>
      <c r="H24" s="16" t="s">
        <v>62</v>
      </c>
      <c r="I24" s="16">
        <v>2033</v>
      </c>
      <c r="J24" s="16" t="s">
        <v>17</v>
      </c>
      <c r="L24" s="43">
        <f t="shared" si="0"/>
        <v>273.036</v>
      </c>
    </row>
    <row r="25" spans="4:12">
      <c r="D25" s="19" t="s">
        <v>67</v>
      </c>
      <c r="G25"/>
      <c r="H25" s="16" t="s">
        <v>62</v>
      </c>
      <c r="I25" s="16">
        <v>2034</v>
      </c>
      <c r="J25" s="16" t="s">
        <v>17</v>
      </c>
      <c r="L25" s="43">
        <f t="shared" si="0"/>
        <v>273.036</v>
      </c>
    </row>
    <row r="26" spans="4:12">
      <c r="D26" s="19" t="s">
        <v>67</v>
      </c>
      <c r="G26"/>
      <c r="H26" s="16" t="s">
        <v>62</v>
      </c>
      <c r="I26" s="16">
        <v>2035</v>
      </c>
      <c r="J26" s="16" t="s">
        <v>17</v>
      </c>
      <c r="L26" s="43">
        <f t="shared" si="0"/>
        <v>273.036</v>
      </c>
    </row>
    <row r="27" spans="4:12">
      <c r="D27" s="19" t="s">
        <v>67</v>
      </c>
      <c r="G27"/>
      <c r="H27" s="16" t="s">
        <v>62</v>
      </c>
      <c r="I27" s="16">
        <v>2036</v>
      </c>
      <c r="J27" s="16" t="s">
        <v>17</v>
      </c>
      <c r="L27" s="43">
        <f t="shared" si="0"/>
        <v>273.036</v>
      </c>
    </row>
    <row r="28" spans="4:12">
      <c r="D28" s="19" t="s">
        <v>67</v>
      </c>
      <c r="G28"/>
      <c r="H28" s="16" t="s">
        <v>62</v>
      </c>
      <c r="I28" s="16">
        <v>2037</v>
      </c>
      <c r="J28" s="16" t="s">
        <v>17</v>
      </c>
      <c r="L28" s="43">
        <f t="shared" si="0"/>
        <v>273.036</v>
      </c>
    </row>
    <row r="29" spans="4:12">
      <c r="D29" s="19" t="s">
        <v>67</v>
      </c>
      <c r="G29"/>
      <c r="H29" s="16" t="s">
        <v>62</v>
      </c>
      <c r="I29" s="16">
        <v>2038</v>
      </c>
      <c r="J29" s="16" t="s">
        <v>17</v>
      </c>
      <c r="L29" s="43">
        <f t="shared" si="0"/>
        <v>273.036</v>
      </c>
    </row>
    <row r="30" spans="4:12">
      <c r="D30" s="19" t="s">
        <v>67</v>
      </c>
      <c r="G30"/>
      <c r="H30" s="16" t="s">
        <v>62</v>
      </c>
      <c r="I30" s="16">
        <v>2039</v>
      </c>
      <c r="J30" s="16" t="s">
        <v>17</v>
      </c>
      <c r="L30" s="43">
        <f t="shared" si="0"/>
        <v>273.036</v>
      </c>
    </row>
    <row r="31" spans="4:12">
      <c r="D31" s="19" t="s">
        <v>67</v>
      </c>
      <c r="G31"/>
      <c r="H31" s="16" t="s">
        <v>62</v>
      </c>
      <c r="I31" s="16">
        <v>2040</v>
      </c>
      <c r="J31" s="16" t="s">
        <v>17</v>
      </c>
      <c r="L31" s="43">
        <f t="shared" si="0"/>
        <v>273.036</v>
      </c>
    </row>
    <row r="32" spans="4:12">
      <c r="D32" s="19" t="s">
        <v>67</v>
      </c>
      <c r="G32"/>
      <c r="H32" s="16" t="s">
        <v>62</v>
      </c>
      <c r="I32" s="16">
        <v>2041</v>
      </c>
      <c r="J32" s="16" t="s">
        <v>17</v>
      </c>
      <c r="L32" s="43">
        <f t="shared" si="0"/>
        <v>273.036</v>
      </c>
    </row>
    <row r="33" spans="4:12">
      <c r="D33" s="19" t="s">
        <v>67</v>
      </c>
      <c r="G33"/>
      <c r="H33" s="16" t="s">
        <v>62</v>
      </c>
      <c r="I33" s="16">
        <v>2042</v>
      </c>
      <c r="J33" s="16" t="s">
        <v>17</v>
      </c>
      <c r="L33" s="43">
        <f t="shared" si="0"/>
        <v>273.036</v>
      </c>
    </row>
    <row r="34" spans="4:12">
      <c r="D34" s="19" t="s">
        <v>67</v>
      </c>
      <c r="G34"/>
      <c r="H34" s="16" t="s">
        <v>62</v>
      </c>
      <c r="I34" s="16">
        <v>2043</v>
      </c>
      <c r="J34" s="16" t="s">
        <v>17</v>
      </c>
      <c r="L34" s="43">
        <f t="shared" si="0"/>
        <v>273.036</v>
      </c>
    </row>
    <row r="35" spans="4:12">
      <c r="D35" s="19" t="s">
        <v>67</v>
      </c>
      <c r="G35"/>
      <c r="H35" s="16" t="s">
        <v>62</v>
      </c>
      <c r="I35" s="16">
        <v>2044</v>
      </c>
      <c r="J35" s="16" t="s">
        <v>17</v>
      </c>
      <c r="L35" s="43">
        <f t="shared" si="0"/>
        <v>273.036</v>
      </c>
    </row>
    <row r="36" spans="4:12">
      <c r="D36" s="19" t="s">
        <v>67</v>
      </c>
      <c r="G36"/>
      <c r="H36" s="16" t="s">
        <v>62</v>
      </c>
      <c r="I36" s="16">
        <v>2045</v>
      </c>
      <c r="J36" s="16" t="s">
        <v>17</v>
      </c>
      <c r="L36" s="43">
        <f t="shared" si="0"/>
        <v>273.036</v>
      </c>
    </row>
    <row r="37" spans="4:12">
      <c r="D37" s="19" t="s">
        <v>67</v>
      </c>
      <c r="G37"/>
      <c r="H37" s="16" t="s">
        <v>62</v>
      </c>
      <c r="I37" s="16">
        <v>2046</v>
      </c>
      <c r="J37" s="16" t="s">
        <v>17</v>
      </c>
      <c r="L37" s="43">
        <f t="shared" si="0"/>
        <v>273.036</v>
      </c>
    </row>
    <row r="38" spans="4:12">
      <c r="D38" s="19" t="s">
        <v>67</v>
      </c>
      <c r="G38"/>
      <c r="H38" s="16" t="s">
        <v>62</v>
      </c>
      <c r="I38" s="16">
        <v>2047</v>
      </c>
      <c r="J38" s="16" t="s">
        <v>17</v>
      </c>
      <c r="L38" s="43">
        <f t="shared" si="0"/>
        <v>273.036</v>
      </c>
    </row>
    <row r="39" spans="4:12">
      <c r="D39" s="19" t="s">
        <v>67</v>
      </c>
      <c r="G39"/>
      <c r="H39" s="16" t="s">
        <v>62</v>
      </c>
      <c r="I39" s="16">
        <v>2048</v>
      </c>
      <c r="J39" s="16" t="s">
        <v>17</v>
      </c>
      <c r="L39" s="43">
        <f t="shared" si="0"/>
        <v>273.036</v>
      </c>
    </row>
    <row r="40" spans="4:12">
      <c r="D40" s="19" t="s">
        <v>67</v>
      </c>
      <c r="G40"/>
      <c r="H40" s="16" t="s">
        <v>62</v>
      </c>
      <c r="I40" s="16">
        <v>2049</v>
      </c>
      <c r="J40" s="16" t="s">
        <v>17</v>
      </c>
      <c r="L40" s="43">
        <f t="shared" si="0"/>
        <v>273.036</v>
      </c>
    </row>
    <row r="41" spans="4:12">
      <c r="D41" s="19" t="s">
        <v>67</v>
      </c>
      <c r="G41"/>
      <c r="H41" s="16" t="s">
        <v>62</v>
      </c>
      <c r="I41" s="16">
        <v>2050</v>
      </c>
      <c r="J41" s="16" t="s">
        <v>17</v>
      </c>
      <c r="L41" s="43">
        <f t="shared" si="0"/>
        <v>273.036</v>
      </c>
    </row>
    <row r="45" spans="14:14">
      <c r="N45" s="21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F7" sqref="F7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30" customWidth="1"/>
    <col min="21" max="21" width="12.8181818181818" style="30"/>
    <col min="23" max="29" width="12.8181818181818"/>
    <col min="35" max="35" width="11.2727272727273" customWidth="1"/>
  </cols>
  <sheetData>
    <row r="1" spans="1:12">
      <c r="A1" t="s">
        <v>69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70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1" t="s">
        <v>60</v>
      </c>
      <c r="K7" s="16"/>
      <c r="L7" s="16"/>
      <c r="W7" t="s">
        <v>71</v>
      </c>
      <c r="AJ7" t="s">
        <v>72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61</v>
      </c>
      <c r="J10" s="29" t="s">
        <v>11</v>
      </c>
      <c r="K10" s="16" t="s">
        <v>6</v>
      </c>
      <c r="L10" s="29" t="s">
        <v>73</v>
      </c>
      <c r="M10" s="29" t="s">
        <v>74</v>
      </c>
      <c r="N10" s="29" t="s">
        <v>75</v>
      </c>
      <c r="O10" s="29" t="s">
        <v>76</v>
      </c>
      <c r="P10" s="29" t="s">
        <v>77</v>
      </c>
      <c r="Q10" s="29" t="s">
        <v>78</v>
      </c>
      <c r="R10" s="29" t="s">
        <v>79</v>
      </c>
      <c r="T10" s="30" t="s">
        <v>80</v>
      </c>
      <c r="U10" s="30" t="s">
        <v>81</v>
      </c>
      <c r="W10" s="29" t="s">
        <v>73</v>
      </c>
      <c r="X10" s="29" t="s">
        <v>74</v>
      </c>
      <c r="Y10" s="29" t="s">
        <v>75</v>
      </c>
      <c r="Z10" s="29" t="s">
        <v>76</v>
      </c>
      <c r="AA10" s="29" t="s">
        <v>77</v>
      </c>
      <c r="AB10" s="29" t="s">
        <v>78</v>
      </c>
      <c r="AC10" s="29" t="s">
        <v>79</v>
      </c>
      <c r="AJ10" s="29" t="s">
        <v>73</v>
      </c>
      <c r="AK10" s="29" t="s">
        <v>74</v>
      </c>
      <c r="AL10" s="29" t="s">
        <v>75</v>
      </c>
      <c r="AM10" s="29" t="s">
        <v>76</v>
      </c>
      <c r="AN10" s="29" t="s">
        <v>77</v>
      </c>
      <c r="AO10" s="29" t="s">
        <v>78</v>
      </c>
      <c r="AP10" s="29" t="s">
        <v>79</v>
      </c>
    </row>
    <row r="11" spans="5:42">
      <c r="E11" s="16"/>
      <c r="F11" s="16"/>
      <c r="G11" t="s">
        <v>62</v>
      </c>
      <c r="H11" t="s">
        <v>17</v>
      </c>
      <c r="J11" s="29">
        <v>2020</v>
      </c>
      <c r="K11" s="29" t="s">
        <v>82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5">
        <v>101.298449388049</v>
      </c>
      <c r="X11" s="29">
        <v>0</v>
      </c>
      <c r="Y11" s="35">
        <v>29.4065608675306</v>
      </c>
      <c r="Z11" s="29">
        <v>0</v>
      </c>
      <c r="AA11" s="29">
        <v>0</v>
      </c>
      <c r="AB11" s="29">
        <v>0</v>
      </c>
      <c r="AC11" s="35">
        <v>20.1721171418287</v>
      </c>
      <c r="AI11" s="29" t="s">
        <v>82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62</v>
      </c>
      <c r="H12" t="s">
        <v>17</v>
      </c>
      <c r="J12" s="29">
        <v>2020</v>
      </c>
      <c r="K12" s="29" t="s">
        <v>83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5">
        <v>149.028618538517</v>
      </c>
      <c r="X12" s="35">
        <v>4.73432936454284</v>
      </c>
      <c r="Y12" s="35">
        <v>39.287368862491</v>
      </c>
      <c r="Z12" s="35">
        <v>0.075327360475162</v>
      </c>
      <c r="AA12" s="35">
        <v>39.7385016198704</v>
      </c>
      <c r="AB12" s="35">
        <v>0.311558599280058</v>
      </c>
      <c r="AC12" s="35">
        <v>11.7396998707703</v>
      </c>
      <c r="AI12" s="29" t="s">
        <v>83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62</v>
      </c>
      <c r="H13" t="s">
        <v>17</v>
      </c>
      <c r="J13" s="29">
        <v>2020</v>
      </c>
      <c r="K13" s="29" t="s">
        <v>84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5">
        <v>0.056366090712743</v>
      </c>
      <c r="X13" s="35">
        <v>0.664733489848812</v>
      </c>
      <c r="Y13" s="35">
        <v>0.00367049676025918</v>
      </c>
      <c r="Z13" s="35">
        <v>0.0590808819294456</v>
      </c>
      <c r="AA13" s="35">
        <v>0.306237365010799</v>
      </c>
      <c r="AB13" s="35">
        <v>2.00418387329014</v>
      </c>
      <c r="AC13" s="35">
        <v>3.4153392587113</v>
      </c>
      <c r="AI13" s="29" t="s">
        <v>84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62</v>
      </c>
      <c r="H14" t="s">
        <v>17</v>
      </c>
      <c r="J14" s="29">
        <v>2020</v>
      </c>
      <c r="K14" s="29" t="s">
        <v>85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5">
        <v>8.75116982721382</v>
      </c>
      <c r="X14" s="35">
        <v>232.180425491001</v>
      </c>
      <c r="Y14" s="35">
        <v>12.2000257919366</v>
      </c>
      <c r="Z14" s="35">
        <v>130.100664110871</v>
      </c>
      <c r="AA14" s="35">
        <v>140.406680633549</v>
      </c>
      <c r="AB14" s="35">
        <v>699.162785097192</v>
      </c>
      <c r="AC14" s="35">
        <v>149.297904190425</v>
      </c>
      <c r="AI14" s="29" t="s">
        <v>85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62</v>
      </c>
      <c r="H15" t="s">
        <v>17</v>
      </c>
      <c r="J15" s="29">
        <v>2020</v>
      </c>
      <c r="K15" s="29" t="s">
        <v>86</v>
      </c>
      <c r="L15" s="32">
        <v>0</v>
      </c>
      <c r="M15" s="32">
        <v>0</v>
      </c>
      <c r="N15" s="32">
        <v>0</v>
      </c>
      <c r="O15" s="32">
        <v>0</v>
      </c>
      <c r="P15" s="33">
        <v>32.6480421540679</v>
      </c>
      <c r="Q15" s="32">
        <v>0</v>
      </c>
      <c r="R15" s="33">
        <v>1.71535223542123</v>
      </c>
      <c r="T15" s="30">
        <f>12.844*31.54</f>
        <v>405.09976</v>
      </c>
      <c r="U15" s="30">
        <f>0.705*31.54</f>
        <v>22.2357</v>
      </c>
      <c r="W15" s="29">
        <v>0</v>
      </c>
      <c r="X15" s="29">
        <v>0</v>
      </c>
      <c r="Y15" s="29">
        <v>0</v>
      </c>
      <c r="Z15" s="29">
        <v>0</v>
      </c>
      <c r="AA15" s="35">
        <v>316.217874154068</v>
      </c>
      <c r="AB15" s="29">
        <v>0</v>
      </c>
      <c r="AC15" s="35">
        <v>17.2803422354212</v>
      </c>
      <c r="AI15" s="36" t="s">
        <v>87</v>
      </c>
      <c r="AJ15" s="37">
        <v>1</v>
      </c>
      <c r="AK15" s="37">
        <v>1</v>
      </c>
      <c r="AL15" s="37">
        <f t="shared" si="10"/>
        <v>1</v>
      </c>
      <c r="AM15" s="37">
        <f t="shared" si="11"/>
        <v>1</v>
      </c>
      <c r="AN15" s="37">
        <f t="shared" si="12"/>
        <v>1</v>
      </c>
      <c r="AO15" s="37">
        <f t="shared" si="13"/>
        <v>1</v>
      </c>
      <c r="AP15" s="37">
        <f t="shared" si="14"/>
        <v>1</v>
      </c>
    </row>
    <row r="16" spans="6:42">
      <c r="F16" s="16"/>
      <c r="G16" t="s">
        <v>62</v>
      </c>
      <c r="H16" t="s">
        <v>17</v>
      </c>
      <c r="J16" s="29">
        <v>2020</v>
      </c>
      <c r="K16" s="29" t="s">
        <v>88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5">
        <v>0.641186192584593</v>
      </c>
      <c r="X16" s="35">
        <v>0.103449060183585</v>
      </c>
      <c r="Y16" s="35">
        <v>0.115296256803456</v>
      </c>
      <c r="Z16" s="35">
        <v>0.0300581751547876</v>
      </c>
      <c r="AA16" s="35">
        <v>20.2886954931605</v>
      </c>
      <c r="AB16" s="35">
        <v>0.109915518142549</v>
      </c>
      <c r="AC16" s="35">
        <v>0.0193174282901368</v>
      </c>
      <c r="AI16" s="29" t="s">
        <v>88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62</v>
      </c>
      <c r="H17" t="s">
        <v>17</v>
      </c>
      <c r="J17" s="29">
        <v>2020</v>
      </c>
      <c r="K17" s="29" t="s">
        <v>89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5">
        <v>19.6278420554356</v>
      </c>
      <c r="X17" s="35">
        <v>10.8931014612419</v>
      </c>
      <c r="Y17" s="35">
        <v>2.95705171202304</v>
      </c>
      <c r="Z17" s="35">
        <v>3.3795993912887</v>
      </c>
      <c r="AA17" s="35">
        <v>47.4038760979122</v>
      </c>
      <c r="AB17" s="35">
        <v>40.7592956443484</v>
      </c>
      <c r="AC17" s="35">
        <v>9.80311190028798</v>
      </c>
      <c r="AI17" s="29" t="s">
        <v>89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62</v>
      </c>
      <c r="H18" t="s">
        <v>17</v>
      </c>
      <c r="J18" s="29">
        <v>2020</v>
      </c>
      <c r="K18" s="29" t="s">
        <v>90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5">
        <v>6.42451266018718</v>
      </c>
      <c r="X18" s="35">
        <v>14.1664769825666</v>
      </c>
      <c r="Y18" s="35">
        <v>0.393270645428366</v>
      </c>
      <c r="Z18" s="35">
        <v>0.287616990640749</v>
      </c>
      <c r="AA18" s="35">
        <v>3.95968322534197</v>
      </c>
      <c r="AB18" s="35">
        <v>4.71349665586753</v>
      </c>
      <c r="AC18" s="35">
        <v>2.96037184697624</v>
      </c>
      <c r="AI18" s="29" t="s">
        <v>90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9">
        <v>2021</v>
      </c>
      <c r="K19" s="29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5">
        <v>58.3736385529158</v>
      </c>
      <c r="X19" s="29">
        <v>0</v>
      </c>
      <c r="Y19" s="35">
        <v>37.2015118790497</v>
      </c>
      <c r="Z19" s="29">
        <v>0</v>
      </c>
      <c r="AA19" s="29">
        <v>0</v>
      </c>
      <c r="AB19" s="29">
        <v>0</v>
      </c>
      <c r="AC19" s="35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9">
        <v>2021</v>
      </c>
      <c r="K20" s="29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5">
        <v>167.456705831533</v>
      </c>
      <c r="X20" s="35">
        <v>6.81616304478042</v>
      </c>
      <c r="Y20" s="35">
        <v>39.9350118430526</v>
      </c>
      <c r="Z20" s="35">
        <v>0.166660195356371</v>
      </c>
      <c r="AA20" s="35">
        <v>40.9866428725702</v>
      </c>
      <c r="AB20" s="35">
        <v>0.383038160547156</v>
      </c>
      <c r="AC20" s="35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9">
        <v>2021</v>
      </c>
      <c r="K21" s="29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5">
        <v>0.056366090712743</v>
      </c>
      <c r="X21" s="35">
        <v>0.671654805435565</v>
      </c>
      <c r="Y21" s="35">
        <v>0.00367049676025918</v>
      </c>
      <c r="Z21" s="35">
        <v>0.0607423568034557</v>
      </c>
      <c r="AA21" s="35">
        <v>0.336068034557235</v>
      </c>
      <c r="AB21" s="35">
        <v>2.00310648020158</v>
      </c>
      <c r="AC21" s="35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9">
        <v>2021</v>
      </c>
      <c r="K22" s="29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5">
        <v>7.74325046076314</v>
      </c>
      <c r="X22" s="35">
        <v>232.375297068754</v>
      </c>
      <c r="Y22" s="35">
        <v>8.97969541396688</v>
      </c>
      <c r="Z22" s="35">
        <v>103.888431785457</v>
      </c>
      <c r="AA22" s="35">
        <v>126.827715802736</v>
      </c>
      <c r="AB22" s="35">
        <v>722.05928149748</v>
      </c>
      <c r="AC22" s="35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9">
        <v>2021</v>
      </c>
      <c r="K23" s="29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4">
        <v>19.706973291577</v>
      </c>
      <c r="Q23">
        <v>0</v>
      </c>
      <c r="R23" s="34">
        <v>1.43048641306697</v>
      </c>
      <c r="T23" s="30">
        <f>T15-405/40</f>
        <v>394.97476</v>
      </c>
      <c r="U23" s="30">
        <f>U15-22.2357/40</f>
        <v>21.6798075</v>
      </c>
      <c r="W23" s="29">
        <v>0</v>
      </c>
      <c r="X23" s="29">
        <v>0</v>
      </c>
      <c r="Y23" s="29">
        <v>0</v>
      </c>
      <c r="Z23" s="29">
        <v>0</v>
      </c>
      <c r="AA23" s="35">
        <v>296.189305291577</v>
      </c>
      <c r="AB23" s="29">
        <v>0</v>
      </c>
      <c r="AC23" s="35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9">
        <v>2021</v>
      </c>
      <c r="K24" s="29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5">
        <v>1.46105905867531</v>
      </c>
      <c r="X24" s="35">
        <v>0.115081441227502</v>
      </c>
      <c r="Y24" s="35">
        <v>0.127175306479482</v>
      </c>
      <c r="Z24" s="35">
        <v>0.0372575992080634</v>
      </c>
      <c r="AA24" s="35">
        <v>20.6121506191505</v>
      </c>
      <c r="AB24" s="35">
        <v>0.120714654211663</v>
      </c>
      <c r="AC24" s="35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9">
        <v>2021</v>
      </c>
      <c r="K25" s="29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5">
        <v>24.480253862491</v>
      </c>
      <c r="X25" s="35">
        <v>7.29698915022678</v>
      </c>
      <c r="Y25" s="35">
        <v>3.13314832469402</v>
      </c>
      <c r="Z25" s="35">
        <v>3.41609802663787</v>
      </c>
      <c r="AA25" s="35">
        <v>44.7068942044636</v>
      </c>
      <c r="AB25" s="35">
        <v>37.1595836213103</v>
      </c>
      <c r="AC25" s="35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9">
        <v>2021</v>
      </c>
      <c r="K26" s="29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5">
        <v>6.45635694384449</v>
      </c>
      <c r="X26" s="35">
        <v>14.6182300434917</v>
      </c>
      <c r="Y26" s="35">
        <v>0.395471517278618</v>
      </c>
      <c r="Z26" s="35">
        <v>0.291202303815695</v>
      </c>
      <c r="AA26" s="35">
        <v>4.30122723182145</v>
      </c>
      <c r="AB26" s="35">
        <v>4.68402875809935</v>
      </c>
      <c r="AC26" s="35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9">
        <v>2022</v>
      </c>
      <c r="K27" s="29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5">
        <v>51.2795864290857</v>
      </c>
      <c r="X27" s="29">
        <v>0</v>
      </c>
      <c r="Y27" s="35">
        <v>28.5041370770338</v>
      </c>
      <c r="Z27" s="29">
        <v>0</v>
      </c>
      <c r="AA27" s="29">
        <v>0</v>
      </c>
      <c r="AB27" s="29">
        <v>0</v>
      </c>
      <c r="AC27" s="35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9">
        <v>2022</v>
      </c>
      <c r="K28" s="29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5">
        <v>195.310854391649</v>
      </c>
      <c r="X28" s="35">
        <v>6.73517674359251</v>
      </c>
      <c r="Y28" s="35">
        <v>40.5450283657307</v>
      </c>
      <c r="Z28" s="35">
        <v>0.63493676061915</v>
      </c>
      <c r="AA28" s="35">
        <v>39.0906370050396</v>
      </c>
      <c r="AB28" s="35">
        <v>1.07521972822174</v>
      </c>
      <c r="AC28" s="35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9">
        <v>2022</v>
      </c>
      <c r="K29" s="29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5">
        <v>0.056366090712743</v>
      </c>
      <c r="X29" s="35">
        <v>1.10809410791937</v>
      </c>
      <c r="Y29" s="35">
        <v>0.00367049676025918</v>
      </c>
      <c r="Z29" s="35">
        <v>0.0588257019438445</v>
      </c>
      <c r="AA29" s="35">
        <v>0.306237365010799</v>
      </c>
      <c r="AB29" s="35">
        <v>2.07534241972642</v>
      </c>
      <c r="AC29" s="35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9">
        <v>2022</v>
      </c>
      <c r="K30" s="29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5">
        <v>5.94339444924406</v>
      </c>
      <c r="X30" s="35">
        <v>216.930735916127</v>
      </c>
      <c r="Y30" s="35">
        <v>13.9252920446364</v>
      </c>
      <c r="Z30" s="35">
        <v>107.08306537077</v>
      </c>
      <c r="AA30" s="35">
        <v>129.915828905688</v>
      </c>
      <c r="AB30" s="35">
        <v>704.945541036717</v>
      </c>
      <c r="AC30" s="35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9">
        <v>2022</v>
      </c>
      <c r="K31" s="29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4">
        <v>25.9115227516202</v>
      </c>
      <c r="Q31">
        <v>0</v>
      </c>
      <c r="R31" s="34">
        <v>3.48909536393089</v>
      </c>
      <c r="T31" s="30">
        <f>T23-405/40</f>
        <v>384.84976</v>
      </c>
      <c r="U31" s="30">
        <f>U23-22.2357/40</f>
        <v>21.123915</v>
      </c>
      <c r="W31" s="29">
        <v>0</v>
      </c>
      <c r="X31" s="29">
        <v>0</v>
      </c>
      <c r="Y31" s="29">
        <v>0</v>
      </c>
      <c r="Z31" s="29">
        <v>0</v>
      </c>
      <c r="AA31" s="35">
        <v>295.30635475162</v>
      </c>
      <c r="AB31" s="29">
        <v>0</v>
      </c>
      <c r="AC31" s="35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9">
        <v>2022</v>
      </c>
      <c r="K32" s="29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5">
        <v>6.58953784737221</v>
      </c>
      <c r="X32" s="35">
        <v>1.5881969037725</v>
      </c>
      <c r="Y32" s="35">
        <v>0.536462563354932</v>
      </c>
      <c r="Z32" s="35">
        <v>0.0624555833693305</v>
      </c>
      <c r="AA32" s="35">
        <v>28.7668888696904</v>
      </c>
      <c r="AB32" s="35">
        <v>0.10631580611951</v>
      </c>
      <c r="AC32" s="35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9">
        <v>2022</v>
      </c>
      <c r="K33" s="29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5">
        <v>36.5776192944564</v>
      </c>
      <c r="X33" s="35">
        <v>7.31959329709503</v>
      </c>
      <c r="Y33" s="35">
        <v>2.31028392332613</v>
      </c>
      <c r="Z33" s="35">
        <v>1.93339382109431</v>
      </c>
      <c r="AA33" s="35">
        <v>64.3475535637149</v>
      </c>
      <c r="AB33" s="35">
        <v>51.5584317134629</v>
      </c>
      <c r="AC33" s="35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9">
        <v>2022</v>
      </c>
      <c r="K34" s="29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5">
        <v>7.02502614830814</v>
      </c>
      <c r="X34" s="35">
        <v>20.4610913556372</v>
      </c>
      <c r="Y34" s="35">
        <v>0.895738332613391</v>
      </c>
      <c r="Z34" s="35">
        <v>0.289877609791217</v>
      </c>
      <c r="AA34" s="35">
        <v>3.8555530525558</v>
      </c>
      <c r="AB34" s="35">
        <v>5.66713100431965</v>
      </c>
      <c r="AC34" s="35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9">
        <v>2023</v>
      </c>
      <c r="K35" s="29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5">
        <v>25.7075551511879</v>
      </c>
      <c r="X35" s="29">
        <v>0</v>
      </c>
      <c r="Y35" s="35">
        <v>24.1871609143269</v>
      </c>
      <c r="Z35" s="29">
        <v>0</v>
      </c>
      <c r="AA35" s="29">
        <v>0</v>
      </c>
      <c r="AB35" s="29">
        <v>0</v>
      </c>
      <c r="AC35" s="35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9">
        <v>2023</v>
      </c>
      <c r="K36" s="29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5">
        <v>220.974348416127</v>
      </c>
      <c r="X36" s="35">
        <v>7.9468697537077</v>
      </c>
      <c r="Y36" s="35">
        <v>42.7093069114471</v>
      </c>
      <c r="Z36" s="35">
        <v>0.635508861411087</v>
      </c>
      <c r="AA36" s="35">
        <v>40.9078424766019</v>
      </c>
      <c r="AB36" s="35">
        <v>0.945408043916487</v>
      </c>
      <c r="AC36" s="35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9">
        <v>2023</v>
      </c>
      <c r="K37" s="29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5">
        <v>0.056366090712743</v>
      </c>
      <c r="X37" s="35">
        <v>1.36019656767459</v>
      </c>
      <c r="Y37" s="35">
        <v>0.00367049676025918</v>
      </c>
      <c r="Z37" s="35">
        <v>0.0588257019438445</v>
      </c>
      <c r="AA37" s="35">
        <v>0.306237365010799</v>
      </c>
      <c r="AB37" s="35">
        <v>2.13566772174226</v>
      </c>
      <c r="AC37" s="35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9">
        <v>2023</v>
      </c>
      <c r="K38" s="29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5">
        <v>5.94336527357811</v>
      </c>
      <c r="X38" s="35">
        <v>217.87155099928</v>
      </c>
      <c r="Y38" s="35">
        <v>14.3265838948884</v>
      </c>
      <c r="Z38" s="35">
        <v>107.216045464363</v>
      </c>
      <c r="AA38" s="35">
        <v>130.502837041037</v>
      </c>
      <c r="AB38" s="35">
        <v>704.84736537077</v>
      </c>
      <c r="AC38" s="35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9">
        <v>2023</v>
      </c>
      <c r="K39" s="29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4">
        <v>16.3039127444201</v>
      </c>
      <c r="Q39">
        <v>0</v>
      </c>
      <c r="R39" s="34">
        <v>3.6970472845572</v>
      </c>
      <c r="T39" s="30">
        <f>T31-405/40</f>
        <v>374.72476</v>
      </c>
      <c r="U39" s="30">
        <f>U31-22.2357/40</f>
        <v>20.5680225</v>
      </c>
      <c r="W39" s="29">
        <v>0</v>
      </c>
      <c r="X39" s="29">
        <v>0</v>
      </c>
      <c r="Y39" s="29">
        <v>0</v>
      </c>
      <c r="Z39" s="29">
        <v>0</v>
      </c>
      <c r="AA39" s="35">
        <v>278.61124474442</v>
      </c>
      <c r="AB39" s="29">
        <v>0</v>
      </c>
      <c r="AC39" s="35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9">
        <v>2023</v>
      </c>
      <c r="K40" s="29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5">
        <v>8.40833423686105</v>
      </c>
      <c r="X40" s="35">
        <v>1.5890301487545</v>
      </c>
      <c r="Y40" s="35">
        <v>0.536462563354932</v>
      </c>
      <c r="Z40" s="35">
        <v>0.0624555833693305</v>
      </c>
      <c r="AA40" s="35">
        <v>29.0888871562275</v>
      </c>
      <c r="AB40" s="35">
        <v>0.10631580611951</v>
      </c>
      <c r="AC40" s="35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9">
        <v>2023</v>
      </c>
      <c r="K41" s="29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5">
        <v>48.1342856011519</v>
      </c>
      <c r="X41" s="35">
        <v>7.31959329709503</v>
      </c>
      <c r="Y41" s="35">
        <v>2.54313173866091</v>
      </c>
      <c r="Z41" s="35">
        <v>1.93534807451404</v>
      </c>
      <c r="AA41" s="35">
        <v>65.0719038156948</v>
      </c>
      <c r="AB41" s="35">
        <v>51.5584317134629</v>
      </c>
      <c r="AC41" s="35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9">
        <v>2023</v>
      </c>
      <c r="K42" s="29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5">
        <v>6.51719965082793</v>
      </c>
      <c r="X42" s="35">
        <v>16.3618258350036</v>
      </c>
      <c r="Y42" s="35">
        <v>0.992665799856011</v>
      </c>
      <c r="Z42" s="35">
        <v>0.283107748740101</v>
      </c>
      <c r="AA42" s="35">
        <v>5.32928464362851</v>
      </c>
      <c r="AB42" s="35">
        <v>5.63486406767459</v>
      </c>
      <c r="AC42" s="35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9">
        <v>2024</v>
      </c>
      <c r="K43" s="29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9">
        <v>0</v>
      </c>
      <c r="X43" s="29">
        <v>0</v>
      </c>
      <c r="Y43" s="35">
        <v>21.803192224622</v>
      </c>
      <c r="Z43" s="29">
        <v>0</v>
      </c>
      <c r="AA43" s="29">
        <v>0</v>
      </c>
      <c r="AB43" s="29">
        <v>0</v>
      </c>
      <c r="AC43" s="35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9">
        <v>2024</v>
      </c>
      <c r="K44" s="29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5">
        <v>250.801655939525</v>
      </c>
      <c r="X44" s="35">
        <v>8.48212527415407</v>
      </c>
      <c r="Y44" s="35">
        <v>39.6526521958243</v>
      </c>
      <c r="Z44" s="35">
        <v>0.572235016198704</v>
      </c>
      <c r="AA44" s="35">
        <v>43.9839305975522</v>
      </c>
      <c r="AB44" s="35">
        <v>1.77339060907127</v>
      </c>
      <c r="AC44" s="35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9">
        <v>2024</v>
      </c>
      <c r="K45" s="29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5">
        <v>0.0507294816414687</v>
      </c>
      <c r="X45" s="35">
        <v>0.942418733225342</v>
      </c>
      <c r="Y45" s="35">
        <v>0.00330344708423326</v>
      </c>
      <c r="Z45" s="35">
        <v>0.05294313174946</v>
      </c>
      <c r="AA45" s="35">
        <v>0.275613628509719</v>
      </c>
      <c r="AB45" s="35">
        <v>2.0785025050396</v>
      </c>
      <c r="AC45" s="35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9">
        <v>2024</v>
      </c>
      <c r="K46" s="29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5">
        <v>5.94339444924406</v>
      </c>
      <c r="X46" s="35">
        <v>217.885886703744</v>
      </c>
      <c r="Y46" s="35">
        <v>10.9798897156227</v>
      </c>
      <c r="Z46" s="35">
        <v>109.017135709143</v>
      </c>
      <c r="AA46" s="35">
        <v>132.727734089273</v>
      </c>
      <c r="AB46" s="35">
        <v>718.130721742261</v>
      </c>
      <c r="AC46" s="35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9">
        <v>2024</v>
      </c>
      <c r="K47" s="29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4">
        <v>33.9864557249819</v>
      </c>
      <c r="Q47">
        <v>0</v>
      </c>
      <c r="R47" s="34">
        <v>4.76007631101513</v>
      </c>
      <c r="T47" s="30">
        <f>T39-405/40</f>
        <v>364.59976</v>
      </c>
      <c r="U47" s="30">
        <f>U39-22.2357/40</f>
        <v>20.01213</v>
      </c>
      <c r="W47" s="29">
        <v>0</v>
      </c>
      <c r="X47" s="29">
        <v>0</v>
      </c>
      <c r="Y47" s="29">
        <v>0</v>
      </c>
      <c r="Z47" s="29">
        <v>0</v>
      </c>
      <c r="AA47" s="35">
        <v>289.206287724982</v>
      </c>
      <c r="AB47" s="29">
        <v>0</v>
      </c>
      <c r="AC47" s="35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9">
        <v>2024</v>
      </c>
      <c r="K48" s="29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5">
        <v>8.40833423686105</v>
      </c>
      <c r="X48" s="35">
        <v>1.95748412843053</v>
      </c>
      <c r="Y48" s="35">
        <v>0.536462563354932</v>
      </c>
      <c r="Z48" s="35">
        <v>0.0624555833693305</v>
      </c>
      <c r="AA48" s="35">
        <v>29.4108854391649</v>
      </c>
      <c r="AB48" s="35">
        <v>0.10631580611951</v>
      </c>
      <c r="AC48" s="35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9">
        <v>2024</v>
      </c>
      <c r="K49" s="29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5">
        <v>48.1342856011519</v>
      </c>
      <c r="X49" s="35">
        <v>7.31959329709503</v>
      </c>
      <c r="Y49" s="35">
        <v>20.1919631605472</v>
      </c>
      <c r="Z49" s="35">
        <v>1.94446504787617</v>
      </c>
      <c r="AA49" s="35">
        <v>66.8736881569474</v>
      </c>
      <c r="AB49" s="35">
        <v>53.9221041396688</v>
      </c>
      <c r="AC49" s="35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9">
        <v>2024</v>
      </c>
      <c r="K50" s="29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5">
        <v>6.54839035277178</v>
      </c>
      <c r="X50" s="35">
        <v>14.9045798531965</v>
      </c>
      <c r="Y50" s="35">
        <v>0.741972520518358</v>
      </c>
      <c r="Z50" s="35">
        <v>0.224409071418287</v>
      </c>
      <c r="AA50" s="35">
        <v>5.57078536357091</v>
      </c>
      <c r="AB50" s="35">
        <v>5.73137175305976</v>
      </c>
      <c r="AC50" s="35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9">
        <v>2025</v>
      </c>
      <c r="K51" s="29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9">
        <v>0</v>
      </c>
      <c r="X51" s="29">
        <v>0</v>
      </c>
      <c r="Y51" s="35">
        <v>13.1604967602592</v>
      </c>
      <c r="Z51" s="29">
        <v>0</v>
      </c>
      <c r="AA51" s="29">
        <v>0</v>
      </c>
      <c r="AB51" s="29">
        <v>0</v>
      </c>
      <c r="AC51" s="35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9">
        <v>2025</v>
      </c>
      <c r="K52" s="29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5">
        <v>247.822713102952</v>
      </c>
      <c r="X52" s="35">
        <v>9.73947412390209</v>
      </c>
      <c r="Y52" s="35">
        <v>38.0461573074154</v>
      </c>
      <c r="Z52" s="35">
        <v>0.63645126637869</v>
      </c>
      <c r="AA52" s="35">
        <v>34.3767802015839</v>
      </c>
      <c r="AB52" s="35">
        <v>0.0161267098632109</v>
      </c>
      <c r="AC52" s="35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9">
        <v>2025</v>
      </c>
      <c r="K53" s="29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5">
        <v>0.056366090712743</v>
      </c>
      <c r="X53" s="35">
        <v>0.707785046652268</v>
      </c>
      <c r="Y53" s="29">
        <v>0</v>
      </c>
      <c r="Z53" s="35">
        <v>0.0588257019438445</v>
      </c>
      <c r="AA53" s="35">
        <v>0.293750107991361</v>
      </c>
      <c r="AB53" s="35">
        <v>2.00311803815695</v>
      </c>
      <c r="AC53" s="35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9">
        <v>2025</v>
      </c>
      <c r="K54" s="29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5">
        <v>5.94339444924406</v>
      </c>
      <c r="X54" s="35">
        <v>231.726291301296</v>
      </c>
      <c r="Y54" s="35">
        <v>13.6836564974802</v>
      </c>
      <c r="Z54" s="35">
        <v>109.589488264939</v>
      </c>
      <c r="AA54" s="35">
        <v>128.628790820734</v>
      </c>
      <c r="AB54" s="35">
        <v>784.22583837293</v>
      </c>
      <c r="AC54" s="35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9">
        <v>2025</v>
      </c>
      <c r="K55" s="29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4">
        <v>16.5169758113753</v>
      </c>
      <c r="Q55">
        <v>0</v>
      </c>
      <c r="R55" s="34">
        <v>4.12524326763856</v>
      </c>
      <c r="T55" s="30">
        <f>T47-405/40</f>
        <v>354.47476</v>
      </c>
      <c r="U55" s="30">
        <f>U47-22.2357/40</f>
        <v>19.4562375</v>
      </c>
      <c r="W55" s="29">
        <v>0</v>
      </c>
      <c r="X55" s="29">
        <v>0</v>
      </c>
      <c r="Y55" s="29">
        <v>0</v>
      </c>
      <c r="Z55" s="29">
        <v>0</v>
      </c>
      <c r="AA55" s="35">
        <v>264.649307811375</v>
      </c>
      <c r="AB55" s="29">
        <v>0</v>
      </c>
      <c r="AC55" s="35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9">
        <v>2025</v>
      </c>
      <c r="K56" s="29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5">
        <v>8.71206420446364</v>
      </c>
      <c r="X56" s="35">
        <v>4.37636475073434</v>
      </c>
      <c r="Y56" s="35">
        <v>0.674457787616991</v>
      </c>
      <c r="Z56" s="35">
        <v>0.0624555833693305</v>
      </c>
      <c r="AA56" s="35">
        <v>29.7328837257019</v>
      </c>
      <c r="AB56" s="35">
        <v>0.10631580611951</v>
      </c>
      <c r="AC56" s="35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9">
        <v>2025</v>
      </c>
      <c r="K57" s="29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5">
        <v>57.7648408567315</v>
      </c>
      <c r="X57" s="35">
        <v>8.89725656238301</v>
      </c>
      <c r="Y57" s="35">
        <v>26.2813570014399</v>
      </c>
      <c r="Z57" s="35">
        <v>2.57393128185745</v>
      </c>
      <c r="AA57" s="35">
        <v>64.3228272858171</v>
      </c>
      <c r="AB57" s="35">
        <v>53.9221041396688</v>
      </c>
      <c r="AC57" s="35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9">
        <v>2025</v>
      </c>
      <c r="K58" s="29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5">
        <v>5.06899947084233</v>
      </c>
      <c r="X58" s="35">
        <v>11.0852171976962</v>
      </c>
      <c r="Y58" s="35">
        <v>0.863459623830094</v>
      </c>
      <c r="Z58" s="35">
        <v>0.277930136357091</v>
      </c>
      <c r="AA58" s="35">
        <v>4.11069034917207</v>
      </c>
      <c r="AB58" s="35">
        <v>4.74152878689705</v>
      </c>
      <c r="AC58" s="35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9">
        <v>2026</v>
      </c>
      <c r="K59" s="29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9">
        <v>0</v>
      </c>
      <c r="X59" s="29">
        <v>0</v>
      </c>
      <c r="Y59" s="35">
        <v>13.1604967602592</v>
      </c>
      <c r="Z59" s="29">
        <v>0</v>
      </c>
      <c r="AA59" s="29">
        <v>0</v>
      </c>
      <c r="AB59" s="29">
        <v>0</v>
      </c>
      <c r="AC59" s="35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9">
        <v>2026</v>
      </c>
      <c r="K60" s="29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5">
        <v>249.893834737221</v>
      </c>
      <c r="X60" s="35">
        <v>14.6040533473722</v>
      </c>
      <c r="Y60" s="35">
        <v>38.986653599712</v>
      </c>
      <c r="Z60" s="35">
        <v>0.634971464722822</v>
      </c>
      <c r="AA60" s="35">
        <v>41.7047497840173</v>
      </c>
      <c r="AB60" s="35">
        <v>0.0184259896040317</v>
      </c>
      <c r="AC60" s="35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9">
        <v>2026</v>
      </c>
      <c r="K61" s="29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5">
        <v>0.056366090712743</v>
      </c>
      <c r="X61" s="35">
        <v>0.478152385925126</v>
      </c>
      <c r="Y61" s="29">
        <v>0</v>
      </c>
      <c r="Z61" s="35">
        <v>0.0588257019438445</v>
      </c>
      <c r="AA61" s="35">
        <v>0.293750107991361</v>
      </c>
      <c r="AB61" s="35">
        <v>1.15785817134629</v>
      </c>
      <c r="AC61" s="35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9">
        <v>2026</v>
      </c>
      <c r="K62" s="29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5">
        <v>5.94336527357811</v>
      </c>
      <c r="X62" s="35">
        <v>230.724779032397</v>
      </c>
      <c r="Y62" s="35">
        <v>13.5057429193665</v>
      </c>
      <c r="Z62" s="35">
        <v>112.564981425486</v>
      </c>
      <c r="AA62" s="35">
        <v>131.568045212383</v>
      </c>
      <c r="AB62" s="35">
        <v>817.055406047516</v>
      </c>
      <c r="AC62" s="35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9">
        <v>2026</v>
      </c>
      <c r="K63" s="29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4">
        <v>14.6916150482361</v>
      </c>
      <c r="Q63">
        <v>0</v>
      </c>
      <c r="R63" s="34">
        <v>4.53836508387331</v>
      </c>
      <c r="T63" s="30">
        <f>T55-405/40</f>
        <v>344.34976</v>
      </c>
      <c r="U63" s="30">
        <f>U55-22.2357/40</f>
        <v>18.900345</v>
      </c>
      <c r="W63" s="29">
        <v>0</v>
      </c>
      <c r="X63" s="29">
        <v>0</v>
      </c>
      <c r="Y63" s="29">
        <v>0</v>
      </c>
      <c r="Z63" s="29">
        <v>0</v>
      </c>
      <c r="AA63" s="35">
        <v>255.736447048236</v>
      </c>
      <c r="AB63" s="29">
        <v>0</v>
      </c>
      <c r="AC63" s="35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9">
        <v>2026</v>
      </c>
      <c r="K64" s="29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5">
        <v>10.0109072534197</v>
      </c>
      <c r="X64" s="35">
        <v>4.89987018793376</v>
      </c>
      <c r="Y64" s="35">
        <v>0.763947285097192</v>
      </c>
      <c r="Z64" s="35">
        <v>0.100037832181425</v>
      </c>
      <c r="AA64" s="35">
        <v>30.3586253563715</v>
      </c>
      <c r="AB64" s="35">
        <v>0.190223798164147</v>
      </c>
      <c r="AC64" s="35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9">
        <v>2026</v>
      </c>
      <c r="K65" s="29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5">
        <v>61.709901511879</v>
      </c>
      <c r="X65" s="35">
        <v>9.50472922257019</v>
      </c>
      <c r="Y65" s="35">
        <v>28.2854765766739</v>
      </c>
      <c r="Z65" s="35">
        <v>2.83049339452844</v>
      </c>
      <c r="AA65" s="35">
        <v>69.6976522318215</v>
      </c>
      <c r="AB65" s="35">
        <v>53.9221041396688</v>
      </c>
      <c r="AC65" s="35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9">
        <v>2026</v>
      </c>
      <c r="K66" s="29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5">
        <v>5.1016546112311</v>
      </c>
      <c r="X66" s="35">
        <v>9.92316385565154</v>
      </c>
      <c r="Y66" s="35">
        <v>0.866925129949604</v>
      </c>
      <c r="Z66" s="35">
        <v>0.259565860655148</v>
      </c>
      <c r="AA66" s="35">
        <v>4.97827502519798</v>
      </c>
      <c r="AB66" s="35">
        <v>5.01667272858171</v>
      </c>
      <c r="AC66" s="35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9">
        <v>2027</v>
      </c>
      <c r="K67" s="29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9">
        <v>0</v>
      </c>
      <c r="X67" s="29">
        <v>0</v>
      </c>
      <c r="Y67" s="35">
        <v>10.4076241900648</v>
      </c>
      <c r="Z67" s="29">
        <v>0</v>
      </c>
      <c r="AA67" s="29">
        <v>0</v>
      </c>
      <c r="AB67" s="29">
        <v>0</v>
      </c>
      <c r="AC67" s="35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9">
        <v>2027</v>
      </c>
      <c r="K68" s="29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5">
        <v>257.779379301656</v>
      </c>
      <c r="X68" s="35">
        <v>19.0260263329734</v>
      </c>
      <c r="Y68" s="35">
        <v>42.8150509359251</v>
      </c>
      <c r="Z68" s="35">
        <v>0.640022240820734</v>
      </c>
      <c r="AA68" s="35">
        <v>50.3748587473002</v>
      </c>
      <c r="AB68" s="35">
        <v>0.0217834022354212</v>
      </c>
      <c r="AC68" s="35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9">
        <v>2027</v>
      </c>
      <c r="K69" s="29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5">
        <v>0.056366090712743</v>
      </c>
      <c r="X69" s="35">
        <v>0.420892852843772</v>
      </c>
      <c r="Y69" s="29">
        <v>0</v>
      </c>
      <c r="Z69" s="35">
        <v>0.0590808819294456</v>
      </c>
      <c r="AA69" s="35">
        <v>0.293750107991361</v>
      </c>
      <c r="AB69" s="35">
        <v>1.15893329661627</v>
      </c>
      <c r="AC69" s="35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9">
        <v>2027</v>
      </c>
      <c r="K70" s="29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5">
        <v>5.94339444924406</v>
      </c>
      <c r="X70" s="35">
        <v>230.585735166667</v>
      </c>
      <c r="Y70" s="35">
        <v>13.6544319726422</v>
      </c>
      <c r="Z70" s="35">
        <v>119.872077861771</v>
      </c>
      <c r="AA70" s="35">
        <v>132.765684845212</v>
      </c>
      <c r="AB70" s="35">
        <v>840.72486825054</v>
      </c>
      <c r="AC70" s="35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9">
        <v>2027</v>
      </c>
      <c r="K71" s="29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4">
        <v>21.2483497854572</v>
      </c>
      <c r="Q71">
        <v>0</v>
      </c>
      <c r="R71" s="34">
        <v>5.09423850557957</v>
      </c>
      <c r="T71" s="30">
        <f>T63-405/40</f>
        <v>334.22476</v>
      </c>
      <c r="U71" s="30">
        <f>U63-22.2357/40</f>
        <v>18.3444525</v>
      </c>
      <c r="W71" s="29">
        <v>0</v>
      </c>
      <c r="X71" s="29">
        <v>0</v>
      </c>
      <c r="Y71" s="29">
        <v>0</v>
      </c>
      <c r="Z71" s="29">
        <v>0</v>
      </c>
      <c r="AA71" s="35">
        <v>255.205681785457</v>
      </c>
      <c r="AB71" s="29">
        <v>0</v>
      </c>
      <c r="AC71" s="35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9">
        <v>2027</v>
      </c>
      <c r="K72" s="29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5">
        <v>11.3097503059755</v>
      </c>
      <c r="X72" s="35">
        <v>5.42337562513679</v>
      </c>
      <c r="Y72" s="35">
        <v>0.853436783657307</v>
      </c>
      <c r="Z72" s="35">
        <v>0.13762008099352</v>
      </c>
      <c r="AA72" s="35">
        <v>31.1145057199424</v>
      </c>
      <c r="AB72" s="35">
        <v>0.27413179024478</v>
      </c>
      <c r="AC72" s="35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9">
        <v>2027</v>
      </c>
      <c r="K73" s="29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5">
        <v>65.6549621670266</v>
      </c>
      <c r="X73" s="35">
        <v>10.1122018863571</v>
      </c>
      <c r="Y73" s="35">
        <v>30.4616100467963</v>
      </c>
      <c r="Z73" s="35">
        <v>3.10179468430526</v>
      </c>
      <c r="AA73" s="35">
        <v>75.1114277537797</v>
      </c>
      <c r="AB73" s="35">
        <v>53.9221041396688</v>
      </c>
      <c r="AC73" s="35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9">
        <v>2027</v>
      </c>
      <c r="K74" s="29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5">
        <v>5.14779090712743</v>
      </c>
      <c r="X74" s="35">
        <v>9.41493735133189</v>
      </c>
      <c r="Y74" s="35">
        <v>0.881979928725702</v>
      </c>
      <c r="Z74" s="35">
        <v>0.29003599712023</v>
      </c>
      <c r="AA74" s="35">
        <v>5.96266174586033</v>
      </c>
      <c r="AB74" s="35">
        <v>5.28510771058315</v>
      </c>
      <c r="AC74" s="35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9">
        <v>2028</v>
      </c>
      <c r="K75" s="29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9">
        <v>0</v>
      </c>
      <c r="X75" s="29">
        <v>0</v>
      </c>
      <c r="Y75" s="35">
        <v>10.3418768898488</v>
      </c>
      <c r="Z75" s="29">
        <v>0</v>
      </c>
      <c r="AA75" s="29">
        <v>0</v>
      </c>
      <c r="AB75" s="29">
        <v>0</v>
      </c>
      <c r="AC75" s="35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9">
        <v>2028</v>
      </c>
      <c r="K76" s="29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5">
        <v>266.932236033117</v>
      </c>
      <c r="X76" s="35">
        <v>21.6972329688985</v>
      </c>
      <c r="Y76" s="35">
        <v>41.9849516918647</v>
      </c>
      <c r="Z76" s="35">
        <v>0.543059906047516</v>
      </c>
      <c r="AA76" s="35">
        <v>59.7481659467243</v>
      </c>
      <c r="AB76" s="35">
        <v>2.31304810475162</v>
      </c>
      <c r="AC76" s="35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9">
        <v>2028</v>
      </c>
      <c r="K77" s="29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5">
        <v>0.0428185205183585</v>
      </c>
      <c r="X77" s="35">
        <v>0.289744987760979</v>
      </c>
      <c r="Y77" s="35">
        <v>0.00187624190064795</v>
      </c>
      <c r="Z77" s="35">
        <v>0.0511969479841613</v>
      </c>
      <c r="AA77" s="35">
        <v>0.23306944924406</v>
      </c>
      <c r="AB77" s="35">
        <v>1.74339808531317</v>
      </c>
      <c r="AC77" s="35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9">
        <v>2028</v>
      </c>
      <c r="K78" s="29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5">
        <v>5.94339444924406</v>
      </c>
      <c r="X78" s="35">
        <v>230.608675946004</v>
      </c>
      <c r="Y78" s="35">
        <v>13.7044842332613</v>
      </c>
      <c r="Z78" s="35">
        <v>123.287779589633</v>
      </c>
      <c r="AA78" s="35">
        <v>134.812599352052</v>
      </c>
      <c r="AB78" s="35">
        <v>862.454316414687</v>
      </c>
      <c r="AC78" s="35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9">
        <v>2028</v>
      </c>
      <c r="K79" s="29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4">
        <v>38.551652053276</v>
      </c>
      <c r="Q79">
        <v>0</v>
      </c>
      <c r="R79" s="34">
        <v>5.81355733765302</v>
      </c>
      <c r="T79" s="30">
        <f>T71-405/40</f>
        <v>324.09976</v>
      </c>
      <c r="U79" s="30">
        <f>U71-22.2357/40</f>
        <v>17.78856</v>
      </c>
      <c r="W79" s="29">
        <v>0</v>
      </c>
      <c r="X79" s="29">
        <v>0</v>
      </c>
      <c r="Y79" s="29">
        <v>0</v>
      </c>
      <c r="Z79" s="29">
        <v>0</v>
      </c>
      <c r="AA79" s="35">
        <v>265.421484053276</v>
      </c>
      <c r="AB79" s="29">
        <v>0</v>
      </c>
      <c r="AC79" s="35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9">
        <v>2028</v>
      </c>
      <c r="K80" s="29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5">
        <v>12.6085933585313</v>
      </c>
      <c r="X80" s="35">
        <v>5.94688106594313</v>
      </c>
      <c r="Y80" s="35">
        <v>0.942926281857451</v>
      </c>
      <c r="Z80" s="35">
        <v>0.175202329769618</v>
      </c>
      <c r="AA80" s="35">
        <v>31.8965886105112</v>
      </c>
      <c r="AB80" s="35">
        <v>0.358039782289417</v>
      </c>
      <c r="AC80" s="35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9">
        <v>2028</v>
      </c>
      <c r="K81" s="29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5">
        <v>69.6000228221742</v>
      </c>
      <c r="X81" s="35">
        <v>10.7196745465443</v>
      </c>
      <c r="Y81" s="35">
        <v>32.5975545644348</v>
      </c>
      <c r="Z81" s="35">
        <v>3.36893233405328</v>
      </c>
      <c r="AA81" s="35">
        <v>81.8042065154788</v>
      </c>
      <c r="AB81" s="35">
        <v>53.9221041396688</v>
      </c>
      <c r="AC81" s="35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9">
        <v>2028</v>
      </c>
      <c r="K82" s="29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5">
        <v>4.78594870410367</v>
      </c>
      <c r="X82" s="35">
        <v>9.84046275953924</v>
      </c>
      <c r="Y82" s="35">
        <v>0.889788777537797</v>
      </c>
      <c r="Z82" s="35">
        <v>0.281252699784017</v>
      </c>
      <c r="AA82" s="35">
        <v>6.06612111231101</v>
      </c>
      <c r="AB82" s="35">
        <v>5.45138796256299</v>
      </c>
      <c r="AC82" s="35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9">
        <v>2029</v>
      </c>
      <c r="K83" s="29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9">
        <v>0</v>
      </c>
      <c r="X83" s="29">
        <v>0</v>
      </c>
      <c r="Y83" s="35">
        <v>3.79968941684665</v>
      </c>
      <c r="Z83" s="29">
        <v>0</v>
      </c>
      <c r="AA83" s="29">
        <v>0</v>
      </c>
      <c r="AB83" s="29">
        <v>0</v>
      </c>
      <c r="AC83" s="29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9">
        <v>2029</v>
      </c>
      <c r="K84" s="29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5">
        <v>273.46878938085</v>
      </c>
      <c r="X84" s="35">
        <v>35.7783424970482</v>
      </c>
      <c r="Y84" s="35">
        <v>48.2236010439165</v>
      </c>
      <c r="Z84" s="35">
        <v>0.39367583837293</v>
      </c>
      <c r="AA84" s="35">
        <v>66.233926061915</v>
      </c>
      <c r="AB84" s="35">
        <v>1.6616379312455</v>
      </c>
      <c r="AC84" s="35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9">
        <v>2029</v>
      </c>
      <c r="K85" s="29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5">
        <v>0.0278320462203024</v>
      </c>
      <c r="X85" s="35">
        <v>0.282550386069114</v>
      </c>
      <c r="Y85" s="35">
        <v>0.00121955723542117</v>
      </c>
      <c r="Z85" s="35">
        <v>0.0361308523398128</v>
      </c>
      <c r="AA85" s="35">
        <v>0.151495118358531</v>
      </c>
      <c r="AB85" s="35">
        <v>1.13657684809215</v>
      </c>
      <c r="AC85" s="35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9">
        <v>2029</v>
      </c>
      <c r="K86" s="29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5">
        <v>5.94339444924406</v>
      </c>
      <c r="X86" s="35">
        <v>230.700682077394</v>
      </c>
      <c r="Y86" s="35">
        <v>14.5051941396688</v>
      </c>
      <c r="Z86" s="35">
        <v>142.138072534197</v>
      </c>
      <c r="AA86" s="35">
        <v>135.781567386609</v>
      </c>
      <c r="AB86" s="35">
        <v>880.008467242621</v>
      </c>
      <c r="AC86" s="35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9">
        <v>2029</v>
      </c>
      <c r="K87" s="29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4">
        <v>54.0797021612673</v>
      </c>
      <c r="Q87">
        <v>0</v>
      </c>
      <c r="R87" s="34">
        <v>6.4487497442405</v>
      </c>
      <c r="T87" s="30">
        <f>T79-405/40</f>
        <v>313.97476</v>
      </c>
      <c r="U87" s="30">
        <f>U79-22.2357/40</f>
        <v>17.2326675</v>
      </c>
      <c r="W87" s="29">
        <v>0</v>
      </c>
      <c r="X87" s="29">
        <v>0</v>
      </c>
      <c r="Y87" s="29">
        <v>0</v>
      </c>
      <c r="Z87" s="29">
        <v>0</v>
      </c>
      <c r="AA87" s="35">
        <v>273.862034161267</v>
      </c>
      <c r="AB87" s="29">
        <v>0</v>
      </c>
      <c r="AC87" s="35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9">
        <v>2029</v>
      </c>
      <c r="K88" s="29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5">
        <v>13.9074364074874</v>
      </c>
      <c r="X88" s="35">
        <v>6.47038649954284</v>
      </c>
      <c r="Y88" s="35">
        <v>1.03241578113751</v>
      </c>
      <c r="Z88" s="35">
        <v>0.212784578581713</v>
      </c>
      <c r="AA88" s="35">
        <v>32.6858314866811</v>
      </c>
      <c r="AB88" s="35">
        <v>0.441947774298056</v>
      </c>
      <c r="AC88" s="35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9">
        <v>2029</v>
      </c>
      <c r="K89" s="29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5">
        <v>73.5450834773218</v>
      </c>
      <c r="X89" s="35">
        <v>11.3271472067315</v>
      </c>
      <c r="Y89" s="35">
        <v>35.0683897336213</v>
      </c>
      <c r="Z89" s="35">
        <v>3.67763831173506</v>
      </c>
      <c r="AA89" s="35">
        <v>88.2534771058315</v>
      </c>
      <c r="AB89" s="35">
        <v>53.9221041396688</v>
      </c>
      <c r="AC89" s="35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9">
        <v>2029</v>
      </c>
      <c r="K90" s="29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5">
        <v>5.42206012239021</v>
      </c>
      <c r="X90" s="35">
        <v>10.8825754031677</v>
      </c>
      <c r="Y90" s="35">
        <v>0.975115505759539</v>
      </c>
      <c r="Z90" s="35">
        <v>0.267657824262059</v>
      </c>
      <c r="AA90" s="35">
        <v>4.43920442764579</v>
      </c>
      <c r="AB90" s="35">
        <v>5.66583709863211</v>
      </c>
      <c r="AC90" s="35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9">
        <v>2030</v>
      </c>
      <c r="K91" s="29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9">
        <v>0</v>
      </c>
      <c r="X91" s="29">
        <v>0</v>
      </c>
      <c r="Y91" s="35">
        <v>2.35712742980562</v>
      </c>
      <c r="Z91" s="29">
        <v>0</v>
      </c>
      <c r="AA91" s="29">
        <v>0</v>
      </c>
      <c r="AB91" s="29">
        <v>0</v>
      </c>
      <c r="AC91" s="35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9">
        <v>2030</v>
      </c>
      <c r="K92" s="29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5">
        <v>279.957436933045</v>
      </c>
      <c r="X92" s="35">
        <v>47.9974330836573</v>
      </c>
      <c r="Y92" s="35">
        <v>50.1333777537797</v>
      </c>
      <c r="Z92" s="35">
        <v>0.0387221042476602</v>
      </c>
      <c r="AA92" s="35">
        <v>76.4953784017279</v>
      </c>
      <c r="AB92" s="35">
        <v>0.406936048596112</v>
      </c>
      <c r="AC92" s="35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9">
        <v>2030</v>
      </c>
      <c r="K93" s="29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9">
        <v>0</v>
      </c>
      <c r="X93" s="35">
        <v>0.458832421886249</v>
      </c>
      <c r="Y93" s="29">
        <v>0</v>
      </c>
      <c r="Z93" s="35">
        <v>0.00235249187544996</v>
      </c>
      <c r="AA93" s="35">
        <v>0.0491794850971922</v>
      </c>
      <c r="AB93" s="35">
        <v>1.1608444924406</v>
      </c>
      <c r="AC93" s="35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9">
        <v>2030</v>
      </c>
      <c r="K94" s="29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5">
        <v>5.94339444924406</v>
      </c>
      <c r="X94" s="35">
        <v>230.701658268898</v>
      </c>
      <c r="Y94" s="35">
        <v>14.8602614326854</v>
      </c>
      <c r="Z94" s="35">
        <v>146.896682289417</v>
      </c>
      <c r="AA94" s="35">
        <v>137.635118106551</v>
      </c>
      <c r="AB94" s="35">
        <v>898.913683585313</v>
      </c>
      <c r="AC94" s="35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9">
        <v>2030</v>
      </c>
      <c r="K95" s="29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4">
        <v>83.1310149402453</v>
      </c>
      <c r="Q95">
        <v>0</v>
      </c>
      <c r="R95" s="34">
        <v>7.43964839272858</v>
      </c>
      <c r="T95" s="30">
        <f>T87-405/40</f>
        <v>303.84976</v>
      </c>
      <c r="U95" s="30">
        <f>U87-22.2357/40</f>
        <v>16.676775</v>
      </c>
      <c r="W95" s="29">
        <v>0</v>
      </c>
      <c r="X95" s="29">
        <v>0</v>
      </c>
      <c r="Y95" s="29">
        <v>0</v>
      </c>
      <c r="Z95" s="29">
        <v>0</v>
      </c>
      <c r="AA95" s="35">
        <v>295.825846940245</v>
      </c>
      <c r="AB95" s="29">
        <v>0</v>
      </c>
      <c r="AC95" s="35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9">
        <v>2030</v>
      </c>
      <c r="K96" s="29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5">
        <v>15.2062794600432</v>
      </c>
      <c r="X96" s="35">
        <v>7.00920831817135</v>
      </c>
      <c r="Y96" s="35">
        <v>1.34269763786897</v>
      </c>
      <c r="Z96" s="35">
        <v>0.250366827393808</v>
      </c>
      <c r="AA96" s="35">
        <v>33.5615748416127</v>
      </c>
      <c r="AB96" s="35">
        <v>0.52585576637869</v>
      </c>
      <c r="AC96" s="35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9">
        <v>2030</v>
      </c>
      <c r="K97" s="29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5">
        <v>77.4901441324694</v>
      </c>
      <c r="X97" s="35">
        <v>11.9909672812455</v>
      </c>
      <c r="Y97" s="35">
        <v>37.4001535637149</v>
      </c>
      <c r="Z97" s="35">
        <v>3.93989249460043</v>
      </c>
      <c r="AA97" s="35">
        <v>99.2386500359971</v>
      </c>
      <c r="AB97" s="35">
        <v>53.9221041396688</v>
      </c>
      <c r="AC97" s="35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9">
        <v>2030</v>
      </c>
      <c r="K98" s="29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5">
        <v>5.77184550035997</v>
      </c>
      <c r="X98" s="35">
        <v>11.4191823840893</v>
      </c>
      <c r="Y98" s="35">
        <v>1.04695527789777</v>
      </c>
      <c r="Z98" s="35">
        <v>0.291116693556515</v>
      </c>
      <c r="AA98" s="35">
        <v>6.00818118790497</v>
      </c>
      <c r="AB98" s="35">
        <v>5.85287259179266</v>
      </c>
      <c r="AC98" s="35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9">
        <v>2031</v>
      </c>
      <c r="K99" s="29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9">
        <v>0</v>
      </c>
      <c r="X99" s="29">
        <v>0</v>
      </c>
      <c r="Y99" s="35">
        <v>2.35712742980562</v>
      </c>
      <c r="Z99" s="29">
        <v>0</v>
      </c>
      <c r="AA99" s="29">
        <v>0</v>
      </c>
      <c r="AB99" s="29">
        <v>0</v>
      </c>
      <c r="AC99" s="29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9">
        <v>2031</v>
      </c>
      <c r="K100" s="29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5">
        <v>239.245714146868</v>
      </c>
      <c r="X100" s="35">
        <v>40.8463927597912</v>
      </c>
      <c r="Y100" s="35">
        <v>38.5146301295896</v>
      </c>
      <c r="Z100" s="35">
        <v>0.0403423191144708</v>
      </c>
      <c r="AA100" s="35">
        <v>53.1670302015839</v>
      </c>
      <c r="AB100" s="35">
        <v>0.546532078113751</v>
      </c>
      <c r="AC100" s="35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9">
        <v>2031</v>
      </c>
      <c r="K101" s="29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9">
        <v>0</v>
      </c>
      <c r="X101" s="35">
        <v>0.586944461447084</v>
      </c>
      <c r="Y101" s="29">
        <v>0</v>
      </c>
      <c r="Z101" s="35">
        <v>0.00264845091072714</v>
      </c>
      <c r="AA101" s="35">
        <v>0.0491794850971922</v>
      </c>
      <c r="AB101" s="35">
        <v>1.16100238264939</v>
      </c>
      <c r="AC101" s="35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9">
        <v>2031</v>
      </c>
      <c r="K102" s="29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5">
        <v>5.94339444924406</v>
      </c>
      <c r="X102" s="35">
        <v>230.706375006839</v>
      </c>
      <c r="Y102" s="35">
        <v>14.4832904175666</v>
      </c>
      <c r="Z102" s="35">
        <v>149.203825017999</v>
      </c>
      <c r="AA102" s="35">
        <v>139.517789308855</v>
      </c>
      <c r="AB102" s="35">
        <v>904.860834053276</v>
      </c>
      <c r="AC102" s="35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9">
        <v>2031</v>
      </c>
      <c r="K103" s="29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4">
        <v>125.124818935925</v>
      </c>
      <c r="Q103">
        <v>0</v>
      </c>
      <c r="R103" s="34">
        <v>7.45204651565871</v>
      </c>
      <c r="T103" s="30">
        <f>T95-405/40</f>
        <v>293.72476</v>
      </c>
      <c r="U103" s="30">
        <f>U95-22.2357/40</f>
        <v>16.1208825</v>
      </c>
      <c r="W103" s="35">
        <v>2.97571185637149</v>
      </c>
      <c r="X103" s="35">
        <v>13.8747300215983</v>
      </c>
      <c r="Y103" s="35">
        <v>6.47993811015119</v>
      </c>
      <c r="Z103" s="35">
        <v>1.24511071022318</v>
      </c>
      <c r="AA103" s="35">
        <v>330.732150935925</v>
      </c>
      <c r="AB103" s="29">
        <v>0</v>
      </c>
      <c r="AC103" s="35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9">
        <v>2031</v>
      </c>
      <c r="K104" s="29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5">
        <v>30.9997950863931</v>
      </c>
      <c r="X104" s="35">
        <v>9.77537753932325</v>
      </c>
      <c r="Y104" s="35">
        <v>3.33439402519798</v>
      </c>
      <c r="Z104" s="35">
        <v>0.261104612742981</v>
      </c>
      <c r="AA104" s="35">
        <v>33.8504358243341</v>
      </c>
      <c r="AB104" s="35">
        <v>0.68318325161987</v>
      </c>
      <c r="AC104" s="35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9">
        <v>2031</v>
      </c>
      <c r="K105" s="29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5">
        <v>117.338952015839</v>
      </c>
      <c r="X105" s="35">
        <v>17.1360857081713</v>
      </c>
      <c r="Y105" s="35">
        <v>45.2803328293736</v>
      </c>
      <c r="Z105" s="35">
        <v>3.94815823614111</v>
      </c>
      <c r="AA105" s="35">
        <v>130.467883657307</v>
      </c>
      <c r="AB105" s="35">
        <v>61.4902113030957</v>
      </c>
      <c r="AC105" s="35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9">
        <v>2031</v>
      </c>
      <c r="K106" s="29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5">
        <v>9.94202602231821</v>
      </c>
      <c r="X106" s="35">
        <v>12.9663673642909</v>
      </c>
      <c r="Y106" s="35">
        <v>4.14055867890569</v>
      </c>
      <c r="Z106" s="35">
        <v>0.300068746976242</v>
      </c>
      <c r="AA106" s="35">
        <v>7.37408998920086</v>
      </c>
      <c r="AB106" s="35">
        <v>6.20652765298776</v>
      </c>
      <c r="AC106" s="35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9">
        <v>2032</v>
      </c>
      <c r="K107" s="29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9">
        <v>0</v>
      </c>
      <c r="X107" s="29">
        <v>0</v>
      </c>
      <c r="Y107" s="35">
        <v>2.36147408207343</v>
      </c>
      <c r="Z107" s="29">
        <v>0</v>
      </c>
      <c r="AA107" s="29">
        <v>0</v>
      </c>
      <c r="AB107" s="29">
        <v>0</v>
      </c>
      <c r="AC107" s="29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9">
        <v>2032</v>
      </c>
      <c r="K108" s="29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5">
        <v>196.336035421166</v>
      </c>
      <c r="X108" s="35">
        <v>23.589138225198</v>
      </c>
      <c r="Y108" s="35">
        <v>28.517541774658</v>
      </c>
      <c r="Z108" s="35">
        <v>0.0436200325053996</v>
      </c>
      <c r="AA108" s="35">
        <v>41.2260226781857</v>
      </c>
      <c r="AB108" s="35">
        <v>0.541265396688265</v>
      </c>
      <c r="AC108" s="35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9">
        <v>2032</v>
      </c>
      <c r="K109" s="29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9">
        <v>0</v>
      </c>
      <c r="X109" s="35">
        <v>0.68999977462203</v>
      </c>
      <c r="Y109" s="29">
        <v>0</v>
      </c>
      <c r="Z109" s="35">
        <v>0.00296226060835133</v>
      </c>
      <c r="AA109" s="35">
        <v>0.0491794850971922</v>
      </c>
      <c r="AB109" s="35">
        <v>1.16126289056875</v>
      </c>
      <c r="AC109" s="35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9">
        <v>2032</v>
      </c>
      <c r="K110" s="29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5">
        <v>5.89920743340533</v>
      </c>
      <c r="X110" s="35">
        <v>230.710339884449</v>
      </c>
      <c r="Y110" s="35">
        <v>14.2977345932325</v>
      </c>
      <c r="Z110" s="35">
        <v>152.701447984161</v>
      </c>
      <c r="AA110" s="35">
        <v>142.196530201584</v>
      </c>
      <c r="AB110" s="35">
        <v>910.136355291577</v>
      </c>
      <c r="AC110" s="35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9">
        <v>2032</v>
      </c>
      <c r="K111" s="29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4">
        <v>170.848403781137</v>
      </c>
      <c r="Q111">
        <v>0</v>
      </c>
      <c r="R111" s="34">
        <v>7.65861520014402</v>
      </c>
      <c r="T111" s="30">
        <f>T103-405/40</f>
        <v>283.59976</v>
      </c>
      <c r="U111" s="30">
        <f>U103-22.2357/40</f>
        <v>15.56499</v>
      </c>
      <c r="W111" s="35">
        <v>5.92032933765299</v>
      </c>
      <c r="X111" s="35">
        <v>27.7390275989921</v>
      </c>
      <c r="Y111" s="35">
        <v>12.3921553023758</v>
      </c>
      <c r="Z111" s="35">
        <v>2.51473151331893</v>
      </c>
      <c r="AA111" s="35">
        <v>369.368235781137</v>
      </c>
      <c r="AB111" s="29">
        <v>0</v>
      </c>
      <c r="AC111" s="35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9">
        <v>2032</v>
      </c>
      <c r="K112" s="29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5">
        <v>46.7901664506839</v>
      </c>
      <c r="X112" s="35">
        <v>12.5415467568718</v>
      </c>
      <c r="Y112" s="35">
        <v>5.31342811735061</v>
      </c>
      <c r="Z112" s="35">
        <v>0.27184239812815</v>
      </c>
      <c r="AA112" s="35">
        <v>34.1630995068395</v>
      </c>
      <c r="AB112" s="35">
        <v>0.840510736861051</v>
      </c>
      <c r="AC112" s="35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9">
        <v>2032</v>
      </c>
      <c r="K113" s="29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5">
        <v>149.867188408927</v>
      </c>
      <c r="X113" s="35">
        <v>21.2182350710223</v>
      </c>
      <c r="Y113" s="35">
        <v>49.5454487041037</v>
      </c>
      <c r="Z113" s="35">
        <v>3.96228097192225</v>
      </c>
      <c r="AA113" s="35">
        <v>156.318692944564</v>
      </c>
      <c r="AB113" s="35">
        <v>64.2053290856731</v>
      </c>
      <c r="AC113" s="35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9">
        <v>2032</v>
      </c>
      <c r="K114" s="29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5">
        <v>14.4067362023038</v>
      </c>
      <c r="X114" s="35">
        <v>21.0193481537077</v>
      </c>
      <c r="Y114" s="35">
        <v>7.2182525161987</v>
      </c>
      <c r="Z114" s="35">
        <v>0.286541545032397</v>
      </c>
      <c r="AA114" s="35">
        <v>8.39505326493881</v>
      </c>
      <c r="AB114" s="35">
        <v>6.27765213462923</v>
      </c>
      <c r="AC114" s="35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9">
        <v>2033</v>
      </c>
      <c r="K115" s="29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9">
        <v>0</v>
      </c>
      <c r="X115" s="29">
        <v>0</v>
      </c>
      <c r="Y115" s="35">
        <v>2.37451403887689</v>
      </c>
      <c r="Z115" s="29">
        <v>0</v>
      </c>
      <c r="AA115" s="29">
        <v>0</v>
      </c>
      <c r="AB115" s="29">
        <v>0</v>
      </c>
      <c r="AC115" s="29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9">
        <v>2033</v>
      </c>
      <c r="K116" s="29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5">
        <v>153.226142980562</v>
      </c>
      <c r="X116" s="35">
        <v>15.0380509092873</v>
      </c>
      <c r="Y116" s="35">
        <v>20.3917711195104</v>
      </c>
      <c r="Z116" s="35">
        <v>0.0470535758099352</v>
      </c>
      <c r="AA116" s="35">
        <v>32.7585689992801</v>
      </c>
      <c r="AB116" s="35">
        <v>0.539071231461483</v>
      </c>
      <c r="AC116" s="35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9">
        <v>2033</v>
      </c>
      <c r="K117" s="29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9">
        <v>0</v>
      </c>
      <c r="X117" s="35">
        <v>0.649239225521958</v>
      </c>
      <c r="Y117" s="29">
        <v>0</v>
      </c>
      <c r="Z117" s="35">
        <v>0.00327214270338373</v>
      </c>
      <c r="AA117" s="35">
        <v>0.0491794850971922</v>
      </c>
      <c r="AB117" s="35">
        <v>1.16168330453564</v>
      </c>
      <c r="AC117" s="35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9">
        <v>2033</v>
      </c>
      <c r="K118" s="29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5">
        <v>5.72532354211663</v>
      </c>
      <c r="X118" s="35">
        <v>230.516422969042</v>
      </c>
      <c r="Y118" s="35">
        <v>13.8917727141829</v>
      </c>
      <c r="Z118" s="35">
        <v>155.892318358531</v>
      </c>
      <c r="AA118" s="35">
        <v>144.53010449964</v>
      </c>
      <c r="AB118" s="35">
        <v>915.483665946724</v>
      </c>
      <c r="AC118" s="35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9">
        <v>2033</v>
      </c>
      <c r="K119" s="29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4">
        <v>212.998081606911</v>
      </c>
      <c r="Q119">
        <v>0</v>
      </c>
      <c r="R119" s="34">
        <v>7.94199855345568</v>
      </c>
      <c r="T119" s="30">
        <f>T111-405/40</f>
        <v>273.47476</v>
      </c>
      <c r="U119" s="30">
        <f>U111-22.2357/40</f>
        <v>15.0090975</v>
      </c>
      <c r="W119" s="35">
        <v>8.66131994600432</v>
      </c>
      <c r="X119" s="35">
        <v>40.6784412526998</v>
      </c>
      <c r="Y119" s="35">
        <v>17.7753610907127</v>
      </c>
      <c r="Z119" s="35">
        <v>3.81556759539237</v>
      </c>
      <c r="AA119" s="35">
        <v>404.430413606911</v>
      </c>
      <c r="AB119" s="29">
        <v>0</v>
      </c>
      <c r="AC119" s="35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9">
        <v>2033</v>
      </c>
      <c r="K120" s="29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5">
        <v>62.280185637149</v>
      </c>
      <c r="X120" s="35">
        <v>15.3077159780202</v>
      </c>
      <c r="Y120" s="35">
        <v>7.24788608351332</v>
      </c>
      <c r="Z120" s="35">
        <v>0.282580183513319</v>
      </c>
      <c r="AA120" s="35">
        <v>34.4427586069114</v>
      </c>
      <c r="AB120" s="35">
        <v>0.997838221742261</v>
      </c>
      <c r="AC120" s="35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9">
        <v>2033</v>
      </c>
      <c r="K121" s="29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5">
        <v>181.401759539237</v>
      </c>
      <c r="X121" s="35">
        <v>25.3003844302736</v>
      </c>
      <c r="Y121" s="35">
        <v>53.3418816054716</v>
      </c>
      <c r="Z121" s="35">
        <v>4.00243584593233</v>
      </c>
      <c r="AA121" s="35">
        <v>181.177415010799</v>
      </c>
      <c r="AB121" s="35">
        <v>66.9204468682505</v>
      </c>
      <c r="AC121" s="35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9">
        <v>2033</v>
      </c>
      <c r="K122" s="29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5">
        <v>18.2570309395248</v>
      </c>
      <c r="X122" s="35">
        <v>21.3237381333333</v>
      </c>
      <c r="Y122" s="35">
        <v>10.306053225342</v>
      </c>
      <c r="Z122" s="35">
        <v>0.283136665586753</v>
      </c>
      <c r="AA122" s="35">
        <v>7.5049668574514</v>
      </c>
      <c r="AB122" s="35">
        <v>6.00933739740821</v>
      </c>
      <c r="AC122" s="35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9">
        <v>2034</v>
      </c>
      <c r="K123" s="29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9">
        <v>0</v>
      </c>
      <c r="X123" s="29">
        <v>0</v>
      </c>
      <c r="Y123" s="35">
        <v>2.37940942980562</v>
      </c>
      <c r="Z123" s="29">
        <v>0</v>
      </c>
      <c r="AA123" s="29">
        <v>0</v>
      </c>
      <c r="AB123" s="29">
        <v>0</v>
      </c>
      <c r="AC123" s="29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9">
        <v>2034</v>
      </c>
      <c r="K124" s="29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5">
        <v>115.397187401008</v>
      </c>
      <c r="X124" s="35">
        <v>9.9692265637149</v>
      </c>
      <c r="Y124" s="35">
        <v>14.7914906011519</v>
      </c>
      <c r="Z124" s="35">
        <v>0.0518644870050396</v>
      </c>
      <c r="AA124" s="35">
        <v>22.9202101079914</v>
      </c>
      <c r="AB124" s="35">
        <v>0.526385659107271</v>
      </c>
      <c r="AC124" s="35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9">
        <v>2034</v>
      </c>
      <c r="K125" s="29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9">
        <v>0</v>
      </c>
      <c r="X125" s="35">
        <v>0.686804849712023</v>
      </c>
      <c r="Y125" s="29">
        <v>0</v>
      </c>
      <c r="Z125" s="35">
        <v>0.00348804972282217</v>
      </c>
      <c r="AA125" s="35">
        <v>0.0491794850971922</v>
      </c>
      <c r="AB125" s="35">
        <v>1.16183414038877</v>
      </c>
      <c r="AC125" s="35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9">
        <v>2034</v>
      </c>
      <c r="K126" s="29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5">
        <v>5.37589965802736</v>
      </c>
      <c r="X126" s="35">
        <v>230.281084481281</v>
      </c>
      <c r="Y126" s="35">
        <v>13.1638775413967</v>
      </c>
      <c r="Z126" s="35">
        <v>159.062858963283</v>
      </c>
      <c r="AA126" s="35">
        <v>146.698321310295</v>
      </c>
      <c r="AB126" s="35">
        <v>921.18432937365</v>
      </c>
      <c r="AC126" s="35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9">
        <v>2034</v>
      </c>
      <c r="K127" s="29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4">
        <v>267.869104645068</v>
      </c>
      <c r="Q127">
        <v>0</v>
      </c>
      <c r="R127" s="34">
        <v>8.17437391540679</v>
      </c>
      <c r="T127" s="30">
        <f>T119-405/40</f>
        <v>263.34976</v>
      </c>
      <c r="U127" s="30">
        <f>U119-22.2357/40</f>
        <v>14.453205</v>
      </c>
      <c r="W127" s="35">
        <v>10.9028891216703</v>
      </c>
      <c r="X127" s="35">
        <v>52.6414821094312</v>
      </c>
      <c r="Y127" s="29">
        <v>22.13972137509</v>
      </c>
      <c r="Z127" s="35">
        <v>5.21460769258459</v>
      </c>
      <c r="AA127" s="35">
        <v>452.213936645068</v>
      </c>
      <c r="AB127" s="29">
        <v>0</v>
      </c>
      <c r="AC127" s="35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9">
        <v>2034</v>
      </c>
      <c r="K128" s="29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5">
        <v>77.3142933045356</v>
      </c>
      <c r="X128" s="35">
        <v>18.0738851991721</v>
      </c>
      <c r="Y128" s="35">
        <v>9.18428939164867</v>
      </c>
      <c r="Z128" s="35">
        <v>0.293317968862491</v>
      </c>
      <c r="AA128" s="35">
        <v>34.7186015082793</v>
      </c>
      <c r="AB128" s="35">
        <v>1.15516570698344</v>
      </c>
      <c r="AC128" s="35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9">
        <v>2034</v>
      </c>
      <c r="K129" s="29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5">
        <v>209.422533693305</v>
      </c>
      <c r="X129" s="35">
        <v>29.3825337931245</v>
      </c>
      <c r="Y129" s="35">
        <v>58.0017219222462</v>
      </c>
      <c r="Z129" s="35">
        <v>4.05315579913607</v>
      </c>
      <c r="AA129" s="35">
        <v>206.011240928726</v>
      </c>
      <c r="AB129" s="35">
        <v>69.6355646508279</v>
      </c>
      <c r="AC129" s="35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9">
        <v>2034</v>
      </c>
      <c r="K130" s="29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5">
        <v>21.8633437940965</v>
      </c>
      <c r="X130" s="35">
        <v>20.5515468205904</v>
      </c>
      <c r="Y130" s="35">
        <v>13.2831133693305</v>
      </c>
      <c r="Z130" s="35">
        <v>0.271473882829374</v>
      </c>
      <c r="AA130" s="35">
        <v>6.37178944204464</v>
      </c>
      <c r="AB130" s="35">
        <v>5.73882288696904</v>
      </c>
      <c r="AC130" s="35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9">
        <v>2035</v>
      </c>
      <c r="K131" s="29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29">
        <v>0</v>
      </c>
      <c r="AC131" s="29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9">
        <v>2035</v>
      </c>
      <c r="K132" s="29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5">
        <v>95.4473579553636</v>
      </c>
      <c r="X132" s="35">
        <v>2.51688394265659</v>
      </c>
      <c r="Y132" s="35">
        <v>1.82736922030238</v>
      </c>
      <c r="Z132" s="29">
        <v>0</v>
      </c>
      <c r="AA132" s="35">
        <v>18.3366435817135</v>
      </c>
      <c r="AB132" s="29">
        <v>0</v>
      </c>
      <c r="AC132" s="35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9">
        <v>2035</v>
      </c>
      <c r="K133" s="29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9">
        <v>0</v>
      </c>
      <c r="X133" s="35">
        <v>0.362096359215263</v>
      </c>
      <c r="Y133" s="29">
        <v>0</v>
      </c>
      <c r="Z133" s="29">
        <v>0</v>
      </c>
      <c r="AA133" s="35">
        <v>0.0491794850971922</v>
      </c>
      <c r="AB133" s="35">
        <v>1.16076479157667</v>
      </c>
      <c r="AC133" s="35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9">
        <v>2035</v>
      </c>
      <c r="K134" s="29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5">
        <v>4.86153161987041</v>
      </c>
      <c r="X134" s="35">
        <v>225.487519462203</v>
      </c>
      <c r="Y134" s="35">
        <v>13.5825517566595</v>
      </c>
      <c r="Z134" s="35">
        <v>175.315155687545</v>
      </c>
      <c r="AA134" s="35">
        <v>149.402452555796</v>
      </c>
      <c r="AB134" s="35">
        <v>941.333809215263</v>
      </c>
      <c r="AC134" s="35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9">
        <v>2035</v>
      </c>
      <c r="K135" s="29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4">
        <v>297.348224515479</v>
      </c>
      <c r="Q135">
        <v>0</v>
      </c>
      <c r="R135" s="34">
        <v>10.9616417435205</v>
      </c>
      <c r="T135" s="30">
        <f>T127-405/40</f>
        <v>253.22476</v>
      </c>
      <c r="U135" s="30">
        <f>U127-22.2357/40</f>
        <v>13.8973125</v>
      </c>
      <c r="W135" s="35">
        <v>11.5242153707703</v>
      </c>
      <c r="X135" s="35">
        <v>54.9311278617711</v>
      </c>
      <c r="Y135" s="35">
        <v>22.5162417206623</v>
      </c>
      <c r="Z135" s="35">
        <v>7.80612653707703</v>
      </c>
      <c r="AA135" s="35">
        <v>474.605556515479</v>
      </c>
      <c r="AB135" s="29">
        <v>0</v>
      </c>
      <c r="AC135" s="35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9">
        <v>2035</v>
      </c>
      <c r="K136" s="29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5">
        <v>91.7724683945284</v>
      </c>
      <c r="X136" s="35">
        <v>21.2403206452484</v>
      </c>
      <c r="Y136" s="35">
        <v>11.1578613930886</v>
      </c>
      <c r="Z136" s="35">
        <v>0.30405575424766</v>
      </c>
      <c r="AA136" s="35">
        <v>34.9940160583153</v>
      </c>
      <c r="AB136" s="35">
        <v>1.31249319222462</v>
      </c>
      <c r="AC136" s="35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9">
        <v>2035</v>
      </c>
      <c r="K137" s="29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5">
        <v>234.538218034557</v>
      </c>
      <c r="X137" s="35">
        <v>33.6378984484881</v>
      </c>
      <c r="Y137" s="35">
        <v>62.1035571274298</v>
      </c>
      <c r="Z137" s="35">
        <v>4.74241406767459</v>
      </c>
      <c r="AA137" s="35">
        <v>230.910051295896</v>
      </c>
      <c r="AB137" s="35">
        <v>72.3506824334053</v>
      </c>
      <c r="AC137" s="35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9">
        <v>2035</v>
      </c>
      <c r="K138" s="29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5">
        <v>24.391875449964</v>
      </c>
      <c r="X138" s="35">
        <v>13.0428347381929</v>
      </c>
      <c r="Y138" s="35">
        <v>16.1716592980562</v>
      </c>
      <c r="Z138" s="35">
        <v>0.229978401727862</v>
      </c>
      <c r="AA138" s="35">
        <v>6.32748246580274</v>
      </c>
      <c r="AB138" s="35">
        <v>5.6396923362131</v>
      </c>
      <c r="AC138" s="35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9">
        <v>2036</v>
      </c>
      <c r="K139" s="29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9">
        <v>0</v>
      </c>
      <c r="X139" s="29">
        <v>0</v>
      </c>
      <c r="Y139" s="29">
        <v>0</v>
      </c>
      <c r="Z139" s="29">
        <v>0</v>
      </c>
      <c r="AA139" s="29">
        <v>0</v>
      </c>
      <c r="AB139" s="29">
        <v>0</v>
      </c>
      <c r="AC139" s="29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9">
        <v>2036</v>
      </c>
      <c r="K140" s="29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5">
        <v>92.603461663067</v>
      </c>
      <c r="X140" s="35">
        <v>3.08292002473002</v>
      </c>
      <c r="Y140" s="35">
        <v>2.66658673722102</v>
      </c>
      <c r="Z140" s="29">
        <v>0</v>
      </c>
      <c r="AA140" s="35">
        <v>20.131033887689</v>
      </c>
      <c r="AB140" s="29">
        <v>0</v>
      </c>
      <c r="AC140" s="35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9">
        <v>2036</v>
      </c>
      <c r="K141" s="29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9">
        <v>0</v>
      </c>
      <c r="X141" s="35">
        <v>0.250828521814255</v>
      </c>
      <c r="Y141" s="29">
        <v>0</v>
      </c>
      <c r="Z141" s="29">
        <v>0</v>
      </c>
      <c r="AA141" s="29">
        <v>0</v>
      </c>
      <c r="AB141" s="35">
        <v>1.15997075809935</v>
      </c>
      <c r="AC141" s="35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9">
        <v>2036</v>
      </c>
      <c r="K142" s="29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5">
        <v>4.91484760979122</v>
      </c>
      <c r="X142" s="35">
        <v>224.919170085313</v>
      </c>
      <c r="Y142" s="35">
        <v>13.8137990676746</v>
      </c>
      <c r="Z142" s="35">
        <v>176.476834521238</v>
      </c>
      <c r="AA142" s="35">
        <v>149.630351223902</v>
      </c>
      <c r="AB142" s="35">
        <v>943.808853491721</v>
      </c>
      <c r="AC142" s="35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9">
        <v>2036</v>
      </c>
      <c r="K143" s="29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4">
        <v>324.551224155508</v>
      </c>
      <c r="Q143">
        <v>12.1960563606911</v>
      </c>
      <c r="R143" s="34">
        <v>14.7963341576674</v>
      </c>
      <c r="T143" s="30">
        <f>T135-405/40</f>
        <v>243.09976</v>
      </c>
      <c r="U143" s="30">
        <f>U135-22.2357/40</f>
        <v>13.34142</v>
      </c>
      <c r="W143" s="35">
        <v>20.0966604715623</v>
      </c>
      <c r="X143" s="35">
        <v>54.2814780777538</v>
      </c>
      <c r="Y143" s="35">
        <v>22.9557516666667</v>
      </c>
      <c r="Z143" s="35">
        <v>11.7047037652988</v>
      </c>
      <c r="AA143" s="35">
        <v>494.721056155508</v>
      </c>
      <c r="AB143" s="35">
        <v>12.1960563606911</v>
      </c>
      <c r="AC143" s="35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9">
        <v>2036</v>
      </c>
      <c r="K144" s="29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5">
        <v>92.336502087833</v>
      </c>
      <c r="X144" s="35">
        <v>23.4500794426206</v>
      </c>
      <c r="Y144" s="35">
        <v>11.2001461483081</v>
      </c>
      <c r="Z144" s="35">
        <v>0.314793539632829</v>
      </c>
      <c r="AA144" s="35">
        <v>35.2694306047516</v>
      </c>
      <c r="AB144" s="35">
        <v>1.46982067710583</v>
      </c>
      <c r="AC144" s="35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9">
        <v>2036</v>
      </c>
      <c r="K145" s="29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5">
        <v>235.249433045356</v>
      </c>
      <c r="X145" s="35">
        <v>41.7517213093953</v>
      </c>
      <c r="Y145" s="35">
        <v>63.4680960763139</v>
      </c>
      <c r="Z145" s="35">
        <v>4.75762103671706</v>
      </c>
      <c r="AA145" s="35">
        <v>268.721441864651</v>
      </c>
      <c r="AB145" s="35">
        <v>72.3506824334053</v>
      </c>
      <c r="AC145" s="35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9">
        <v>2036</v>
      </c>
      <c r="K146" s="29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5">
        <v>28.5339284053276</v>
      </c>
      <c r="X146" s="35">
        <v>13.0685243689093</v>
      </c>
      <c r="Y146" s="35">
        <v>19.9665876853852</v>
      </c>
      <c r="Z146" s="35">
        <v>0.169130460403168</v>
      </c>
      <c r="AA146" s="35">
        <v>6.72052277177826</v>
      </c>
      <c r="AB146" s="35">
        <v>5.57909510799136</v>
      </c>
      <c r="AC146" s="35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9">
        <v>2037</v>
      </c>
      <c r="K147" s="29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9">
        <v>0</v>
      </c>
      <c r="X147" s="29">
        <v>0</v>
      </c>
      <c r="Y147" s="29">
        <v>0</v>
      </c>
      <c r="Z147" s="29">
        <v>0</v>
      </c>
      <c r="AA147" s="29">
        <v>0</v>
      </c>
      <c r="AB147" s="29">
        <v>0</v>
      </c>
      <c r="AC147" s="29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9">
        <v>2037</v>
      </c>
      <c r="K148" s="29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5">
        <v>90.420369762419</v>
      </c>
      <c r="X148" s="35">
        <v>3.33753849946004</v>
      </c>
      <c r="Y148" s="35">
        <v>2.89007745680346</v>
      </c>
      <c r="Z148" s="29">
        <v>0</v>
      </c>
      <c r="AA148" s="29">
        <v>22.19248912527</v>
      </c>
      <c r="AB148" s="29">
        <v>0</v>
      </c>
      <c r="AC148" s="35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9">
        <v>2037</v>
      </c>
      <c r="K149" s="29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9">
        <v>0</v>
      </c>
      <c r="X149" s="35">
        <v>0.275862758711303</v>
      </c>
      <c r="Y149" s="29">
        <v>0</v>
      </c>
      <c r="Z149" s="29">
        <v>0</v>
      </c>
      <c r="AA149" s="29">
        <v>0</v>
      </c>
      <c r="AB149" s="35">
        <v>1.15935133189345</v>
      </c>
      <c r="AC149" s="29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9">
        <v>2037</v>
      </c>
      <c r="K150" s="29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5">
        <v>4.92211876889849</v>
      </c>
      <c r="X150" s="35">
        <v>224.393421767819</v>
      </c>
      <c r="Y150" s="35">
        <v>14.0103588480922</v>
      </c>
      <c r="Z150" s="35">
        <v>177.488371742261</v>
      </c>
      <c r="AA150" s="35">
        <v>149.688318970482</v>
      </c>
      <c r="AB150" s="35">
        <v>945.81882325414</v>
      </c>
      <c r="AC150" s="35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9">
        <v>2037</v>
      </c>
      <c r="K151" s="29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4">
        <v>351.002482614831</v>
      </c>
      <c r="Q151">
        <v>24.7862482325414</v>
      </c>
      <c r="R151" s="34">
        <v>18.4127197888769</v>
      </c>
      <c r="T151" s="30">
        <f>T143-405/40</f>
        <v>232.97476</v>
      </c>
      <c r="U151" s="30">
        <f>U143-22.2357/40</f>
        <v>12.7855275</v>
      </c>
      <c r="W151" s="35">
        <v>28.5002715190785</v>
      </c>
      <c r="X151" s="35">
        <v>53.6217368610511</v>
      </c>
      <c r="Y151" s="35">
        <v>23.1833816162707</v>
      </c>
      <c r="Z151" s="35">
        <v>15.7493926025918</v>
      </c>
      <c r="AA151" s="35">
        <v>514.084814614831</v>
      </c>
      <c r="AB151" s="35">
        <v>24.7862482325414</v>
      </c>
      <c r="AC151" s="35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9">
        <v>2037</v>
      </c>
      <c r="K152" s="29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5">
        <v>93.0761361411087</v>
      </c>
      <c r="X152" s="35">
        <v>25.6598413648308</v>
      </c>
      <c r="Y152" s="35">
        <v>11.2570685493161</v>
      </c>
      <c r="Z152" s="35">
        <v>0.325531324982001</v>
      </c>
      <c r="AA152" s="35">
        <v>35.5448451547876</v>
      </c>
      <c r="AB152" s="35">
        <v>1.62714816234701</v>
      </c>
      <c r="AC152" s="35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9">
        <v>2037</v>
      </c>
      <c r="K153" s="29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9">
        <v>235.2709174946</v>
      </c>
      <c r="X153" s="35">
        <v>49.8655345343053</v>
      </c>
      <c r="Y153" s="35">
        <v>64.5888826493881</v>
      </c>
      <c r="Z153" s="35">
        <v>4.80875421166307</v>
      </c>
      <c r="AA153" s="35">
        <v>306.777398884089</v>
      </c>
      <c r="AB153" s="35">
        <v>72.3506824334053</v>
      </c>
      <c r="AC153" s="35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9">
        <v>2037</v>
      </c>
      <c r="K154" s="29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5">
        <v>32.5539644060475</v>
      </c>
      <c r="X154" s="35">
        <v>12.9917413707019</v>
      </c>
      <c r="Y154" s="35">
        <v>23.7494516954644</v>
      </c>
      <c r="Z154" s="35">
        <v>0.166745703347732</v>
      </c>
      <c r="AA154" s="35">
        <v>7.31120096112311</v>
      </c>
      <c r="AB154" s="35">
        <v>5.58270511519078</v>
      </c>
      <c r="AC154" s="35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9">
        <v>2038</v>
      </c>
      <c r="K155" s="29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9">
        <v>0</v>
      </c>
      <c r="X155" s="29">
        <v>0</v>
      </c>
      <c r="Y155" s="29">
        <v>0</v>
      </c>
      <c r="Z155" s="29">
        <v>0</v>
      </c>
      <c r="AA155" s="29">
        <v>0</v>
      </c>
      <c r="AB155" s="29">
        <v>0</v>
      </c>
      <c r="AC155" s="29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9">
        <v>2038</v>
      </c>
      <c r="K156" s="29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5">
        <v>87.8292439524838</v>
      </c>
      <c r="X156" s="35">
        <v>3.38555919042477</v>
      </c>
      <c r="Y156" s="35">
        <v>3.0874757775378</v>
      </c>
      <c r="Z156" s="29">
        <v>0</v>
      </c>
      <c r="AA156" s="35">
        <v>25.3730627861771</v>
      </c>
      <c r="AB156" s="29">
        <v>0</v>
      </c>
      <c r="AC156" s="35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9">
        <v>2038</v>
      </c>
      <c r="K157" s="29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9">
        <v>0</v>
      </c>
      <c r="X157" s="35">
        <v>0.294048669474442</v>
      </c>
      <c r="Y157" s="29">
        <v>0</v>
      </c>
      <c r="Z157" s="29">
        <v>0</v>
      </c>
      <c r="AA157" s="29">
        <v>0</v>
      </c>
      <c r="AB157" s="35">
        <v>1.15864736861051</v>
      </c>
      <c r="AC157" s="35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9">
        <v>2038</v>
      </c>
      <c r="K158" s="29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5">
        <v>4.88679852771778</v>
      </c>
      <c r="X158" s="35">
        <v>223.590882643269</v>
      </c>
      <c r="Y158" s="35">
        <v>14.082768336933</v>
      </c>
      <c r="Z158" s="35">
        <v>178.375483909287</v>
      </c>
      <c r="AA158" s="35">
        <v>149.783231713463</v>
      </c>
      <c r="AB158" s="35">
        <v>948.088251979842</v>
      </c>
      <c r="AC158" s="35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9">
        <v>2038</v>
      </c>
      <c r="K159" s="29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4">
        <v>379.028073327574</v>
      </c>
      <c r="Q159">
        <v>37.4045708783297</v>
      </c>
      <c r="R159" s="34">
        <v>21.9489345064795</v>
      </c>
      <c r="T159" s="30">
        <f>T151-405/40</f>
        <v>222.84976</v>
      </c>
      <c r="U159" s="30">
        <f>U151-22.2357/40</f>
        <v>12.229635</v>
      </c>
      <c r="W159" s="35">
        <v>36.6150692944564</v>
      </c>
      <c r="X159" s="35">
        <v>52.8338138948884</v>
      </c>
      <c r="Y159" s="35">
        <v>23.1115481425486</v>
      </c>
      <c r="Z159" s="35">
        <v>19.9650455363571</v>
      </c>
      <c r="AA159" s="35">
        <v>535.022905327574</v>
      </c>
      <c r="AB159" s="35">
        <v>37.4045708783297</v>
      </c>
      <c r="AC159" s="35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9">
        <v>2038</v>
      </c>
      <c r="K160" s="29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5">
        <v>93.3069016918646</v>
      </c>
      <c r="X160" s="35">
        <v>27.8696008523758</v>
      </c>
      <c r="Y160" s="35">
        <v>11.3029622066235</v>
      </c>
      <c r="Z160" s="35">
        <v>0.336269110367171</v>
      </c>
      <c r="AA160" s="35">
        <v>35.8202597048236</v>
      </c>
      <c r="AB160" s="35">
        <v>1.78447564758819</v>
      </c>
      <c r="AC160" s="35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9">
        <v>2038</v>
      </c>
      <c r="K161" s="29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5">
        <v>235.562473614111</v>
      </c>
      <c r="X161" s="35">
        <v>57.9793473132829</v>
      </c>
      <c r="Y161" s="35">
        <v>66.8506955723542</v>
      </c>
      <c r="Z161" s="35">
        <v>4.82124047516199</v>
      </c>
      <c r="AA161" s="35">
        <v>345.290363606911</v>
      </c>
      <c r="AB161" s="35">
        <v>72.3506824334053</v>
      </c>
      <c r="AC161" s="35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9">
        <v>2038</v>
      </c>
      <c r="K162" s="29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5">
        <v>36.5115902807775</v>
      </c>
      <c r="X162" s="35">
        <v>13.0063313719726</v>
      </c>
      <c r="Y162" s="35">
        <v>27.5298654967603</v>
      </c>
      <c r="Z162" s="35">
        <v>0.154436119114471</v>
      </c>
      <c r="AA162" s="35">
        <v>7.89893331173506</v>
      </c>
      <c r="AB162" s="35">
        <v>5.57864690424766</v>
      </c>
      <c r="AC162" s="35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9">
        <v>2039</v>
      </c>
      <c r="K163" s="29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9">
        <v>0</v>
      </c>
      <c r="X163" s="29">
        <v>0</v>
      </c>
      <c r="Y163" s="29">
        <v>0</v>
      </c>
      <c r="Z163" s="29">
        <v>0</v>
      </c>
      <c r="AA163" s="29">
        <v>0</v>
      </c>
      <c r="AB163" s="29">
        <v>0</v>
      </c>
      <c r="AC163" s="29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9">
        <v>2039</v>
      </c>
      <c r="K164" s="29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5">
        <v>86.0135989200864</v>
      </c>
      <c r="X164" s="35">
        <v>4.00990541133909</v>
      </c>
      <c r="Y164" s="35">
        <v>3.28343654103672</v>
      </c>
      <c r="Z164" s="29">
        <v>0</v>
      </c>
      <c r="AA164" s="35">
        <v>29.0902269798416</v>
      </c>
      <c r="AB164" s="29">
        <v>0</v>
      </c>
      <c r="AC164" s="35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9">
        <v>2039</v>
      </c>
      <c r="K165" s="29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9">
        <v>0</v>
      </c>
      <c r="X165" s="35">
        <v>0.31619238437725</v>
      </c>
      <c r="Y165" s="29">
        <v>0</v>
      </c>
      <c r="Z165" s="29">
        <v>0</v>
      </c>
      <c r="AA165" s="29">
        <v>0</v>
      </c>
      <c r="AB165" s="35">
        <v>1.15785817134629</v>
      </c>
      <c r="AC165" s="35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9">
        <v>2039</v>
      </c>
      <c r="K166" s="29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5">
        <v>4.84846393448524</v>
      </c>
      <c r="X166" s="35">
        <v>223.115235214903</v>
      </c>
      <c r="Y166" s="35">
        <v>14.1930530237581</v>
      </c>
      <c r="Z166" s="35">
        <v>179.073489776818</v>
      </c>
      <c r="AA166" s="35">
        <v>149.998258135349</v>
      </c>
      <c r="AB166" s="35">
        <v>950.392796256299</v>
      </c>
      <c r="AC166" s="35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9">
        <v>2039</v>
      </c>
      <c r="K167" s="29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4">
        <v>406.886124443485</v>
      </c>
      <c r="Q167">
        <v>50.0699012598992</v>
      </c>
      <c r="R167" s="34">
        <v>25.9481326366091</v>
      </c>
      <c r="T167" s="30">
        <f>T159-405/40</f>
        <v>212.72476</v>
      </c>
      <c r="U167" s="30">
        <f>U159-22.2357/40</f>
        <v>11.6737425</v>
      </c>
      <c r="W167" s="35">
        <v>44.5726630309575</v>
      </c>
      <c r="X167" s="35">
        <v>52.1810661987041</v>
      </c>
      <c r="Y167" s="35">
        <v>23.2535844024478</v>
      </c>
      <c r="Z167" s="35">
        <v>24.2070959359251</v>
      </c>
      <c r="AA167" s="35">
        <v>555.793456443485</v>
      </c>
      <c r="AB167" s="35">
        <v>50.0699012598992</v>
      </c>
      <c r="AC167" s="35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9">
        <v>2039</v>
      </c>
      <c r="K168" s="29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5">
        <v>94.2503530957523</v>
      </c>
      <c r="X168" s="35">
        <v>30.0793603399208</v>
      </c>
      <c r="Y168" s="35">
        <v>11.3721860367171</v>
      </c>
      <c r="Z168" s="35">
        <v>0.34700689575234</v>
      </c>
      <c r="AA168" s="35">
        <v>36.095674262059</v>
      </c>
      <c r="AB168" s="35">
        <v>1.9418031324694</v>
      </c>
      <c r="AC168" s="35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9">
        <v>2039</v>
      </c>
      <c r="K169" s="29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5">
        <v>235.09318812095</v>
      </c>
      <c r="X169" s="35">
        <v>66.0931600922606</v>
      </c>
      <c r="Y169" s="35">
        <v>68.1681595392369</v>
      </c>
      <c r="Z169" s="35">
        <v>4.85904321454284</v>
      </c>
      <c r="AA169" s="35">
        <v>383.295629949604</v>
      </c>
      <c r="AB169" s="35">
        <v>72.3506824334053</v>
      </c>
      <c r="AC169" s="35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9">
        <v>2039</v>
      </c>
      <c r="K170" s="29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5">
        <v>40.4627590352772</v>
      </c>
      <c r="X170" s="35">
        <v>13.3136301664147</v>
      </c>
      <c r="Y170" s="35">
        <v>31.3186848344132</v>
      </c>
      <c r="Z170" s="35">
        <v>0.15359230925126</v>
      </c>
      <c r="AA170" s="35">
        <v>8.56762106911447</v>
      </c>
      <c r="AB170" s="35">
        <v>5.62165182865371</v>
      </c>
      <c r="AC170" s="35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9">
        <v>2040</v>
      </c>
      <c r="K171" s="29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9">
        <v>0</v>
      </c>
      <c r="X171" s="29">
        <v>0</v>
      </c>
      <c r="Y171" s="29">
        <v>0</v>
      </c>
      <c r="Z171" s="29">
        <v>0</v>
      </c>
      <c r="AA171" s="29">
        <v>0</v>
      </c>
      <c r="AB171" s="29">
        <v>0</v>
      </c>
      <c r="AC171" s="29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9">
        <v>2040</v>
      </c>
      <c r="K172" s="29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5">
        <v>83.7024342692585</v>
      </c>
      <c r="X172" s="35">
        <v>4.14725529182865</v>
      </c>
      <c r="Y172" s="35">
        <v>3.59932229913607</v>
      </c>
      <c r="Z172" s="29">
        <v>0</v>
      </c>
      <c r="AA172" s="35">
        <v>33.7460229337653</v>
      </c>
      <c r="AB172" s="29">
        <v>0</v>
      </c>
      <c r="AC172" s="35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8">
        <v>2040</v>
      </c>
      <c r="K173" s="29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9">
        <v>0</v>
      </c>
      <c r="X173" s="35">
        <v>0.317895532757379</v>
      </c>
      <c r="Y173" s="29">
        <v>0</v>
      </c>
      <c r="Z173" s="29">
        <v>0</v>
      </c>
      <c r="AA173" s="29">
        <v>0</v>
      </c>
      <c r="AB173" s="35">
        <v>1.15785817134629</v>
      </c>
      <c r="AC173" s="35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9">
        <v>2040</v>
      </c>
      <c r="K174" s="29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5">
        <v>4.84511726781857</v>
      </c>
      <c r="X174" s="35">
        <v>222.317588367171</v>
      </c>
      <c r="Y174" s="35">
        <v>14.3865315082793</v>
      </c>
      <c r="Z174" s="35">
        <v>179.871683549316</v>
      </c>
      <c r="AA174" s="35">
        <v>150.276606443484</v>
      </c>
      <c r="AB174" s="35">
        <v>952.24123650108</v>
      </c>
      <c r="AC174" s="35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9">
        <v>2040</v>
      </c>
      <c r="K175" s="29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4">
        <v>435.277463176386</v>
      </c>
      <c r="Q175">
        <v>62.8000461483081</v>
      </c>
      <c r="R175" s="34">
        <v>29.2436751547876</v>
      </c>
      <c r="T175" s="30">
        <f>T167-405/40</f>
        <v>202.59976</v>
      </c>
      <c r="U175" s="30">
        <f>U167-22.2357/40</f>
        <v>11.11785</v>
      </c>
      <c r="W175" s="35">
        <v>52.5130058675306</v>
      </c>
      <c r="X175" s="35">
        <v>51.1834250899928</v>
      </c>
      <c r="Y175" s="35">
        <v>23.3625883009359</v>
      </c>
      <c r="Z175" s="35">
        <v>28.9758604463643</v>
      </c>
      <c r="AA175" s="35">
        <v>577.097295176386</v>
      </c>
      <c r="AB175" s="35">
        <v>62.8000461483081</v>
      </c>
      <c r="AC175" s="35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9">
        <v>2040</v>
      </c>
      <c r="K176" s="29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5">
        <v>94.6978412526998</v>
      </c>
      <c r="X176" s="35">
        <v>32.2891198274298</v>
      </c>
      <c r="Y176" s="35">
        <v>11.4455450323974</v>
      </c>
      <c r="Z176" s="35">
        <v>0.357744681101512</v>
      </c>
      <c r="AA176" s="35">
        <v>36.3710888048956</v>
      </c>
      <c r="AB176" s="35">
        <v>2.09913061771058</v>
      </c>
      <c r="AC176" s="35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9">
        <v>2040</v>
      </c>
      <c r="K177" s="29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5">
        <v>235.415624190065</v>
      </c>
      <c r="X177" s="35">
        <v>74.2514187960403</v>
      </c>
      <c r="Y177" s="35">
        <v>69.4297831173506</v>
      </c>
      <c r="Z177" s="35">
        <v>4.92257800215983</v>
      </c>
      <c r="AA177" s="35">
        <v>421.179291936645</v>
      </c>
      <c r="AB177" s="35">
        <v>72.3506824334053</v>
      </c>
      <c r="AC177" s="35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9">
        <v>2040</v>
      </c>
      <c r="K178" s="29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5">
        <v>44.4680698344132</v>
      </c>
      <c r="X178" s="35">
        <v>13.1984524105472</v>
      </c>
      <c r="Y178" s="35">
        <v>35.1075548488121</v>
      </c>
      <c r="Z178" s="35">
        <v>0.15387135287977</v>
      </c>
      <c r="AA178" s="35">
        <v>9.17369593592512</v>
      </c>
      <c r="AB178" s="35">
        <v>5.62680496760259</v>
      </c>
      <c r="AC178" s="35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9">
        <v>2041</v>
      </c>
      <c r="K179" s="29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9">
        <v>0</v>
      </c>
      <c r="X179" s="29">
        <v>0</v>
      </c>
      <c r="Y179" s="29">
        <v>0</v>
      </c>
      <c r="Z179" s="29">
        <v>0</v>
      </c>
      <c r="AA179" s="29">
        <v>0</v>
      </c>
      <c r="AB179" s="29">
        <v>0</v>
      </c>
      <c r="AC179" s="29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9">
        <v>2041</v>
      </c>
      <c r="K180" s="29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5">
        <v>83.9273508639309</v>
      </c>
      <c r="X180" s="35">
        <v>4.94334915291577</v>
      </c>
      <c r="Y180" s="35">
        <v>4.32486343412527</v>
      </c>
      <c r="Z180" s="29">
        <v>0</v>
      </c>
      <c r="AA180" s="35">
        <v>45.8556939164867</v>
      </c>
      <c r="AB180" s="29">
        <v>0</v>
      </c>
      <c r="AC180" s="35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9">
        <v>2041</v>
      </c>
      <c r="K181" s="29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9">
        <v>0</v>
      </c>
      <c r="X181" s="35">
        <v>0.338488355723542</v>
      </c>
      <c r="Y181" s="29">
        <v>0</v>
      </c>
      <c r="Z181" s="29">
        <v>0</v>
      </c>
      <c r="AA181" s="29">
        <v>0</v>
      </c>
      <c r="AB181" s="35">
        <v>1.15785817134629</v>
      </c>
      <c r="AC181" s="29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9">
        <v>2041</v>
      </c>
      <c r="K182" s="29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5">
        <v>4.81270363570914</v>
      </c>
      <c r="X182" s="35">
        <v>223.190720493521</v>
      </c>
      <c r="Y182" s="35">
        <v>14.6513526097912</v>
      </c>
      <c r="Z182" s="35">
        <v>180.345800935925</v>
      </c>
      <c r="AA182" s="35">
        <v>150.066512059035</v>
      </c>
      <c r="AB182" s="35">
        <v>953.855726061915</v>
      </c>
      <c r="AC182" s="35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9">
        <v>2041</v>
      </c>
      <c r="K183" s="29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4">
        <v>452.432385782577</v>
      </c>
      <c r="Q183">
        <v>64.5045201943844</v>
      </c>
      <c r="R183" s="34">
        <v>30.1118556535277</v>
      </c>
      <c r="T183" s="30">
        <f>T175-405/40</f>
        <v>192.47476</v>
      </c>
      <c r="U183" s="30">
        <f>U175-22.2357/40</f>
        <v>10.5619575</v>
      </c>
      <c r="W183" s="35">
        <v>52.5040071634269</v>
      </c>
      <c r="X183" s="35">
        <v>50.593787113031</v>
      </c>
      <c r="Y183" s="35">
        <v>23.5085002807775</v>
      </c>
      <c r="Z183" s="35">
        <v>33.314630449964</v>
      </c>
      <c r="AA183" s="35">
        <v>587.164717782577</v>
      </c>
      <c r="AB183" s="35">
        <v>64.5045201943844</v>
      </c>
      <c r="AC183" s="35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9">
        <v>2041</v>
      </c>
      <c r="K184" s="29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5">
        <v>95.736905075594</v>
      </c>
      <c r="X184" s="35">
        <v>36.2070834070194</v>
      </c>
      <c r="Y184" s="35">
        <v>11.5405647408207</v>
      </c>
      <c r="Z184" s="35">
        <v>0.363113573794096</v>
      </c>
      <c r="AA184" s="35">
        <v>40.9827801655868</v>
      </c>
      <c r="AB184" s="35">
        <v>2.20401560799136</v>
      </c>
      <c r="AC184" s="35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9">
        <v>2041</v>
      </c>
      <c r="K185" s="29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5">
        <v>237.561813390929</v>
      </c>
      <c r="X185" s="35">
        <v>81.7081965961843</v>
      </c>
      <c r="Y185" s="35">
        <v>70.7776786537077</v>
      </c>
      <c r="Z185" s="35">
        <v>5.00102375809935</v>
      </c>
      <c r="AA185" s="35">
        <v>479.370503239741</v>
      </c>
      <c r="AB185" s="35">
        <v>74.3024970482361</v>
      </c>
      <c r="AC185" s="35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9">
        <v>2041</v>
      </c>
      <c r="K186" s="29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5">
        <v>49.2104426205903</v>
      </c>
      <c r="X186" s="35">
        <v>13.852321875306</v>
      </c>
      <c r="Y186" s="35">
        <v>38.8951610511159</v>
      </c>
      <c r="Z186" s="35">
        <v>0.168929287041037</v>
      </c>
      <c r="AA186" s="35">
        <v>13.9265421310295</v>
      </c>
      <c r="AB186" s="35">
        <v>5.75519504679626</v>
      </c>
      <c r="AC186" s="35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9">
        <v>2042</v>
      </c>
      <c r="K187" s="29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9">
        <v>0</v>
      </c>
      <c r="X187" s="29">
        <v>0</v>
      </c>
      <c r="Y187" s="29">
        <v>0</v>
      </c>
      <c r="Z187" s="29">
        <v>0</v>
      </c>
      <c r="AA187" s="29">
        <v>0</v>
      </c>
      <c r="AB187" s="29">
        <v>0</v>
      </c>
      <c r="AC187" s="29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9">
        <v>2042</v>
      </c>
      <c r="K188" s="29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5">
        <v>83.8421190784737</v>
      </c>
      <c r="X188" s="35">
        <v>4.74160402397408</v>
      </c>
      <c r="Y188" s="35">
        <v>4.78767186465083</v>
      </c>
      <c r="Z188" s="29">
        <v>0</v>
      </c>
      <c r="AA188" s="35">
        <v>58.4438149388049</v>
      </c>
      <c r="AB188" s="29">
        <v>0</v>
      </c>
      <c r="AC188" s="35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9">
        <v>2042</v>
      </c>
      <c r="K189" s="29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9">
        <v>0</v>
      </c>
      <c r="X189" s="35">
        <v>0.35933356213103</v>
      </c>
      <c r="Y189" s="29">
        <v>0</v>
      </c>
      <c r="Z189" s="29">
        <v>0</v>
      </c>
      <c r="AA189" s="29">
        <v>0</v>
      </c>
      <c r="AB189" s="35">
        <v>1.15785817134629</v>
      </c>
      <c r="AC189" s="35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9">
        <v>2042</v>
      </c>
      <c r="K190" s="29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5">
        <v>4.76900609431245</v>
      </c>
      <c r="X190" s="35">
        <v>223.123993895968</v>
      </c>
      <c r="Y190" s="35">
        <v>14.9026052807775</v>
      </c>
      <c r="Z190" s="35">
        <v>180.203698452124</v>
      </c>
      <c r="AA190" s="35">
        <v>149.536930885529</v>
      </c>
      <c r="AB190" s="35">
        <v>956.695322534197</v>
      </c>
      <c r="AC190" s="35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9">
        <v>2042</v>
      </c>
      <c r="K191" s="29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4">
        <v>464.036810188625</v>
      </c>
      <c r="Q191">
        <v>67.1629595032397</v>
      </c>
      <c r="R191" s="34">
        <v>18.1172458138949</v>
      </c>
      <c r="T191" s="30">
        <f>T183-405/40</f>
        <v>182.34976</v>
      </c>
      <c r="U191" s="30">
        <f>U183-22.2357/40</f>
        <v>10.006065</v>
      </c>
      <c r="W191" s="35">
        <v>52.213526061915</v>
      </c>
      <c r="X191" s="35">
        <v>49.8142000359971</v>
      </c>
      <c r="Y191" s="35">
        <v>23.546775662347</v>
      </c>
      <c r="Z191" s="35">
        <v>37.5311221022318</v>
      </c>
      <c r="AA191" s="35">
        <v>591.681642188625</v>
      </c>
      <c r="AB191" s="35">
        <v>67.1629595032397</v>
      </c>
      <c r="AC191" s="35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9">
        <v>2042</v>
      </c>
      <c r="K192" s="29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5">
        <v>96.8236246220302</v>
      </c>
      <c r="X192" s="35">
        <v>40.1218415654428</v>
      </c>
      <c r="Y192" s="35">
        <v>11.6424096580274</v>
      </c>
      <c r="Z192" s="35">
        <v>0.368482466522678</v>
      </c>
      <c r="AA192" s="35">
        <v>45.4954915406767</v>
      </c>
      <c r="AB192" s="35">
        <v>2.30890059791217</v>
      </c>
      <c r="AC192" s="35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9">
        <v>2042</v>
      </c>
      <c r="K193" s="29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5">
        <v>239.728511303096</v>
      </c>
      <c r="X193" s="35">
        <v>89.1643005953924</v>
      </c>
      <c r="Y193" s="35">
        <v>72.0453933765299</v>
      </c>
      <c r="Z193" s="35">
        <v>5.00895955723542</v>
      </c>
      <c r="AA193" s="35">
        <v>535.037502519798</v>
      </c>
      <c r="AB193" s="35">
        <v>76.2543116630669</v>
      </c>
      <c r="AC193" s="35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9">
        <v>2042</v>
      </c>
      <c r="K194" s="29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5">
        <v>53.8857354211663</v>
      </c>
      <c r="X194" s="35">
        <v>13.8680460640389</v>
      </c>
      <c r="Y194" s="29">
        <v>42.67339550036</v>
      </c>
      <c r="Z194" s="35">
        <v>0.181386340352772</v>
      </c>
      <c r="AA194" s="35">
        <v>18.984000424766</v>
      </c>
      <c r="AB194" s="35">
        <v>5.86784052915767</v>
      </c>
      <c r="AC194" s="35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9">
        <v>2043</v>
      </c>
      <c r="K195" s="29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9">
        <v>0</v>
      </c>
      <c r="X195" s="29">
        <v>0</v>
      </c>
      <c r="Y195" s="29">
        <v>0</v>
      </c>
      <c r="Z195" s="29">
        <v>0</v>
      </c>
      <c r="AA195" s="29">
        <v>0</v>
      </c>
      <c r="AB195" s="29">
        <v>0</v>
      </c>
      <c r="AC195" s="29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9">
        <v>2043</v>
      </c>
      <c r="K196" s="29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5">
        <v>83.9156798056156</v>
      </c>
      <c r="X196" s="35">
        <v>4.69512928660907</v>
      </c>
      <c r="Y196" s="35">
        <v>4.91843912526998</v>
      </c>
      <c r="Z196" s="29">
        <v>0</v>
      </c>
      <c r="AA196" s="35">
        <v>66.7972113390929</v>
      </c>
      <c r="AB196" s="29">
        <v>0</v>
      </c>
      <c r="AC196" s="35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9">
        <v>2043</v>
      </c>
      <c r="K197" s="29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9">
        <v>0</v>
      </c>
      <c r="X197" s="35">
        <v>0.377948691324694</v>
      </c>
      <c r="Y197" s="29">
        <v>0</v>
      </c>
      <c r="Z197" s="29">
        <v>0</v>
      </c>
      <c r="AA197" s="29">
        <v>0</v>
      </c>
      <c r="AB197" s="35">
        <v>1.15785817134629</v>
      </c>
      <c r="AC197" s="35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9">
        <v>2043</v>
      </c>
      <c r="K198" s="29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5">
        <v>4.7180305399568</v>
      </c>
      <c r="X198" s="35">
        <v>222.928103340533</v>
      </c>
      <c r="Y198" s="35">
        <v>15.0009229805616</v>
      </c>
      <c r="Z198" s="35">
        <v>180.116106407487</v>
      </c>
      <c r="AA198" s="35">
        <v>148.658524190065</v>
      </c>
      <c r="AB198" s="35">
        <v>957.675516558675</v>
      </c>
      <c r="AC198" s="35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9">
        <v>2043</v>
      </c>
      <c r="K199" s="29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4">
        <v>470.506814868251</v>
      </c>
      <c r="Q199">
        <v>68.8729245860331</v>
      </c>
      <c r="R199" s="34">
        <v>20.1328319065875</v>
      </c>
      <c r="T199" s="30">
        <f>T191-405/40</f>
        <v>172.22476</v>
      </c>
      <c r="U199" s="30">
        <f>U191-22.2357/40</f>
        <v>9.4501725</v>
      </c>
      <c r="W199" s="35">
        <v>51.9393122390209</v>
      </c>
      <c r="X199" s="35">
        <v>49.1117518718503</v>
      </c>
      <c r="Y199" s="35">
        <v>23.5136685673146</v>
      </c>
      <c r="Z199" s="35">
        <v>41.3035116270698</v>
      </c>
      <c r="AA199" s="35">
        <v>591.064146868251</v>
      </c>
      <c r="AB199" s="35">
        <v>68.8729245860331</v>
      </c>
      <c r="AC199" s="35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9">
        <v>2043</v>
      </c>
      <c r="K200" s="29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5">
        <v>97.7019783297336</v>
      </c>
      <c r="X200" s="35">
        <v>44.0369081472282</v>
      </c>
      <c r="Y200" s="35">
        <v>11.7480598884089</v>
      </c>
      <c r="Z200" s="35">
        <v>0.37385135925126</v>
      </c>
      <c r="AA200" s="35">
        <v>50.0929758819294</v>
      </c>
      <c r="AB200" s="35">
        <v>2.41378558783297</v>
      </c>
      <c r="AC200" s="35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9">
        <v>2043</v>
      </c>
      <c r="K201" s="29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5">
        <v>242.183558963283</v>
      </c>
      <c r="X201" s="35">
        <v>96.6045306196544</v>
      </c>
      <c r="Y201" s="35">
        <v>73.1072853491721</v>
      </c>
      <c r="Z201" s="35">
        <v>5.02090750179986</v>
      </c>
      <c r="AA201" s="35">
        <v>588.399397048236</v>
      </c>
      <c r="AB201" s="35">
        <v>78.2061262419006</v>
      </c>
      <c r="AC201" s="35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9">
        <v>2043</v>
      </c>
      <c r="K202" s="29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5">
        <v>58.578070050396</v>
      </c>
      <c r="X202" s="35">
        <v>14.0483457539957</v>
      </c>
      <c r="Y202" s="35">
        <v>46.4607064074874</v>
      </c>
      <c r="Z202" s="35">
        <v>0.186247943556515</v>
      </c>
      <c r="AA202" s="35">
        <v>24.3714902015839</v>
      </c>
      <c r="AB202" s="35">
        <v>5.9378248488121</v>
      </c>
      <c r="AC202" s="35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9">
        <v>2044</v>
      </c>
      <c r="K203" s="29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9">
        <v>0</v>
      </c>
      <c r="X203" s="29">
        <v>0</v>
      </c>
      <c r="Y203" s="29">
        <v>0</v>
      </c>
      <c r="Z203" s="29">
        <v>0</v>
      </c>
      <c r="AA203" s="29">
        <v>0</v>
      </c>
      <c r="AB203" s="29">
        <v>0</v>
      </c>
      <c r="AC203" s="29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9">
        <v>2044</v>
      </c>
      <c r="K204" s="29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5">
        <v>84.7337972642189</v>
      </c>
      <c r="X204" s="35">
        <v>5.59620608689705</v>
      </c>
      <c r="Y204" s="35">
        <v>4.92773070914327</v>
      </c>
      <c r="Z204" s="29">
        <v>0</v>
      </c>
      <c r="AA204" s="35">
        <v>68.5731876889849</v>
      </c>
      <c r="AB204" s="29">
        <v>0</v>
      </c>
      <c r="AC204" s="35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9">
        <v>2044</v>
      </c>
      <c r="K205" s="29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9">
        <v>0</v>
      </c>
      <c r="X205" s="35">
        <v>0.397375164722822</v>
      </c>
      <c r="Y205" s="29">
        <v>0</v>
      </c>
      <c r="Z205" s="29">
        <v>0</v>
      </c>
      <c r="AA205" s="29">
        <v>0</v>
      </c>
      <c r="AB205" s="35">
        <v>1.15785817134629</v>
      </c>
      <c r="AC205" s="29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9">
        <v>2044</v>
      </c>
      <c r="K206" s="29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5">
        <v>4.7019464974802</v>
      </c>
      <c r="X206" s="35">
        <v>223.27457350576</v>
      </c>
      <c r="Y206" s="35">
        <v>14.946909575234</v>
      </c>
      <c r="Z206" s="35">
        <v>179.781170590353</v>
      </c>
      <c r="AA206" s="35">
        <v>147.554666306695</v>
      </c>
      <c r="AB206" s="35">
        <v>957.347622390209</v>
      </c>
      <c r="AC206" s="35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9">
        <v>2044</v>
      </c>
      <c r="K207" s="29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4">
        <v>472.729866704104</v>
      </c>
      <c r="Q207">
        <v>69.3226321454284</v>
      </c>
      <c r="R207" s="34">
        <v>35.3366927257019</v>
      </c>
      <c r="T207" s="30">
        <f>T199-405/40</f>
        <v>162.09976</v>
      </c>
      <c r="U207" s="30">
        <f>U199-22.2357/40</f>
        <v>8.89428</v>
      </c>
      <c r="W207" s="35">
        <v>51.9326401007919</v>
      </c>
      <c r="X207" s="35">
        <v>48.9176197984161</v>
      </c>
      <c r="Y207" s="35">
        <v>23.453786612671</v>
      </c>
      <c r="Z207" s="35">
        <v>44.6248079913607</v>
      </c>
      <c r="AA207" s="35">
        <v>586.199698704104</v>
      </c>
      <c r="AB207" s="35">
        <v>69.3226321454284</v>
      </c>
      <c r="AC207" s="35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9">
        <v>2044</v>
      </c>
      <c r="K208" s="29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5">
        <v>98.329177537797</v>
      </c>
      <c r="X208" s="35">
        <v>47.9358380838733</v>
      </c>
      <c r="Y208" s="35">
        <v>11.8424590172786</v>
      </c>
      <c r="Z208" s="35">
        <v>0.379220251979842</v>
      </c>
      <c r="AA208" s="35">
        <v>54.3313632829374</v>
      </c>
      <c r="AB208" s="35">
        <v>2.51867057811375</v>
      </c>
      <c r="AC208" s="35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9">
        <v>2044</v>
      </c>
      <c r="K209" s="29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5">
        <v>244.757075089993</v>
      </c>
      <c r="X209" s="35">
        <v>104.039627898236</v>
      </c>
      <c r="Y209" s="35">
        <v>73.8767951763859</v>
      </c>
      <c r="Z209" s="35">
        <v>4.99168421526278</v>
      </c>
      <c r="AA209" s="35">
        <v>638.506712023038</v>
      </c>
      <c r="AB209" s="35">
        <v>80.1579408567315</v>
      </c>
      <c r="AC209" s="35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9">
        <v>2044</v>
      </c>
      <c r="K210" s="29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5">
        <v>63.296524262059</v>
      </c>
      <c r="X210" s="35">
        <v>14.8900034209863</v>
      </c>
      <c r="Y210" s="35">
        <v>50.2390487041037</v>
      </c>
      <c r="Z210" s="35">
        <v>0.181231612167027</v>
      </c>
      <c r="AA210" s="35">
        <v>29.1897557451404</v>
      </c>
      <c r="AB210" s="35">
        <v>5.89949870050396</v>
      </c>
      <c r="AC210" s="35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9">
        <v>2045</v>
      </c>
      <c r="K211" s="29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9">
        <v>0</v>
      </c>
      <c r="X211" s="29">
        <v>0</v>
      </c>
      <c r="Y211" s="29">
        <v>0</v>
      </c>
      <c r="Z211" s="29">
        <v>0</v>
      </c>
      <c r="AA211" s="29">
        <v>0</v>
      </c>
      <c r="AB211" s="29">
        <v>0</v>
      </c>
      <c r="AC211" s="29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9">
        <v>2045</v>
      </c>
      <c r="K212" s="29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5">
        <v>83.9301328653708</v>
      </c>
      <c r="X212" s="35">
        <v>5.44689479798416</v>
      </c>
      <c r="Y212" s="35">
        <v>4.85071190424766</v>
      </c>
      <c r="Z212" s="29">
        <v>0</v>
      </c>
      <c r="AA212" s="35">
        <v>73.5387049676026</v>
      </c>
      <c r="AB212" s="29">
        <v>0</v>
      </c>
      <c r="AC212" s="35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9">
        <v>2045</v>
      </c>
      <c r="K213" s="29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9">
        <v>0</v>
      </c>
      <c r="X213" s="35">
        <v>0.403654941468683</v>
      </c>
      <c r="Y213" s="29">
        <v>0</v>
      </c>
      <c r="Z213" s="29">
        <v>0</v>
      </c>
      <c r="AA213" s="29">
        <v>0</v>
      </c>
      <c r="AB213" s="35">
        <v>1.15636501079914</v>
      </c>
      <c r="AC213" s="35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9">
        <v>2045</v>
      </c>
      <c r="K214" s="29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5">
        <v>4.6944293700504</v>
      </c>
      <c r="X214" s="35">
        <v>222.616797643988</v>
      </c>
      <c r="Y214" s="35">
        <v>14.8401924946004</v>
      </c>
      <c r="Z214" s="35">
        <v>179.682199784017</v>
      </c>
      <c r="AA214" s="35">
        <v>146.382020590353</v>
      </c>
      <c r="AB214" s="35">
        <v>958.049347732181</v>
      </c>
      <c r="AC214" s="35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9">
        <v>2045</v>
      </c>
      <c r="K215" s="29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4">
        <v>476.467292190065</v>
      </c>
      <c r="Q215">
        <v>70.3122557235421</v>
      </c>
      <c r="R215" s="34">
        <v>37.2850114641829</v>
      </c>
      <c r="T215" s="30">
        <f>T207-405/40</f>
        <v>151.97476</v>
      </c>
      <c r="U215" s="30">
        <f>U207-22.2357/40</f>
        <v>8.3383875</v>
      </c>
      <c r="W215" s="35">
        <v>51.6142762419006</v>
      </c>
      <c r="X215" s="35">
        <v>48.4175388048956</v>
      </c>
      <c r="Y215" s="35">
        <v>23.2916529049676</v>
      </c>
      <c r="Z215" s="35">
        <v>47.9230551835853</v>
      </c>
      <c r="AA215" s="35">
        <v>582.849624190065</v>
      </c>
      <c r="AB215" s="35">
        <v>70.3122557235421</v>
      </c>
      <c r="AC215" s="35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9">
        <v>2045</v>
      </c>
      <c r="K216" s="29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5">
        <v>99.5938673146148</v>
      </c>
      <c r="X216" s="35">
        <v>51.7789137729302</v>
      </c>
      <c r="Y216" s="35">
        <v>11.955022775378</v>
      </c>
      <c r="Z216" s="35">
        <v>0.384589144348452</v>
      </c>
      <c r="AA216" s="35">
        <v>58.3904941684665</v>
      </c>
      <c r="AB216" s="35">
        <v>2.62355556803456</v>
      </c>
      <c r="AC216" s="35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9">
        <v>2045</v>
      </c>
      <c r="K217" s="29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5">
        <v>246.756939020878</v>
      </c>
      <c r="X217" s="35">
        <v>111.512681848956</v>
      </c>
      <c r="Y217" s="35">
        <v>74.6961534557235</v>
      </c>
      <c r="Z217" s="35">
        <v>4.99593214902808</v>
      </c>
      <c r="AA217" s="35">
        <v>688.40539236861</v>
      </c>
      <c r="AB217" s="35">
        <v>82.1097554355651</v>
      </c>
      <c r="AC217" s="35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9">
        <v>2045</v>
      </c>
      <c r="K218" s="29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5">
        <v>68.0152383729302</v>
      </c>
      <c r="X218" s="35">
        <v>15.4628404582073</v>
      </c>
      <c r="Y218" s="35">
        <v>54.0113622030238</v>
      </c>
      <c r="Z218" s="35">
        <v>0.180080185529158</v>
      </c>
      <c r="AA218" s="35">
        <v>34.1610638804896</v>
      </c>
      <c r="AB218" s="35">
        <v>5.89598159467243</v>
      </c>
      <c r="AC218" s="35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9">
        <v>2046</v>
      </c>
      <c r="K219" s="29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9">
        <v>0</v>
      </c>
      <c r="X219" s="29">
        <v>0</v>
      </c>
      <c r="Y219" s="29">
        <v>0</v>
      </c>
      <c r="Z219" s="29">
        <v>0</v>
      </c>
      <c r="AA219" s="29">
        <v>0</v>
      </c>
      <c r="AB219" s="29">
        <v>0</v>
      </c>
      <c r="AC219" s="29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9">
        <v>2046</v>
      </c>
      <c r="K220" s="29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5">
        <v>85.9141840532757</v>
      </c>
      <c r="X220" s="35">
        <v>6.85868911774658</v>
      </c>
      <c r="Y220" s="35">
        <v>5.19758739020878</v>
      </c>
      <c r="Z220" s="29">
        <v>0</v>
      </c>
      <c r="AA220" s="35">
        <v>82.6690325773938</v>
      </c>
      <c r="AB220" s="29">
        <v>0</v>
      </c>
      <c r="AC220" s="35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9">
        <v>2046</v>
      </c>
      <c r="K221" s="29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9">
        <v>0</v>
      </c>
      <c r="X221" s="35">
        <v>0.4234550637509</v>
      </c>
      <c r="Y221" s="29">
        <v>0</v>
      </c>
      <c r="Z221" s="29">
        <v>0</v>
      </c>
      <c r="AA221" s="29">
        <v>0</v>
      </c>
      <c r="AB221" s="35">
        <v>1.16651377897768</v>
      </c>
      <c r="AC221" s="35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9">
        <v>2046</v>
      </c>
      <c r="K222" s="29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5">
        <v>4.71743354931605</v>
      </c>
      <c r="X222" s="35">
        <v>222.748549570914</v>
      </c>
      <c r="Y222" s="35">
        <v>14.9767554391649</v>
      </c>
      <c r="Z222" s="35">
        <v>179.731683909287</v>
      </c>
      <c r="AA222" s="35">
        <v>146.209425773938</v>
      </c>
      <c r="AB222" s="35">
        <v>958.828440964723</v>
      </c>
      <c r="AC222" s="35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9">
        <v>2046</v>
      </c>
      <c r="K223" s="29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4">
        <v>486.832196077754</v>
      </c>
      <c r="Q223">
        <v>71.0977439884809</v>
      </c>
      <c r="R223" s="34">
        <v>39.5524045799136</v>
      </c>
      <c r="T223" s="30">
        <f>T215-405/40</f>
        <v>141.84976</v>
      </c>
      <c r="U223" s="30">
        <f>U215-22.2357/40</f>
        <v>7.782495</v>
      </c>
      <c r="W223" s="35">
        <v>52.0436487041037</v>
      </c>
      <c r="X223" s="35">
        <v>48.9559870410367</v>
      </c>
      <c r="Y223" s="35">
        <v>23.4940180921526</v>
      </c>
      <c r="Z223" s="35">
        <v>50.0034734701224</v>
      </c>
      <c r="AA223" s="35">
        <v>586.127028077754</v>
      </c>
      <c r="AB223" s="35">
        <v>71.0977439884809</v>
      </c>
      <c r="AC223" s="35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9">
        <v>2046</v>
      </c>
      <c r="K224" s="29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5">
        <v>100.213576133909</v>
      </c>
      <c r="X224" s="35">
        <v>53.8150180076674</v>
      </c>
      <c r="Y224" s="35">
        <v>12.0388950575954</v>
      </c>
      <c r="Z224" s="35">
        <v>0.389958037077034</v>
      </c>
      <c r="AA224" s="35">
        <v>64.4271821454284</v>
      </c>
      <c r="AB224" s="35">
        <v>2.72844055831533</v>
      </c>
      <c r="AC224" s="35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9">
        <v>2046</v>
      </c>
      <c r="K225" s="29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5">
        <v>247.820390280778</v>
      </c>
      <c r="X225" s="35">
        <v>118.038156664831</v>
      </c>
      <c r="Y225" s="35">
        <v>75.1377456083513</v>
      </c>
      <c r="Z225" s="35">
        <v>5.01264975881929</v>
      </c>
      <c r="AA225" s="35">
        <v>720.419446364291</v>
      </c>
      <c r="AB225" s="35">
        <v>82.720889812815</v>
      </c>
      <c r="AC225" s="35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9">
        <v>2046</v>
      </c>
      <c r="K226" s="29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9">
        <v>73.43560687545</v>
      </c>
      <c r="X226" s="35">
        <v>16.9417684962563</v>
      </c>
      <c r="Y226" s="35">
        <v>58.1276080633549</v>
      </c>
      <c r="Z226" s="35">
        <v>0.216608570914327</v>
      </c>
      <c r="AA226" s="35">
        <v>39.5017002159827</v>
      </c>
      <c r="AB226" s="35">
        <v>6.02593651907847</v>
      </c>
      <c r="AC226" s="35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9">
        <v>2047</v>
      </c>
      <c r="K227" s="29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9">
        <v>0</v>
      </c>
      <c r="X227" s="29">
        <v>0</v>
      </c>
      <c r="Y227" s="29">
        <v>0</v>
      </c>
      <c r="Z227" s="29">
        <v>0</v>
      </c>
      <c r="AA227" s="29">
        <v>0</v>
      </c>
      <c r="AB227" s="29">
        <v>0</v>
      </c>
      <c r="AC227" s="29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9">
        <v>2047</v>
      </c>
      <c r="K228" s="29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5">
        <v>87.6324785097192</v>
      </c>
      <c r="X228" s="35">
        <v>8.33427200284377</v>
      </c>
      <c r="Y228" s="35">
        <v>5.45542184305256</v>
      </c>
      <c r="Z228" s="29">
        <v>0</v>
      </c>
      <c r="AA228" s="35">
        <v>91.5284233981282</v>
      </c>
      <c r="AB228" s="29">
        <v>0</v>
      </c>
      <c r="AC228" s="35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9">
        <v>2047</v>
      </c>
      <c r="K229" s="29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9">
        <v>0</v>
      </c>
      <c r="X229" s="35">
        <v>0.443830424946004</v>
      </c>
      <c r="Y229" s="29">
        <v>0</v>
      </c>
      <c r="Z229" s="29">
        <v>0</v>
      </c>
      <c r="AA229" s="29">
        <v>0</v>
      </c>
      <c r="AB229" s="35">
        <v>1.16666967386609</v>
      </c>
      <c r="AC229" s="35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9">
        <v>2047</v>
      </c>
      <c r="K230" s="29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5">
        <v>4.76537433765299</v>
      </c>
      <c r="X230" s="35">
        <v>222.548527684305</v>
      </c>
      <c r="Y230" s="35">
        <v>15.002457962563</v>
      </c>
      <c r="Z230" s="35">
        <v>179.814679733621</v>
      </c>
      <c r="AA230" s="35">
        <v>146.068413570914</v>
      </c>
      <c r="AB230" s="35">
        <v>959.352315694744</v>
      </c>
      <c r="AC230" s="35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9">
        <v>2047</v>
      </c>
      <c r="K231" s="29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4">
        <v>496.032852665227</v>
      </c>
      <c r="Q231">
        <v>71.6140199064075</v>
      </c>
      <c r="R231" s="34">
        <v>41.5774137791577</v>
      </c>
      <c r="T231" s="30">
        <f>T223-405/40</f>
        <v>131.72476</v>
      </c>
      <c r="U231" s="30">
        <f>U223-22.2357/40</f>
        <v>7.2266025</v>
      </c>
      <c r="W231" s="35">
        <v>52.4096584953204</v>
      </c>
      <c r="X231" s="35">
        <v>49.4983166666667</v>
      </c>
      <c r="Y231" s="35">
        <v>23.5184154175666</v>
      </c>
      <c r="Z231" s="35">
        <v>51.8253494240461</v>
      </c>
      <c r="AA231" s="35">
        <v>588.240184665227</v>
      </c>
      <c r="AB231" s="35">
        <v>71.6140199064075</v>
      </c>
      <c r="AC231" s="35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9">
        <v>2047</v>
      </c>
      <c r="K232" s="29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5">
        <v>101.094905795536</v>
      </c>
      <c r="X232" s="35">
        <v>55.8499364972282</v>
      </c>
      <c r="Y232" s="35">
        <v>12.1119822714183</v>
      </c>
      <c r="Z232" s="35">
        <v>0.395326929805616</v>
      </c>
      <c r="AA232" s="35">
        <v>70.4641562634989</v>
      </c>
      <c r="AB232" s="35">
        <v>2.83332554823614</v>
      </c>
      <c r="AC232" s="35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9">
        <v>2047</v>
      </c>
      <c r="K233" s="29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5">
        <v>248.48738174946</v>
      </c>
      <c r="X233" s="35">
        <v>124.55237714982</v>
      </c>
      <c r="Y233" s="29">
        <v>75.49072275018</v>
      </c>
      <c r="Z233" s="35">
        <v>5.02532778257739</v>
      </c>
      <c r="AA233" s="35">
        <v>751.285721382289</v>
      </c>
      <c r="AB233" s="35">
        <v>83.3320241540677</v>
      </c>
      <c r="AC233" s="35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9">
        <v>2047</v>
      </c>
      <c r="K234" s="29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5">
        <v>78.9380011519078</v>
      </c>
      <c r="X234" s="35">
        <v>17.7829227453564</v>
      </c>
      <c r="Y234" s="35">
        <v>62.250052411807</v>
      </c>
      <c r="Z234" s="35">
        <v>0.231235936141109</v>
      </c>
      <c r="AA234" s="35">
        <v>44.874669150468</v>
      </c>
      <c r="AB234" s="35">
        <v>6.09167001079914</v>
      </c>
      <c r="AC234" s="35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9">
        <v>2048</v>
      </c>
      <c r="K235" s="29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9">
        <v>0</v>
      </c>
      <c r="X235" s="29">
        <v>0</v>
      </c>
      <c r="Y235" s="29">
        <v>0</v>
      </c>
      <c r="Z235" s="29">
        <v>0</v>
      </c>
      <c r="AA235" s="29">
        <v>0</v>
      </c>
      <c r="AB235" s="29">
        <v>0</v>
      </c>
      <c r="AC235" s="29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9">
        <v>2048</v>
      </c>
      <c r="K236" s="29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5">
        <v>89.2554904967603</v>
      </c>
      <c r="X236" s="35">
        <v>9.89637065863931</v>
      </c>
      <c r="Y236" s="35">
        <v>5.69965451403888</v>
      </c>
      <c r="Z236" s="29">
        <v>0</v>
      </c>
      <c r="AA236" s="35">
        <v>99.5180281857451</v>
      </c>
      <c r="AB236" s="29">
        <v>0</v>
      </c>
      <c r="AC236" s="35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9">
        <v>2048</v>
      </c>
      <c r="K237" s="29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9">
        <v>0</v>
      </c>
      <c r="X237" s="35">
        <v>0.461408387437005</v>
      </c>
      <c r="Y237" s="29">
        <v>0</v>
      </c>
      <c r="Z237" s="29">
        <v>0</v>
      </c>
      <c r="AA237" s="29">
        <v>0</v>
      </c>
      <c r="AB237" s="35">
        <v>1.20667000467963</v>
      </c>
      <c r="AC237" s="35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9">
        <v>2048</v>
      </c>
      <c r="K238" s="29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5">
        <v>4.80094687544996</v>
      </c>
      <c r="X238" s="35">
        <v>222.337353688265</v>
      </c>
      <c r="Y238" s="35">
        <v>15.0664238768898</v>
      </c>
      <c r="Z238" s="35">
        <v>179.929391972642</v>
      </c>
      <c r="AA238" s="35">
        <v>145.797427429806</v>
      </c>
      <c r="AB238" s="35">
        <v>959.601314614831</v>
      </c>
      <c r="AC238" s="35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9">
        <v>2048</v>
      </c>
      <c r="K239" s="29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4">
        <v>504.522283910727</v>
      </c>
      <c r="Q239">
        <v>72.1197751979842</v>
      </c>
      <c r="R239" s="34">
        <v>43.4988154658027</v>
      </c>
      <c r="T239" s="30">
        <f>T231-405/40</f>
        <v>121.59976</v>
      </c>
      <c r="U239" s="30">
        <f>U231-22.2357/40</f>
        <v>6.67071</v>
      </c>
      <c r="W239" s="35">
        <v>52.7290682865371</v>
      </c>
      <c r="X239" s="35">
        <v>49.9517405327574</v>
      </c>
      <c r="Y239" s="35">
        <v>23.4406410367171</v>
      </c>
      <c r="Z239" s="35">
        <v>53.5834712383009</v>
      </c>
      <c r="AA239" s="35">
        <v>589.642115910727</v>
      </c>
      <c r="AB239" s="35">
        <v>72.1197751979842</v>
      </c>
      <c r="AC239" s="35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9">
        <v>2048</v>
      </c>
      <c r="K240" s="29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5">
        <v>102.059430453564</v>
      </c>
      <c r="X240" s="35">
        <v>57.8623644901008</v>
      </c>
      <c r="Y240" s="35">
        <v>12.1967229733621</v>
      </c>
      <c r="Z240" s="35">
        <v>0.400695822534197</v>
      </c>
      <c r="AA240" s="35">
        <v>76.8851821454284</v>
      </c>
      <c r="AB240" s="35">
        <v>2.93821053851692</v>
      </c>
      <c r="AC240" s="35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9">
        <v>2048</v>
      </c>
      <c r="K241" s="29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5">
        <v>248.938684737221</v>
      </c>
      <c r="X241" s="35">
        <v>131.086286795392</v>
      </c>
      <c r="Y241" s="35">
        <v>75.6021315334773</v>
      </c>
      <c r="Z241" s="35">
        <v>5.01533580633549</v>
      </c>
      <c r="AA241" s="35">
        <v>780.94123362131</v>
      </c>
      <c r="AB241" s="35">
        <v>83.9431584953204</v>
      </c>
      <c r="AC241" s="35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9">
        <v>2048</v>
      </c>
      <c r="K242" s="29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5">
        <v>84.3338739380849</v>
      </c>
      <c r="X242" s="35">
        <v>18.6556923905328</v>
      </c>
      <c r="Y242" s="35">
        <v>66.3558306695464</v>
      </c>
      <c r="Z242" s="35">
        <v>0.249459384017279</v>
      </c>
      <c r="AA242" s="35">
        <v>50.2596191144708</v>
      </c>
      <c r="AB242" s="35">
        <v>6.16764526277898</v>
      </c>
      <c r="AC242" s="35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9">
        <v>2049</v>
      </c>
      <c r="K243" s="29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9">
        <v>0</v>
      </c>
      <c r="X243" s="29">
        <v>0</v>
      </c>
      <c r="Y243" s="29">
        <v>0</v>
      </c>
      <c r="Z243" s="29">
        <v>0</v>
      </c>
      <c r="AA243" s="29">
        <v>0</v>
      </c>
      <c r="AB243" s="29">
        <v>0</v>
      </c>
      <c r="AC243" s="29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9">
        <v>2049</v>
      </c>
      <c r="K244" s="29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5">
        <v>90.8081845572354</v>
      </c>
      <c r="X244" s="35">
        <v>11.5414512240821</v>
      </c>
      <c r="Y244" s="35">
        <v>5.96379043916487</v>
      </c>
      <c r="Z244" s="29">
        <v>0</v>
      </c>
      <c r="AA244" s="35">
        <v>107.257692728582</v>
      </c>
      <c r="AB244" s="29">
        <v>0</v>
      </c>
      <c r="AC244" s="35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9">
        <v>2049</v>
      </c>
      <c r="K245" s="29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9">
        <v>0</v>
      </c>
      <c r="X245" s="35">
        <v>0.478016207307415</v>
      </c>
      <c r="Y245" s="35">
        <v>0.00152477417206623</v>
      </c>
      <c r="Z245" s="29">
        <v>0</v>
      </c>
      <c r="AA245" s="35">
        <v>0.024670626349892</v>
      </c>
      <c r="AB245" s="35">
        <v>1.26573967386609</v>
      </c>
      <c r="AC245" s="35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9">
        <v>2049</v>
      </c>
      <c r="K246" s="29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5">
        <v>4.81862005759539</v>
      </c>
      <c r="X246" s="35">
        <v>221.919664924766</v>
      </c>
      <c r="Y246" s="35">
        <v>15.0779267062635</v>
      </c>
      <c r="Z246" s="35">
        <v>180.055619078474</v>
      </c>
      <c r="AA246" s="35">
        <v>145.362642008639</v>
      </c>
      <c r="AB246" s="35">
        <v>959.76881425486</v>
      </c>
      <c r="AC246" s="35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9">
        <v>2049</v>
      </c>
      <c r="K247" s="29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4">
        <v>512.556087366451</v>
      </c>
      <c r="Q247">
        <v>72.5335285457163</v>
      </c>
      <c r="R247" s="34">
        <v>45.4718766196904</v>
      </c>
      <c r="T247" s="30">
        <f>T239-405/40</f>
        <v>111.47476</v>
      </c>
      <c r="U247" s="30">
        <f>U239-22.2357/40</f>
        <v>6.1148175</v>
      </c>
      <c r="W247" s="35">
        <v>53.0165917206623</v>
      </c>
      <c r="X247" s="35">
        <v>50.4014195824334</v>
      </c>
      <c r="Y247" s="35">
        <v>23.3792212922966</v>
      </c>
      <c r="Z247" s="35">
        <v>55.3504388768898</v>
      </c>
      <c r="AA247" s="35">
        <v>590.588419366451</v>
      </c>
      <c r="AB247" s="35">
        <v>72.5335285457163</v>
      </c>
      <c r="AC247" s="35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9">
        <v>2049</v>
      </c>
      <c r="K248" s="29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5">
        <v>102.868390568754</v>
      </c>
      <c r="X248" s="35">
        <v>59.8758912590353</v>
      </c>
      <c r="Y248" s="35">
        <v>12.2796958855292</v>
      </c>
      <c r="Z248" s="35">
        <v>0.406064715262779</v>
      </c>
      <c r="AA248" s="35">
        <v>82.486547912167</v>
      </c>
      <c r="AB248" s="35">
        <v>3.04309552843772</v>
      </c>
      <c r="AC248" s="35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9">
        <v>2049</v>
      </c>
      <c r="K249" s="29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5">
        <v>249.407219798416</v>
      </c>
      <c r="X249" s="35">
        <v>137.599891618107</v>
      </c>
      <c r="Y249" s="35">
        <v>75.8312710583153</v>
      </c>
      <c r="Z249" s="35">
        <v>5.01858478401728</v>
      </c>
      <c r="AA249" s="35">
        <v>810.922875089993</v>
      </c>
      <c r="AB249" s="35">
        <v>84.5542928365731</v>
      </c>
      <c r="AC249" s="35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9">
        <v>2049</v>
      </c>
      <c r="K250" s="29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5">
        <v>89.7093321814255</v>
      </c>
      <c r="X250" s="35">
        <v>19.4260956962203</v>
      </c>
      <c r="Y250" s="35">
        <v>70.4579531317494</v>
      </c>
      <c r="Z250" s="35">
        <v>0.261385956695464</v>
      </c>
      <c r="AA250" s="35">
        <v>55.6465738660907</v>
      </c>
      <c r="AB250" s="35">
        <v>6.23250579193664</v>
      </c>
      <c r="AC250" s="35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9">
        <v>2050</v>
      </c>
      <c r="K251" s="29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9">
        <v>0</v>
      </c>
      <c r="X251" s="29">
        <v>0</v>
      </c>
      <c r="Y251" s="29">
        <v>0</v>
      </c>
      <c r="Z251" s="29">
        <v>0</v>
      </c>
      <c r="AA251" s="29">
        <v>0</v>
      </c>
      <c r="AB251" s="29">
        <v>0</v>
      </c>
      <c r="AC251" s="29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9">
        <v>2050</v>
      </c>
      <c r="K252" s="29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5">
        <v>91.9332592512599</v>
      </c>
      <c r="X252" s="35">
        <v>13.8059509324694</v>
      </c>
      <c r="Y252" s="35">
        <v>6.1353358675306</v>
      </c>
      <c r="Z252" s="29">
        <v>0</v>
      </c>
      <c r="AA252" s="35">
        <v>113.983549388049</v>
      </c>
      <c r="AB252" s="29">
        <v>0</v>
      </c>
      <c r="AC252" s="35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9">
        <v>2050</v>
      </c>
      <c r="K253" s="29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5">
        <v>0.00154427645788337</v>
      </c>
      <c r="X253" s="35">
        <v>0.499895247660187</v>
      </c>
      <c r="Y253" s="35">
        <v>0.00183099708423326</v>
      </c>
      <c r="Z253" s="35">
        <v>0.00402915766738661</v>
      </c>
      <c r="AA253" s="35">
        <v>0.024670626349892</v>
      </c>
      <c r="AB253" s="35">
        <v>1.25122340388769</v>
      </c>
      <c r="AC253" s="35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9">
        <v>2050</v>
      </c>
      <c r="K254" s="29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5">
        <v>4.86345917926566</v>
      </c>
      <c r="X254" s="35">
        <v>222.313070860331</v>
      </c>
      <c r="Y254" s="35">
        <v>15.0584510907127</v>
      </c>
      <c r="Z254" s="35">
        <v>180.193262383009</v>
      </c>
      <c r="AA254" s="35">
        <v>145.180802591793</v>
      </c>
      <c r="AB254" s="35">
        <v>960.110429445644</v>
      </c>
      <c r="AC254" s="35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9">
        <v>2050</v>
      </c>
      <c r="K255" s="29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4">
        <v>519.695403061195</v>
      </c>
      <c r="Q255">
        <v>72.6824650467963</v>
      </c>
      <c r="R255" s="34">
        <v>47.7396934539237</v>
      </c>
      <c r="T255" s="30">
        <f>T247-405/40</f>
        <v>101.34976</v>
      </c>
      <c r="U255" s="30">
        <f>U247-22.2357/40</f>
        <v>5.558925</v>
      </c>
      <c r="W255" s="35">
        <v>53.3216867530598</v>
      </c>
      <c r="X255" s="35">
        <v>51.0294348452124</v>
      </c>
      <c r="Y255" s="35">
        <v>23.4460814110871</v>
      </c>
      <c r="Z255" s="35">
        <v>57.0771379049676</v>
      </c>
      <c r="AA255" s="35">
        <v>590.640235061195</v>
      </c>
      <c r="AB255" s="35">
        <v>72.6824650467963</v>
      </c>
      <c r="AC255" s="35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9">
        <v>2050</v>
      </c>
      <c r="K256" s="29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5">
        <v>103.627631713463</v>
      </c>
      <c r="X256" s="35">
        <v>59.8964302979122</v>
      </c>
      <c r="Y256" s="35">
        <v>12.2379352555796</v>
      </c>
      <c r="Z256" s="35">
        <v>0.411433607991361</v>
      </c>
      <c r="AA256" s="35">
        <v>88.1360975521958</v>
      </c>
      <c r="AB256" s="35">
        <v>3.1479805187185</v>
      </c>
      <c r="AC256" s="35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9">
        <v>2050</v>
      </c>
      <c r="K257" s="29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5">
        <v>249.984440676746</v>
      </c>
      <c r="X257" s="35">
        <v>144.170959931641</v>
      </c>
      <c r="Y257" s="35">
        <v>76.0389932325414</v>
      </c>
      <c r="Z257" s="35">
        <v>5.02861185025198</v>
      </c>
      <c r="AA257" s="35">
        <v>841.971228941685</v>
      </c>
      <c r="AB257" s="35">
        <v>85.1654272138229</v>
      </c>
      <c r="AC257" s="35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9">
        <v>2050</v>
      </c>
      <c r="K258" s="29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5">
        <v>95.1348683225342</v>
      </c>
      <c r="X258" s="35">
        <v>20.2467314612671</v>
      </c>
      <c r="Y258" s="35">
        <v>74.5644924406048</v>
      </c>
      <c r="Z258" s="35">
        <v>0.276225887796976</v>
      </c>
      <c r="AA258" s="35">
        <v>60.8075478401728</v>
      </c>
      <c r="AB258" s="35">
        <v>6.27742862850972</v>
      </c>
      <c r="AC258" s="35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9"/>
      <c r="G259" s="40"/>
      <c r="H259" s="40"/>
      <c r="I259" s="40"/>
      <c r="J259" s="41"/>
      <c r="K259" s="40"/>
      <c r="L259" s="40"/>
      <c r="M259" s="40"/>
      <c r="N259" s="40"/>
      <c r="O259" s="40"/>
      <c r="P259" s="40"/>
      <c r="Q259" s="40"/>
      <c r="R259" s="40"/>
    </row>
    <row r="260" spans="6:18">
      <c r="F260" s="39"/>
      <c r="G260" s="40"/>
      <c r="H260" s="40"/>
      <c r="I260" s="40"/>
      <c r="J260" s="41"/>
      <c r="K260" s="40"/>
      <c r="L260" s="40"/>
      <c r="M260" s="40"/>
      <c r="N260" s="40"/>
      <c r="O260" s="40"/>
      <c r="P260" s="40"/>
      <c r="Q260" s="40"/>
      <c r="R260" s="40"/>
    </row>
    <row r="261" spans="6:18">
      <c r="F261" s="39"/>
      <c r="G261" s="40"/>
      <c r="H261" s="40"/>
      <c r="I261" s="40"/>
      <c r="J261" s="41"/>
      <c r="K261" s="40"/>
      <c r="L261" s="40"/>
      <c r="M261" s="40"/>
      <c r="N261" s="40"/>
      <c r="O261" s="40"/>
      <c r="P261" s="40"/>
      <c r="Q261" s="40"/>
      <c r="R261" s="40"/>
    </row>
    <row r="262" spans="6:26">
      <c r="F262" s="39"/>
      <c r="G262" s="40"/>
      <c r="H262" s="40"/>
      <c r="I262" s="40"/>
      <c r="J262" s="41"/>
      <c r="K262" s="40"/>
      <c r="L262" s="40"/>
      <c r="M262" s="40"/>
      <c r="N262" s="40"/>
      <c r="O262" s="40"/>
      <c r="P262" s="40"/>
      <c r="Q262" s="40"/>
      <c r="R262" s="40"/>
      <c r="T262" s="30" t="s">
        <v>91</v>
      </c>
      <c r="U262" s="30" t="s">
        <v>92</v>
      </c>
      <c r="Y262" s="30" t="s">
        <v>80</v>
      </c>
      <c r="Z262" s="30" t="s">
        <v>81</v>
      </c>
    </row>
    <row r="263" spans="6:26">
      <c r="F263" s="39"/>
      <c r="G263" s="40"/>
      <c r="H263" s="40"/>
      <c r="I263" s="40"/>
      <c r="J263" s="41"/>
      <c r="K263" s="40"/>
      <c r="L263" s="40"/>
      <c r="M263" s="40"/>
      <c r="N263" s="40"/>
      <c r="O263" s="40"/>
      <c r="P263" s="40"/>
      <c r="Q263" s="40"/>
      <c r="R263" s="40"/>
      <c r="T263" s="30">
        <v>451.739820220097</v>
      </c>
      <c r="U263" s="30">
        <v>24.6862031934589</v>
      </c>
      <c r="Y263" s="30">
        <v>405.09976</v>
      </c>
      <c r="Z263" s="30">
        <v>22.2357</v>
      </c>
    </row>
    <row r="264" spans="6:26">
      <c r="F264" s="39"/>
      <c r="G264" s="40"/>
      <c r="H264" s="40"/>
      <c r="I264" s="40"/>
      <c r="J264" s="41"/>
      <c r="K264" s="40"/>
      <c r="L264" s="40"/>
      <c r="M264" s="40"/>
      <c r="N264" s="40"/>
      <c r="O264" s="40"/>
      <c r="P264" s="40"/>
      <c r="Q264" s="40"/>
      <c r="R264" s="40"/>
      <c r="T264" s="30">
        <v>423.127578987967</v>
      </c>
      <c r="U264" s="30">
        <v>23.7233595186671</v>
      </c>
      <c r="Y264" s="30">
        <v>394.97476</v>
      </c>
      <c r="Z264" s="30">
        <v>21.6798075</v>
      </c>
    </row>
    <row r="265" spans="6:26">
      <c r="F265" s="39"/>
      <c r="G265" s="40"/>
      <c r="H265" s="40"/>
      <c r="I265" s="40"/>
      <c r="J265" s="41"/>
      <c r="K265" s="40"/>
      <c r="L265" s="40"/>
      <c r="M265" s="40"/>
      <c r="N265" s="40"/>
      <c r="O265" s="40"/>
      <c r="P265" s="40"/>
      <c r="Q265" s="40"/>
      <c r="R265" s="40"/>
      <c r="T265" s="30">
        <v>421.866221073743</v>
      </c>
      <c r="U265" s="30">
        <v>26.1083369484727</v>
      </c>
      <c r="Y265" s="30">
        <v>384.84976</v>
      </c>
      <c r="Z265" s="30">
        <v>21.123915</v>
      </c>
    </row>
    <row r="266" spans="6:26">
      <c r="F266" s="39"/>
      <c r="G266" s="40"/>
      <c r="H266" s="40"/>
      <c r="I266" s="40"/>
      <c r="J266" s="41"/>
      <c r="K266" s="40"/>
      <c r="L266" s="40"/>
      <c r="M266" s="40"/>
      <c r="N266" s="40"/>
      <c r="O266" s="40"/>
      <c r="P266" s="40"/>
      <c r="Q266" s="40"/>
      <c r="R266" s="40"/>
      <c r="T266" s="30">
        <v>398.0160639206</v>
      </c>
      <c r="U266" s="30">
        <v>25.849518620796</v>
      </c>
      <c r="Y266" s="30">
        <v>374.72476</v>
      </c>
      <c r="Z266" s="30">
        <v>20.5680225</v>
      </c>
    </row>
    <row r="267" spans="6:26">
      <c r="F267" s="39"/>
      <c r="G267" s="40"/>
      <c r="H267" s="40"/>
      <c r="I267" s="40"/>
      <c r="J267" s="41"/>
      <c r="K267" s="40"/>
      <c r="L267" s="40"/>
      <c r="M267" s="40"/>
      <c r="N267" s="40"/>
      <c r="O267" s="40"/>
      <c r="P267" s="40"/>
      <c r="Q267" s="40"/>
      <c r="R267" s="40"/>
      <c r="T267" s="30">
        <v>413.151839607117</v>
      </c>
      <c r="U267" s="30">
        <v>26.8122390157359</v>
      </c>
      <c r="Y267" s="30">
        <v>364.59976</v>
      </c>
      <c r="Z267" s="30">
        <v>20.01213</v>
      </c>
    </row>
    <row r="268" spans="6:26">
      <c r="F268" s="39"/>
      <c r="G268" s="40"/>
      <c r="H268" s="40"/>
      <c r="I268" s="40"/>
      <c r="J268" s="41"/>
      <c r="K268" s="40"/>
      <c r="L268" s="40"/>
      <c r="M268" s="40"/>
      <c r="N268" s="40"/>
      <c r="O268" s="40"/>
      <c r="P268" s="40"/>
      <c r="Q268" s="40"/>
      <c r="R268" s="40"/>
      <c r="T268" s="30">
        <v>378.070439730536</v>
      </c>
      <c r="U268" s="30">
        <v>25.3494421680551</v>
      </c>
      <c r="Y268" s="30">
        <v>354.47476</v>
      </c>
      <c r="Z268" s="30">
        <v>19.4562375</v>
      </c>
    </row>
    <row r="269" spans="6:26">
      <c r="F269" s="39"/>
      <c r="G269" s="40"/>
      <c r="H269" s="40"/>
      <c r="I269" s="40"/>
      <c r="J269" s="41"/>
      <c r="K269" s="40"/>
      <c r="L269" s="40"/>
      <c r="M269" s="40"/>
      <c r="N269" s="40"/>
      <c r="O269" s="40"/>
      <c r="P269" s="40"/>
      <c r="Q269" s="40"/>
      <c r="R269" s="40"/>
      <c r="T269" s="30">
        <v>365.33778149748</v>
      </c>
      <c r="U269" s="30">
        <v>25.3837236912476</v>
      </c>
      <c r="Y269" s="30">
        <v>344.34976</v>
      </c>
      <c r="Z269" s="30">
        <v>18.900345</v>
      </c>
    </row>
    <row r="270" spans="6:26">
      <c r="F270" s="39"/>
      <c r="G270" s="40"/>
      <c r="H270" s="40"/>
      <c r="I270" s="40"/>
      <c r="J270" s="41"/>
      <c r="K270" s="40"/>
      <c r="L270" s="40"/>
      <c r="M270" s="40"/>
      <c r="N270" s="40"/>
      <c r="O270" s="40"/>
      <c r="P270" s="40"/>
      <c r="Q270" s="40"/>
      <c r="R270" s="40"/>
      <c r="T270" s="30">
        <v>364.579545407796</v>
      </c>
      <c r="U270" s="30">
        <v>25.6219360793994</v>
      </c>
      <c r="Y270" s="30">
        <v>334.22476</v>
      </c>
      <c r="Z270" s="30">
        <v>18.3444525</v>
      </c>
    </row>
    <row r="271" spans="6:26">
      <c r="F271" s="39"/>
      <c r="G271" s="40"/>
      <c r="H271" s="40"/>
      <c r="I271" s="40"/>
      <c r="J271" s="41"/>
      <c r="K271" s="40"/>
      <c r="L271" s="40"/>
      <c r="M271" s="40"/>
      <c r="N271" s="40"/>
      <c r="O271" s="40"/>
      <c r="P271" s="40"/>
      <c r="Q271" s="40"/>
      <c r="R271" s="40"/>
      <c r="T271" s="30">
        <v>379.173548647537</v>
      </c>
      <c r="U271" s="30">
        <v>26.0936419109329</v>
      </c>
      <c r="Y271" s="30">
        <v>324.09976</v>
      </c>
      <c r="Z271" s="30">
        <v>17.78856</v>
      </c>
    </row>
    <row r="272" spans="6:26">
      <c r="F272" s="39"/>
      <c r="G272" s="40"/>
      <c r="H272" s="40"/>
      <c r="I272" s="40"/>
      <c r="J272" s="41"/>
      <c r="K272" s="40"/>
      <c r="L272" s="40"/>
      <c r="M272" s="40"/>
      <c r="N272" s="40"/>
      <c r="O272" s="40"/>
      <c r="P272" s="40"/>
      <c r="Q272" s="40"/>
      <c r="R272" s="40"/>
      <c r="T272" s="30">
        <v>391.231477373239</v>
      </c>
      <c r="U272" s="30">
        <v>26.4451671346293</v>
      </c>
      <c r="Y272" s="30">
        <v>313.97476</v>
      </c>
      <c r="Z272" s="30">
        <v>17.2326675</v>
      </c>
    </row>
    <row r="273" spans="6:26">
      <c r="F273" s="39"/>
      <c r="G273" s="40"/>
      <c r="H273" s="40"/>
      <c r="I273" s="40"/>
      <c r="J273" s="41"/>
      <c r="K273" s="40"/>
      <c r="L273" s="40"/>
      <c r="M273" s="40"/>
      <c r="N273" s="40"/>
      <c r="O273" s="40"/>
      <c r="P273" s="40"/>
      <c r="Q273" s="40"/>
      <c r="R273" s="40"/>
      <c r="T273" s="30">
        <v>422.608352771779</v>
      </c>
      <c r="U273" s="30">
        <v>27.3048441324694</v>
      </c>
      <c r="Y273" s="30">
        <v>303.84976</v>
      </c>
      <c r="Z273" s="30">
        <v>16.676775</v>
      </c>
    </row>
    <row r="274" spans="6:26">
      <c r="F274" s="39"/>
      <c r="G274" s="40"/>
      <c r="H274" s="40"/>
      <c r="I274" s="40"/>
      <c r="J274" s="41"/>
      <c r="K274" s="40"/>
      <c r="L274" s="40"/>
      <c r="M274" s="40"/>
      <c r="N274" s="40"/>
      <c r="O274" s="40"/>
      <c r="P274" s="40"/>
      <c r="Q274" s="40"/>
      <c r="R274" s="40"/>
      <c r="T274" s="30">
        <v>472.474501337036</v>
      </c>
      <c r="U274" s="30">
        <v>26.7666632366553</v>
      </c>
      <c r="Y274" s="30">
        <v>293.72476</v>
      </c>
      <c r="Z274" s="30">
        <v>16.1208825</v>
      </c>
    </row>
    <row r="275" spans="6:26">
      <c r="F275" s="39"/>
      <c r="G275" s="40"/>
      <c r="H275" s="40"/>
      <c r="I275" s="40"/>
      <c r="J275" s="41"/>
      <c r="K275" s="40"/>
      <c r="L275" s="40"/>
      <c r="M275" s="40"/>
      <c r="N275" s="40"/>
      <c r="O275" s="40"/>
      <c r="P275" s="40"/>
      <c r="Q275" s="40"/>
      <c r="R275" s="40"/>
      <c r="T275" s="30">
        <v>527.668908258767</v>
      </c>
      <c r="U275" s="30">
        <v>26.5058688573486</v>
      </c>
      <c r="Y275" s="30">
        <v>283.59976</v>
      </c>
      <c r="Z275" s="30">
        <v>15.56499</v>
      </c>
    </row>
    <row r="276" spans="6:26">
      <c r="F276" s="39"/>
      <c r="G276" s="40"/>
      <c r="H276" s="40"/>
      <c r="I276" s="40"/>
      <c r="J276" s="41"/>
      <c r="K276" s="40"/>
      <c r="L276" s="40"/>
      <c r="M276" s="40"/>
      <c r="N276" s="40"/>
      <c r="O276" s="40"/>
      <c r="P276" s="40"/>
      <c r="Q276" s="40"/>
      <c r="R276" s="40"/>
      <c r="T276" s="30">
        <v>577.757733724159</v>
      </c>
      <c r="U276" s="30">
        <v>26.3548097192224</v>
      </c>
      <c r="Y276" s="30">
        <v>273.47476</v>
      </c>
      <c r="Z276" s="30">
        <v>15.0090975</v>
      </c>
    </row>
    <row r="277" spans="6:26">
      <c r="F277" s="39"/>
      <c r="G277" s="40"/>
      <c r="H277" s="40"/>
      <c r="I277" s="40"/>
      <c r="J277" s="41"/>
      <c r="K277" s="40"/>
      <c r="L277" s="40"/>
      <c r="M277" s="40"/>
      <c r="N277" s="40"/>
      <c r="O277" s="40"/>
      <c r="P277" s="40"/>
      <c r="Q277" s="40"/>
      <c r="R277" s="40"/>
      <c r="T277" s="30">
        <v>646.019909492954</v>
      </c>
      <c r="U277" s="30">
        <v>26.1308820220097</v>
      </c>
      <c r="Y277" s="30">
        <v>263.34976</v>
      </c>
      <c r="Z277" s="30">
        <v>14.453205</v>
      </c>
    </row>
    <row r="278" spans="6:26">
      <c r="F278" s="39"/>
      <c r="G278" s="40"/>
      <c r="H278" s="40"/>
      <c r="I278" s="40"/>
      <c r="J278" s="41"/>
      <c r="K278" s="40"/>
      <c r="L278" s="40"/>
      <c r="M278" s="40"/>
      <c r="N278" s="40"/>
      <c r="O278" s="40"/>
      <c r="P278" s="40"/>
      <c r="Q278" s="40"/>
      <c r="R278" s="40"/>
      <c r="T278" s="30">
        <v>678.007937879256</v>
      </c>
      <c r="U278" s="30">
        <v>29.5568007050293</v>
      </c>
      <c r="Y278" s="30">
        <v>253.22476</v>
      </c>
      <c r="Z278" s="30">
        <v>13.8973125</v>
      </c>
    </row>
    <row r="279" spans="6:26">
      <c r="F279" s="39"/>
      <c r="G279" s="40"/>
      <c r="H279" s="40"/>
      <c r="I279" s="40"/>
      <c r="J279" s="41"/>
      <c r="K279" s="40"/>
      <c r="L279" s="40"/>
      <c r="M279" s="40"/>
      <c r="N279" s="40"/>
      <c r="O279" s="40"/>
      <c r="P279" s="40"/>
      <c r="Q279" s="40"/>
      <c r="R279" s="40"/>
      <c r="T279" s="30">
        <v>706.74436593644</v>
      </c>
      <c r="U279" s="30">
        <v>34.4790402252391</v>
      </c>
      <c r="Y279" s="30">
        <v>243.09976</v>
      </c>
      <c r="Z279" s="30">
        <v>13.34142</v>
      </c>
    </row>
    <row r="280" spans="6:26">
      <c r="F280" s="39"/>
      <c r="G280" s="40"/>
      <c r="H280" s="40"/>
      <c r="I280" s="40"/>
      <c r="J280" s="41"/>
      <c r="K280" s="40"/>
      <c r="L280" s="40"/>
      <c r="M280" s="40"/>
      <c r="N280" s="40"/>
      <c r="O280" s="40"/>
      <c r="P280" s="40"/>
      <c r="Q280" s="40"/>
      <c r="R280" s="40"/>
      <c r="T280" s="30">
        <v>734.406878021187</v>
      </c>
      <c r="U280" s="30">
        <v>39.0894129126813</v>
      </c>
      <c r="Y280" s="30">
        <v>232.97476</v>
      </c>
      <c r="Z280" s="30">
        <v>12.7855275</v>
      </c>
    </row>
    <row r="281" spans="6:26">
      <c r="F281" s="39"/>
      <c r="G281" s="40"/>
      <c r="H281" s="40"/>
      <c r="I281" s="40"/>
      <c r="J281" s="41"/>
      <c r="K281" s="40"/>
      <c r="L281" s="40"/>
      <c r="M281" s="40"/>
      <c r="N281" s="40"/>
      <c r="O281" s="40"/>
      <c r="P281" s="40"/>
      <c r="Q281" s="40"/>
      <c r="R281" s="40"/>
      <c r="T281" s="30">
        <v>764.318436182249</v>
      </c>
      <c r="U281" s="30">
        <v>43.5852557235421</v>
      </c>
      <c r="Y281" s="30">
        <v>222.84976</v>
      </c>
      <c r="Z281" s="30">
        <v>12.229635</v>
      </c>
    </row>
    <row r="282" spans="6:26">
      <c r="F282" s="39"/>
      <c r="G282" s="40"/>
      <c r="H282" s="40"/>
      <c r="I282" s="40"/>
      <c r="J282" s="41"/>
      <c r="K282" s="40"/>
      <c r="L282" s="40"/>
      <c r="M282" s="40"/>
      <c r="N282" s="40"/>
      <c r="O282" s="40"/>
      <c r="P282" s="40"/>
      <c r="Q282" s="40"/>
      <c r="R282" s="40"/>
      <c r="T282" s="30">
        <v>793.990652062121</v>
      </c>
      <c r="U282" s="30">
        <v>48.7425034094416</v>
      </c>
      <c r="Y282" s="30">
        <v>212.72476</v>
      </c>
      <c r="Z282" s="30">
        <v>11.6737425</v>
      </c>
    </row>
    <row r="283" spans="6:26">
      <c r="F283" s="39"/>
      <c r="G283" s="40"/>
      <c r="H283" s="40"/>
      <c r="I283" s="40"/>
      <c r="J283" s="41"/>
      <c r="K283" s="40"/>
      <c r="L283" s="40"/>
      <c r="M283" s="40"/>
      <c r="N283" s="40"/>
      <c r="O283" s="40"/>
      <c r="P283" s="40"/>
      <c r="Q283" s="40"/>
      <c r="R283" s="40"/>
      <c r="T283" s="30">
        <v>824.424707394837</v>
      </c>
      <c r="U283" s="30">
        <v>52.8945287925537</v>
      </c>
      <c r="Y283" s="30">
        <v>202.59976</v>
      </c>
      <c r="Z283" s="30">
        <v>11.11785</v>
      </c>
    </row>
    <row r="284" spans="6:26">
      <c r="F284" s="39"/>
      <c r="G284" s="40"/>
      <c r="H284" s="40"/>
      <c r="I284" s="40"/>
      <c r="J284" s="41"/>
      <c r="K284" s="40"/>
      <c r="L284" s="40"/>
      <c r="M284" s="40"/>
      <c r="N284" s="40"/>
      <c r="O284" s="40"/>
      <c r="P284" s="40"/>
      <c r="Q284" s="40"/>
      <c r="R284" s="40"/>
      <c r="T284" s="30">
        <v>838.806739689396</v>
      </c>
      <c r="U284" s="30">
        <v>53.5788941478967</v>
      </c>
      <c r="Y284" s="30">
        <v>192.47476</v>
      </c>
      <c r="Z284" s="30">
        <v>10.5619575</v>
      </c>
    </row>
    <row r="285" spans="6:26">
      <c r="F285" s="39"/>
      <c r="G285" s="40"/>
      <c r="H285" s="40"/>
      <c r="I285" s="40"/>
      <c r="J285" s="41"/>
      <c r="K285" s="40"/>
      <c r="L285" s="40"/>
      <c r="M285" s="40"/>
      <c r="N285" s="40"/>
      <c r="O285" s="40"/>
      <c r="P285" s="40"/>
      <c r="Q285" s="40"/>
      <c r="R285" s="40"/>
      <c r="T285" s="30">
        <v>845.259488840893</v>
      </c>
      <c r="U285" s="30">
        <v>35.8878447341356</v>
      </c>
      <c r="Y285" s="30">
        <v>182.34976</v>
      </c>
      <c r="Z285" s="30">
        <v>10.006065</v>
      </c>
    </row>
    <row r="286" spans="6:26">
      <c r="F286" s="39"/>
      <c r="G286" s="40"/>
      <c r="H286" s="40"/>
      <c r="I286" s="40"/>
      <c r="J286" s="41"/>
      <c r="K286" s="40"/>
      <c r="L286" s="40"/>
      <c r="M286" s="40"/>
      <c r="N286" s="40"/>
      <c r="O286" s="40"/>
      <c r="P286" s="40"/>
      <c r="Q286" s="40"/>
      <c r="R286" s="40"/>
      <c r="T286" s="30">
        <v>844.37735266893</v>
      </c>
      <c r="U286" s="30">
        <v>38.2113609379821</v>
      </c>
      <c r="Y286" s="30">
        <v>172.22476</v>
      </c>
      <c r="Z286" s="30">
        <v>9.4501725</v>
      </c>
    </row>
    <row r="287" spans="6:26">
      <c r="F287" s="39"/>
      <c r="G287" s="40"/>
      <c r="H287" s="40"/>
      <c r="I287" s="40"/>
      <c r="J287" s="41"/>
      <c r="K287" s="40"/>
      <c r="L287" s="40"/>
      <c r="M287" s="40"/>
      <c r="N287" s="40"/>
      <c r="O287" s="40"/>
      <c r="P287" s="40"/>
      <c r="Q287" s="40"/>
      <c r="R287" s="40"/>
      <c r="T287" s="30">
        <v>837.428141005863</v>
      </c>
      <c r="U287" s="30">
        <v>59.3752696081456</v>
      </c>
      <c r="Y287" s="30">
        <v>162.09976</v>
      </c>
      <c r="Z287" s="30">
        <v>8.89428</v>
      </c>
    </row>
    <row r="288" spans="6:26">
      <c r="F288" s="39"/>
      <c r="G288" s="40"/>
      <c r="H288" s="40"/>
      <c r="I288" s="40"/>
      <c r="J288" s="41"/>
      <c r="K288" s="40"/>
      <c r="L288" s="40"/>
      <c r="M288" s="40"/>
      <c r="N288" s="40"/>
      <c r="O288" s="40"/>
      <c r="P288" s="40"/>
      <c r="Q288" s="40"/>
      <c r="R288" s="40"/>
      <c r="T288" s="30">
        <v>832.642320271522</v>
      </c>
      <c r="U288" s="30">
        <v>61.6026895916899</v>
      </c>
      <c r="Y288" s="30">
        <v>151.97476</v>
      </c>
      <c r="Z288" s="30">
        <v>8.3383875</v>
      </c>
    </row>
    <row r="289" spans="6:26">
      <c r="F289" s="39"/>
      <c r="G289" s="40"/>
      <c r="H289" s="40"/>
      <c r="I289" s="40"/>
      <c r="J289" s="41"/>
      <c r="K289" s="40"/>
      <c r="L289" s="40"/>
      <c r="M289" s="40"/>
      <c r="N289" s="40"/>
      <c r="O289" s="40"/>
      <c r="P289" s="40"/>
      <c r="Q289" s="40"/>
      <c r="R289" s="40"/>
      <c r="T289" s="30">
        <v>837.324325825363</v>
      </c>
      <c r="U289" s="30">
        <v>64.2859301141623</v>
      </c>
      <c r="Y289" s="30">
        <v>141.84976</v>
      </c>
      <c r="Z289" s="30">
        <v>7.782495</v>
      </c>
    </row>
    <row r="290" spans="20:26">
      <c r="T290" s="30">
        <v>840.343120950324</v>
      </c>
      <c r="U290" s="30">
        <v>66.6229078987967</v>
      </c>
      <c r="Y290" s="30">
        <v>131.72476</v>
      </c>
      <c r="Z290" s="30">
        <v>7.2266025</v>
      </c>
    </row>
    <row r="291" spans="20:26">
      <c r="T291" s="30">
        <v>842.345879872467</v>
      </c>
      <c r="U291" s="30">
        <v>68.8118749511467</v>
      </c>
      <c r="Y291" s="30">
        <v>121.59976</v>
      </c>
      <c r="Z291" s="30">
        <v>6.67071</v>
      </c>
    </row>
    <row r="292" spans="20:26">
      <c r="T292" s="30">
        <v>843.697741952073</v>
      </c>
      <c r="U292" s="30">
        <v>71.0746412424149</v>
      </c>
      <c r="Y292" s="30">
        <v>111.47476</v>
      </c>
      <c r="Z292" s="30">
        <v>6.1148175</v>
      </c>
    </row>
    <row r="293" spans="20:26">
      <c r="T293" s="30">
        <v>843.771764373136</v>
      </c>
      <c r="U293" s="30">
        <v>73.7584870770339</v>
      </c>
      <c r="Y293" s="30">
        <v>101.34976</v>
      </c>
      <c r="Z293" s="30">
        <v>5.558925</v>
      </c>
    </row>
    <row r="298" spans="25:26">
      <c r="Y298" s="42" t="s">
        <v>93</v>
      </c>
      <c r="Z298" s="42"/>
    </row>
    <row r="299" spans="20:26">
      <c r="T299" s="30" t="s">
        <v>94</v>
      </c>
      <c r="U299" s="30" t="s">
        <v>95</v>
      </c>
      <c r="Y299" s="30" t="s">
        <v>94</v>
      </c>
      <c r="Z299" s="30" t="s">
        <v>95</v>
      </c>
    </row>
    <row r="300" spans="20:26">
      <c r="T300" s="30">
        <f t="shared" ref="T300:T330" si="434">T263-Y263</f>
        <v>46.640060220097</v>
      </c>
      <c r="U300" s="30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30">
        <f t="shared" si="434"/>
        <v>28.152818987967</v>
      </c>
      <c r="U301" s="30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30">
        <f t="shared" si="434"/>
        <v>37.016461073743</v>
      </c>
      <c r="U302" s="30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30">
        <f t="shared" si="434"/>
        <v>23.2913039206</v>
      </c>
      <c r="U303" s="30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30">
        <f t="shared" si="434"/>
        <v>48.552079607117</v>
      </c>
      <c r="U304" s="30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30">
        <f t="shared" si="434"/>
        <v>23.595679730536</v>
      </c>
      <c r="U305" s="30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30">
        <f t="shared" si="434"/>
        <v>20.98802149748</v>
      </c>
      <c r="U306" s="30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30">
        <f t="shared" si="434"/>
        <v>30.354785407796</v>
      </c>
      <c r="U307" s="30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30">
        <f t="shared" si="434"/>
        <v>55.073788647537</v>
      </c>
      <c r="U308" s="30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30">
        <f t="shared" si="434"/>
        <v>77.256717373239</v>
      </c>
      <c r="U309" s="30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30">
        <f t="shared" si="434"/>
        <v>118.758592771779</v>
      </c>
      <c r="U310" s="30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30">
        <f t="shared" si="434"/>
        <v>178.749741337036</v>
      </c>
      <c r="U311" s="30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30">
        <f t="shared" si="434"/>
        <v>244.069148258767</v>
      </c>
      <c r="U312" s="30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30">
        <f t="shared" si="434"/>
        <v>304.282973724159</v>
      </c>
      <c r="U313" s="30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30">
        <f t="shared" si="434"/>
        <v>382.670149492954</v>
      </c>
      <c r="U314" s="30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30">
        <f t="shared" si="434"/>
        <v>424.783177879256</v>
      </c>
      <c r="U315" s="30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30">
        <f t="shared" si="434"/>
        <v>463.64460593644</v>
      </c>
      <c r="U316" s="30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30">
        <f t="shared" si="434"/>
        <v>501.432118021187</v>
      </c>
      <c r="U317" s="30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30">
        <f t="shared" si="434"/>
        <v>541.468676182249</v>
      </c>
      <c r="U318" s="30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30">
        <f t="shared" si="434"/>
        <v>581.265892062121</v>
      </c>
      <c r="U319" s="30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30">
        <f t="shared" si="434"/>
        <v>621.824947394837</v>
      </c>
      <c r="U320" s="30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30">
        <f t="shared" si="434"/>
        <v>646.331979689396</v>
      </c>
      <c r="U321" s="30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30">
        <f t="shared" si="434"/>
        <v>662.909728840893</v>
      </c>
      <c r="U322" s="30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30">
        <f t="shared" si="434"/>
        <v>672.15259266893</v>
      </c>
      <c r="U323" s="30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30">
        <f t="shared" si="434"/>
        <v>675.328381005863</v>
      </c>
      <c r="U324" s="30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30">
        <f t="shared" si="434"/>
        <v>680.667560271522</v>
      </c>
      <c r="U325" s="30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30">
        <f t="shared" si="434"/>
        <v>695.474565825363</v>
      </c>
      <c r="U326" s="30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30">
        <f t="shared" si="434"/>
        <v>708.618360950324</v>
      </c>
      <c r="U327" s="30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30">
        <f t="shared" si="434"/>
        <v>720.746119872467</v>
      </c>
      <c r="U328" s="30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30">
        <f t="shared" si="434"/>
        <v>732.222981952073</v>
      </c>
      <c r="U329" s="30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30">
        <f t="shared" si="434"/>
        <v>742.422004373136</v>
      </c>
      <c r="U330" s="30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2" t="s">
        <v>96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>
      <c r="A3" s="22"/>
      <c r="B3" s="23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>
      <c r="A4" s="22"/>
      <c r="C4" s="23" t="s">
        <v>97</v>
      </c>
      <c r="D4" s="23"/>
      <c r="E4" s="22"/>
      <c r="F4" s="22"/>
      <c r="G4" s="22"/>
      <c r="H4" s="22"/>
      <c r="I4" s="22"/>
      <c r="J4" s="22"/>
      <c r="K4" s="22"/>
      <c r="L4" s="22"/>
      <c r="M4" s="22"/>
      <c r="N4" s="22"/>
    </row>
    <row r="5" spans="1:14">
      <c r="A5" s="22"/>
      <c r="C5" s="23" t="s">
        <v>98</v>
      </c>
      <c r="D5" s="23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>
      <c r="A6" s="22"/>
      <c r="B6" s="24"/>
      <c r="D6" s="22"/>
      <c r="E6" s="22"/>
      <c r="F6" s="22" t="s">
        <v>99</v>
      </c>
      <c r="G6" s="22"/>
      <c r="H6" s="22"/>
      <c r="I6" s="22"/>
      <c r="J6" s="22"/>
      <c r="K6" s="22"/>
      <c r="L6" s="22"/>
      <c r="M6" s="22"/>
      <c r="N6" s="22"/>
    </row>
    <row r="7" spans="1:14">
      <c r="A7" s="22"/>
      <c r="B7" s="22"/>
      <c r="C7" s="22"/>
      <c r="D7" s="25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4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>
      <c r="A10" s="22"/>
      <c r="B10" s="22"/>
      <c r="C10" s="22"/>
      <c r="D10" s="22"/>
      <c r="E10" s="22"/>
      <c r="G10" s="22"/>
      <c r="H10" s="22"/>
      <c r="I10" s="22"/>
      <c r="J10" s="22"/>
      <c r="K10" s="22"/>
      <c r="L10" s="22"/>
      <c r="M10" s="22"/>
      <c r="N10" s="22"/>
    </row>
    <row r="11" spans="1:14">
      <c r="A11" s="22"/>
      <c r="B11" s="22"/>
      <c r="C11" s="26" t="s">
        <v>4</v>
      </c>
      <c r="D11" s="27" t="s">
        <v>12</v>
      </c>
      <c r="E11" s="28" t="s">
        <v>42</v>
      </c>
      <c r="F11" s="27" t="s">
        <v>11</v>
      </c>
      <c r="G11" s="24" t="s">
        <v>6</v>
      </c>
      <c r="H11" s="25" t="s">
        <v>73</v>
      </c>
      <c r="I11" s="25" t="s">
        <v>74</v>
      </c>
      <c r="J11" s="25" t="s">
        <v>75</v>
      </c>
      <c r="K11" s="25" t="s">
        <v>76</v>
      </c>
      <c r="L11" s="25" t="s">
        <v>77</v>
      </c>
      <c r="M11" s="25" t="s">
        <v>78</v>
      </c>
      <c r="N11" s="25" t="s">
        <v>79</v>
      </c>
    </row>
    <row r="12" spans="1:38">
      <c r="A12" s="22"/>
      <c r="B12" s="22"/>
      <c r="C12" s="22" t="s">
        <v>100</v>
      </c>
      <c r="D12" t="s">
        <v>17</v>
      </c>
      <c r="E12">
        <v>1</v>
      </c>
      <c r="F12" s="29">
        <v>2020</v>
      </c>
      <c r="G12" s="29" t="s">
        <v>101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30"/>
      <c r="Q12" s="30"/>
      <c r="AE12" s="29" t="s">
        <v>89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9">
        <v>2020</v>
      </c>
      <c r="G13" s="29" t="s">
        <v>90</v>
      </c>
      <c r="P13" s="30"/>
      <c r="Q13" s="30"/>
      <c r="AE13" s="29" t="s">
        <v>90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9">
        <v>2021</v>
      </c>
      <c r="G14" s="29" t="s">
        <v>101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30"/>
      <c r="Q14" s="30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9">
        <v>2021</v>
      </c>
      <c r="G15" s="29" t="s">
        <v>90</v>
      </c>
      <c r="P15" s="30"/>
      <c r="Q15" s="30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9">
        <v>2022</v>
      </c>
      <c r="G16" s="29" t="s">
        <v>101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30"/>
      <c r="Q16" s="30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9">
        <v>2022</v>
      </c>
      <c r="G17" s="29" t="s">
        <v>90</v>
      </c>
      <c r="P17" s="30"/>
      <c r="Q17" s="30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9">
        <v>2023</v>
      </c>
      <c r="G18" s="29" t="s">
        <v>101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30"/>
      <c r="Q18" s="30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9">
        <v>2023</v>
      </c>
      <c r="G19" s="29" t="s">
        <v>90</v>
      </c>
      <c r="P19" s="30"/>
      <c r="Q19" s="30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9">
        <v>2024</v>
      </c>
      <c r="G20" s="29" t="s">
        <v>101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30"/>
      <c r="Q20" s="30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9">
        <v>2024</v>
      </c>
      <c r="G21" s="29" t="s">
        <v>90</v>
      </c>
      <c r="P21" s="30"/>
      <c r="Q21" s="30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9">
        <v>2025</v>
      </c>
      <c r="G22" s="29" t="s">
        <v>101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30"/>
      <c r="Q22" s="30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9">
        <v>2025</v>
      </c>
      <c r="G23" s="29" t="s">
        <v>90</v>
      </c>
      <c r="P23" s="30"/>
      <c r="Q23" s="30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9">
        <v>2026</v>
      </c>
      <c r="G24" s="29" t="s">
        <v>101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30"/>
      <c r="Q24" s="30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9">
        <v>2026</v>
      </c>
      <c r="G25" s="29" t="s">
        <v>90</v>
      </c>
      <c r="P25" s="30"/>
      <c r="Q25" s="30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9">
        <v>2027</v>
      </c>
      <c r="G26" s="29" t="s">
        <v>101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30"/>
      <c r="Q26" s="30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9">
        <v>2027</v>
      </c>
      <c r="G27" s="29" t="s">
        <v>90</v>
      </c>
      <c r="P27" s="30"/>
      <c r="Q27" s="30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9">
        <v>2028</v>
      </c>
      <c r="G28" s="29" t="s">
        <v>101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30"/>
      <c r="Q28" s="30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9">
        <v>2028</v>
      </c>
      <c r="G29" s="29" t="s">
        <v>90</v>
      </c>
      <c r="P29" s="30"/>
      <c r="Q29" s="30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9">
        <v>2029</v>
      </c>
      <c r="G30" s="29" t="s">
        <v>101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30"/>
      <c r="Q30" s="30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9">
        <v>2029</v>
      </c>
      <c r="G31" s="29" t="s">
        <v>90</v>
      </c>
      <c r="P31" s="30"/>
      <c r="Q31" s="30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9">
        <v>2030</v>
      </c>
      <c r="G32" s="29" t="s">
        <v>101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30"/>
      <c r="Q32" s="30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9">
        <v>2030</v>
      </c>
      <c r="G33" s="29" t="s">
        <v>90</v>
      </c>
      <c r="P33" s="30"/>
      <c r="Q33" s="30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9">
        <v>2031</v>
      </c>
      <c r="G34" s="29" t="s">
        <v>101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30"/>
      <c r="Q34" s="30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9">
        <v>2031</v>
      </c>
      <c r="G35" s="29" t="s">
        <v>90</v>
      </c>
      <c r="P35" s="30"/>
      <c r="Q35" s="30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9">
        <v>2032</v>
      </c>
      <c r="G36" s="29" t="s">
        <v>101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30"/>
      <c r="Q36" s="30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9">
        <v>2032</v>
      </c>
      <c r="G37" s="29" t="s">
        <v>90</v>
      </c>
      <c r="P37" s="30"/>
      <c r="Q37" s="30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9">
        <v>2033</v>
      </c>
      <c r="G38" s="29" t="s">
        <v>101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30"/>
      <c r="Q38" s="30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9">
        <v>2033</v>
      </c>
      <c r="G39" s="29" t="s">
        <v>90</v>
      </c>
      <c r="P39" s="30"/>
      <c r="Q39" s="30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9">
        <v>2034</v>
      </c>
      <c r="G40" s="29" t="s">
        <v>101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30"/>
      <c r="Q40" s="30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9">
        <v>2034</v>
      </c>
      <c r="G41" s="29" t="s">
        <v>90</v>
      </c>
      <c r="P41" s="30"/>
      <c r="Q41" s="30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9">
        <v>2035</v>
      </c>
      <c r="G42" s="29" t="s">
        <v>101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30"/>
      <c r="Q42" s="30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9">
        <v>2035</v>
      </c>
      <c r="G43" s="29" t="s">
        <v>90</v>
      </c>
      <c r="P43" s="30"/>
      <c r="Q43" s="30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9">
        <v>2036</v>
      </c>
      <c r="G44" s="29" t="s">
        <v>101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30"/>
      <c r="Q44" s="30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9">
        <v>2036</v>
      </c>
      <c r="G45" s="29" t="s">
        <v>90</v>
      </c>
      <c r="P45" s="30"/>
      <c r="Q45" s="30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9">
        <v>2037</v>
      </c>
      <c r="G46" s="29" t="s">
        <v>101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30"/>
      <c r="Q46" s="30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9">
        <v>2037</v>
      </c>
      <c r="G47" s="29" t="s">
        <v>90</v>
      </c>
      <c r="P47" s="30"/>
      <c r="Q47" s="30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9">
        <v>2038</v>
      </c>
      <c r="G48" s="29" t="s">
        <v>101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30"/>
      <c r="Q48" s="30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9">
        <v>2038</v>
      </c>
      <c r="G49" s="29" t="s">
        <v>90</v>
      </c>
      <c r="P49" s="30"/>
      <c r="Q49" s="30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9">
        <v>2039</v>
      </c>
      <c r="G50" s="29" t="s">
        <v>101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30"/>
      <c r="Q50" s="30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9">
        <v>2039</v>
      </c>
      <c r="G51" s="29" t="s">
        <v>90</v>
      </c>
      <c r="P51" s="30"/>
      <c r="Q51" s="30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9">
        <v>2040</v>
      </c>
      <c r="G52" s="29" t="s">
        <v>101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30"/>
      <c r="Q52" s="30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9">
        <v>2040</v>
      </c>
      <c r="G53" s="29" t="s">
        <v>90</v>
      </c>
      <c r="P53" s="30"/>
      <c r="Q53" s="30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9">
        <v>2041</v>
      </c>
      <c r="G54" s="29" t="s">
        <v>101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30"/>
      <c r="Q54" s="30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9">
        <v>2041</v>
      </c>
      <c r="G55" s="29" t="s">
        <v>90</v>
      </c>
      <c r="P55" s="30"/>
      <c r="Q55" s="30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9">
        <v>2042</v>
      </c>
      <c r="G56" s="29" t="s">
        <v>101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30"/>
      <c r="Q56" s="30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9">
        <v>2042</v>
      </c>
      <c r="G57" s="29" t="s">
        <v>90</v>
      </c>
      <c r="P57" s="30"/>
      <c r="Q57" s="30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9">
        <v>2043</v>
      </c>
      <c r="G58" s="29" t="s">
        <v>101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30"/>
      <c r="Q58" s="30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9">
        <v>2043</v>
      </c>
      <c r="G59" s="29" t="s">
        <v>90</v>
      </c>
      <c r="P59" s="30"/>
      <c r="Q59" s="30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9">
        <v>2044</v>
      </c>
      <c r="G60" s="29" t="s">
        <v>101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30"/>
      <c r="Q60" s="30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9">
        <v>2044</v>
      </c>
      <c r="G61" s="29" t="s">
        <v>90</v>
      </c>
      <c r="P61" s="30"/>
      <c r="Q61" s="30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9">
        <v>2045</v>
      </c>
      <c r="G62" s="29" t="s">
        <v>101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30"/>
      <c r="Q62" s="30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9">
        <v>2045</v>
      </c>
      <c r="G63" s="29" t="s">
        <v>90</v>
      </c>
      <c r="P63" s="30"/>
      <c r="Q63" s="30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9">
        <v>2046</v>
      </c>
      <c r="G64" s="29" t="s">
        <v>101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30"/>
      <c r="Q64" s="30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9">
        <v>2046</v>
      </c>
      <c r="G65" s="29" t="s">
        <v>90</v>
      </c>
      <c r="P65" s="30"/>
      <c r="Q65" s="30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9">
        <v>2047</v>
      </c>
      <c r="G66" s="29" t="s">
        <v>101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30"/>
      <c r="Q66" s="30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9">
        <v>2047</v>
      </c>
      <c r="G67" s="29" t="s">
        <v>90</v>
      </c>
      <c r="P67" s="30"/>
      <c r="Q67" s="30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9">
        <v>2048</v>
      </c>
      <c r="G68" s="29" t="s">
        <v>101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30"/>
      <c r="Q68" s="30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9">
        <v>2048</v>
      </c>
      <c r="G69" s="29" t="s">
        <v>90</v>
      </c>
      <c r="P69" s="30"/>
      <c r="Q69" s="30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9">
        <v>2049</v>
      </c>
      <c r="G70" s="29" t="s">
        <v>101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30"/>
      <c r="Q70" s="30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9">
        <v>2049</v>
      </c>
      <c r="G71" s="29" t="s">
        <v>90</v>
      </c>
      <c r="P71" s="30"/>
      <c r="Q71" s="30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9">
        <v>2050</v>
      </c>
      <c r="G72" s="29" t="s">
        <v>101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30"/>
      <c r="Q72" s="30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9">
        <v>2050</v>
      </c>
      <c r="G73" s="29" t="s">
        <v>90</v>
      </c>
      <c r="P73" s="30"/>
      <c r="Q73" s="30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102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1" t="s">
        <v>103</v>
      </c>
      <c r="Z2" s="21" t="s">
        <v>104</v>
      </c>
      <c r="AA2" s="21" t="s">
        <v>105</v>
      </c>
      <c r="AB2" s="21" t="s">
        <v>106</v>
      </c>
      <c r="AC2" s="21">
        <v>2020</v>
      </c>
      <c r="AD2" s="21">
        <v>0</v>
      </c>
      <c r="AE2" s="21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1" t="s">
        <v>103</v>
      </c>
      <c r="Z3" s="21" t="s">
        <v>104</v>
      </c>
      <c r="AA3" s="21" t="s">
        <v>105</v>
      </c>
      <c r="AB3" s="21" t="s">
        <v>106</v>
      </c>
      <c r="AC3" s="21">
        <v>2021</v>
      </c>
      <c r="AD3" s="62" t="s">
        <v>107</v>
      </c>
      <c r="AE3" s="21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1" t="s">
        <v>103</v>
      </c>
      <c r="Z4" s="21" t="s">
        <v>104</v>
      </c>
      <c r="AA4" s="21" t="s">
        <v>105</v>
      </c>
      <c r="AB4" s="21" t="s">
        <v>106</v>
      </c>
      <c r="AC4" s="21">
        <v>2022</v>
      </c>
      <c r="AD4" s="62" t="s">
        <v>108</v>
      </c>
      <c r="AE4" s="21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1" t="s">
        <v>103</v>
      </c>
      <c r="Z5" s="21" t="s">
        <v>104</v>
      </c>
      <c r="AA5" s="21" t="s">
        <v>105</v>
      </c>
      <c r="AB5" s="21" t="s">
        <v>106</v>
      </c>
      <c r="AC5" s="21">
        <v>2023</v>
      </c>
      <c r="AD5" s="21">
        <v>0.000408</v>
      </c>
      <c r="AE5" s="21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1" t="s">
        <v>103</v>
      </c>
      <c r="Z6" s="21" t="s">
        <v>104</v>
      </c>
      <c r="AA6" s="21" t="s">
        <v>105</v>
      </c>
      <c r="AB6" s="21" t="s">
        <v>106</v>
      </c>
      <c r="AC6" s="21">
        <v>2024</v>
      </c>
      <c r="AD6" s="21">
        <v>0.002892</v>
      </c>
      <c r="AE6" s="21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1" t="s">
        <v>103</v>
      </c>
      <c r="Z7" s="21" t="s">
        <v>104</v>
      </c>
      <c r="AA7" s="21" t="s">
        <v>105</v>
      </c>
      <c r="AB7" s="21" t="s">
        <v>106</v>
      </c>
      <c r="AC7" s="21">
        <v>2025</v>
      </c>
      <c r="AD7" s="21">
        <v>0.006834</v>
      </c>
      <c r="AE7" s="21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1" t="s">
        <v>103</v>
      </c>
      <c r="Z8" s="21" t="s">
        <v>104</v>
      </c>
      <c r="AA8" s="21" t="s">
        <v>105</v>
      </c>
      <c r="AB8" s="21" t="s">
        <v>106</v>
      </c>
      <c r="AC8" s="21">
        <v>2026</v>
      </c>
      <c r="AD8" s="21">
        <v>0.014277</v>
      </c>
      <c r="AE8" s="21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1" t="s">
        <v>103</v>
      </c>
      <c r="Z9" s="21" t="s">
        <v>104</v>
      </c>
      <c r="AA9" s="21" t="s">
        <v>105</v>
      </c>
      <c r="AB9" s="21" t="s">
        <v>106</v>
      </c>
      <c r="AC9" s="21">
        <v>2027</v>
      </c>
      <c r="AD9" s="21">
        <v>0.024627</v>
      </c>
      <c r="AE9" s="21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1" t="s">
        <v>103</v>
      </c>
      <c r="Z10" s="21" t="s">
        <v>104</v>
      </c>
      <c r="AA10" s="21" t="s">
        <v>105</v>
      </c>
      <c r="AB10" s="21" t="s">
        <v>106</v>
      </c>
      <c r="AC10" s="21">
        <v>2028</v>
      </c>
      <c r="AD10" s="21">
        <v>0.039826</v>
      </c>
      <c r="AE10" s="21">
        <v>5.31637274</v>
      </c>
    </row>
    <row r="11" spans="1:31">
      <c r="A11" s="16" t="s">
        <v>109</v>
      </c>
      <c r="B11" s="16"/>
      <c r="C11" s="18" t="s">
        <v>110</v>
      </c>
      <c r="D11" s="16"/>
      <c r="E11" s="16"/>
      <c r="F11" s="16"/>
      <c r="G11" s="20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1" t="s">
        <v>103</v>
      </c>
      <c r="Z11" s="21" t="s">
        <v>104</v>
      </c>
      <c r="AA11" s="21" t="s">
        <v>105</v>
      </c>
      <c r="AB11" s="21" t="s">
        <v>106</v>
      </c>
      <c r="AC11" s="21">
        <v>2029</v>
      </c>
      <c r="AD11" s="21">
        <v>0.060269</v>
      </c>
      <c r="AE11" s="21">
        <v>8.04530881</v>
      </c>
    </row>
    <row r="12" spans="1:31">
      <c r="A12" s="16"/>
      <c r="B12" s="16"/>
      <c r="C12" s="19" t="s">
        <v>110</v>
      </c>
      <c r="D12" s="16"/>
      <c r="E12" s="16"/>
      <c r="F12" s="16"/>
      <c r="G12" s="20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1" t="s">
        <v>103</v>
      </c>
      <c r="Z12" s="21" t="s">
        <v>104</v>
      </c>
      <c r="AA12" s="21" t="s">
        <v>105</v>
      </c>
      <c r="AB12" s="21" t="s">
        <v>106</v>
      </c>
      <c r="AC12" s="21">
        <v>2030</v>
      </c>
      <c r="AD12" s="21">
        <v>0.090033</v>
      </c>
      <c r="AE12" s="21">
        <v>12.01850517</v>
      </c>
    </row>
    <row r="13" spans="1:31">
      <c r="A13" s="16"/>
      <c r="B13" s="16"/>
      <c r="C13" s="19" t="s">
        <v>110</v>
      </c>
      <c r="D13" s="16"/>
      <c r="E13" s="16"/>
      <c r="F13" s="16"/>
      <c r="G13" s="20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1" t="s">
        <v>103</v>
      </c>
      <c r="Z13" s="21" t="s">
        <v>104</v>
      </c>
      <c r="AA13" s="21" t="s">
        <v>105</v>
      </c>
      <c r="AB13" s="21" t="s">
        <v>106</v>
      </c>
      <c r="AC13" s="21">
        <v>2031</v>
      </c>
      <c r="AD13" s="21">
        <v>0.128698</v>
      </c>
      <c r="AE13" s="21">
        <v>17.17989602</v>
      </c>
    </row>
    <row r="14" spans="3:31">
      <c r="C14" s="19" t="s">
        <v>110</v>
      </c>
      <c r="D14" s="16"/>
      <c r="E14" s="16"/>
      <c r="F14" s="16"/>
      <c r="G14" s="20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1" t="s">
        <v>103</v>
      </c>
      <c r="Z14" s="21" t="s">
        <v>104</v>
      </c>
      <c r="AA14" s="21" t="s">
        <v>105</v>
      </c>
      <c r="AB14" s="21" t="s">
        <v>106</v>
      </c>
      <c r="AC14" s="21">
        <v>2032</v>
      </c>
      <c r="AD14" s="21">
        <v>0.174839</v>
      </c>
      <c r="AE14" s="21">
        <v>23.33925811</v>
      </c>
    </row>
    <row r="15" spans="3:31">
      <c r="C15" s="19" t="s">
        <v>110</v>
      </c>
      <c r="D15" s="16"/>
      <c r="E15" s="16"/>
      <c r="F15" s="16"/>
      <c r="G15" s="20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1" t="s">
        <v>103</v>
      </c>
      <c r="Z15" s="21" t="s">
        <v>104</v>
      </c>
      <c r="AA15" s="21" t="s">
        <v>105</v>
      </c>
      <c r="AB15" s="21" t="s">
        <v>106</v>
      </c>
      <c r="AC15" s="21">
        <v>2033</v>
      </c>
      <c r="AD15" s="21">
        <v>0.226683</v>
      </c>
      <c r="AE15" s="21">
        <v>30.25991367</v>
      </c>
    </row>
    <row r="16" spans="3:31">
      <c r="C16" s="19" t="s">
        <v>110</v>
      </c>
      <c r="D16" s="16"/>
      <c r="E16" s="16"/>
      <c r="F16" s="16"/>
      <c r="G16" s="20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1" t="s">
        <v>103</v>
      </c>
      <c r="Z16" s="21" t="s">
        <v>104</v>
      </c>
      <c r="AA16" s="21" t="s">
        <v>105</v>
      </c>
      <c r="AB16" s="21" t="s">
        <v>106</v>
      </c>
      <c r="AC16" s="21">
        <v>2034</v>
      </c>
      <c r="AD16" s="21">
        <v>0.282711</v>
      </c>
      <c r="AE16" s="21">
        <v>37.73909139</v>
      </c>
    </row>
    <row r="17" spans="3:31">
      <c r="C17" s="19" t="s">
        <v>110</v>
      </c>
      <c r="D17" s="16"/>
      <c r="E17" s="16"/>
      <c r="F17" s="16"/>
      <c r="G17" s="20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1" t="s">
        <v>103</v>
      </c>
      <c r="Z17" s="21" t="s">
        <v>104</v>
      </c>
      <c r="AA17" s="21" t="s">
        <v>105</v>
      </c>
      <c r="AB17" s="21" t="s">
        <v>106</v>
      </c>
      <c r="AC17" s="21">
        <v>2035</v>
      </c>
      <c r="AD17" s="21">
        <v>0.354461</v>
      </c>
      <c r="AE17" s="21">
        <v>47.31699889</v>
      </c>
    </row>
    <row r="18" spans="3:31">
      <c r="C18" s="19" t="s">
        <v>110</v>
      </c>
      <c r="D18" s="16"/>
      <c r="E18" s="16"/>
      <c r="F18" s="16"/>
      <c r="G18" s="20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1" t="s">
        <v>103</v>
      </c>
      <c r="Z18" s="21" t="s">
        <v>104</v>
      </c>
      <c r="AA18" s="21" t="s">
        <v>105</v>
      </c>
      <c r="AB18" s="21" t="s">
        <v>106</v>
      </c>
      <c r="AC18" s="21">
        <v>2036</v>
      </c>
      <c r="AD18" s="21">
        <v>0.433806</v>
      </c>
      <c r="AE18" s="21">
        <v>57.90876294</v>
      </c>
    </row>
    <row r="19" spans="3:31">
      <c r="C19" s="19" t="s">
        <v>110</v>
      </c>
      <c r="D19" s="16"/>
      <c r="E19" s="16"/>
      <c r="F19" s="16"/>
      <c r="G19" s="20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1" t="s">
        <v>103</v>
      </c>
      <c r="Z19" s="21" t="s">
        <v>104</v>
      </c>
      <c r="AA19" s="21" t="s">
        <v>105</v>
      </c>
      <c r="AB19" s="21" t="s">
        <v>106</v>
      </c>
      <c r="AC19" s="21">
        <v>2037</v>
      </c>
      <c r="AD19" s="21">
        <v>0.519609</v>
      </c>
      <c r="AE19" s="21">
        <v>69.36260541</v>
      </c>
    </row>
    <row r="20" spans="3:31">
      <c r="C20" s="19" t="s">
        <v>110</v>
      </c>
      <c r="D20" s="16"/>
      <c r="E20" s="16"/>
      <c r="F20" s="16"/>
      <c r="G20" s="20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1" t="s">
        <v>103</v>
      </c>
      <c r="Z20" s="21" t="s">
        <v>104</v>
      </c>
      <c r="AA20" s="21" t="s">
        <v>105</v>
      </c>
      <c r="AB20" s="21" t="s">
        <v>106</v>
      </c>
      <c r="AC20" s="21">
        <v>2038</v>
      </c>
      <c r="AD20" s="21">
        <v>0.609184</v>
      </c>
      <c r="AE20" s="21">
        <v>81.31997216</v>
      </c>
    </row>
    <row r="21" spans="3:31">
      <c r="C21" s="19" t="s">
        <v>110</v>
      </c>
      <c r="D21" s="16"/>
      <c r="E21" s="16"/>
      <c r="F21" s="16"/>
      <c r="G21" s="20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1" t="s">
        <v>103</v>
      </c>
      <c r="Z21" s="21" t="s">
        <v>104</v>
      </c>
      <c r="AA21" s="21" t="s">
        <v>105</v>
      </c>
      <c r="AB21" s="21" t="s">
        <v>106</v>
      </c>
      <c r="AC21" s="21">
        <v>2039</v>
      </c>
      <c r="AD21" s="21">
        <v>0.699548</v>
      </c>
      <c r="AE21" s="21">
        <v>93.38266252</v>
      </c>
    </row>
    <row r="22" spans="3:31">
      <c r="C22" s="19" t="s">
        <v>110</v>
      </c>
      <c r="D22" s="16"/>
      <c r="E22" s="16"/>
      <c r="F22" s="16"/>
      <c r="G22" s="20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1" t="s">
        <v>103</v>
      </c>
      <c r="Z22" s="21" t="s">
        <v>104</v>
      </c>
      <c r="AA22" s="21" t="s">
        <v>105</v>
      </c>
      <c r="AB22" s="21" t="s">
        <v>106</v>
      </c>
      <c r="AC22" s="21">
        <v>2040</v>
      </c>
      <c r="AD22" s="21">
        <v>0.801257</v>
      </c>
      <c r="AE22" s="21">
        <v>106.95979693</v>
      </c>
    </row>
    <row r="23" spans="3:31">
      <c r="C23" s="19" t="s">
        <v>110</v>
      </c>
      <c r="D23" s="16"/>
      <c r="E23" s="16"/>
      <c r="F23" s="16"/>
      <c r="G23" s="20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1" t="s">
        <v>103</v>
      </c>
      <c r="Z23" s="21" t="s">
        <v>104</v>
      </c>
      <c r="AA23" s="21" t="s">
        <v>105</v>
      </c>
      <c r="AB23" s="21" t="s">
        <v>106</v>
      </c>
      <c r="AC23" s="21">
        <v>2041</v>
      </c>
      <c r="AD23" s="21">
        <v>0.899994</v>
      </c>
      <c r="AE23" s="21">
        <v>120.14019906</v>
      </c>
    </row>
    <row r="24" spans="3:31">
      <c r="C24" s="19" t="s">
        <v>110</v>
      </c>
      <c r="D24" s="16"/>
      <c r="E24" s="16"/>
      <c r="F24" s="16"/>
      <c r="G24" s="20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1" t="s">
        <v>103</v>
      </c>
      <c r="Z24" s="21" t="s">
        <v>104</v>
      </c>
      <c r="AA24" s="21" t="s">
        <v>105</v>
      </c>
      <c r="AB24" s="21" t="s">
        <v>106</v>
      </c>
      <c r="AC24" s="21">
        <v>2042</v>
      </c>
      <c r="AD24" s="21">
        <v>1.005327</v>
      </c>
      <c r="AE24" s="21">
        <v>134.20110123</v>
      </c>
    </row>
    <row r="25" spans="3:31">
      <c r="C25" s="19" t="s">
        <v>110</v>
      </c>
      <c r="D25" s="16"/>
      <c r="E25" s="16"/>
      <c r="F25" s="16"/>
      <c r="G25" s="20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1" t="s">
        <v>103</v>
      </c>
      <c r="Z25" s="21" t="s">
        <v>104</v>
      </c>
      <c r="AA25" s="21" t="s">
        <v>105</v>
      </c>
      <c r="AB25" s="21" t="s">
        <v>106</v>
      </c>
      <c r="AC25" s="21">
        <v>2043</v>
      </c>
      <c r="AD25" s="21">
        <v>1.113308</v>
      </c>
      <c r="AE25" s="21">
        <v>148.61548492</v>
      </c>
    </row>
    <row r="26" spans="3:31">
      <c r="C26" s="19" t="s">
        <v>110</v>
      </c>
      <c r="D26" s="16"/>
      <c r="E26" s="16"/>
      <c r="F26" s="16"/>
      <c r="G26" s="20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1" t="s">
        <v>103</v>
      </c>
      <c r="Z26" s="21" t="s">
        <v>104</v>
      </c>
      <c r="AA26" s="21" t="s">
        <v>105</v>
      </c>
      <c r="AB26" s="21" t="s">
        <v>106</v>
      </c>
      <c r="AC26" s="21">
        <v>2044</v>
      </c>
      <c r="AD26" s="21">
        <v>1.220228</v>
      </c>
      <c r="AE26" s="21">
        <v>162.88823572</v>
      </c>
    </row>
    <row r="27" spans="3:31">
      <c r="C27" s="19" t="s">
        <v>110</v>
      </c>
      <c r="D27" s="16"/>
      <c r="E27" s="16"/>
      <c r="F27" s="16"/>
      <c r="G27" s="20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1" t="s">
        <v>103</v>
      </c>
      <c r="Z27" s="21" t="s">
        <v>104</v>
      </c>
      <c r="AA27" s="21" t="s">
        <v>105</v>
      </c>
      <c r="AB27" s="21" t="s">
        <v>106</v>
      </c>
      <c r="AC27" s="21">
        <v>2045</v>
      </c>
      <c r="AD27" s="21">
        <v>1.318649</v>
      </c>
      <c r="AE27" s="21">
        <v>176.02645501</v>
      </c>
    </row>
    <row r="28" spans="3:31">
      <c r="C28" s="19" t="s">
        <v>110</v>
      </c>
      <c r="D28" s="16"/>
      <c r="E28" s="16"/>
      <c r="F28" s="16"/>
      <c r="G28" s="20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1" t="s">
        <v>103</v>
      </c>
      <c r="Z28" s="21" t="s">
        <v>104</v>
      </c>
      <c r="AA28" s="21" t="s">
        <v>105</v>
      </c>
      <c r="AB28" s="21" t="s">
        <v>106</v>
      </c>
      <c r="AC28" s="21">
        <v>2046</v>
      </c>
      <c r="AD28" s="21">
        <v>1.418826</v>
      </c>
      <c r="AE28" s="21">
        <v>189.39908274</v>
      </c>
    </row>
    <row r="29" spans="3:31">
      <c r="C29" s="19" t="s">
        <v>110</v>
      </c>
      <c r="D29" s="16"/>
      <c r="E29" s="16"/>
      <c r="F29" s="16"/>
      <c r="G29" s="20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1" t="s">
        <v>103</v>
      </c>
      <c r="Z29" s="21" t="s">
        <v>104</v>
      </c>
      <c r="AA29" s="21" t="s">
        <v>105</v>
      </c>
      <c r="AB29" s="21" t="s">
        <v>106</v>
      </c>
      <c r="AC29" s="21">
        <v>2047</v>
      </c>
      <c r="AD29" s="21">
        <v>1.512308</v>
      </c>
      <c r="AE29" s="21">
        <v>201.87799492</v>
      </c>
    </row>
    <row r="30" spans="3:31">
      <c r="C30" s="19" t="s">
        <v>110</v>
      </c>
      <c r="D30" s="16"/>
      <c r="E30" s="16"/>
      <c r="F30" s="16"/>
      <c r="G30" s="20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1" t="s">
        <v>103</v>
      </c>
      <c r="Z30" s="21" t="s">
        <v>104</v>
      </c>
      <c r="AA30" s="21" t="s">
        <v>105</v>
      </c>
      <c r="AB30" s="21" t="s">
        <v>106</v>
      </c>
      <c r="AC30" s="21">
        <v>2048</v>
      </c>
      <c r="AD30" s="21">
        <v>1.598074</v>
      </c>
      <c r="AE30" s="21">
        <v>213.32689826</v>
      </c>
    </row>
    <row r="31" spans="3:31">
      <c r="C31" s="19" t="s">
        <v>110</v>
      </c>
      <c r="D31" s="16"/>
      <c r="E31" s="16"/>
      <c r="F31" s="16"/>
      <c r="G31" s="20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1" t="s">
        <v>103</v>
      </c>
      <c r="Z31" s="21" t="s">
        <v>104</v>
      </c>
      <c r="AA31" s="21" t="s">
        <v>105</v>
      </c>
      <c r="AB31" s="21" t="s">
        <v>106</v>
      </c>
      <c r="AC31" s="21">
        <v>2049</v>
      </c>
      <c r="AD31" s="21">
        <v>1.677539</v>
      </c>
      <c r="AE31" s="21">
        <v>223.93468111</v>
      </c>
    </row>
    <row r="32" spans="3:31">
      <c r="C32" s="19" t="s">
        <v>110</v>
      </c>
      <c r="D32" s="16"/>
      <c r="E32" s="16"/>
      <c r="F32" s="16"/>
      <c r="G32" s="20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1" t="s">
        <v>103</v>
      </c>
      <c r="Z32" s="21" t="s">
        <v>104</v>
      </c>
      <c r="AA32" s="21" t="s">
        <v>105</v>
      </c>
      <c r="AB32" s="21" t="s">
        <v>106</v>
      </c>
      <c r="AC32" s="21">
        <v>2050</v>
      </c>
      <c r="AD32" s="21">
        <v>1.749768</v>
      </c>
      <c r="AE32" s="21">
        <v>233.57653032</v>
      </c>
    </row>
    <row r="33" spans="3:31">
      <c r="C33" s="19" t="s">
        <v>110</v>
      </c>
      <c r="D33" s="16"/>
      <c r="E33" s="16"/>
      <c r="F33" s="16"/>
      <c r="G33" s="20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1" t="s">
        <v>103</v>
      </c>
      <c r="Z33" s="21" t="s">
        <v>104</v>
      </c>
      <c r="AA33" s="21" t="s">
        <v>105</v>
      </c>
      <c r="AB33" s="21" t="s">
        <v>111</v>
      </c>
      <c r="AC33" s="21">
        <v>2050</v>
      </c>
      <c r="AD33" s="21">
        <v>7.585323</v>
      </c>
      <c r="AE33" s="21">
        <v>1012.56476727</v>
      </c>
    </row>
    <row r="34" spans="3:31">
      <c r="C34" s="19" t="s">
        <v>110</v>
      </c>
      <c r="D34" s="16"/>
      <c r="E34" s="16"/>
      <c r="F34" s="16"/>
      <c r="G34" s="20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1" t="s">
        <v>103</v>
      </c>
      <c r="Z34" s="21" t="s">
        <v>104</v>
      </c>
      <c r="AA34" s="21" t="s">
        <v>105</v>
      </c>
      <c r="AB34" s="21" t="s">
        <v>111</v>
      </c>
      <c r="AC34" s="21">
        <v>2049</v>
      </c>
      <c r="AD34" s="21">
        <v>7.222149</v>
      </c>
      <c r="AE34" s="21">
        <v>964.08467001</v>
      </c>
    </row>
    <row r="35" spans="3:31">
      <c r="C35" s="19" t="s">
        <v>110</v>
      </c>
      <c r="D35" s="16"/>
      <c r="E35" s="16"/>
      <c r="F35" s="16"/>
      <c r="G35" s="20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1" t="s">
        <v>103</v>
      </c>
      <c r="Z35" s="21" t="s">
        <v>104</v>
      </c>
      <c r="AA35" s="21" t="s">
        <v>105</v>
      </c>
      <c r="AB35" s="21" t="s">
        <v>111</v>
      </c>
      <c r="AC35" s="21">
        <v>2048</v>
      </c>
      <c r="AD35" s="21">
        <v>6.914064</v>
      </c>
      <c r="AE35" s="21">
        <v>922.95840336</v>
      </c>
    </row>
    <row r="36" spans="3:31">
      <c r="C36" s="19" t="s">
        <v>110</v>
      </c>
      <c r="D36" s="16"/>
      <c r="E36" s="16"/>
      <c r="F36" s="16"/>
      <c r="G36" s="20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1" t="s">
        <v>103</v>
      </c>
      <c r="Z36" s="21" t="s">
        <v>104</v>
      </c>
      <c r="AA36" s="21" t="s">
        <v>105</v>
      </c>
      <c r="AB36" s="21" t="s">
        <v>111</v>
      </c>
      <c r="AC36" s="21">
        <v>2047</v>
      </c>
      <c r="AD36" s="21">
        <v>6.606637</v>
      </c>
      <c r="AE36" s="21">
        <v>881.91997313</v>
      </c>
    </row>
    <row r="37" spans="3:31">
      <c r="C37" s="19" t="s">
        <v>110</v>
      </c>
      <c r="D37" s="16"/>
      <c r="E37" s="16"/>
      <c r="F37" s="16"/>
      <c r="G37" s="20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1" t="s">
        <v>103</v>
      </c>
      <c r="Z37" s="21" t="s">
        <v>104</v>
      </c>
      <c r="AA37" s="21" t="s">
        <v>105</v>
      </c>
      <c r="AB37" s="21" t="s">
        <v>111</v>
      </c>
      <c r="AC37" s="21">
        <v>2046</v>
      </c>
      <c r="AD37" s="21">
        <v>6.291891</v>
      </c>
      <c r="AE37" s="21">
        <v>839.90452959</v>
      </c>
    </row>
    <row r="38" spans="3:31">
      <c r="C38" s="19" t="s">
        <v>110</v>
      </c>
      <c r="D38" s="16"/>
      <c r="E38" s="16"/>
      <c r="F38" s="16"/>
      <c r="G38" s="20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1" t="s">
        <v>103</v>
      </c>
      <c r="Z38" s="21" t="s">
        <v>104</v>
      </c>
      <c r="AA38" s="21" t="s">
        <v>105</v>
      </c>
      <c r="AB38" s="21" t="s">
        <v>111</v>
      </c>
      <c r="AC38" s="21">
        <v>2045</v>
      </c>
      <c r="AD38" s="21">
        <v>5.973062</v>
      </c>
      <c r="AE38" s="21">
        <v>797.34404638</v>
      </c>
    </row>
    <row r="39" spans="3:31">
      <c r="C39" s="19" t="s">
        <v>110</v>
      </c>
      <c r="D39" s="16"/>
      <c r="E39" s="16"/>
      <c r="F39" s="16"/>
      <c r="G39" s="20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1" t="s">
        <v>103</v>
      </c>
      <c r="Z39" s="21" t="s">
        <v>104</v>
      </c>
      <c r="AA39" s="21" t="s">
        <v>105</v>
      </c>
      <c r="AB39" s="21" t="s">
        <v>111</v>
      </c>
      <c r="AC39" s="21">
        <v>2044</v>
      </c>
      <c r="AD39" s="21">
        <v>5.640001</v>
      </c>
      <c r="AE39" s="21">
        <v>752.88373349</v>
      </c>
    </row>
    <row r="40" spans="3:31">
      <c r="C40" s="19" t="s">
        <v>110</v>
      </c>
      <c r="D40" s="16"/>
      <c r="E40" s="16"/>
      <c r="F40" s="16"/>
      <c r="G40" s="20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1" t="s">
        <v>103</v>
      </c>
      <c r="Z40" s="21" t="s">
        <v>104</v>
      </c>
      <c r="AA40" s="21" t="s">
        <v>105</v>
      </c>
      <c r="AB40" s="21" t="s">
        <v>111</v>
      </c>
      <c r="AC40" s="21">
        <v>2043</v>
      </c>
      <c r="AD40" s="21">
        <v>5.29511</v>
      </c>
      <c r="AE40" s="21">
        <v>706.8442339</v>
      </c>
    </row>
    <row r="41" spans="3:31">
      <c r="C41" s="19" t="s">
        <v>110</v>
      </c>
      <c r="D41" s="16"/>
      <c r="E41" s="16"/>
      <c r="F41" s="16"/>
      <c r="G41" s="20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1" t="s">
        <v>103</v>
      </c>
      <c r="Z41" s="21" t="s">
        <v>104</v>
      </c>
      <c r="AA41" s="21" t="s">
        <v>105</v>
      </c>
      <c r="AB41" s="21" t="s">
        <v>111</v>
      </c>
      <c r="AC41" s="21">
        <v>2042</v>
      </c>
      <c r="AD41" s="21">
        <v>4.912083</v>
      </c>
      <c r="AE41" s="21">
        <v>655.71395967</v>
      </c>
    </row>
    <row r="42" spans="3:31">
      <c r="C42" s="18"/>
      <c r="H42" s="16"/>
      <c r="I42" s="16"/>
      <c r="J42" s="16"/>
      <c r="K42" s="16"/>
      <c r="Y42" s="21" t="s">
        <v>103</v>
      </c>
      <c r="Z42" s="21" t="s">
        <v>104</v>
      </c>
      <c r="AA42" s="21" t="s">
        <v>105</v>
      </c>
      <c r="AB42" s="21" t="s">
        <v>111</v>
      </c>
      <c r="AC42" s="21">
        <v>2041</v>
      </c>
      <c r="AD42" s="21">
        <v>4.526768</v>
      </c>
      <c r="AE42" s="21">
        <v>604.27826032</v>
      </c>
    </row>
    <row r="43" spans="3:31">
      <c r="C43" s="19"/>
      <c r="D43" s="16"/>
      <c r="E43" s="16"/>
      <c r="F43" s="16"/>
      <c r="G43" s="20"/>
      <c r="H43" s="16"/>
      <c r="I43" s="16"/>
      <c r="J43" s="16"/>
      <c r="K43" s="16"/>
      <c r="Y43" s="21" t="s">
        <v>103</v>
      </c>
      <c r="Z43" s="21" t="s">
        <v>104</v>
      </c>
      <c r="AA43" s="21" t="s">
        <v>105</v>
      </c>
      <c r="AB43" s="21" t="s">
        <v>111</v>
      </c>
      <c r="AC43" s="21">
        <v>2040</v>
      </c>
      <c r="AD43" s="21">
        <v>4.035225</v>
      </c>
      <c r="AE43" s="21">
        <v>538.66218525</v>
      </c>
    </row>
    <row r="44" spans="3:31">
      <c r="C44" s="19"/>
      <c r="D44" s="16"/>
      <c r="E44" s="16"/>
      <c r="F44" s="16"/>
      <c r="G44" s="20"/>
      <c r="H44" s="16"/>
      <c r="I44" s="16"/>
      <c r="J44" s="16"/>
      <c r="K44" s="16"/>
      <c r="Y44" s="21" t="s">
        <v>103</v>
      </c>
      <c r="Z44" s="21" t="s">
        <v>104</v>
      </c>
      <c r="AA44" s="21" t="s">
        <v>105</v>
      </c>
      <c r="AB44" s="21" t="s">
        <v>111</v>
      </c>
      <c r="AC44" s="21">
        <v>2039</v>
      </c>
      <c r="AD44" s="21">
        <v>3.683763</v>
      </c>
      <c r="AE44" s="21">
        <v>491.74552287</v>
      </c>
    </row>
    <row r="45" spans="3:31">
      <c r="C45" s="19"/>
      <c r="D45" s="16"/>
      <c r="E45" s="16"/>
      <c r="F45" s="16"/>
      <c r="G45" s="20"/>
      <c r="H45" s="16"/>
      <c r="I45" s="16"/>
      <c r="J45" s="16"/>
      <c r="K45" s="16"/>
      <c r="Y45" s="21" t="s">
        <v>103</v>
      </c>
      <c r="Z45" s="21" t="s">
        <v>104</v>
      </c>
      <c r="AA45" s="21" t="s">
        <v>105</v>
      </c>
      <c r="AB45" s="21" t="s">
        <v>111</v>
      </c>
      <c r="AC45" s="21">
        <v>2038</v>
      </c>
      <c r="AD45" s="21">
        <v>3.32128</v>
      </c>
      <c r="AE45" s="21">
        <v>443.3576672</v>
      </c>
    </row>
    <row r="46" spans="3:31">
      <c r="C46" s="19"/>
      <c r="D46" s="16"/>
      <c r="E46" s="16"/>
      <c r="F46" s="16"/>
      <c r="G46" s="20"/>
      <c r="H46" s="16"/>
      <c r="I46" s="16"/>
      <c r="J46" s="16"/>
      <c r="K46" s="16"/>
      <c r="Y46" s="21" t="s">
        <v>103</v>
      </c>
      <c r="Z46" s="21" t="s">
        <v>104</v>
      </c>
      <c r="AA46" s="21" t="s">
        <v>105</v>
      </c>
      <c r="AB46" s="21" t="s">
        <v>111</v>
      </c>
      <c r="AC46" s="21">
        <v>2037</v>
      </c>
      <c r="AD46" s="21">
        <v>2.973796</v>
      </c>
      <c r="AE46" s="21">
        <v>396.97202804</v>
      </c>
    </row>
    <row r="47" spans="3:31">
      <c r="C47" s="19"/>
      <c r="D47" s="16"/>
      <c r="E47" s="16"/>
      <c r="F47" s="16"/>
      <c r="G47" s="20"/>
      <c r="H47" s="16"/>
      <c r="I47" s="16"/>
      <c r="J47" s="16"/>
      <c r="K47" s="16"/>
      <c r="Y47" s="21" t="s">
        <v>103</v>
      </c>
      <c r="Z47" s="21" t="s">
        <v>104</v>
      </c>
      <c r="AA47" s="21" t="s">
        <v>105</v>
      </c>
      <c r="AB47" s="21" t="s">
        <v>111</v>
      </c>
      <c r="AC47" s="21">
        <v>2036</v>
      </c>
      <c r="AD47" s="21">
        <v>2.63894</v>
      </c>
      <c r="AE47" s="21">
        <v>352.2721006</v>
      </c>
    </row>
    <row r="48" spans="3:31">
      <c r="C48" s="19"/>
      <c r="D48" s="16"/>
      <c r="E48" s="16"/>
      <c r="F48" s="16"/>
      <c r="G48" s="20"/>
      <c r="H48" s="16"/>
      <c r="I48" s="16"/>
      <c r="J48" s="16"/>
      <c r="K48" s="16"/>
      <c r="Y48" s="21" t="s">
        <v>103</v>
      </c>
      <c r="Z48" s="21" t="s">
        <v>104</v>
      </c>
      <c r="AA48" s="21" t="s">
        <v>105</v>
      </c>
      <c r="AB48" s="21" t="s">
        <v>111</v>
      </c>
      <c r="AC48" s="21">
        <v>2035</v>
      </c>
      <c r="AD48" s="21">
        <v>2.315999</v>
      </c>
      <c r="AE48" s="21">
        <v>309.16270651</v>
      </c>
    </row>
    <row r="49" spans="3:31">
      <c r="C49" s="19"/>
      <c r="D49" s="16"/>
      <c r="E49" s="16"/>
      <c r="F49" s="16"/>
      <c r="G49" s="20"/>
      <c r="H49" s="16"/>
      <c r="I49" s="16"/>
      <c r="J49" s="16"/>
      <c r="K49" s="16"/>
      <c r="Y49" s="21" t="s">
        <v>103</v>
      </c>
      <c r="Z49" s="21" t="s">
        <v>104</v>
      </c>
      <c r="AA49" s="21" t="s">
        <v>105</v>
      </c>
      <c r="AB49" s="21" t="s">
        <v>111</v>
      </c>
      <c r="AC49" s="21">
        <v>2034</v>
      </c>
      <c r="AD49" s="21">
        <v>2.008684</v>
      </c>
      <c r="AE49" s="21">
        <v>268.13922716</v>
      </c>
    </row>
    <row r="50" spans="3:31">
      <c r="C50" s="19"/>
      <c r="D50" s="16"/>
      <c r="E50" s="16"/>
      <c r="F50" s="16"/>
      <c r="G50" s="20"/>
      <c r="H50" s="16"/>
      <c r="I50" s="16"/>
      <c r="J50" s="16"/>
      <c r="K50" s="16"/>
      <c r="Y50" s="21" t="s">
        <v>103</v>
      </c>
      <c r="Z50" s="21" t="s">
        <v>104</v>
      </c>
      <c r="AA50" s="21" t="s">
        <v>105</v>
      </c>
      <c r="AB50" s="21" t="s">
        <v>111</v>
      </c>
      <c r="AC50" s="21">
        <v>2033</v>
      </c>
      <c r="AD50" s="21">
        <v>1.741367</v>
      </c>
      <c r="AE50" s="21">
        <v>232.45508083</v>
      </c>
    </row>
    <row r="51" spans="3:31">
      <c r="C51" s="19"/>
      <c r="D51" s="16"/>
      <c r="E51" s="16"/>
      <c r="F51" s="16"/>
      <c r="G51" s="20"/>
      <c r="H51" s="16"/>
      <c r="I51" s="16"/>
      <c r="J51" s="16"/>
      <c r="K51" s="16"/>
      <c r="Y51" s="21" t="s">
        <v>103</v>
      </c>
      <c r="Z51" s="21" t="s">
        <v>104</v>
      </c>
      <c r="AA51" s="21" t="s">
        <v>105</v>
      </c>
      <c r="AB51" s="21" t="s">
        <v>111</v>
      </c>
      <c r="AC51" s="21">
        <v>2032</v>
      </c>
      <c r="AD51" s="21">
        <v>1.482186</v>
      </c>
      <c r="AE51" s="21">
        <v>197.85700914</v>
      </c>
    </row>
    <row r="52" spans="3:31">
      <c r="C52" s="19"/>
      <c r="D52" s="16"/>
      <c r="E52" s="16"/>
      <c r="F52" s="16"/>
      <c r="G52" s="20"/>
      <c r="H52" s="16"/>
      <c r="I52" s="16"/>
      <c r="J52" s="16"/>
      <c r="K52" s="16"/>
      <c r="Y52" s="21" t="s">
        <v>103</v>
      </c>
      <c r="Z52" s="21" t="s">
        <v>104</v>
      </c>
      <c r="AA52" s="21" t="s">
        <v>105</v>
      </c>
      <c r="AB52" s="21" t="s">
        <v>111</v>
      </c>
      <c r="AC52" s="21">
        <v>2031</v>
      </c>
      <c r="AD52" s="21">
        <v>1.234936</v>
      </c>
      <c r="AE52" s="21">
        <v>164.85160664</v>
      </c>
    </row>
    <row r="53" spans="3:31">
      <c r="C53" s="19"/>
      <c r="D53" s="16"/>
      <c r="E53" s="16"/>
      <c r="F53" s="16"/>
      <c r="G53" s="20"/>
      <c r="H53" s="16"/>
      <c r="I53" s="16"/>
      <c r="J53" s="16"/>
      <c r="K53" s="16"/>
      <c r="Y53" s="21" t="s">
        <v>103</v>
      </c>
      <c r="Z53" s="21" t="s">
        <v>104</v>
      </c>
      <c r="AA53" s="21" t="s">
        <v>105</v>
      </c>
      <c r="AB53" s="21" t="s">
        <v>111</v>
      </c>
      <c r="AC53" s="21">
        <v>2030</v>
      </c>
      <c r="AD53" s="21">
        <v>1.000337</v>
      </c>
      <c r="AE53" s="21">
        <v>133.53498613</v>
      </c>
    </row>
    <row r="54" spans="3:31">
      <c r="C54" s="19"/>
      <c r="D54" s="16"/>
      <c r="E54" s="16"/>
      <c r="F54" s="16"/>
      <c r="G54" s="20"/>
      <c r="H54" s="16"/>
      <c r="I54" s="16"/>
      <c r="J54" s="16"/>
      <c r="K54" s="16"/>
      <c r="Y54" s="21" t="s">
        <v>103</v>
      </c>
      <c r="Z54" s="21" t="s">
        <v>104</v>
      </c>
      <c r="AA54" s="21" t="s">
        <v>105</v>
      </c>
      <c r="AB54" s="21" t="s">
        <v>111</v>
      </c>
      <c r="AC54" s="21">
        <v>2029</v>
      </c>
      <c r="AD54" s="21">
        <v>0.776602</v>
      </c>
      <c r="AE54" s="21">
        <v>103.66860098</v>
      </c>
    </row>
    <row r="55" spans="3:31">
      <c r="C55" s="19"/>
      <c r="D55" s="16"/>
      <c r="E55" s="16"/>
      <c r="F55" s="16"/>
      <c r="G55" s="20"/>
      <c r="H55" s="16"/>
      <c r="I55" s="16"/>
      <c r="J55" s="16"/>
      <c r="K55" s="16"/>
      <c r="Y55" s="21" t="s">
        <v>103</v>
      </c>
      <c r="Z55" s="21" t="s">
        <v>104</v>
      </c>
      <c r="AA55" s="21" t="s">
        <v>105</v>
      </c>
      <c r="AB55" s="21" t="s">
        <v>111</v>
      </c>
      <c r="AC55" s="21">
        <v>2028</v>
      </c>
      <c r="AD55" s="21">
        <v>0.0821196</v>
      </c>
      <c r="AE55" s="21">
        <v>10.962145404</v>
      </c>
    </row>
    <row r="56" spans="3:31">
      <c r="C56" s="19"/>
      <c r="D56" s="16"/>
      <c r="E56" s="16"/>
      <c r="F56" s="16"/>
      <c r="G56" s="20"/>
      <c r="H56" s="16"/>
      <c r="I56" s="16"/>
      <c r="J56" s="16"/>
      <c r="K56" s="16"/>
      <c r="Y56" s="21" t="s">
        <v>103</v>
      </c>
      <c r="Z56" s="21" t="s">
        <v>104</v>
      </c>
      <c r="AA56" s="21" t="s">
        <v>105</v>
      </c>
      <c r="AB56" s="21" t="s">
        <v>111</v>
      </c>
      <c r="AC56" s="21">
        <v>2027</v>
      </c>
      <c r="AD56" s="21">
        <v>0.0460074</v>
      </c>
      <c r="AE56" s="21">
        <v>6.141527826</v>
      </c>
    </row>
    <row r="57" spans="3:31">
      <c r="C57" s="19"/>
      <c r="D57" s="16"/>
      <c r="E57" s="16"/>
      <c r="F57" s="16"/>
      <c r="G57" s="20"/>
      <c r="H57" s="16"/>
      <c r="I57" s="16"/>
      <c r="J57" s="16"/>
      <c r="K57" s="16"/>
      <c r="Y57" s="21" t="s">
        <v>103</v>
      </c>
      <c r="Z57" s="21" t="s">
        <v>104</v>
      </c>
      <c r="AA57" s="21" t="s">
        <v>105</v>
      </c>
      <c r="AB57" s="21" t="s">
        <v>111</v>
      </c>
      <c r="AC57" s="21">
        <v>2026</v>
      </c>
      <c r="AD57" s="21">
        <v>0.02262</v>
      </c>
      <c r="AE57" s="21">
        <v>3.0195438</v>
      </c>
    </row>
    <row r="58" spans="3:31">
      <c r="C58" s="19"/>
      <c r="D58" s="16"/>
      <c r="E58" s="16"/>
      <c r="F58" s="16"/>
      <c r="G58" s="20"/>
      <c r="H58" s="16"/>
      <c r="I58" s="16"/>
      <c r="J58" s="16"/>
      <c r="K58" s="16"/>
      <c r="Y58" s="21" t="s">
        <v>103</v>
      </c>
      <c r="Z58" s="21" t="s">
        <v>104</v>
      </c>
      <c r="AA58" s="21" t="s">
        <v>105</v>
      </c>
      <c r="AB58" s="21" t="s">
        <v>111</v>
      </c>
      <c r="AC58" s="21">
        <v>2025</v>
      </c>
      <c r="AD58" s="21">
        <v>0.008032</v>
      </c>
      <c r="AE58" s="21">
        <v>1.07219168</v>
      </c>
    </row>
    <row r="59" spans="3:31">
      <c r="C59" s="19"/>
      <c r="D59" s="16"/>
      <c r="E59" s="16"/>
      <c r="F59" s="16"/>
      <c r="G59" s="20"/>
      <c r="H59" s="16"/>
      <c r="I59" s="16"/>
      <c r="J59" s="16"/>
      <c r="K59" s="16"/>
      <c r="Y59" s="21" t="s">
        <v>103</v>
      </c>
      <c r="Z59" s="21" t="s">
        <v>104</v>
      </c>
      <c r="AA59" s="21" t="s">
        <v>105</v>
      </c>
      <c r="AB59" s="21" t="s">
        <v>111</v>
      </c>
      <c r="AC59" s="21">
        <v>2024</v>
      </c>
      <c r="AD59" s="21">
        <v>0.003745</v>
      </c>
      <c r="AE59" s="21">
        <v>0.49992005</v>
      </c>
    </row>
    <row r="60" spans="3:31">
      <c r="C60" s="19"/>
      <c r="D60" s="16"/>
      <c r="E60" s="16"/>
      <c r="F60" s="16"/>
      <c r="G60" s="20"/>
      <c r="H60" s="16"/>
      <c r="I60" s="16"/>
      <c r="J60" s="16"/>
      <c r="K60" s="16"/>
      <c r="Y60" s="21" t="s">
        <v>103</v>
      </c>
      <c r="Z60" s="21" t="s">
        <v>104</v>
      </c>
      <c r="AA60" s="21" t="s">
        <v>105</v>
      </c>
      <c r="AB60" s="21" t="s">
        <v>111</v>
      </c>
      <c r="AC60" s="21">
        <v>2023</v>
      </c>
      <c r="AD60" s="21">
        <v>0.001142</v>
      </c>
      <c r="AE60" s="21">
        <v>0.15244558</v>
      </c>
    </row>
    <row r="61" spans="3:31">
      <c r="C61" s="19"/>
      <c r="D61" s="16"/>
      <c r="E61" s="16"/>
      <c r="F61" s="16"/>
      <c r="G61" s="20"/>
      <c r="H61" s="16"/>
      <c r="I61" s="16"/>
      <c r="J61" s="16"/>
      <c r="K61" s="16"/>
      <c r="Y61" s="21" t="s">
        <v>103</v>
      </c>
      <c r="Z61" s="21" t="s">
        <v>104</v>
      </c>
      <c r="AA61" s="21" t="s">
        <v>105</v>
      </c>
      <c r="AB61" s="21" t="s">
        <v>111</v>
      </c>
      <c r="AC61" s="21">
        <v>2022</v>
      </c>
      <c r="AD61" s="21">
        <v>0.000122</v>
      </c>
      <c r="AE61" s="21">
        <v>0.01628578</v>
      </c>
    </row>
    <row r="62" spans="3:31">
      <c r="C62" s="19"/>
      <c r="D62" s="16"/>
      <c r="E62" s="16"/>
      <c r="F62" s="16"/>
      <c r="G62" s="20"/>
      <c r="H62" s="16"/>
      <c r="I62" s="16"/>
      <c r="J62" s="16"/>
      <c r="K62" s="16"/>
      <c r="Y62" s="21" t="s">
        <v>103</v>
      </c>
      <c r="Z62" s="21" t="s">
        <v>104</v>
      </c>
      <c r="AA62" s="21" t="s">
        <v>105</v>
      </c>
      <c r="AB62" s="21" t="s">
        <v>111</v>
      </c>
      <c r="AC62" s="21">
        <v>2021</v>
      </c>
      <c r="AD62" s="62" t="s">
        <v>112</v>
      </c>
      <c r="AE62" s="21">
        <v>0.01107967</v>
      </c>
    </row>
    <row r="63" spans="3:31">
      <c r="C63" s="19"/>
      <c r="D63" s="16"/>
      <c r="E63" s="16"/>
      <c r="F63" s="16"/>
      <c r="G63" s="20"/>
      <c r="H63" s="16"/>
      <c r="I63" s="16"/>
      <c r="J63" s="16"/>
      <c r="K63" s="16"/>
      <c r="Y63" s="21" t="s">
        <v>103</v>
      </c>
      <c r="Z63" s="21" t="s">
        <v>104</v>
      </c>
      <c r="AA63" s="21" t="s">
        <v>105</v>
      </c>
      <c r="AB63" s="21" t="s">
        <v>111</v>
      </c>
      <c r="AC63" s="21">
        <v>2020</v>
      </c>
      <c r="AD63" s="21">
        <v>0</v>
      </c>
      <c r="AE63" s="21">
        <v>0</v>
      </c>
    </row>
    <row r="64" spans="3:31">
      <c r="C64" s="19"/>
      <c r="D64" s="16"/>
      <c r="E64" s="16"/>
      <c r="F64" s="16"/>
      <c r="G64" s="20"/>
      <c r="H64" s="16"/>
      <c r="I64" s="16"/>
      <c r="J64" s="16"/>
      <c r="K64" s="16"/>
      <c r="Y64" s="21" t="s">
        <v>103</v>
      </c>
      <c r="Z64" s="21" t="s">
        <v>104</v>
      </c>
      <c r="AA64" s="21" t="s">
        <v>105</v>
      </c>
      <c r="AB64" s="21" t="s">
        <v>113</v>
      </c>
      <c r="AC64" s="21">
        <v>2020</v>
      </c>
      <c r="AD64" s="21">
        <v>0</v>
      </c>
      <c r="AE64" s="21">
        <v>0</v>
      </c>
    </row>
    <row r="65" spans="3:31">
      <c r="C65" s="19"/>
      <c r="D65" s="16"/>
      <c r="E65" s="16"/>
      <c r="F65" s="16"/>
      <c r="G65" s="20"/>
      <c r="H65" s="16"/>
      <c r="I65" s="16"/>
      <c r="J65" s="16"/>
      <c r="K65" s="16"/>
      <c r="Y65" s="21" t="s">
        <v>103</v>
      </c>
      <c r="Z65" s="21" t="s">
        <v>104</v>
      </c>
      <c r="AA65" s="21" t="s">
        <v>105</v>
      </c>
      <c r="AB65" s="21" t="s">
        <v>113</v>
      </c>
      <c r="AC65" s="21">
        <v>2021</v>
      </c>
      <c r="AD65" s="21">
        <v>0</v>
      </c>
      <c r="AE65" s="21">
        <v>0</v>
      </c>
    </row>
    <row r="66" spans="3:31">
      <c r="C66" s="19"/>
      <c r="D66" s="16"/>
      <c r="E66" s="16"/>
      <c r="F66" s="16"/>
      <c r="G66" s="20"/>
      <c r="H66" s="16"/>
      <c r="I66" s="16"/>
      <c r="J66" s="16"/>
      <c r="K66" s="16"/>
      <c r="Y66" s="21" t="s">
        <v>103</v>
      </c>
      <c r="Z66" s="21" t="s">
        <v>104</v>
      </c>
      <c r="AA66" s="21" t="s">
        <v>105</v>
      </c>
      <c r="AB66" s="21" t="s">
        <v>113</v>
      </c>
      <c r="AC66" s="21">
        <v>2022</v>
      </c>
      <c r="AD66" s="62" t="s">
        <v>107</v>
      </c>
      <c r="AE66" s="21">
        <v>0.00013349</v>
      </c>
    </row>
    <row r="67" spans="3:31">
      <c r="C67" s="19"/>
      <c r="D67" s="16"/>
      <c r="E67" s="16"/>
      <c r="F67" s="16"/>
      <c r="G67" s="20"/>
      <c r="H67" s="16"/>
      <c r="I67" s="16"/>
      <c r="J67" s="16"/>
      <c r="K67" s="16"/>
      <c r="Y67" s="21" t="s">
        <v>103</v>
      </c>
      <c r="Z67" s="21" t="s">
        <v>104</v>
      </c>
      <c r="AA67" s="21" t="s">
        <v>105</v>
      </c>
      <c r="AB67" s="21" t="s">
        <v>113</v>
      </c>
      <c r="AC67" s="21">
        <v>2023</v>
      </c>
      <c r="AD67" s="21">
        <v>0.000775</v>
      </c>
      <c r="AE67" s="21">
        <v>0.10345475</v>
      </c>
    </row>
    <row r="68" spans="3:31">
      <c r="C68" s="19"/>
      <c r="D68" s="16"/>
      <c r="E68" s="16"/>
      <c r="F68" s="16"/>
      <c r="G68" s="20"/>
      <c r="H68" s="16"/>
      <c r="I68" s="16"/>
      <c r="J68" s="16"/>
      <c r="K68" s="16"/>
      <c r="Y68" s="21" t="s">
        <v>103</v>
      </c>
      <c r="Z68" s="21" t="s">
        <v>104</v>
      </c>
      <c r="AA68" s="21" t="s">
        <v>105</v>
      </c>
      <c r="AB68" s="21" t="s">
        <v>113</v>
      </c>
      <c r="AC68" s="21">
        <v>2024</v>
      </c>
      <c r="AD68" s="21">
        <v>0.139881</v>
      </c>
      <c r="AE68" s="21">
        <v>18.67271469</v>
      </c>
    </row>
    <row r="69" spans="3:31">
      <c r="C69" s="19"/>
      <c r="D69" s="16"/>
      <c r="E69" s="16"/>
      <c r="F69" s="16"/>
      <c r="G69" s="20"/>
      <c r="H69" s="16"/>
      <c r="I69" s="16"/>
      <c r="J69" s="16"/>
      <c r="K69" s="16"/>
      <c r="Y69" s="21" t="s">
        <v>103</v>
      </c>
      <c r="Z69" s="21" t="s">
        <v>104</v>
      </c>
      <c r="AA69" s="21" t="s">
        <v>105</v>
      </c>
      <c r="AB69" s="21" t="s">
        <v>113</v>
      </c>
      <c r="AC69" s="21">
        <v>2025</v>
      </c>
      <c r="AD69" s="21">
        <v>0.3424</v>
      </c>
      <c r="AE69" s="21">
        <v>45.706976</v>
      </c>
    </row>
    <row r="70" spans="3:31">
      <c r="C70" s="19"/>
      <c r="D70" s="16"/>
      <c r="E70" s="16"/>
      <c r="F70" s="16"/>
      <c r="G70" s="20"/>
      <c r="H70" s="16"/>
      <c r="I70" s="16"/>
      <c r="J70" s="16"/>
      <c r="K70" s="16"/>
      <c r="Y70" s="21" t="s">
        <v>103</v>
      </c>
      <c r="Z70" s="21" t="s">
        <v>104</v>
      </c>
      <c r="AA70" s="21" t="s">
        <v>105</v>
      </c>
      <c r="AB70" s="21" t="s">
        <v>113</v>
      </c>
      <c r="AC70" s="21">
        <v>2026</v>
      </c>
      <c r="AD70" s="21">
        <v>0.512745</v>
      </c>
      <c r="AE70" s="21">
        <v>68.44633005</v>
      </c>
    </row>
    <row r="71" spans="3:31">
      <c r="C71" s="19"/>
      <c r="D71" s="16"/>
      <c r="E71" s="16"/>
      <c r="F71" s="16"/>
      <c r="G71" s="20"/>
      <c r="H71" s="16"/>
      <c r="I71" s="16"/>
      <c r="J71" s="16"/>
      <c r="K71" s="16"/>
      <c r="Y71" s="21" t="s">
        <v>103</v>
      </c>
      <c r="Z71" s="21" t="s">
        <v>104</v>
      </c>
      <c r="AA71" s="21" t="s">
        <v>105</v>
      </c>
      <c r="AB71" s="21" t="s">
        <v>113</v>
      </c>
      <c r="AC71" s="21">
        <v>2027</v>
      </c>
      <c r="AD71" s="21">
        <v>0.639997</v>
      </c>
      <c r="AE71" s="21">
        <v>85.43319953</v>
      </c>
    </row>
    <row r="72" spans="3:31">
      <c r="C72" s="19"/>
      <c r="D72" s="16"/>
      <c r="E72" s="16"/>
      <c r="F72" s="16"/>
      <c r="G72" s="20"/>
      <c r="H72" s="16"/>
      <c r="I72" s="16"/>
      <c r="J72" s="16"/>
      <c r="K72" s="16"/>
      <c r="Y72" s="21" t="s">
        <v>103</v>
      </c>
      <c r="Z72" s="21" t="s">
        <v>104</v>
      </c>
      <c r="AA72" s="21" t="s">
        <v>105</v>
      </c>
      <c r="AB72" s="21" t="s">
        <v>113</v>
      </c>
      <c r="AC72" s="21">
        <v>2028</v>
      </c>
      <c r="AD72" s="21">
        <v>0.731211</v>
      </c>
      <c r="AE72" s="21">
        <v>97.60935639</v>
      </c>
    </row>
    <row r="73" spans="3:31">
      <c r="C73" s="18"/>
      <c r="D73" s="16"/>
      <c r="E73" s="16"/>
      <c r="F73" s="16"/>
      <c r="G73" s="20"/>
      <c r="H73" s="16"/>
      <c r="I73" s="16"/>
      <c r="J73" s="16"/>
      <c r="K73" s="16"/>
      <c r="Y73" s="21" t="s">
        <v>103</v>
      </c>
      <c r="Z73" s="21" t="s">
        <v>104</v>
      </c>
      <c r="AA73" s="21" t="s">
        <v>105</v>
      </c>
      <c r="AB73" s="21" t="s">
        <v>113</v>
      </c>
      <c r="AC73" s="21">
        <v>2029</v>
      </c>
      <c r="AD73" s="21">
        <v>0.960155</v>
      </c>
      <c r="AE73" s="21">
        <v>128.17109095</v>
      </c>
    </row>
    <row r="74" spans="3:31">
      <c r="C74" s="19"/>
      <c r="D74" s="16"/>
      <c r="E74" s="16"/>
      <c r="F74" s="16"/>
      <c r="G74" s="20"/>
      <c r="H74" s="16"/>
      <c r="I74" s="16"/>
      <c r="J74" s="16"/>
      <c r="K74" s="16"/>
      <c r="Y74" s="21" t="s">
        <v>103</v>
      </c>
      <c r="Z74" s="21" t="s">
        <v>104</v>
      </c>
      <c r="AA74" s="21" t="s">
        <v>105</v>
      </c>
      <c r="AB74" s="21" t="s">
        <v>113</v>
      </c>
      <c r="AC74" s="21">
        <v>2030</v>
      </c>
      <c r="AD74" s="21">
        <v>1.168385</v>
      </c>
      <c r="AE74" s="21">
        <v>155.96771365</v>
      </c>
    </row>
    <row r="75" spans="3:31">
      <c r="C75" s="19"/>
      <c r="D75" s="16"/>
      <c r="E75" s="16"/>
      <c r="F75" s="16"/>
      <c r="G75" s="20"/>
      <c r="H75" s="16"/>
      <c r="I75" s="16"/>
      <c r="J75" s="16"/>
      <c r="K75" s="16"/>
      <c r="Y75" s="21" t="s">
        <v>103</v>
      </c>
      <c r="Z75" s="21" t="s">
        <v>104</v>
      </c>
      <c r="AA75" s="21" t="s">
        <v>105</v>
      </c>
      <c r="AB75" s="21" t="s">
        <v>113</v>
      </c>
      <c r="AC75" s="21">
        <v>2031</v>
      </c>
      <c r="AD75" s="21">
        <v>1.436198</v>
      </c>
      <c r="AE75" s="21">
        <v>191.71807102</v>
      </c>
    </row>
    <row r="76" spans="3:31">
      <c r="C76" s="19"/>
      <c r="D76" s="16"/>
      <c r="E76" s="16"/>
      <c r="F76" s="16"/>
      <c r="G76" s="20"/>
      <c r="H76" s="16"/>
      <c r="I76" s="16"/>
      <c r="J76" s="16"/>
      <c r="K76" s="16"/>
      <c r="Y76" s="21" t="s">
        <v>103</v>
      </c>
      <c r="Z76" s="21" t="s">
        <v>104</v>
      </c>
      <c r="AA76" s="21" t="s">
        <v>105</v>
      </c>
      <c r="AB76" s="21" t="s">
        <v>113</v>
      </c>
      <c r="AC76" s="21">
        <v>2032</v>
      </c>
      <c r="AD76" s="21">
        <v>1.718665</v>
      </c>
      <c r="AE76" s="21">
        <v>229.42459085</v>
      </c>
    </row>
    <row r="77" spans="3:31">
      <c r="C77" s="19"/>
      <c r="D77" s="16"/>
      <c r="E77" s="16"/>
      <c r="F77" s="16"/>
      <c r="G77" s="20"/>
      <c r="H77" s="16"/>
      <c r="I77" s="16"/>
      <c r="J77" s="16"/>
      <c r="K77" s="16"/>
      <c r="Y77" s="21" t="s">
        <v>103</v>
      </c>
      <c r="Z77" s="21" t="s">
        <v>104</v>
      </c>
      <c r="AA77" s="21" t="s">
        <v>105</v>
      </c>
      <c r="AB77" s="21" t="s">
        <v>113</v>
      </c>
      <c r="AC77" s="21">
        <v>2033</v>
      </c>
      <c r="AD77" s="21">
        <v>2.016358</v>
      </c>
      <c r="AE77" s="21">
        <v>269.16362942</v>
      </c>
    </row>
    <row r="78" spans="3:31">
      <c r="C78" s="19"/>
      <c r="D78" s="16"/>
      <c r="E78" s="16"/>
      <c r="F78" s="16"/>
      <c r="G78" s="20"/>
      <c r="H78" s="16"/>
      <c r="I78" s="16"/>
      <c r="J78" s="16"/>
      <c r="K78" s="16"/>
      <c r="Y78" s="21" t="s">
        <v>103</v>
      </c>
      <c r="Z78" s="21" t="s">
        <v>104</v>
      </c>
      <c r="AA78" s="21" t="s">
        <v>105</v>
      </c>
      <c r="AB78" s="21" t="s">
        <v>113</v>
      </c>
      <c r="AC78" s="21">
        <v>2034</v>
      </c>
      <c r="AD78" s="21">
        <v>2.326425</v>
      </c>
      <c r="AE78" s="21">
        <v>310.55447325</v>
      </c>
    </row>
    <row r="79" spans="3:31">
      <c r="C79" s="19"/>
      <c r="D79" s="16"/>
      <c r="E79" s="16"/>
      <c r="F79" s="16"/>
      <c r="G79" s="20"/>
      <c r="H79" s="16"/>
      <c r="I79" s="16"/>
      <c r="J79" s="16"/>
      <c r="K79" s="16"/>
      <c r="Y79" s="21" t="s">
        <v>103</v>
      </c>
      <c r="Z79" s="21" t="s">
        <v>104</v>
      </c>
      <c r="AA79" s="21" t="s">
        <v>105</v>
      </c>
      <c r="AB79" s="21" t="s">
        <v>113</v>
      </c>
      <c r="AC79" s="21">
        <v>2035</v>
      </c>
      <c r="AD79" s="21">
        <v>2.645072</v>
      </c>
      <c r="AE79" s="21">
        <v>353.09066128</v>
      </c>
    </row>
    <row r="80" spans="3:31">
      <c r="C80" s="19"/>
      <c r="D80" s="16"/>
      <c r="E80" s="16"/>
      <c r="F80" s="16"/>
      <c r="G80" s="20"/>
      <c r="H80" s="16"/>
      <c r="I80" s="16"/>
      <c r="J80" s="16"/>
      <c r="K80" s="16"/>
      <c r="Y80" s="21" t="s">
        <v>103</v>
      </c>
      <c r="Z80" s="21" t="s">
        <v>104</v>
      </c>
      <c r="AA80" s="21" t="s">
        <v>105</v>
      </c>
      <c r="AB80" s="21" t="s">
        <v>113</v>
      </c>
      <c r="AC80" s="21">
        <v>2036</v>
      </c>
      <c r="AD80" s="21">
        <v>2.904798</v>
      </c>
      <c r="AE80" s="21">
        <v>387.76148502</v>
      </c>
    </row>
    <row r="81" spans="3:31">
      <c r="C81" s="19"/>
      <c r="D81" s="16"/>
      <c r="E81" s="16"/>
      <c r="F81" s="16"/>
      <c r="G81" s="20"/>
      <c r="H81" s="16"/>
      <c r="I81" s="16"/>
      <c r="J81" s="16"/>
      <c r="K81" s="16"/>
      <c r="Y81" s="21" t="s">
        <v>103</v>
      </c>
      <c r="Z81" s="21" t="s">
        <v>104</v>
      </c>
      <c r="AA81" s="21" t="s">
        <v>105</v>
      </c>
      <c r="AB81" s="21" t="s">
        <v>113</v>
      </c>
      <c r="AC81" s="21">
        <v>2037</v>
      </c>
      <c r="AD81" s="21">
        <v>3.196163</v>
      </c>
      <c r="AE81" s="21">
        <v>426.65579887</v>
      </c>
    </row>
    <row r="82" spans="3:31">
      <c r="C82" s="19"/>
      <c r="D82" s="16"/>
      <c r="E82" s="16"/>
      <c r="F82" s="16"/>
      <c r="G82" s="20"/>
      <c r="H82" s="16"/>
      <c r="I82" s="16"/>
      <c r="J82" s="16"/>
      <c r="K82" s="16"/>
      <c r="Y82" s="21" t="s">
        <v>103</v>
      </c>
      <c r="Z82" s="21" t="s">
        <v>104</v>
      </c>
      <c r="AA82" s="21" t="s">
        <v>105</v>
      </c>
      <c r="AB82" s="21" t="s">
        <v>113</v>
      </c>
      <c r="AC82" s="21">
        <v>2038</v>
      </c>
      <c r="AD82" s="21">
        <v>3.43202</v>
      </c>
      <c r="AE82" s="21">
        <v>458.1403498</v>
      </c>
    </row>
    <row r="83" spans="3:31">
      <c r="C83" s="19"/>
      <c r="D83" s="16"/>
      <c r="E83" s="16"/>
      <c r="F83" s="16"/>
      <c r="G83" s="20"/>
      <c r="H83" s="16"/>
      <c r="I83" s="16"/>
      <c r="J83" s="16"/>
      <c r="K83" s="16"/>
      <c r="Y83" s="21" t="s">
        <v>103</v>
      </c>
      <c r="Z83" s="21" t="s">
        <v>104</v>
      </c>
      <c r="AA83" s="21" t="s">
        <v>105</v>
      </c>
      <c r="AB83" s="21" t="s">
        <v>113</v>
      </c>
      <c r="AC83" s="21">
        <v>2039</v>
      </c>
      <c r="AD83" s="21">
        <v>3.63428</v>
      </c>
      <c r="AE83" s="21">
        <v>485.1400372</v>
      </c>
    </row>
    <row r="84" spans="3:31">
      <c r="C84" s="19"/>
      <c r="D84" s="16"/>
      <c r="E84" s="16"/>
      <c r="F84" s="16"/>
      <c r="G84" s="20"/>
      <c r="H84" s="16"/>
      <c r="I84" s="16"/>
      <c r="J84" s="16"/>
      <c r="K84" s="16"/>
      <c r="Y84" s="21" t="s">
        <v>103</v>
      </c>
      <c r="Z84" s="21" t="s">
        <v>104</v>
      </c>
      <c r="AA84" s="21" t="s">
        <v>105</v>
      </c>
      <c r="AB84" s="21" t="s">
        <v>113</v>
      </c>
      <c r="AC84" s="21">
        <v>2040</v>
      </c>
      <c r="AD84" s="21">
        <v>3.815744</v>
      </c>
      <c r="AE84" s="21">
        <v>509.36366656</v>
      </c>
    </row>
    <row r="85" spans="3:31">
      <c r="C85" s="19"/>
      <c r="D85" s="16"/>
      <c r="E85" s="16"/>
      <c r="F85" s="16"/>
      <c r="G85" s="20"/>
      <c r="H85" s="16"/>
      <c r="I85" s="16"/>
      <c r="J85" s="16"/>
      <c r="K85" s="16"/>
      <c r="Y85" s="21" t="s">
        <v>103</v>
      </c>
      <c r="Z85" s="21" t="s">
        <v>104</v>
      </c>
      <c r="AA85" s="21" t="s">
        <v>105</v>
      </c>
      <c r="AB85" s="21" t="s">
        <v>113</v>
      </c>
      <c r="AC85" s="21">
        <v>2041</v>
      </c>
      <c r="AD85" s="21">
        <v>3.960133</v>
      </c>
      <c r="AE85" s="21">
        <v>528.63815417</v>
      </c>
    </row>
    <row r="86" spans="3:31">
      <c r="C86" s="19"/>
      <c r="D86" s="16"/>
      <c r="E86" s="16"/>
      <c r="F86" s="16"/>
      <c r="G86" s="20"/>
      <c r="H86" s="16"/>
      <c r="I86" s="16"/>
      <c r="J86" s="16"/>
      <c r="K86" s="16"/>
      <c r="Y86" s="21" t="s">
        <v>103</v>
      </c>
      <c r="Z86" s="21" t="s">
        <v>104</v>
      </c>
      <c r="AA86" s="21" t="s">
        <v>105</v>
      </c>
      <c r="AB86" s="21" t="s">
        <v>113</v>
      </c>
      <c r="AC86" s="21">
        <v>2042</v>
      </c>
      <c r="AD86" s="21">
        <v>4.094422</v>
      </c>
      <c r="AE86" s="21">
        <v>546.56439278</v>
      </c>
    </row>
    <row r="87" spans="3:31">
      <c r="C87" s="19"/>
      <c r="D87" s="16"/>
      <c r="E87" s="16"/>
      <c r="F87" s="16"/>
      <c r="G87" s="20"/>
      <c r="H87" s="16"/>
      <c r="I87" s="16"/>
      <c r="J87" s="16"/>
      <c r="K87" s="16"/>
      <c r="Y87" s="21" t="s">
        <v>103</v>
      </c>
      <c r="Z87" s="21" t="s">
        <v>104</v>
      </c>
      <c r="AA87" s="21" t="s">
        <v>105</v>
      </c>
      <c r="AB87" s="21" t="s">
        <v>113</v>
      </c>
      <c r="AC87" s="21">
        <v>2043</v>
      </c>
      <c r="AD87" s="21">
        <v>4.20415</v>
      </c>
      <c r="AE87" s="21">
        <v>561.2119835</v>
      </c>
    </row>
    <row r="88" spans="3:31">
      <c r="C88" s="19"/>
      <c r="D88" s="16"/>
      <c r="E88" s="16"/>
      <c r="F88" s="16"/>
      <c r="G88" s="20"/>
      <c r="H88" s="16"/>
      <c r="I88" s="16"/>
      <c r="J88" s="16"/>
      <c r="K88" s="16"/>
      <c r="Y88" s="21" t="s">
        <v>103</v>
      </c>
      <c r="Z88" s="21" t="s">
        <v>104</v>
      </c>
      <c r="AA88" s="21" t="s">
        <v>105</v>
      </c>
      <c r="AB88" s="21" t="s">
        <v>113</v>
      </c>
      <c r="AC88" s="21">
        <v>2044</v>
      </c>
      <c r="AD88" s="21">
        <v>4.312893</v>
      </c>
      <c r="AE88" s="21">
        <v>575.72808657</v>
      </c>
    </row>
    <row r="89" spans="3:31">
      <c r="C89" s="19"/>
      <c r="D89" s="16"/>
      <c r="E89" s="16"/>
      <c r="F89" s="16"/>
      <c r="G89" s="20"/>
      <c r="H89" s="16"/>
      <c r="I89" s="16"/>
      <c r="J89" s="16"/>
      <c r="K89" s="16"/>
      <c r="Y89" s="21" t="s">
        <v>103</v>
      </c>
      <c r="Z89" s="21" t="s">
        <v>104</v>
      </c>
      <c r="AA89" s="21" t="s">
        <v>105</v>
      </c>
      <c r="AB89" s="21" t="s">
        <v>113</v>
      </c>
      <c r="AC89" s="21">
        <v>2045</v>
      </c>
      <c r="AD89" s="21">
        <v>4.404481</v>
      </c>
      <c r="AE89" s="21">
        <v>587.95416869</v>
      </c>
    </row>
    <row r="90" spans="3:31">
      <c r="C90" s="19"/>
      <c r="D90" s="16"/>
      <c r="E90" s="16"/>
      <c r="F90" s="16"/>
      <c r="G90" s="20"/>
      <c r="H90" s="16"/>
      <c r="I90" s="16"/>
      <c r="J90" s="16"/>
      <c r="K90" s="16"/>
      <c r="Y90" s="21" t="s">
        <v>103</v>
      </c>
      <c r="Z90" s="21" t="s">
        <v>104</v>
      </c>
      <c r="AA90" s="21" t="s">
        <v>105</v>
      </c>
      <c r="AB90" s="21" t="s">
        <v>113</v>
      </c>
      <c r="AC90" s="21">
        <v>2046</v>
      </c>
      <c r="AD90" s="21">
        <v>4.491918</v>
      </c>
      <c r="AE90" s="21">
        <v>599.62613382</v>
      </c>
    </row>
    <row r="91" spans="3:31">
      <c r="C91" s="19"/>
      <c r="D91" s="16"/>
      <c r="E91" s="16"/>
      <c r="F91" s="16"/>
      <c r="G91" s="20"/>
      <c r="H91" s="16"/>
      <c r="I91" s="16"/>
      <c r="J91" s="16"/>
      <c r="K91" s="16"/>
      <c r="Y91" s="21" t="s">
        <v>103</v>
      </c>
      <c r="Z91" s="21" t="s">
        <v>104</v>
      </c>
      <c r="AA91" s="21" t="s">
        <v>105</v>
      </c>
      <c r="AB91" s="21" t="s">
        <v>113</v>
      </c>
      <c r="AC91" s="21">
        <v>2047</v>
      </c>
      <c r="AD91" s="21">
        <v>4.57684</v>
      </c>
      <c r="AE91" s="21">
        <v>610.9623716</v>
      </c>
    </row>
    <row r="92" spans="3:31">
      <c r="C92" s="19"/>
      <c r="D92" s="16"/>
      <c r="E92" s="16"/>
      <c r="F92" s="16"/>
      <c r="G92" s="20"/>
      <c r="H92" s="16"/>
      <c r="I92" s="16"/>
      <c r="J92" s="16"/>
      <c r="K92" s="16"/>
      <c r="Y92" s="21" t="s">
        <v>103</v>
      </c>
      <c r="Z92" s="21" t="s">
        <v>104</v>
      </c>
      <c r="AA92" s="21" t="s">
        <v>105</v>
      </c>
      <c r="AB92" s="21" t="s">
        <v>113</v>
      </c>
      <c r="AC92" s="21">
        <v>2048</v>
      </c>
      <c r="AD92" s="21">
        <v>4.652587</v>
      </c>
      <c r="AE92" s="21">
        <v>621.07383863</v>
      </c>
    </row>
    <row r="93" spans="3:31">
      <c r="C93" s="19"/>
      <c r="D93" s="16"/>
      <c r="E93" s="16"/>
      <c r="F93" s="16"/>
      <c r="G93" s="20"/>
      <c r="H93" s="16"/>
      <c r="I93" s="16"/>
      <c r="J93" s="16"/>
      <c r="K93" s="16"/>
      <c r="Y93" s="21" t="s">
        <v>103</v>
      </c>
      <c r="Z93" s="21" t="s">
        <v>104</v>
      </c>
      <c r="AA93" s="21" t="s">
        <v>105</v>
      </c>
      <c r="AB93" s="21" t="s">
        <v>113</v>
      </c>
      <c r="AC93" s="21">
        <v>2049</v>
      </c>
      <c r="AD93" s="21">
        <v>4.731897</v>
      </c>
      <c r="AE93" s="21">
        <v>631.66093053</v>
      </c>
    </row>
    <row r="94" spans="3:31">
      <c r="C94" s="19"/>
      <c r="D94" s="16"/>
      <c r="E94" s="16"/>
      <c r="F94" s="16"/>
      <c r="G94" s="20"/>
      <c r="H94" s="16"/>
      <c r="I94" s="16"/>
      <c r="J94" s="16"/>
      <c r="K94" s="16"/>
      <c r="Y94" s="21" t="s">
        <v>103</v>
      </c>
      <c r="Z94" s="21" t="s">
        <v>104</v>
      </c>
      <c r="AA94" s="21" t="s">
        <v>105</v>
      </c>
      <c r="AB94" s="21" t="s">
        <v>113</v>
      </c>
      <c r="AC94" s="21">
        <v>2050</v>
      </c>
      <c r="AD94" s="21">
        <v>4.820575</v>
      </c>
      <c r="AE94" s="21">
        <v>643.49855675</v>
      </c>
    </row>
    <row r="95" spans="3:11">
      <c r="C95" s="19"/>
      <c r="D95" s="16"/>
      <c r="E95" s="16"/>
      <c r="F95" s="16"/>
      <c r="G95" s="20"/>
      <c r="H95" s="16"/>
      <c r="I95" s="16"/>
      <c r="J95" s="16"/>
      <c r="K95" s="16"/>
    </row>
    <row r="96" spans="3:11">
      <c r="C96" s="19"/>
      <c r="D96" s="16"/>
      <c r="E96" s="16"/>
      <c r="F96" s="16"/>
      <c r="G96" s="20"/>
      <c r="H96" s="16"/>
      <c r="I96" s="16"/>
      <c r="J96" s="16"/>
      <c r="K96" s="16"/>
    </row>
    <row r="97" spans="3:11">
      <c r="C97" s="19"/>
      <c r="D97" s="16"/>
      <c r="E97" s="16"/>
      <c r="F97" s="16"/>
      <c r="G97" s="20"/>
      <c r="H97" s="16"/>
      <c r="I97" s="16"/>
      <c r="J97" s="16"/>
      <c r="K97" s="16"/>
    </row>
    <row r="98" spans="3:11">
      <c r="C98" s="19"/>
      <c r="D98" s="16"/>
      <c r="E98" s="16"/>
      <c r="F98" s="16"/>
      <c r="G98" s="20"/>
      <c r="H98" s="16"/>
      <c r="I98" s="16"/>
      <c r="J98" s="16"/>
      <c r="K98" s="16"/>
    </row>
    <row r="99" spans="3:11">
      <c r="C99" s="19"/>
      <c r="D99" s="16"/>
      <c r="E99" s="16"/>
      <c r="F99" s="16"/>
      <c r="G99" s="20"/>
      <c r="H99" s="16"/>
      <c r="I99" s="16"/>
      <c r="J99" s="16"/>
      <c r="K99" s="16"/>
    </row>
    <row r="100" spans="3:11">
      <c r="C100" s="19"/>
      <c r="D100" s="16"/>
      <c r="E100" s="16"/>
      <c r="F100" s="16"/>
      <c r="G100" s="20"/>
      <c r="H100" s="16"/>
      <c r="I100" s="16"/>
      <c r="J100" s="16"/>
      <c r="K100" s="16"/>
    </row>
    <row r="101" spans="3:11">
      <c r="C101" s="19"/>
      <c r="D101" s="16"/>
      <c r="E101" s="16"/>
      <c r="F101" s="16"/>
      <c r="G101" s="20"/>
      <c r="H101" s="16"/>
      <c r="I101" s="16"/>
      <c r="J101" s="16"/>
      <c r="K101" s="16"/>
    </row>
    <row r="102" spans="3:11">
      <c r="C102" s="19"/>
      <c r="D102" s="16"/>
      <c r="E102" s="16"/>
      <c r="F102" s="16"/>
      <c r="G102" s="20"/>
      <c r="H102" s="16"/>
      <c r="I102" s="16"/>
      <c r="J102" s="16"/>
      <c r="K102" s="16"/>
    </row>
    <row r="103" spans="3:11">
      <c r="C103" s="19"/>
      <c r="D103" s="16"/>
      <c r="E103" s="16"/>
      <c r="F103" s="16"/>
      <c r="G103" s="20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2" t="s">
        <v>18</v>
      </c>
    </row>
    <row r="11" spans="2:14">
      <c r="B11" s="16" t="s">
        <v>19</v>
      </c>
      <c r="G11" t="s">
        <v>20</v>
      </c>
      <c r="I11" s="16">
        <v>2020</v>
      </c>
      <c r="J11" s="16" t="s">
        <v>17</v>
      </c>
      <c r="K11" s="16">
        <v>1</v>
      </c>
      <c r="L11" s="16">
        <f>N11*1000</f>
        <v>0</v>
      </c>
      <c r="N11">
        <v>0</v>
      </c>
    </row>
    <row r="12" spans="7:14">
      <c r="G12" t="s">
        <v>20</v>
      </c>
      <c r="I12" s="16">
        <v>2021</v>
      </c>
      <c r="J12" s="16" t="s">
        <v>17</v>
      </c>
      <c r="K12" s="16">
        <v>1</v>
      </c>
      <c r="L12" s="16">
        <f t="shared" ref="L12:L41" si="0">N12*1000</f>
        <v>0</v>
      </c>
      <c r="N12" s="21">
        <v>0</v>
      </c>
    </row>
    <row r="13" spans="7:14">
      <c r="G13" t="s">
        <v>20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1">
        <v>0.001131733</v>
      </c>
    </row>
    <row r="14" spans="7:14">
      <c r="G14" t="s">
        <v>20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1">
        <v>0.000309722</v>
      </c>
    </row>
    <row r="15" spans="7:14">
      <c r="G15" t="s">
        <v>20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1">
        <v>0.067328</v>
      </c>
    </row>
    <row r="16" spans="7:14">
      <c r="G16" t="s">
        <v>20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1">
        <v>0.164334</v>
      </c>
    </row>
    <row r="17" spans="7:14">
      <c r="G17" t="s">
        <v>20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1">
        <v>0.244887</v>
      </c>
    </row>
    <row r="18" spans="7:14">
      <c r="G18" t="s">
        <v>20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1">
        <v>0.303694</v>
      </c>
    </row>
    <row r="19" spans="7:14">
      <c r="G19" t="s">
        <v>20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1">
        <v>0.344586</v>
      </c>
    </row>
    <row r="20" spans="7:14">
      <c r="G20" t="s">
        <v>20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1">
        <v>0.449817</v>
      </c>
    </row>
    <row r="21" spans="7:14">
      <c r="G21" t="s">
        <v>20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1">
        <v>0.544142</v>
      </c>
    </row>
    <row r="22" spans="7:14">
      <c r="G22" t="s">
        <v>20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1">
        <v>0.4198448</v>
      </c>
    </row>
    <row r="23" spans="7:14">
      <c r="G23" t="s">
        <v>20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1">
        <v>0.1321646</v>
      </c>
    </row>
    <row r="24" spans="7:15">
      <c r="G24" t="s">
        <v>20</v>
      </c>
      <c r="I24" s="16">
        <v>2033</v>
      </c>
      <c r="J24" s="16" t="s">
        <v>17</v>
      </c>
      <c r="K24" s="16">
        <v>1</v>
      </c>
      <c r="L24" s="16">
        <f t="shared" si="0"/>
        <v>0</v>
      </c>
      <c r="N24" s="57">
        <v>0</v>
      </c>
      <c r="O24">
        <v>-0.134108</v>
      </c>
    </row>
    <row r="25" spans="7:15">
      <c r="G25" t="s">
        <v>20</v>
      </c>
      <c r="I25" s="16">
        <v>2034</v>
      </c>
      <c r="J25" s="16" t="s">
        <v>17</v>
      </c>
      <c r="K25" s="16">
        <v>1</v>
      </c>
      <c r="L25" s="16">
        <f t="shared" si="0"/>
        <v>0</v>
      </c>
      <c r="N25" s="57">
        <v>0</v>
      </c>
      <c r="O25">
        <v>-0.5101056</v>
      </c>
    </row>
    <row r="26" spans="7:15">
      <c r="G26" t="s">
        <v>20</v>
      </c>
      <c r="I26" s="16">
        <v>2035</v>
      </c>
      <c r="J26" s="16" t="s">
        <v>17</v>
      </c>
      <c r="K26" s="16">
        <v>1</v>
      </c>
      <c r="L26" s="16">
        <f t="shared" si="0"/>
        <v>0</v>
      </c>
      <c r="N26" s="57">
        <v>0</v>
      </c>
      <c r="O26">
        <v>-1.4024116</v>
      </c>
    </row>
    <row r="27" spans="7:15">
      <c r="G27" t="s">
        <v>20</v>
      </c>
      <c r="I27" s="16">
        <v>2036</v>
      </c>
      <c r="J27" s="16" t="s">
        <v>17</v>
      </c>
      <c r="K27" s="16">
        <v>1</v>
      </c>
      <c r="L27" s="16">
        <f t="shared" si="0"/>
        <v>0</v>
      </c>
      <c r="N27" s="57">
        <v>0</v>
      </c>
      <c r="O27">
        <v>-2.635778</v>
      </c>
    </row>
    <row r="28" spans="7:15">
      <c r="G28" t="s">
        <v>20</v>
      </c>
      <c r="I28" s="16">
        <v>2037</v>
      </c>
      <c r="J28" s="16" t="s">
        <v>17</v>
      </c>
      <c r="K28" s="16">
        <v>1</v>
      </c>
      <c r="L28" s="16">
        <f t="shared" si="0"/>
        <v>0</v>
      </c>
      <c r="N28" s="57">
        <v>0</v>
      </c>
      <c r="O28">
        <v>-3.7248196</v>
      </c>
    </row>
    <row r="29" spans="7:15">
      <c r="G29" t="s">
        <v>20</v>
      </c>
      <c r="I29" s="16">
        <v>2038</v>
      </c>
      <c r="J29" s="16" t="s">
        <v>17</v>
      </c>
      <c r="K29" s="16">
        <v>1</v>
      </c>
      <c r="L29" s="16">
        <f t="shared" si="0"/>
        <v>0</v>
      </c>
      <c r="N29" s="57">
        <v>0</v>
      </c>
      <c r="O29">
        <v>-5.0245944</v>
      </c>
    </row>
    <row r="30" spans="7:15">
      <c r="G30" t="s">
        <v>20</v>
      </c>
      <c r="I30" s="16">
        <v>2039</v>
      </c>
      <c r="J30" s="16" t="s">
        <v>17</v>
      </c>
      <c r="K30" s="16">
        <v>1</v>
      </c>
      <c r="L30" s="16">
        <f t="shared" si="0"/>
        <v>0</v>
      </c>
      <c r="N30" s="57">
        <v>0</v>
      </c>
      <c r="O30">
        <v>-6.4905976</v>
      </c>
    </row>
    <row r="31" spans="7:15">
      <c r="G31" t="s">
        <v>20</v>
      </c>
      <c r="I31" s="16">
        <v>2040</v>
      </c>
      <c r="J31" s="16" t="s">
        <v>17</v>
      </c>
      <c r="K31" s="16">
        <v>1</v>
      </c>
      <c r="L31" s="16">
        <f t="shared" si="0"/>
        <v>0</v>
      </c>
      <c r="N31" s="57">
        <v>0</v>
      </c>
      <c r="O31">
        <v>-8.236068</v>
      </c>
    </row>
    <row r="32" spans="7:15">
      <c r="G32" t="s">
        <v>20</v>
      </c>
      <c r="I32" s="16">
        <v>2041</v>
      </c>
      <c r="J32" s="16" t="s">
        <v>17</v>
      </c>
      <c r="K32" s="16">
        <v>1</v>
      </c>
      <c r="L32" s="16">
        <f t="shared" si="0"/>
        <v>0</v>
      </c>
      <c r="N32" s="57">
        <v>0</v>
      </c>
      <c r="O32">
        <v>-10.152918</v>
      </c>
    </row>
    <row r="33" spans="7:15">
      <c r="G33" t="s">
        <v>20</v>
      </c>
      <c r="I33" s="16">
        <v>2042</v>
      </c>
      <c r="J33" s="16" t="s">
        <v>17</v>
      </c>
      <c r="K33" s="16">
        <v>1</v>
      </c>
      <c r="L33" s="16">
        <f t="shared" si="0"/>
        <v>0</v>
      </c>
      <c r="N33" s="57">
        <v>0</v>
      </c>
      <c r="O33">
        <v>-12.3220596</v>
      </c>
    </row>
    <row r="34" spans="7:15">
      <c r="G34" t="s">
        <v>20</v>
      </c>
      <c r="I34" s="16">
        <v>2043</v>
      </c>
      <c r="J34" s="16" t="s">
        <v>17</v>
      </c>
      <c r="K34" s="16">
        <v>1</v>
      </c>
      <c r="L34" s="16">
        <f t="shared" si="0"/>
        <v>0</v>
      </c>
      <c r="N34" s="57">
        <v>0</v>
      </c>
      <c r="O34">
        <v>-13.7317244</v>
      </c>
    </row>
    <row r="35" spans="7:15">
      <c r="G35" t="s">
        <v>20</v>
      </c>
      <c r="I35" s="16">
        <v>2044</v>
      </c>
      <c r="J35" s="16" t="s">
        <v>17</v>
      </c>
      <c r="K35" s="16">
        <v>1</v>
      </c>
      <c r="L35" s="16">
        <f t="shared" si="0"/>
        <v>0</v>
      </c>
      <c r="N35" s="57">
        <v>0</v>
      </c>
      <c r="O35">
        <v>-15.1351048</v>
      </c>
    </row>
    <row r="36" spans="7:15">
      <c r="G36" t="s">
        <v>20</v>
      </c>
      <c r="I36" s="16">
        <v>2045</v>
      </c>
      <c r="J36" s="16" t="s">
        <v>17</v>
      </c>
      <c r="K36" s="16">
        <v>1</v>
      </c>
      <c r="L36" s="16">
        <f t="shared" si="0"/>
        <v>0</v>
      </c>
      <c r="N36" s="57">
        <v>0</v>
      </c>
      <c r="O36">
        <v>-16.4217484</v>
      </c>
    </row>
    <row r="37" spans="7:15">
      <c r="G37" t="s">
        <v>20</v>
      </c>
      <c r="I37" s="16">
        <v>2046</v>
      </c>
      <c r="J37" s="16" t="s">
        <v>17</v>
      </c>
      <c r="K37" s="16">
        <v>1</v>
      </c>
      <c r="L37" s="16">
        <f t="shared" si="0"/>
        <v>0</v>
      </c>
      <c r="N37" s="57">
        <v>0</v>
      </c>
      <c r="O37">
        <v>-18.23905032</v>
      </c>
    </row>
    <row r="38" spans="7:15">
      <c r="G38" t="s">
        <v>20</v>
      </c>
      <c r="I38" s="16">
        <v>2047</v>
      </c>
      <c r="J38" s="16" t="s">
        <v>17</v>
      </c>
      <c r="K38" s="16">
        <v>1</v>
      </c>
      <c r="L38" s="16">
        <f t="shared" si="0"/>
        <v>0</v>
      </c>
      <c r="N38" s="57">
        <v>0</v>
      </c>
      <c r="O38">
        <v>-20.01555344</v>
      </c>
    </row>
    <row r="39" spans="7:15">
      <c r="G39" t="s">
        <v>20</v>
      </c>
      <c r="I39" s="16">
        <v>2048</v>
      </c>
      <c r="J39" s="16" t="s">
        <v>17</v>
      </c>
      <c r="K39" s="16">
        <v>1</v>
      </c>
      <c r="L39" s="16">
        <f t="shared" si="0"/>
        <v>0</v>
      </c>
      <c r="N39" s="57">
        <v>0</v>
      </c>
      <c r="O39">
        <v>-21.74925968</v>
      </c>
    </row>
    <row r="40" spans="7:15">
      <c r="G40" t="s">
        <v>20</v>
      </c>
      <c r="I40" s="16">
        <v>2049</v>
      </c>
      <c r="J40" s="16" t="s">
        <v>17</v>
      </c>
      <c r="K40" s="16">
        <v>1</v>
      </c>
      <c r="L40" s="16">
        <f t="shared" si="0"/>
        <v>0</v>
      </c>
      <c r="N40" s="57">
        <v>0</v>
      </c>
      <c r="O40">
        <v>-23.46094608</v>
      </c>
    </row>
    <row r="41" spans="7:15">
      <c r="G41" t="s">
        <v>20</v>
      </c>
      <c r="I41" s="16">
        <v>2050</v>
      </c>
      <c r="J41" s="16" t="s">
        <v>17</v>
      </c>
      <c r="K41" s="16">
        <v>1</v>
      </c>
      <c r="L41" s="16">
        <f t="shared" si="0"/>
        <v>0</v>
      </c>
      <c r="N41" s="57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102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1" t="s">
        <v>103</v>
      </c>
      <c r="Z2" s="21" t="s">
        <v>104</v>
      </c>
      <c r="AA2" s="21" t="s">
        <v>105</v>
      </c>
      <c r="AB2" s="21" t="s">
        <v>106</v>
      </c>
      <c r="AC2" s="21">
        <v>2020</v>
      </c>
      <c r="AD2" s="21">
        <v>0</v>
      </c>
      <c r="AE2" s="21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1" t="s">
        <v>103</v>
      </c>
      <c r="Z3" s="21" t="s">
        <v>104</v>
      </c>
      <c r="AA3" s="21" t="s">
        <v>105</v>
      </c>
      <c r="AB3" s="21" t="s">
        <v>106</v>
      </c>
      <c r="AC3" s="21">
        <v>2021</v>
      </c>
      <c r="AD3" s="62" t="s">
        <v>107</v>
      </c>
      <c r="AE3" s="21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1" t="s">
        <v>103</v>
      </c>
      <c r="Z4" s="21" t="s">
        <v>104</v>
      </c>
      <c r="AA4" s="21" t="s">
        <v>105</v>
      </c>
      <c r="AB4" s="21" t="s">
        <v>106</v>
      </c>
      <c r="AC4" s="21">
        <v>2022</v>
      </c>
      <c r="AD4" s="62" t="s">
        <v>108</v>
      </c>
      <c r="AE4" s="21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1" t="s">
        <v>103</v>
      </c>
      <c r="Z5" s="21" t="s">
        <v>104</v>
      </c>
      <c r="AA5" s="21" t="s">
        <v>105</v>
      </c>
      <c r="AB5" s="21" t="s">
        <v>106</v>
      </c>
      <c r="AC5" s="21">
        <v>2023</v>
      </c>
      <c r="AD5" s="21">
        <v>0.000408</v>
      </c>
      <c r="AE5" s="21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1" t="s">
        <v>103</v>
      </c>
      <c r="Z6" s="21" t="s">
        <v>104</v>
      </c>
      <c r="AA6" s="21" t="s">
        <v>105</v>
      </c>
      <c r="AB6" s="21" t="s">
        <v>106</v>
      </c>
      <c r="AC6" s="21">
        <v>2024</v>
      </c>
      <c r="AD6" s="21">
        <v>0.002892</v>
      </c>
      <c r="AE6" s="21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1" t="s">
        <v>103</v>
      </c>
      <c r="Z7" s="21" t="s">
        <v>104</v>
      </c>
      <c r="AA7" s="21" t="s">
        <v>105</v>
      </c>
      <c r="AB7" s="21" t="s">
        <v>106</v>
      </c>
      <c r="AC7" s="21">
        <v>2025</v>
      </c>
      <c r="AD7" s="21">
        <v>0.006834</v>
      </c>
      <c r="AE7" s="21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1" t="s">
        <v>103</v>
      </c>
      <c r="Z8" s="21" t="s">
        <v>104</v>
      </c>
      <c r="AA8" s="21" t="s">
        <v>105</v>
      </c>
      <c r="AB8" s="21" t="s">
        <v>106</v>
      </c>
      <c r="AC8" s="21">
        <v>2026</v>
      </c>
      <c r="AD8" s="21">
        <v>0.014277</v>
      </c>
      <c r="AE8" s="21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1" t="s">
        <v>103</v>
      </c>
      <c r="Z9" s="21" t="s">
        <v>104</v>
      </c>
      <c r="AA9" s="21" t="s">
        <v>105</v>
      </c>
      <c r="AB9" s="21" t="s">
        <v>106</v>
      </c>
      <c r="AC9" s="21">
        <v>2027</v>
      </c>
      <c r="AD9" s="21">
        <v>0.024627</v>
      </c>
      <c r="AE9" s="21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1" t="s">
        <v>103</v>
      </c>
      <c r="Z10" s="21" t="s">
        <v>104</v>
      </c>
      <c r="AA10" s="21" t="s">
        <v>105</v>
      </c>
      <c r="AB10" s="21" t="s">
        <v>106</v>
      </c>
      <c r="AC10" s="21">
        <v>2028</v>
      </c>
      <c r="AD10" s="21">
        <v>0.039826</v>
      </c>
      <c r="AE10" s="21">
        <v>5.31637274</v>
      </c>
    </row>
    <row r="11" spans="1:31">
      <c r="A11" s="16" t="s">
        <v>114</v>
      </c>
      <c r="B11" s="16"/>
      <c r="C11" s="18" t="s">
        <v>115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1" t="s">
        <v>103</v>
      </c>
      <c r="Z11" s="21" t="s">
        <v>104</v>
      </c>
      <c r="AA11" s="21" t="s">
        <v>105</v>
      </c>
      <c r="AB11" s="21" t="s">
        <v>106</v>
      </c>
      <c r="AC11" s="21">
        <v>2029</v>
      </c>
      <c r="AD11" s="21">
        <v>0.060269</v>
      </c>
      <c r="AE11" s="21">
        <v>8.04530881</v>
      </c>
    </row>
    <row r="12" spans="1:31">
      <c r="A12" s="16"/>
      <c r="B12" s="16"/>
      <c r="C12" s="19" t="s">
        <v>115</v>
      </c>
      <c r="D12" s="16"/>
      <c r="E12" s="16"/>
      <c r="F12" s="16"/>
      <c r="G12" s="20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1" t="s">
        <v>103</v>
      </c>
      <c r="Z12" s="21" t="s">
        <v>104</v>
      </c>
      <c r="AA12" s="21" t="s">
        <v>105</v>
      </c>
      <c r="AB12" s="21" t="s">
        <v>106</v>
      </c>
      <c r="AC12" s="21">
        <v>2030</v>
      </c>
      <c r="AD12" s="21">
        <v>0.090033</v>
      </c>
      <c r="AE12" s="21">
        <v>12.01850517</v>
      </c>
    </row>
    <row r="13" spans="1:31">
      <c r="A13" s="16"/>
      <c r="B13" s="16"/>
      <c r="C13" s="19" t="s">
        <v>115</v>
      </c>
      <c r="D13" s="16"/>
      <c r="E13" s="16"/>
      <c r="F13" s="16"/>
      <c r="G13" s="20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1" t="s">
        <v>103</v>
      </c>
      <c r="Z13" s="21" t="s">
        <v>104</v>
      </c>
      <c r="AA13" s="21" t="s">
        <v>105</v>
      </c>
      <c r="AB13" s="21" t="s">
        <v>106</v>
      </c>
      <c r="AC13" s="21">
        <v>2031</v>
      </c>
      <c r="AD13" s="21">
        <v>0.128698</v>
      </c>
      <c r="AE13" s="21">
        <v>17.17989602</v>
      </c>
    </row>
    <row r="14" spans="3:31">
      <c r="C14" s="19" t="s">
        <v>115</v>
      </c>
      <c r="D14" s="16"/>
      <c r="E14" s="16"/>
      <c r="F14" s="16"/>
      <c r="G14" s="20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1" t="s">
        <v>103</v>
      </c>
      <c r="Z14" s="21" t="s">
        <v>104</v>
      </c>
      <c r="AA14" s="21" t="s">
        <v>105</v>
      </c>
      <c r="AB14" s="21" t="s">
        <v>106</v>
      </c>
      <c r="AC14" s="21">
        <v>2032</v>
      </c>
      <c r="AD14" s="21">
        <v>0.174839</v>
      </c>
      <c r="AE14" s="21">
        <v>23.33925811</v>
      </c>
    </row>
    <row r="15" spans="3:31">
      <c r="C15" s="19" t="s">
        <v>115</v>
      </c>
      <c r="D15" s="16"/>
      <c r="E15" s="16"/>
      <c r="F15" s="16"/>
      <c r="G15" s="20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1" t="s">
        <v>103</v>
      </c>
      <c r="Z15" s="21" t="s">
        <v>104</v>
      </c>
      <c r="AA15" s="21" t="s">
        <v>105</v>
      </c>
      <c r="AB15" s="21" t="s">
        <v>106</v>
      </c>
      <c r="AC15" s="21">
        <v>2033</v>
      </c>
      <c r="AD15" s="21">
        <v>0.226683</v>
      </c>
      <c r="AE15" s="21">
        <v>30.25991367</v>
      </c>
    </row>
    <row r="16" spans="3:31">
      <c r="C16" s="19" t="s">
        <v>115</v>
      </c>
      <c r="D16" s="16"/>
      <c r="E16" s="16"/>
      <c r="F16" s="16"/>
      <c r="G16" s="20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1" t="s">
        <v>103</v>
      </c>
      <c r="Z16" s="21" t="s">
        <v>104</v>
      </c>
      <c r="AA16" s="21" t="s">
        <v>105</v>
      </c>
      <c r="AB16" s="21" t="s">
        <v>106</v>
      </c>
      <c r="AC16" s="21">
        <v>2034</v>
      </c>
      <c r="AD16" s="21">
        <v>0.282711</v>
      </c>
      <c r="AE16" s="21">
        <v>37.73909139</v>
      </c>
    </row>
    <row r="17" spans="3:31">
      <c r="C17" s="19" t="s">
        <v>115</v>
      </c>
      <c r="D17" s="16"/>
      <c r="E17" s="16"/>
      <c r="F17" s="16"/>
      <c r="G17" s="20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1" t="s">
        <v>103</v>
      </c>
      <c r="Z17" s="21" t="s">
        <v>104</v>
      </c>
      <c r="AA17" s="21" t="s">
        <v>105</v>
      </c>
      <c r="AB17" s="21" t="s">
        <v>106</v>
      </c>
      <c r="AC17" s="21">
        <v>2035</v>
      </c>
      <c r="AD17" s="21">
        <v>0.354461</v>
      </c>
      <c r="AE17" s="21">
        <v>47.31699889</v>
      </c>
    </row>
    <row r="18" spans="3:31">
      <c r="C18" s="19" t="s">
        <v>115</v>
      </c>
      <c r="D18" s="16"/>
      <c r="E18" s="16"/>
      <c r="F18" s="16"/>
      <c r="G18" s="20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1" t="s">
        <v>103</v>
      </c>
      <c r="Z18" s="21" t="s">
        <v>104</v>
      </c>
      <c r="AA18" s="21" t="s">
        <v>105</v>
      </c>
      <c r="AB18" s="21" t="s">
        <v>106</v>
      </c>
      <c r="AC18" s="21">
        <v>2036</v>
      </c>
      <c r="AD18" s="21">
        <v>0.433806</v>
      </c>
      <c r="AE18" s="21">
        <v>57.90876294</v>
      </c>
    </row>
    <row r="19" spans="3:31">
      <c r="C19" s="19" t="s">
        <v>115</v>
      </c>
      <c r="D19" s="16"/>
      <c r="E19" s="16"/>
      <c r="F19" s="16"/>
      <c r="G19" s="20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1" t="s">
        <v>103</v>
      </c>
      <c r="Z19" s="21" t="s">
        <v>104</v>
      </c>
      <c r="AA19" s="21" t="s">
        <v>105</v>
      </c>
      <c r="AB19" s="21" t="s">
        <v>106</v>
      </c>
      <c r="AC19" s="21">
        <v>2037</v>
      </c>
      <c r="AD19" s="21">
        <v>0.519609</v>
      </c>
      <c r="AE19" s="21">
        <v>69.36260541</v>
      </c>
    </row>
    <row r="20" spans="3:31">
      <c r="C20" s="19" t="s">
        <v>115</v>
      </c>
      <c r="D20" s="16"/>
      <c r="E20" s="16"/>
      <c r="F20" s="16"/>
      <c r="G20" s="20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1" t="s">
        <v>103</v>
      </c>
      <c r="Z20" s="21" t="s">
        <v>104</v>
      </c>
      <c r="AA20" s="21" t="s">
        <v>105</v>
      </c>
      <c r="AB20" s="21" t="s">
        <v>106</v>
      </c>
      <c r="AC20" s="21">
        <v>2038</v>
      </c>
      <c r="AD20" s="21">
        <v>0.609184</v>
      </c>
      <c r="AE20" s="21">
        <v>81.31997216</v>
      </c>
    </row>
    <row r="21" spans="3:31">
      <c r="C21" s="19" t="s">
        <v>115</v>
      </c>
      <c r="D21" s="16"/>
      <c r="E21" s="16"/>
      <c r="F21" s="16"/>
      <c r="G21" s="20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1" t="s">
        <v>103</v>
      </c>
      <c r="Z21" s="21" t="s">
        <v>104</v>
      </c>
      <c r="AA21" s="21" t="s">
        <v>105</v>
      </c>
      <c r="AB21" s="21" t="s">
        <v>106</v>
      </c>
      <c r="AC21" s="21">
        <v>2039</v>
      </c>
      <c r="AD21" s="21">
        <v>0.699548</v>
      </c>
      <c r="AE21" s="21">
        <v>93.38266252</v>
      </c>
    </row>
    <row r="22" spans="3:31">
      <c r="C22" s="19" t="s">
        <v>115</v>
      </c>
      <c r="D22" s="16"/>
      <c r="E22" s="16"/>
      <c r="F22" s="16"/>
      <c r="G22" s="20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1" t="s">
        <v>103</v>
      </c>
      <c r="Z22" s="21" t="s">
        <v>104</v>
      </c>
      <c r="AA22" s="21" t="s">
        <v>105</v>
      </c>
      <c r="AB22" s="21" t="s">
        <v>106</v>
      </c>
      <c r="AC22" s="21">
        <v>2040</v>
      </c>
      <c r="AD22" s="21">
        <v>0.801257</v>
      </c>
      <c r="AE22" s="21">
        <v>106.95979693</v>
      </c>
    </row>
    <row r="23" spans="3:31">
      <c r="C23" s="19" t="s">
        <v>115</v>
      </c>
      <c r="D23" s="16"/>
      <c r="E23" s="16"/>
      <c r="F23" s="16"/>
      <c r="G23" s="20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1" t="s">
        <v>103</v>
      </c>
      <c r="Z23" s="21" t="s">
        <v>104</v>
      </c>
      <c r="AA23" s="21" t="s">
        <v>105</v>
      </c>
      <c r="AB23" s="21" t="s">
        <v>106</v>
      </c>
      <c r="AC23" s="21">
        <v>2041</v>
      </c>
      <c r="AD23" s="21">
        <v>0.899994</v>
      </c>
      <c r="AE23" s="21">
        <v>120.14019906</v>
      </c>
    </row>
    <row r="24" spans="3:31">
      <c r="C24" s="19" t="s">
        <v>115</v>
      </c>
      <c r="D24" s="16"/>
      <c r="E24" s="16"/>
      <c r="F24" s="16"/>
      <c r="G24" s="20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1" t="s">
        <v>103</v>
      </c>
      <c r="Z24" s="21" t="s">
        <v>104</v>
      </c>
      <c r="AA24" s="21" t="s">
        <v>105</v>
      </c>
      <c r="AB24" s="21" t="s">
        <v>106</v>
      </c>
      <c r="AC24" s="21">
        <v>2042</v>
      </c>
      <c r="AD24" s="21">
        <v>1.005327</v>
      </c>
      <c r="AE24" s="21">
        <v>134.20110123</v>
      </c>
    </row>
    <row r="25" spans="3:31">
      <c r="C25" s="19" t="s">
        <v>115</v>
      </c>
      <c r="D25" s="16"/>
      <c r="E25" s="16"/>
      <c r="F25" s="16"/>
      <c r="G25" s="20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1" t="s">
        <v>103</v>
      </c>
      <c r="Z25" s="21" t="s">
        <v>104</v>
      </c>
      <c r="AA25" s="21" t="s">
        <v>105</v>
      </c>
      <c r="AB25" s="21" t="s">
        <v>106</v>
      </c>
      <c r="AC25" s="21">
        <v>2043</v>
      </c>
      <c r="AD25" s="21">
        <v>1.113308</v>
      </c>
      <c r="AE25" s="21">
        <v>148.61548492</v>
      </c>
    </row>
    <row r="26" spans="3:31">
      <c r="C26" s="19" t="s">
        <v>115</v>
      </c>
      <c r="D26" s="16"/>
      <c r="E26" s="16"/>
      <c r="F26" s="16"/>
      <c r="G26" s="20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1" t="s">
        <v>103</v>
      </c>
      <c r="Z26" s="21" t="s">
        <v>104</v>
      </c>
      <c r="AA26" s="21" t="s">
        <v>105</v>
      </c>
      <c r="AB26" s="21" t="s">
        <v>106</v>
      </c>
      <c r="AC26" s="21">
        <v>2044</v>
      </c>
      <c r="AD26" s="21">
        <v>1.220228</v>
      </c>
      <c r="AE26" s="21">
        <v>162.88823572</v>
      </c>
    </row>
    <row r="27" spans="3:31">
      <c r="C27" s="19" t="s">
        <v>115</v>
      </c>
      <c r="D27" s="16"/>
      <c r="E27" s="16"/>
      <c r="F27" s="16"/>
      <c r="G27" s="20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1" t="s">
        <v>103</v>
      </c>
      <c r="Z27" s="21" t="s">
        <v>104</v>
      </c>
      <c r="AA27" s="21" t="s">
        <v>105</v>
      </c>
      <c r="AB27" s="21" t="s">
        <v>106</v>
      </c>
      <c r="AC27" s="21">
        <v>2045</v>
      </c>
      <c r="AD27" s="21">
        <v>1.318649</v>
      </c>
      <c r="AE27" s="21">
        <v>176.02645501</v>
      </c>
    </row>
    <row r="28" spans="3:31">
      <c r="C28" s="19" t="s">
        <v>115</v>
      </c>
      <c r="D28" s="16"/>
      <c r="E28" s="16"/>
      <c r="F28" s="16"/>
      <c r="G28" s="20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1" t="s">
        <v>103</v>
      </c>
      <c r="Z28" s="21" t="s">
        <v>104</v>
      </c>
      <c r="AA28" s="21" t="s">
        <v>105</v>
      </c>
      <c r="AB28" s="21" t="s">
        <v>106</v>
      </c>
      <c r="AC28" s="21">
        <v>2046</v>
      </c>
      <c r="AD28" s="21">
        <v>1.418826</v>
      </c>
      <c r="AE28" s="21">
        <v>189.39908274</v>
      </c>
    </row>
    <row r="29" spans="3:31">
      <c r="C29" s="19" t="s">
        <v>115</v>
      </c>
      <c r="D29" s="16"/>
      <c r="E29" s="16"/>
      <c r="F29" s="16"/>
      <c r="G29" s="20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1" t="s">
        <v>103</v>
      </c>
      <c r="Z29" s="21" t="s">
        <v>104</v>
      </c>
      <c r="AA29" s="21" t="s">
        <v>105</v>
      </c>
      <c r="AB29" s="21" t="s">
        <v>106</v>
      </c>
      <c r="AC29" s="21">
        <v>2047</v>
      </c>
      <c r="AD29" s="21">
        <v>1.512308</v>
      </c>
      <c r="AE29" s="21">
        <v>201.87799492</v>
      </c>
    </row>
    <row r="30" spans="3:31">
      <c r="C30" s="19" t="s">
        <v>115</v>
      </c>
      <c r="D30" s="16"/>
      <c r="E30" s="16"/>
      <c r="F30" s="16"/>
      <c r="G30" s="20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1" t="s">
        <v>103</v>
      </c>
      <c r="Z30" s="21" t="s">
        <v>104</v>
      </c>
      <c r="AA30" s="21" t="s">
        <v>105</v>
      </c>
      <c r="AB30" s="21" t="s">
        <v>106</v>
      </c>
      <c r="AC30" s="21">
        <v>2048</v>
      </c>
      <c r="AD30" s="21">
        <v>1.598074</v>
      </c>
      <c r="AE30" s="21">
        <v>213.32689826</v>
      </c>
    </row>
    <row r="31" spans="3:31">
      <c r="C31" s="19" t="s">
        <v>115</v>
      </c>
      <c r="D31" s="16"/>
      <c r="E31" s="16"/>
      <c r="F31" s="16"/>
      <c r="G31" s="20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1" t="s">
        <v>103</v>
      </c>
      <c r="Z31" s="21" t="s">
        <v>104</v>
      </c>
      <c r="AA31" s="21" t="s">
        <v>105</v>
      </c>
      <c r="AB31" s="21" t="s">
        <v>106</v>
      </c>
      <c r="AC31" s="21">
        <v>2049</v>
      </c>
      <c r="AD31" s="21">
        <v>1.677539</v>
      </c>
      <c r="AE31" s="21">
        <v>223.93468111</v>
      </c>
    </row>
    <row r="32" spans="3:31">
      <c r="C32" s="19" t="s">
        <v>115</v>
      </c>
      <c r="D32" s="16"/>
      <c r="E32" s="16"/>
      <c r="F32" s="16"/>
      <c r="G32" s="20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1" t="s">
        <v>103</v>
      </c>
      <c r="Z32" s="21" t="s">
        <v>104</v>
      </c>
      <c r="AA32" s="21" t="s">
        <v>105</v>
      </c>
      <c r="AB32" s="21" t="s">
        <v>106</v>
      </c>
      <c r="AC32" s="21">
        <v>2050</v>
      </c>
      <c r="AD32" s="21">
        <v>1.749768</v>
      </c>
      <c r="AE32" s="21">
        <v>233.57653032</v>
      </c>
    </row>
    <row r="33" spans="3:31">
      <c r="C33" s="19" t="s">
        <v>115</v>
      </c>
      <c r="D33" s="16"/>
      <c r="E33" s="16"/>
      <c r="F33" s="16"/>
      <c r="G33" s="20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1" t="s">
        <v>103</v>
      </c>
      <c r="Z33" s="21" t="s">
        <v>104</v>
      </c>
      <c r="AA33" s="21" t="s">
        <v>105</v>
      </c>
      <c r="AB33" s="21" t="s">
        <v>111</v>
      </c>
      <c r="AC33" s="21">
        <v>2050</v>
      </c>
      <c r="AD33" s="21">
        <v>7.585323</v>
      </c>
      <c r="AE33" s="21">
        <v>1012.56476727</v>
      </c>
    </row>
    <row r="34" spans="3:31">
      <c r="C34" s="19" t="s">
        <v>115</v>
      </c>
      <c r="D34" s="16"/>
      <c r="E34" s="16"/>
      <c r="F34" s="16"/>
      <c r="G34" s="20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1" t="s">
        <v>103</v>
      </c>
      <c r="Z34" s="21" t="s">
        <v>104</v>
      </c>
      <c r="AA34" s="21" t="s">
        <v>105</v>
      </c>
      <c r="AB34" s="21" t="s">
        <v>111</v>
      </c>
      <c r="AC34" s="21">
        <v>2049</v>
      </c>
      <c r="AD34" s="21">
        <v>7.222149</v>
      </c>
      <c r="AE34" s="21">
        <v>964.08467001</v>
      </c>
    </row>
    <row r="35" spans="3:31">
      <c r="C35" s="19" t="s">
        <v>115</v>
      </c>
      <c r="D35" s="16"/>
      <c r="E35" s="16"/>
      <c r="F35" s="16"/>
      <c r="G35" s="20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1" t="s">
        <v>103</v>
      </c>
      <c r="Z35" s="21" t="s">
        <v>104</v>
      </c>
      <c r="AA35" s="21" t="s">
        <v>105</v>
      </c>
      <c r="AB35" s="21" t="s">
        <v>111</v>
      </c>
      <c r="AC35" s="21">
        <v>2048</v>
      </c>
      <c r="AD35" s="21">
        <v>6.914064</v>
      </c>
      <c r="AE35" s="21">
        <v>922.95840336</v>
      </c>
    </row>
    <row r="36" spans="3:31">
      <c r="C36" s="19" t="s">
        <v>115</v>
      </c>
      <c r="D36" s="16"/>
      <c r="E36" s="16"/>
      <c r="F36" s="16"/>
      <c r="G36" s="20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1" t="s">
        <v>103</v>
      </c>
      <c r="Z36" s="21" t="s">
        <v>104</v>
      </c>
      <c r="AA36" s="21" t="s">
        <v>105</v>
      </c>
      <c r="AB36" s="21" t="s">
        <v>111</v>
      </c>
      <c r="AC36" s="21">
        <v>2047</v>
      </c>
      <c r="AD36" s="21">
        <v>6.606637</v>
      </c>
      <c r="AE36" s="21">
        <v>881.91997313</v>
      </c>
    </row>
    <row r="37" spans="3:31">
      <c r="C37" s="19" t="s">
        <v>115</v>
      </c>
      <c r="D37" s="16"/>
      <c r="E37" s="16"/>
      <c r="F37" s="16"/>
      <c r="G37" s="20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1" t="s">
        <v>103</v>
      </c>
      <c r="Z37" s="21" t="s">
        <v>104</v>
      </c>
      <c r="AA37" s="21" t="s">
        <v>105</v>
      </c>
      <c r="AB37" s="21" t="s">
        <v>111</v>
      </c>
      <c r="AC37" s="21">
        <v>2046</v>
      </c>
      <c r="AD37" s="21">
        <v>6.291891</v>
      </c>
      <c r="AE37" s="21">
        <v>839.90452959</v>
      </c>
    </row>
    <row r="38" spans="3:31">
      <c r="C38" s="19" t="s">
        <v>115</v>
      </c>
      <c r="D38" s="16"/>
      <c r="E38" s="16"/>
      <c r="F38" s="16"/>
      <c r="G38" s="20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1" t="s">
        <v>103</v>
      </c>
      <c r="Z38" s="21" t="s">
        <v>104</v>
      </c>
      <c r="AA38" s="21" t="s">
        <v>105</v>
      </c>
      <c r="AB38" s="21" t="s">
        <v>111</v>
      </c>
      <c r="AC38" s="21">
        <v>2045</v>
      </c>
      <c r="AD38" s="21">
        <v>5.973062</v>
      </c>
      <c r="AE38" s="21">
        <v>797.34404638</v>
      </c>
    </row>
    <row r="39" spans="3:31">
      <c r="C39" s="19" t="s">
        <v>115</v>
      </c>
      <c r="D39" s="16"/>
      <c r="E39" s="16"/>
      <c r="F39" s="16"/>
      <c r="G39" s="20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1" t="s">
        <v>103</v>
      </c>
      <c r="Z39" s="21" t="s">
        <v>104</v>
      </c>
      <c r="AA39" s="21" t="s">
        <v>105</v>
      </c>
      <c r="AB39" s="21" t="s">
        <v>111</v>
      </c>
      <c r="AC39" s="21">
        <v>2044</v>
      </c>
      <c r="AD39" s="21">
        <v>5.640001</v>
      </c>
      <c r="AE39" s="21">
        <v>752.88373349</v>
      </c>
    </row>
    <row r="40" spans="3:31">
      <c r="C40" s="19" t="s">
        <v>115</v>
      </c>
      <c r="D40" s="16"/>
      <c r="E40" s="16"/>
      <c r="F40" s="16"/>
      <c r="G40" s="20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1" t="s">
        <v>103</v>
      </c>
      <c r="Z40" s="21" t="s">
        <v>104</v>
      </c>
      <c r="AA40" s="21" t="s">
        <v>105</v>
      </c>
      <c r="AB40" s="21" t="s">
        <v>111</v>
      </c>
      <c r="AC40" s="21">
        <v>2043</v>
      </c>
      <c r="AD40" s="21">
        <v>5.29511</v>
      </c>
      <c r="AE40" s="21">
        <v>706.8442339</v>
      </c>
    </row>
    <row r="41" spans="3:31">
      <c r="C41" s="19" t="s">
        <v>115</v>
      </c>
      <c r="D41" s="16"/>
      <c r="E41" s="16"/>
      <c r="F41" s="16"/>
      <c r="G41" s="20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1" t="s">
        <v>103</v>
      </c>
      <c r="Z41" s="21" t="s">
        <v>104</v>
      </c>
      <c r="AA41" s="21" t="s">
        <v>105</v>
      </c>
      <c r="AB41" s="21" t="s">
        <v>111</v>
      </c>
      <c r="AC41" s="21">
        <v>2042</v>
      </c>
      <c r="AD41" s="21">
        <v>4.912083</v>
      </c>
      <c r="AE41" s="21">
        <v>655.71395967</v>
      </c>
    </row>
    <row r="42" spans="25:31">
      <c r="Y42" s="21" t="s">
        <v>103</v>
      </c>
      <c r="Z42" s="21" t="s">
        <v>104</v>
      </c>
      <c r="AA42" s="21" t="s">
        <v>105</v>
      </c>
      <c r="AB42" s="21" t="s">
        <v>111</v>
      </c>
      <c r="AC42" s="21">
        <v>2041</v>
      </c>
      <c r="AD42" s="21">
        <v>4.526768</v>
      </c>
      <c r="AE42" s="21">
        <v>604.27826032</v>
      </c>
    </row>
    <row r="43" spans="25:31">
      <c r="Y43" s="21" t="s">
        <v>103</v>
      </c>
      <c r="Z43" s="21" t="s">
        <v>104</v>
      </c>
      <c r="AA43" s="21" t="s">
        <v>105</v>
      </c>
      <c r="AB43" s="21" t="s">
        <v>111</v>
      </c>
      <c r="AC43" s="21">
        <v>2040</v>
      </c>
      <c r="AD43" s="21">
        <v>4.035225</v>
      </c>
      <c r="AE43" s="21">
        <v>538.66218525</v>
      </c>
    </row>
    <row r="44" spans="25:31">
      <c r="Y44" s="21" t="s">
        <v>103</v>
      </c>
      <c r="Z44" s="21" t="s">
        <v>104</v>
      </c>
      <c r="AA44" s="21" t="s">
        <v>105</v>
      </c>
      <c r="AB44" s="21" t="s">
        <v>111</v>
      </c>
      <c r="AC44" s="21">
        <v>2039</v>
      </c>
      <c r="AD44" s="21">
        <v>3.683763</v>
      </c>
      <c r="AE44" s="21">
        <v>491.74552287</v>
      </c>
    </row>
    <row r="45" spans="25:31">
      <c r="Y45" s="21" t="s">
        <v>103</v>
      </c>
      <c r="Z45" s="21" t="s">
        <v>104</v>
      </c>
      <c r="AA45" s="21" t="s">
        <v>105</v>
      </c>
      <c r="AB45" s="21" t="s">
        <v>111</v>
      </c>
      <c r="AC45" s="21">
        <v>2038</v>
      </c>
      <c r="AD45" s="21">
        <v>3.32128</v>
      </c>
      <c r="AE45" s="21">
        <v>443.3576672</v>
      </c>
    </row>
    <row r="46" spans="25:31">
      <c r="Y46" s="21" t="s">
        <v>103</v>
      </c>
      <c r="Z46" s="21" t="s">
        <v>104</v>
      </c>
      <c r="AA46" s="21" t="s">
        <v>105</v>
      </c>
      <c r="AB46" s="21" t="s">
        <v>111</v>
      </c>
      <c r="AC46" s="21">
        <v>2037</v>
      </c>
      <c r="AD46" s="21">
        <v>2.973796</v>
      </c>
      <c r="AE46" s="21">
        <v>396.97202804</v>
      </c>
    </row>
    <row r="47" spans="25:31">
      <c r="Y47" s="21" t="s">
        <v>103</v>
      </c>
      <c r="Z47" s="21" t="s">
        <v>104</v>
      </c>
      <c r="AA47" s="21" t="s">
        <v>105</v>
      </c>
      <c r="AB47" s="21" t="s">
        <v>111</v>
      </c>
      <c r="AC47" s="21">
        <v>2036</v>
      </c>
      <c r="AD47" s="21">
        <v>2.63894</v>
      </c>
      <c r="AE47" s="21">
        <v>352.2721006</v>
      </c>
    </row>
    <row r="48" spans="25:31">
      <c r="Y48" s="21" t="s">
        <v>103</v>
      </c>
      <c r="Z48" s="21" t="s">
        <v>104</v>
      </c>
      <c r="AA48" s="21" t="s">
        <v>105</v>
      </c>
      <c r="AB48" s="21" t="s">
        <v>111</v>
      </c>
      <c r="AC48" s="21">
        <v>2035</v>
      </c>
      <c r="AD48" s="21">
        <v>2.315999</v>
      </c>
      <c r="AE48" s="21">
        <v>309.16270651</v>
      </c>
    </row>
    <row r="49" spans="25:31">
      <c r="Y49" s="21" t="s">
        <v>103</v>
      </c>
      <c r="Z49" s="21" t="s">
        <v>104</v>
      </c>
      <c r="AA49" s="21" t="s">
        <v>105</v>
      </c>
      <c r="AB49" s="21" t="s">
        <v>111</v>
      </c>
      <c r="AC49" s="21">
        <v>2034</v>
      </c>
      <c r="AD49" s="21">
        <v>2.008684</v>
      </c>
      <c r="AE49" s="21">
        <v>268.13922716</v>
      </c>
    </row>
    <row r="50" spans="25:31">
      <c r="Y50" s="21" t="s">
        <v>103</v>
      </c>
      <c r="Z50" s="21" t="s">
        <v>104</v>
      </c>
      <c r="AA50" s="21" t="s">
        <v>105</v>
      </c>
      <c r="AB50" s="21" t="s">
        <v>111</v>
      </c>
      <c r="AC50" s="21">
        <v>2033</v>
      </c>
      <c r="AD50" s="21">
        <v>1.741367</v>
      </c>
      <c r="AE50" s="21">
        <v>232.45508083</v>
      </c>
    </row>
    <row r="51" spans="25:31">
      <c r="Y51" s="21" t="s">
        <v>103</v>
      </c>
      <c r="Z51" s="21" t="s">
        <v>104</v>
      </c>
      <c r="AA51" s="21" t="s">
        <v>105</v>
      </c>
      <c r="AB51" s="21" t="s">
        <v>111</v>
      </c>
      <c r="AC51" s="21">
        <v>2032</v>
      </c>
      <c r="AD51" s="21">
        <v>1.482186</v>
      </c>
      <c r="AE51" s="21">
        <v>197.85700914</v>
      </c>
    </row>
    <row r="52" spans="25:31">
      <c r="Y52" s="21" t="s">
        <v>103</v>
      </c>
      <c r="Z52" s="21" t="s">
        <v>104</v>
      </c>
      <c r="AA52" s="21" t="s">
        <v>105</v>
      </c>
      <c r="AB52" s="21" t="s">
        <v>111</v>
      </c>
      <c r="AC52" s="21">
        <v>2031</v>
      </c>
      <c r="AD52" s="21">
        <v>1.234936</v>
      </c>
      <c r="AE52" s="21">
        <v>164.85160664</v>
      </c>
    </row>
    <row r="53" spans="25:31">
      <c r="Y53" s="21" t="s">
        <v>103</v>
      </c>
      <c r="Z53" s="21" t="s">
        <v>104</v>
      </c>
      <c r="AA53" s="21" t="s">
        <v>105</v>
      </c>
      <c r="AB53" s="21" t="s">
        <v>111</v>
      </c>
      <c r="AC53" s="21">
        <v>2030</v>
      </c>
      <c r="AD53" s="21">
        <v>1.000337</v>
      </c>
      <c r="AE53" s="21">
        <v>133.53498613</v>
      </c>
    </row>
    <row r="54" spans="25:31">
      <c r="Y54" s="21" t="s">
        <v>103</v>
      </c>
      <c r="Z54" s="21" t="s">
        <v>104</v>
      </c>
      <c r="AA54" s="21" t="s">
        <v>105</v>
      </c>
      <c r="AB54" s="21" t="s">
        <v>111</v>
      </c>
      <c r="AC54" s="21">
        <v>2029</v>
      </c>
      <c r="AD54" s="21">
        <v>0.776602</v>
      </c>
      <c r="AE54" s="21">
        <v>103.66860098</v>
      </c>
    </row>
    <row r="55" spans="25:31">
      <c r="Y55" s="21" t="s">
        <v>103</v>
      </c>
      <c r="Z55" s="21" t="s">
        <v>104</v>
      </c>
      <c r="AA55" s="21" t="s">
        <v>105</v>
      </c>
      <c r="AB55" s="21" t="s">
        <v>111</v>
      </c>
      <c r="AC55" s="21">
        <v>2028</v>
      </c>
      <c r="AD55" s="21">
        <v>0.0821196</v>
      </c>
      <c r="AE55" s="21">
        <v>10.962145404</v>
      </c>
    </row>
    <row r="56" spans="25:31">
      <c r="Y56" s="21" t="s">
        <v>103</v>
      </c>
      <c r="Z56" s="21" t="s">
        <v>104</v>
      </c>
      <c r="AA56" s="21" t="s">
        <v>105</v>
      </c>
      <c r="AB56" s="21" t="s">
        <v>111</v>
      </c>
      <c r="AC56" s="21">
        <v>2027</v>
      </c>
      <c r="AD56" s="21">
        <v>0.0460074</v>
      </c>
      <c r="AE56" s="21">
        <v>6.141527826</v>
      </c>
    </row>
    <row r="57" spans="25:31">
      <c r="Y57" s="21" t="s">
        <v>103</v>
      </c>
      <c r="Z57" s="21" t="s">
        <v>104</v>
      </c>
      <c r="AA57" s="21" t="s">
        <v>105</v>
      </c>
      <c r="AB57" s="21" t="s">
        <v>111</v>
      </c>
      <c r="AC57" s="21">
        <v>2026</v>
      </c>
      <c r="AD57" s="21">
        <v>0.02262</v>
      </c>
      <c r="AE57" s="21">
        <v>3.0195438</v>
      </c>
    </row>
    <row r="58" spans="25:31">
      <c r="Y58" s="21" t="s">
        <v>103</v>
      </c>
      <c r="Z58" s="21" t="s">
        <v>104</v>
      </c>
      <c r="AA58" s="21" t="s">
        <v>105</v>
      </c>
      <c r="AB58" s="21" t="s">
        <v>111</v>
      </c>
      <c r="AC58" s="21">
        <v>2025</v>
      </c>
      <c r="AD58" s="21">
        <v>0.008032</v>
      </c>
      <c r="AE58" s="21">
        <v>1.07219168</v>
      </c>
    </row>
    <row r="59" spans="25:31">
      <c r="Y59" s="21" t="s">
        <v>103</v>
      </c>
      <c r="Z59" s="21" t="s">
        <v>104</v>
      </c>
      <c r="AA59" s="21" t="s">
        <v>105</v>
      </c>
      <c r="AB59" s="21" t="s">
        <v>111</v>
      </c>
      <c r="AC59" s="21">
        <v>2024</v>
      </c>
      <c r="AD59" s="21">
        <v>0.003745</v>
      </c>
      <c r="AE59" s="21">
        <v>0.49992005</v>
      </c>
    </row>
    <row r="60" spans="25:31">
      <c r="Y60" s="21" t="s">
        <v>103</v>
      </c>
      <c r="Z60" s="21" t="s">
        <v>104</v>
      </c>
      <c r="AA60" s="21" t="s">
        <v>105</v>
      </c>
      <c r="AB60" s="21" t="s">
        <v>111</v>
      </c>
      <c r="AC60" s="21">
        <v>2023</v>
      </c>
      <c r="AD60" s="21">
        <v>0.001142</v>
      </c>
      <c r="AE60" s="21">
        <v>0.15244558</v>
      </c>
    </row>
    <row r="61" spans="25:31">
      <c r="Y61" s="21" t="s">
        <v>103</v>
      </c>
      <c r="Z61" s="21" t="s">
        <v>104</v>
      </c>
      <c r="AA61" s="21" t="s">
        <v>105</v>
      </c>
      <c r="AB61" s="21" t="s">
        <v>111</v>
      </c>
      <c r="AC61" s="21">
        <v>2022</v>
      </c>
      <c r="AD61" s="21">
        <v>0.000122</v>
      </c>
      <c r="AE61" s="21">
        <v>0.01628578</v>
      </c>
    </row>
    <row r="62" spans="25:31">
      <c r="Y62" s="21" t="s">
        <v>103</v>
      </c>
      <c r="Z62" s="21" t="s">
        <v>104</v>
      </c>
      <c r="AA62" s="21" t="s">
        <v>105</v>
      </c>
      <c r="AB62" s="21" t="s">
        <v>111</v>
      </c>
      <c r="AC62" s="21">
        <v>2021</v>
      </c>
      <c r="AD62" s="62" t="s">
        <v>112</v>
      </c>
      <c r="AE62" s="21">
        <v>0.01107967</v>
      </c>
    </row>
    <row r="63" spans="25:31">
      <c r="Y63" s="21" t="s">
        <v>103</v>
      </c>
      <c r="Z63" s="21" t="s">
        <v>104</v>
      </c>
      <c r="AA63" s="21" t="s">
        <v>105</v>
      </c>
      <c r="AB63" s="21" t="s">
        <v>111</v>
      </c>
      <c r="AC63" s="21">
        <v>2020</v>
      </c>
      <c r="AD63" s="21">
        <v>0</v>
      </c>
      <c r="AE63" s="21">
        <v>0</v>
      </c>
    </row>
    <row r="64" spans="25:31">
      <c r="Y64" s="21" t="s">
        <v>103</v>
      </c>
      <c r="Z64" s="21" t="s">
        <v>104</v>
      </c>
      <c r="AA64" s="21" t="s">
        <v>105</v>
      </c>
      <c r="AB64" s="21" t="s">
        <v>113</v>
      </c>
      <c r="AC64" s="21">
        <v>2020</v>
      </c>
      <c r="AD64" s="21">
        <v>0</v>
      </c>
      <c r="AE64" s="21">
        <v>0</v>
      </c>
    </row>
    <row r="65" spans="25:31">
      <c r="Y65" s="21" t="s">
        <v>103</v>
      </c>
      <c r="Z65" s="21" t="s">
        <v>104</v>
      </c>
      <c r="AA65" s="21" t="s">
        <v>105</v>
      </c>
      <c r="AB65" s="21" t="s">
        <v>113</v>
      </c>
      <c r="AC65" s="21">
        <v>2021</v>
      </c>
      <c r="AD65" s="21">
        <v>0</v>
      </c>
      <c r="AE65" s="21">
        <v>0</v>
      </c>
    </row>
    <row r="66" spans="25:31">
      <c r="Y66" s="21" t="s">
        <v>103</v>
      </c>
      <c r="Z66" s="21" t="s">
        <v>104</v>
      </c>
      <c r="AA66" s="21" t="s">
        <v>105</v>
      </c>
      <c r="AB66" s="21" t="s">
        <v>113</v>
      </c>
      <c r="AC66" s="21">
        <v>2022</v>
      </c>
      <c r="AD66" s="62" t="s">
        <v>107</v>
      </c>
      <c r="AE66" s="21">
        <v>0.00013349</v>
      </c>
    </row>
    <row r="67" spans="25:31">
      <c r="Y67" s="21" t="s">
        <v>103</v>
      </c>
      <c r="Z67" s="21" t="s">
        <v>104</v>
      </c>
      <c r="AA67" s="21" t="s">
        <v>105</v>
      </c>
      <c r="AB67" s="21" t="s">
        <v>113</v>
      </c>
      <c r="AC67" s="21">
        <v>2023</v>
      </c>
      <c r="AD67" s="21">
        <v>0.000775</v>
      </c>
      <c r="AE67" s="21">
        <v>0.10345475</v>
      </c>
    </row>
    <row r="68" spans="25:31">
      <c r="Y68" s="21" t="s">
        <v>103</v>
      </c>
      <c r="Z68" s="21" t="s">
        <v>104</v>
      </c>
      <c r="AA68" s="21" t="s">
        <v>105</v>
      </c>
      <c r="AB68" s="21" t="s">
        <v>113</v>
      </c>
      <c r="AC68" s="21">
        <v>2024</v>
      </c>
      <c r="AD68" s="21">
        <v>0.139881</v>
      </c>
      <c r="AE68" s="21">
        <v>18.67271469</v>
      </c>
    </row>
    <row r="69" spans="25:31">
      <c r="Y69" s="21" t="s">
        <v>103</v>
      </c>
      <c r="Z69" s="21" t="s">
        <v>104</v>
      </c>
      <c r="AA69" s="21" t="s">
        <v>105</v>
      </c>
      <c r="AB69" s="21" t="s">
        <v>113</v>
      </c>
      <c r="AC69" s="21">
        <v>2025</v>
      </c>
      <c r="AD69" s="21">
        <v>0.3424</v>
      </c>
      <c r="AE69" s="21">
        <v>45.706976</v>
      </c>
    </row>
    <row r="70" spans="25:31">
      <c r="Y70" s="21" t="s">
        <v>103</v>
      </c>
      <c r="Z70" s="21" t="s">
        <v>104</v>
      </c>
      <c r="AA70" s="21" t="s">
        <v>105</v>
      </c>
      <c r="AB70" s="21" t="s">
        <v>113</v>
      </c>
      <c r="AC70" s="21">
        <v>2026</v>
      </c>
      <c r="AD70" s="21">
        <v>0.512745</v>
      </c>
      <c r="AE70" s="21">
        <v>68.44633005</v>
      </c>
    </row>
    <row r="71" spans="25:31">
      <c r="Y71" s="21" t="s">
        <v>103</v>
      </c>
      <c r="Z71" s="21" t="s">
        <v>104</v>
      </c>
      <c r="AA71" s="21" t="s">
        <v>105</v>
      </c>
      <c r="AB71" s="21" t="s">
        <v>113</v>
      </c>
      <c r="AC71" s="21">
        <v>2027</v>
      </c>
      <c r="AD71" s="21">
        <v>0.639997</v>
      </c>
      <c r="AE71" s="21">
        <v>85.43319953</v>
      </c>
    </row>
    <row r="72" spans="25:31">
      <c r="Y72" s="21" t="s">
        <v>103</v>
      </c>
      <c r="Z72" s="21" t="s">
        <v>104</v>
      </c>
      <c r="AA72" s="21" t="s">
        <v>105</v>
      </c>
      <c r="AB72" s="21" t="s">
        <v>113</v>
      </c>
      <c r="AC72" s="21">
        <v>2028</v>
      </c>
      <c r="AD72" s="21">
        <v>0.731211</v>
      </c>
      <c r="AE72" s="21">
        <v>97.60935639</v>
      </c>
    </row>
    <row r="73" spans="3:31">
      <c r="C73" s="18" t="s">
        <v>116</v>
      </c>
      <c r="D73" s="16"/>
      <c r="E73" s="16"/>
      <c r="F73" s="16"/>
      <c r="G73" s="20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1" t="s">
        <v>103</v>
      </c>
      <c r="Z73" s="21" t="s">
        <v>104</v>
      </c>
      <c r="AA73" s="21" t="s">
        <v>105</v>
      </c>
      <c r="AB73" s="21" t="s">
        <v>113</v>
      </c>
      <c r="AC73" s="21">
        <v>2029</v>
      </c>
      <c r="AD73" s="21">
        <v>0.960155</v>
      </c>
      <c r="AE73" s="21">
        <v>128.17109095</v>
      </c>
    </row>
    <row r="74" spans="3:31">
      <c r="C74" s="19" t="s">
        <v>116</v>
      </c>
      <c r="D74" s="16"/>
      <c r="E74" s="16"/>
      <c r="F74" s="16"/>
      <c r="G74" s="20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1" t="s">
        <v>103</v>
      </c>
      <c r="Z74" s="21" t="s">
        <v>104</v>
      </c>
      <c r="AA74" s="21" t="s">
        <v>105</v>
      </c>
      <c r="AB74" s="21" t="s">
        <v>113</v>
      </c>
      <c r="AC74" s="21">
        <v>2030</v>
      </c>
      <c r="AD74" s="21">
        <v>1.168385</v>
      </c>
      <c r="AE74" s="21">
        <v>155.96771365</v>
      </c>
    </row>
    <row r="75" spans="3:31">
      <c r="C75" s="19" t="s">
        <v>116</v>
      </c>
      <c r="D75" s="16"/>
      <c r="E75" s="16"/>
      <c r="F75" s="16"/>
      <c r="G75" s="20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1" t="s">
        <v>103</v>
      </c>
      <c r="Z75" s="21" t="s">
        <v>104</v>
      </c>
      <c r="AA75" s="21" t="s">
        <v>105</v>
      </c>
      <c r="AB75" s="21" t="s">
        <v>113</v>
      </c>
      <c r="AC75" s="21">
        <v>2031</v>
      </c>
      <c r="AD75" s="21">
        <v>1.436198</v>
      </c>
      <c r="AE75" s="21">
        <v>191.71807102</v>
      </c>
    </row>
    <row r="76" spans="3:31">
      <c r="C76" s="19" t="s">
        <v>116</v>
      </c>
      <c r="D76" s="16"/>
      <c r="E76" s="16"/>
      <c r="F76" s="16"/>
      <c r="G76" s="20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1" t="s">
        <v>103</v>
      </c>
      <c r="Z76" s="21" t="s">
        <v>104</v>
      </c>
      <c r="AA76" s="21" t="s">
        <v>105</v>
      </c>
      <c r="AB76" s="21" t="s">
        <v>113</v>
      </c>
      <c r="AC76" s="21">
        <v>2032</v>
      </c>
      <c r="AD76" s="21">
        <v>1.718665</v>
      </c>
      <c r="AE76" s="21">
        <v>229.42459085</v>
      </c>
    </row>
    <row r="77" spans="3:31">
      <c r="C77" s="19" t="s">
        <v>116</v>
      </c>
      <c r="D77" s="16"/>
      <c r="E77" s="16"/>
      <c r="F77" s="16"/>
      <c r="G77" s="20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1" t="s">
        <v>103</v>
      </c>
      <c r="Z77" s="21" t="s">
        <v>104</v>
      </c>
      <c r="AA77" s="21" t="s">
        <v>105</v>
      </c>
      <c r="AB77" s="21" t="s">
        <v>113</v>
      </c>
      <c r="AC77" s="21">
        <v>2033</v>
      </c>
      <c r="AD77" s="21">
        <v>2.016358</v>
      </c>
      <c r="AE77" s="21">
        <v>269.16362942</v>
      </c>
    </row>
    <row r="78" spans="3:31">
      <c r="C78" s="19" t="s">
        <v>116</v>
      </c>
      <c r="D78" s="16"/>
      <c r="E78" s="16"/>
      <c r="F78" s="16"/>
      <c r="G78" s="20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1" t="s">
        <v>103</v>
      </c>
      <c r="Z78" s="21" t="s">
        <v>104</v>
      </c>
      <c r="AA78" s="21" t="s">
        <v>105</v>
      </c>
      <c r="AB78" s="21" t="s">
        <v>113</v>
      </c>
      <c r="AC78" s="21">
        <v>2034</v>
      </c>
      <c r="AD78" s="21">
        <v>2.326425</v>
      </c>
      <c r="AE78" s="21">
        <v>310.55447325</v>
      </c>
    </row>
    <row r="79" spans="3:31">
      <c r="C79" s="19" t="s">
        <v>116</v>
      </c>
      <c r="D79" s="16"/>
      <c r="E79" s="16"/>
      <c r="F79" s="16"/>
      <c r="G79" s="20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1" t="s">
        <v>103</v>
      </c>
      <c r="Z79" s="21" t="s">
        <v>104</v>
      </c>
      <c r="AA79" s="21" t="s">
        <v>105</v>
      </c>
      <c r="AB79" s="21" t="s">
        <v>113</v>
      </c>
      <c r="AC79" s="21">
        <v>2035</v>
      </c>
      <c r="AD79" s="21">
        <v>2.645072</v>
      </c>
      <c r="AE79" s="21">
        <v>353.09066128</v>
      </c>
    </row>
    <row r="80" spans="3:31">
      <c r="C80" s="19" t="s">
        <v>116</v>
      </c>
      <c r="D80" s="16"/>
      <c r="E80" s="16"/>
      <c r="F80" s="16"/>
      <c r="G80" s="20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1" t="s">
        <v>103</v>
      </c>
      <c r="Z80" s="21" t="s">
        <v>104</v>
      </c>
      <c r="AA80" s="21" t="s">
        <v>105</v>
      </c>
      <c r="AB80" s="21" t="s">
        <v>113</v>
      </c>
      <c r="AC80" s="21">
        <v>2036</v>
      </c>
      <c r="AD80" s="21">
        <v>2.904798</v>
      </c>
      <c r="AE80" s="21">
        <v>387.76148502</v>
      </c>
    </row>
    <row r="81" spans="3:31">
      <c r="C81" s="19" t="s">
        <v>116</v>
      </c>
      <c r="D81" s="16"/>
      <c r="E81" s="16"/>
      <c r="F81" s="16"/>
      <c r="G81" s="20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1" t="s">
        <v>103</v>
      </c>
      <c r="Z81" s="21" t="s">
        <v>104</v>
      </c>
      <c r="AA81" s="21" t="s">
        <v>105</v>
      </c>
      <c r="AB81" s="21" t="s">
        <v>113</v>
      </c>
      <c r="AC81" s="21">
        <v>2037</v>
      </c>
      <c r="AD81" s="21">
        <v>3.196163</v>
      </c>
      <c r="AE81" s="21">
        <v>426.65579887</v>
      </c>
    </row>
    <row r="82" spans="3:31">
      <c r="C82" s="19" t="s">
        <v>116</v>
      </c>
      <c r="D82" s="16"/>
      <c r="E82" s="16"/>
      <c r="F82" s="16"/>
      <c r="G82" s="20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1" t="s">
        <v>103</v>
      </c>
      <c r="Z82" s="21" t="s">
        <v>104</v>
      </c>
      <c r="AA82" s="21" t="s">
        <v>105</v>
      </c>
      <c r="AB82" s="21" t="s">
        <v>113</v>
      </c>
      <c r="AC82" s="21">
        <v>2038</v>
      </c>
      <c r="AD82" s="21">
        <v>3.43202</v>
      </c>
      <c r="AE82" s="21">
        <v>458.1403498</v>
      </c>
    </row>
    <row r="83" spans="3:31">
      <c r="C83" s="19" t="s">
        <v>116</v>
      </c>
      <c r="D83" s="16"/>
      <c r="E83" s="16"/>
      <c r="F83" s="16"/>
      <c r="G83" s="20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1" t="s">
        <v>103</v>
      </c>
      <c r="Z83" s="21" t="s">
        <v>104</v>
      </c>
      <c r="AA83" s="21" t="s">
        <v>105</v>
      </c>
      <c r="AB83" s="21" t="s">
        <v>113</v>
      </c>
      <c r="AC83" s="21">
        <v>2039</v>
      </c>
      <c r="AD83" s="21">
        <v>3.63428</v>
      </c>
      <c r="AE83" s="21">
        <v>485.1400372</v>
      </c>
    </row>
    <row r="84" spans="3:31">
      <c r="C84" s="19" t="s">
        <v>116</v>
      </c>
      <c r="D84" s="16"/>
      <c r="E84" s="16"/>
      <c r="F84" s="16"/>
      <c r="G84" s="20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1" t="s">
        <v>103</v>
      </c>
      <c r="Z84" s="21" t="s">
        <v>104</v>
      </c>
      <c r="AA84" s="21" t="s">
        <v>105</v>
      </c>
      <c r="AB84" s="21" t="s">
        <v>113</v>
      </c>
      <c r="AC84" s="21">
        <v>2040</v>
      </c>
      <c r="AD84" s="21">
        <v>3.815744</v>
      </c>
      <c r="AE84" s="21">
        <v>509.36366656</v>
      </c>
    </row>
    <row r="85" spans="3:31">
      <c r="C85" s="19" t="s">
        <v>116</v>
      </c>
      <c r="D85" s="16"/>
      <c r="E85" s="16"/>
      <c r="F85" s="16"/>
      <c r="G85" s="20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1" t="s">
        <v>103</v>
      </c>
      <c r="Z85" s="21" t="s">
        <v>104</v>
      </c>
      <c r="AA85" s="21" t="s">
        <v>105</v>
      </c>
      <c r="AB85" s="21" t="s">
        <v>113</v>
      </c>
      <c r="AC85" s="21">
        <v>2041</v>
      </c>
      <c r="AD85" s="21">
        <v>3.960133</v>
      </c>
      <c r="AE85" s="21">
        <v>528.63815417</v>
      </c>
    </row>
    <row r="86" spans="3:31">
      <c r="C86" s="19" t="s">
        <v>116</v>
      </c>
      <c r="D86" s="16"/>
      <c r="E86" s="16"/>
      <c r="F86" s="16"/>
      <c r="G86" s="20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1" t="s">
        <v>103</v>
      </c>
      <c r="Z86" s="21" t="s">
        <v>104</v>
      </c>
      <c r="AA86" s="21" t="s">
        <v>105</v>
      </c>
      <c r="AB86" s="21" t="s">
        <v>113</v>
      </c>
      <c r="AC86" s="21">
        <v>2042</v>
      </c>
      <c r="AD86" s="21">
        <v>4.094422</v>
      </c>
      <c r="AE86" s="21">
        <v>546.56439278</v>
      </c>
    </row>
    <row r="87" spans="3:31">
      <c r="C87" s="19" t="s">
        <v>116</v>
      </c>
      <c r="D87" s="16"/>
      <c r="E87" s="16"/>
      <c r="F87" s="16"/>
      <c r="G87" s="20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1" t="s">
        <v>103</v>
      </c>
      <c r="Z87" s="21" t="s">
        <v>104</v>
      </c>
      <c r="AA87" s="21" t="s">
        <v>105</v>
      </c>
      <c r="AB87" s="21" t="s">
        <v>113</v>
      </c>
      <c r="AC87" s="21">
        <v>2043</v>
      </c>
      <c r="AD87" s="21">
        <v>4.20415</v>
      </c>
      <c r="AE87" s="21">
        <v>561.2119835</v>
      </c>
    </row>
    <row r="88" spans="3:31">
      <c r="C88" s="19" t="s">
        <v>116</v>
      </c>
      <c r="D88" s="16"/>
      <c r="E88" s="16"/>
      <c r="F88" s="16"/>
      <c r="G88" s="20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1" t="s">
        <v>103</v>
      </c>
      <c r="Z88" s="21" t="s">
        <v>104</v>
      </c>
      <c r="AA88" s="21" t="s">
        <v>105</v>
      </c>
      <c r="AB88" s="21" t="s">
        <v>113</v>
      </c>
      <c r="AC88" s="21">
        <v>2044</v>
      </c>
      <c r="AD88" s="21">
        <v>4.312893</v>
      </c>
      <c r="AE88" s="21">
        <v>575.72808657</v>
      </c>
    </row>
    <row r="89" spans="3:31">
      <c r="C89" s="19" t="s">
        <v>116</v>
      </c>
      <c r="D89" s="16"/>
      <c r="E89" s="16"/>
      <c r="F89" s="16"/>
      <c r="G89" s="20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1" t="s">
        <v>103</v>
      </c>
      <c r="Z89" s="21" t="s">
        <v>104</v>
      </c>
      <c r="AA89" s="21" t="s">
        <v>105</v>
      </c>
      <c r="AB89" s="21" t="s">
        <v>113</v>
      </c>
      <c r="AC89" s="21">
        <v>2045</v>
      </c>
      <c r="AD89" s="21">
        <v>4.404481</v>
      </c>
      <c r="AE89" s="21">
        <v>587.95416869</v>
      </c>
    </row>
    <row r="90" spans="3:31">
      <c r="C90" s="19" t="s">
        <v>116</v>
      </c>
      <c r="D90" s="16"/>
      <c r="E90" s="16"/>
      <c r="F90" s="16"/>
      <c r="G90" s="20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1" t="s">
        <v>103</v>
      </c>
      <c r="Z90" s="21" t="s">
        <v>104</v>
      </c>
      <c r="AA90" s="21" t="s">
        <v>105</v>
      </c>
      <c r="AB90" s="21" t="s">
        <v>113</v>
      </c>
      <c r="AC90" s="21">
        <v>2046</v>
      </c>
      <c r="AD90" s="21">
        <v>4.491918</v>
      </c>
      <c r="AE90" s="21">
        <v>599.62613382</v>
      </c>
    </row>
    <row r="91" spans="3:31">
      <c r="C91" s="19" t="s">
        <v>116</v>
      </c>
      <c r="D91" s="16"/>
      <c r="E91" s="16"/>
      <c r="F91" s="16"/>
      <c r="G91" s="20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1" t="s">
        <v>103</v>
      </c>
      <c r="Z91" s="21" t="s">
        <v>104</v>
      </c>
      <c r="AA91" s="21" t="s">
        <v>105</v>
      </c>
      <c r="AB91" s="21" t="s">
        <v>113</v>
      </c>
      <c r="AC91" s="21">
        <v>2047</v>
      </c>
      <c r="AD91" s="21">
        <v>4.57684</v>
      </c>
      <c r="AE91" s="21">
        <v>610.9623716</v>
      </c>
    </row>
    <row r="92" spans="3:31">
      <c r="C92" s="19" t="s">
        <v>116</v>
      </c>
      <c r="D92" s="16"/>
      <c r="E92" s="16"/>
      <c r="F92" s="16"/>
      <c r="G92" s="20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1" t="s">
        <v>103</v>
      </c>
      <c r="Z92" s="21" t="s">
        <v>104</v>
      </c>
      <c r="AA92" s="21" t="s">
        <v>105</v>
      </c>
      <c r="AB92" s="21" t="s">
        <v>113</v>
      </c>
      <c r="AC92" s="21">
        <v>2048</v>
      </c>
      <c r="AD92" s="21">
        <v>4.652587</v>
      </c>
      <c r="AE92" s="21">
        <v>621.07383863</v>
      </c>
    </row>
    <row r="93" spans="3:31">
      <c r="C93" s="19" t="s">
        <v>116</v>
      </c>
      <c r="D93" s="16"/>
      <c r="E93" s="16"/>
      <c r="F93" s="16"/>
      <c r="G93" s="20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1" t="s">
        <v>103</v>
      </c>
      <c r="Z93" s="21" t="s">
        <v>104</v>
      </c>
      <c r="AA93" s="21" t="s">
        <v>105</v>
      </c>
      <c r="AB93" s="21" t="s">
        <v>113</v>
      </c>
      <c r="AC93" s="21">
        <v>2049</v>
      </c>
      <c r="AD93" s="21">
        <v>4.731897</v>
      </c>
      <c r="AE93" s="21">
        <v>631.66093053</v>
      </c>
    </row>
    <row r="94" spans="3:31">
      <c r="C94" s="19" t="s">
        <v>116</v>
      </c>
      <c r="D94" s="16"/>
      <c r="E94" s="16"/>
      <c r="F94" s="16"/>
      <c r="G94" s="20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1" t="s">
        <v>103</v>
      </c>
      <c r="Z94" s="21" t="s">
        <v>104</v>
      </c>
      <c r="AA94" s="21" t="s">
        <v>105</v>
      </c>
      <c r="AB94" s="21" t="s">
        <v>113</v>
      </c>
      <c r="AC94" s="21">
        <v>2050</v>
      </c>
      <c r="AD94" s="21">
        <v>4.820575</v>
      </c>
      <c r="AE94" s="21">
        <v>643.49855675</v>
      </c>
    </row>
    <row r="95" spans="3:11">
      <c r="C95" s="19" t="s">
        <v>116</v>
      </c>
      <c r="D95" s="16"/>
      <c r="E95" s="16"/>
      <c r="F95" s="16"/>
      <c r="G95" s="20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9" t="s">
        <v>116</v>
      </c>
      <c r="D96" s="16"/>
      <c r="E96" s="16"/>
      <c r="F96" s="16"/>
      <c r="G96" s="20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9" t="s">
        <v>116</v>
      </c>
      <c r="D97" s="16"/>
      <c r="E97" s="16"/>
      <c r="F97" s="16"/>
      <c r="G97" s="20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9" t="s">
        <v>116</v>
      </c>
      <c r="D98" s="16"/>
      <c r="E98" s="16"/>
      <c r="F98" s="16"/>
      <c r="G98" s="20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9" t="s">
        <v>116</v>
      </c>
      <c r="D99" s="16"/>
      <c r="E99" s="16"/>
      <c r="F99" s="16"/>
      <c r="G99" s="20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9" t="s">
        <v>116</v>
      </c>
      <c r="D100" s="16"/>
      <c r="E100" s="16"/>
      <c r="F100" s="16"/>
      <c r="G100" s="20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9" t="s">
        <v>116</v>
      </c>
      <c r="D101" s="16"/>
      <c r="E101" s="16"/>
      <c r="F101" s="16"/>
      <c r="G101" s="20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9" t="s">
        <v>116</v>
      </c>
      <c r="D102" s="16"/>
      <c r="E102" s="16"/>
      <c r="F102" s="16"/>
      <c r="G102" s="20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9" t="s">
        <v>116</v>
      </c>
      <c r="D103" s="16"/>
      <c r="E103" s="16"/>
      <c r="F103" s="16"/>
      <c r="G103" s="20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117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117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102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1" t="s">
        <v>103</v>
      </c>
      <c r="Z2" s="21" t="s">
        <v>104</v>
      </c>
      <c r="AA2" s="21" t="s">
        <v>105</v>
      </c>
      <c r="AB2" s="21" t="s">
        <v>106</v>
      </c>
      <c r="AC2" s="21">
        <v>2020</v>
      </c>
      <c r="AD2" s="21">
        <v>0</v>
      </c>
      <c r="AE2" s="21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1" t="s">
        <v>103</v>
      </c>
      <c r="Z3" s="21" t="s">
        <v>104</v>
      </c>
      <c r="AA3" s="21" t="s">
        <v>105</v>
      </c>
      <c r="AB3" s="21" t="s">
        <v>106</v>
      </c>
      <c r="AC3" s="21">
        <v>2021</v>
      </c>
      <c r="AD3" s="62" t="s">
        <v>107</v>
      </c>
      <c r="AE3" s="21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1" t="s">
        <v>103</v>
      </c>
      <c r="Z4" s="21" t="s">
        <v>104</v>
      </c>
      <c r="AA4" s="21" t="s">
        <v>105</v>
      </c>
      <c r="AB4" s="21" t="s">
        <v>106</v>
      </c>
      <c r="AC4" s="21">
        <v>2022</v>
      </c>
      <c r="AD4" s="62" t="s">
        <v>108</v>
      </c>
      <c r="AE4" s="21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1" t="s">
        <v>103</v>
      </c>
      <c r="Z5" s="21" t="s">
        <v>104</v>
      </c>
      <c r="AA5" s="21" t="s">
        <v>105</v>
      </c>
      <c r="AB5" s="21" t="s">
        <v>106</v>
      </c>
      <c r="AC5" s="21">
        <v>2023</v>
      </c>
      <c r="AD5" s="21">
        <v>0.000408</v>
      </c>
      <c r="AE5" s="21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1" t="s">
        <v>103</v>
      </c>
      <c r="Z6" s="21" t="s">
        <v>104</v>
      </c>
      <c r="AA6" s="21" t="s">
        <v>105</v>
      </c>
      <c r="AB6" s="21" t="s">
        <v>106</v>
      </c>
      <c r="AC6" s="21">
        <v>2024</v>
      </c>
      <c r="AD6" s="21">
        <v>0.002892</v>
      </c>
      <c r="AE6" s="21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1" t="s">
        <v>103</v>
      </c>
      <c r="Z7" s="21" t="s">
        <v>104</v>
      </c>
      <c r="AA7" s="21" t="s">
        <v>105</v>
      </c>
      <c r="AB7" s="21" t="s">
        <v>106</v>
      </c>
      <c r="AC7" s="21">
        <v>2025</v>
      </c>
      <c r="AD7" s="21">
        <v>0.006834</v>
      </c>
      <c r="AE7" s="21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1" t="s">
        <v>103</v>
      </c>
      <c r="Z8" s="21" t="s">
        <v>104</v>
      </c>
      <c r="AA8" s="21" t="s">
        <v>105</v>
      </c>
      <c r="AB8" s="21" t="s">
        <v>106</v>
      </c>
      <c r="AC8" s="21">
        <v>2026</v>
      </c>
      <c r="AD8" s="21">
        <v>0.014277</v>
      </c>
      <c r="AE8" s="21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1" t="s">
        <v>103</v>
      </c>
      <c r="Z9" s="21" t="s">
        <v>104</v>
      </c>
      <c r="AA9" s="21" t="s">
        <v>105</v>
      </c>
      <c r="AB9" s="21" t="s">
        <v>106</v>
      </c>
      <c r="AC9" s="21">
        <v>2027</v>
      </c>
      <c r="AD9" s="21">
        <v>0.024627</v>
      </c>
      <c r="AE9" s="21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1" t="s">
        <v>103</v>
      </c>
      <c r="Z10" s="21" t="s">
        <v>104</v>
      </c>
      <c r="AA10" s="21" t="s">
        <v>105</v>
      </c>
      <c r="AB10" s="21" t="s">
        <v>106</v>
      </c>
      <c r="AC10" s="21">
        <v>2028</v>
      </c>
      <c r="AD10" s="21">
        <v>0.039826</v>
      </c>
      <c r="AE10" s="21">
        <v>5.31637274</v>
      </c>
    </row>
    <row r="11" spans="1:31">
      <c r="A11" s="16" t="s">
        <v>118</v>
      </c>
      <c r="B11" s="16"/>
      <c r="C11" s="18" t="s">
        <v>116</v>
      </c>
      <c r="D11" s="16"/>
      <c r="E11" s="16"/>
      <c r="F11" s="16"/>
      <c r="G11" s="20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1" t="s">
        <v>103</v>
      </c>
      <c r="Z11" s="21" t="s">
        <v>104</v>
      </c>
      <c r="AA11" s="21" t="s">
        <v>105</v>
      </c>
      <c r="AB11" s="21" t="s">
        <v>106</v>
      </c>
      <c r="AC11" s="21">
        <v>2029</v>
      </c>
      <c r="AD11" s="21">
        <v>0.060269</v>
      </c>
      <c r="AE11" s="21">
        <v>8.04530881</v>
      </c>
    </row>
    <row r="12" spans="1:31">
      <c r="A12" s="16"/>
      <c r="B12" s="16"/>
      <c r="C12" s="19" t="s">
        <v>116</v>
      </c>
      <c r="D12" s="16"/>
      <c r="E12" s="16"/>
      <c r="F12" s="16"/>
      <c r="G12" s="20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1" t="s">
        <v>103</v>
      </c>
      <c r="Z12" s="21" t="s">
        <v>104</v>
      </c>
      <c r="AA12" s="21" t="s">
        <v>105</v>
      </c>
      <c r="AB12" s="21" t="s">
        <v>106</v>
      </c>
      <c r="AC12" s="21">
        <v>2030</v>
      </c>
      <c r="AD12" s="21">
        <v>0.090033</v>
      </c>
      <c r="AE12" s="21">
        <v>12.01850517</v>
      </c>
    </row>
    <row r="13" spans="1:31">
      <c r="A13" s="16"/>
      <c r="B13" s="16"/>
      <c r="C13" s="19" t="s">
        <v>116</v>
      </c>
      <c r="D13" s="16"/>
      <c r="E13" s="16"/>
      <c r="F13" s="16"/>
      <c r="G13" s="20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1" t="s">
        <v>103</v>
      </c>
      <c r="Z13" s="21" t="s">
        <v>104</v>
      </c>
      <c r="AA13" s="21" t="s">
        <v>105</v>
      </c>
      <c r="AB13" s="21" t="s">
        <v>106</v>
      </c>
      <c r="AC13" s="21">
        <v>2031</v>
      </c>
      <c r="AD13" s="21">
        <v>0.128698</v>
      </c>
      <c r="AE13" s="21">
        <v>17.17989602</v>
      </c>
    </row>
    <row r="14" spans="3:31">
      <c r="C14" s="19" t="s">
        <v>116</v>
      </c>
      <c r="D14" s="16"/>
      <c r="E14" s="16"/>
      <c r="F14" s="16"/>
      <c r="G14" s="20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1" t="s">
        <v>103</v>
      </c>
      <c r="Z14" s="21" t="s">
        <v>104</v>
      </c>
      <c r="AA14" s="21" t="s">
        <v>105</v>
      </c>
      <c r="AB14" s="21" t="s">
        <v>106</v>
      </c>
      <c r="AC14" s="21">
        <v>2032</v>
      </c>
      <c r="AD14" s="21">
        <v>0.174839</v>
      </c>
      <c r="AE14" s="21">
        <v>23.33925811</v>
      </c>
    </row>
    <row r="15" spans="3:31">
      <c r="C15" s="19" t="s">
        <v>116</v>
      </c>
      <c r="D15" s="16"/>
      <c r="E15" s="16"/>
      <c r="F15" s="16"/>
      <c r="G15" s="20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1" t="s">
        <v>103</v>
      </c>
      <c r="Z15" s="21" t="s">
        <v>104</v>
      </c>
      <c r="AA15" s="21" t="s">
        <v>105</v>
      </c>
      <c r="AB15" s="21" t="s">
        <v>106</v>
      </c>
      <c r="AC15" s="21">
        <v>2033</v>
      </c>
      <c r="AD15" s="21">
        <v>0.226683</v>
      </c>
      <c r="AE15" s="21">
        <v>30.25991367</v>
      </c>
    </row>
    <row r="16" spans="3:31">
      <c r="C16" s="19" t="s">
        <v>116</v>
      </c>
      <c r="D16" s="16"/>
      <c r="E16" s="16"/>
      <c r="F16" s="16"/>
      <c r="G16" s="20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1" t="s">
        <v>103</v>
      </c>
      <c r="Z16" s="21" t="s">
        <v>104</v>
      </c>
      <c r="AA16" s="21" t="s">
        <v>105</v>
      </c>
      <c r="AB16" s="21" t="s">
        <v>106</v>
      </c>
      <c r="AC16" s="21">
        <v>2034</v>
      </c>
      <c r="AD16" s="21">
        <v>0.282711</v>
      </c>
      <c r="AE16" s="21">
        <v>37.73909139</v>
      </c>
    </row>
    <row r="17" spans="3:31">
      <c r="C17" s="19" t="s">
        <v>116</v>
      </c>
      <c r="D17" s="16"/>
      <c r="E17" s="16"/>
      <c r="F17" s="16"/>
      <c r="G17" s="20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1" t="s">
        <v>103</v>
      </c>
      <c r="Z17" s="21" t="s">
        <v>104</v>
      </c>
      <c r="AA17" s="21" t="s">
        <v>105</v>
      </c>
      <c r="AB17" s="21" t="s">
        <v>106</v>
      </c>
      <c r="AC17" s="21">
        <v>2035</v>
      </c>
      <c r="AD17" s="21">
        <v>0.354461</v>
      </c>
      <c r="AE17" s="21">
        <v>47.31699889</v>
      </c>
    </row>
    <row r="18" spans="3:31">
      <c r="C18" s="19" t="s">
        <v>116</v>
      </c>
      <c r="D18" s="16"/>
      <c r="E18" s="16"/>
      <c r="F18" s="16"/>
      <c r="G18" s="20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1" t="s">
        <v>103</v>
      </c>
      <c r="Z18" s="21" t="s">
        <v>104</v>
      </c>
      <c r="AA18" s="21" t="s">
        <v>105</v>
      </c>
      <c r="AB18" s="21" t="s">
        <v>106</v>
      </c>
      <c r="AC18" s="21">
        <v>2036</v>
      </c>
      <c r="AD18" s="21">
        <v>0.433806</v>
      </c>
      <c r="AE18" s="21">
        <v>57.90876294</v>
      </c>
    </row>
    <row r="19" spans="3:31">
      <c r="C19" s="19" t="s">
        <v>116</v>
      </c>
      <c r="D19" s="16"/>
      <c r="E19" s="16"/>
      <c r="F19" s="16"/>
      <c r="G19" s="20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1" t="s">
        <v>103</v>
      </c>
      <c r="Z19" s="21" t="s">
        <v>104</v>
      </c>
      <c r="AA19" s="21" t="s">
        <v>105</v>
      </c>
      <c r="AB19" s="21" t="s">
        <v>106</v>
      </c>
      <c r="AC19" s="21">
        <v>2037</v>
      </c>
      <c r="AD19" s="21">
        <v>0.519609</v>
      </c>
      <c r="AE19" s="21">
        <v>69.36260541</v>
      </c>
    </row>
    <row r="20" spans="3:31">
      <c r="C20" s="19" t="s">
        <v>116</v>
      </c>
      <c r="D20" s="16"/>
      <c r="E20" s="16"/>
      <c r="F20" s="16"/>
      <c r="G20" s="20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1" t="s">
        <v>103</v>
      </c>
      <c r="Z20" s="21" t="s">
        <v>104</v>
      </c>
      <c r="AA20" s="21" t="s">
        <v>105</v>
      </c>
      <c r="AB20" s="21" t="s">
        <v>106</v>
      </c>
      <c r="AC20" s="21">
        <v>2038</v>
      </c>
      <c r="AD20" s="21">
        <v>0.609184</v>
      </c>
      <c r="AE20" s="21">
        <v>81.31997216</v>
      </c>
    </row>
    <row r="21" spans="3:31">
      <c r="C21" s="19" t="s">
        <v>116</v>
      </c>
      <c r="D21" s="16"/>
      <c r="E21" s="16"/>
      <c r="F21" s="16"/>
      <c r="G21" s="20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1" t="s">
        <v>103</v>
      </c>
      <c r="Z21" s="21" t="s">
        <v>104</v>
      </c>
      <c r="AA21" s="21" t="s">
        <v>105</v>
      </c>
      <c r="AB21" s="21" t="s">
        <v>106</v>
      </c>
      <c r="AC21" s="21">
        <v>2039</v>
      </c>
      <c r="AD21" s="21">
        <v>0.699548</v>
      </c>
      <c r="AE21" s="21">
        <v>93.38266252</v>
      </c>
    </row>
    <row r="22" spans="3:31">
      <c r="C22" s="19" t="s">
        <v>116</v>
      </c>
      <c r="D22" s="16"/>
      <c r="E22" s="16"/>
      <c r="F22" s="16"/>
      <c r="G22" s="20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1" t="s">
        <v>103</v>
      </c>
      <c r="Z22" s="21" t="s">
        <v>104</v>
      </c>
      <c r="AA22" s="21" t="s">
        <v>105</v>
      </c>
      <c r="AB22" s="21" t="s">
        <v>106</v>
      </c>
      <c r="AC22" s="21">
        <v>2040</v>
      </c>
      <c r="AD22" s="21">
        <v>0.801257</v>
      </c>
      <c r="AE22" s="21">
        <v>106.95979693</v>
      </c>
    </row>
    <row r="23" spans="3:31">
      <c r="C23" s="19" t="s">
        <v>116</v>
      </c>
      <c r="D23" s="16"/>
      <c r="E23" s="16"/>
      <c r="F23" s="16"/>
      <c r="G23" s="20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1" t="s">
        <v>103</v>
      </c>
      <c r="Z23" s="21" t="s">
        <v>104</v>
      </c>
      <c r="AA23" s="21" t="s">
        <v>105</v>
      </c>
      <c r="AB23" s="21" t="s">
        <v>106</v>
      </c>
      <c r="AC23" s="21">
        <v>2041</v>
      </c>
      <c r="AD23" s="21">
        <v>0.899994</v>
      </c>
      <c r="AE23" s="21">
        <v>120.14019906</v>
      </c>
    </row>
    <row r="24" spans="3:31">
      <c r="C24" s="19" t="s">
        <v>116</v>
      </c>
      <c r="D24" s="16"/>
      <c r="E24" s="16"/>
      <c r="F24" s="16"/>
      <c r="G24" s="20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1" t="s">
        <v>103</v>
      </c>
      <c r="Z24" s="21" t="s">
        <v>104</v>
      </c>
      <c r="AA24" s="21" t="s">
        <v>105</v>
      </c>
      <c r="AB24" s="21" t="s">
        <v>106</v>
      </c>
      <c r="AC24" s="21">
        <v>2042</v>
      </c>
      <c r="AD24" s="21">
        <v>1.005327</v>
      </c>
      <c r="AE24" s="21">
        <v>134.20110123</v>
      </c>
    </row>
    <row r="25" spans="3:31">
      <c r="C25" s="19" t="s">
        <v>116</v>
      </c>
      <c r="D25" s="16"/>
      <c r="E25" s="16"/>
      <c r="F25" s="16"/>
      <c r="G25" s="20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1" t="s">
        <v>103</v>
      </c>
      <c r="Z25" s="21" t="s">
        <v>104</v>
      </c>
      <c r="AA25" s="21" t="s">
        <v>105</v>
      </c>
      <c r="AB25" s="21" t="s">
        <v>106</v>
      </c>
      <c r="AC25" s="21">
        <v>2043</v>
      </c>
      <c r="AD25" s="21">
        <v>1.113308</v>
      </c>
      <c r="AE25" s="21">
        <v>148.61548492</v>
      </c>
    </row>
    <row r="26" spans="3:31">
      <c r="C26" s="19" t="s">
        <v>116</v>
      </c>
      <c r="D26" s="16"/>
      <c r="E26" s="16"/>
      <c r="F26" s="16"/>
      <c r="G26" s="20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1" t="s">
        <v>103</v>
      </c>
      <c r="Z26" s="21" t="s">
        <v>104</v>
      </c>
      <c r="AA26" s="21" t="s">
        <v>105</v>
      </c>
      <c r="AB26" s="21" t="s">
        <v>106</v>
      </c>
      <c r="AC26" s="21">
        <v>2044</v>
      </c>
      <c r="AD26" s="21">
        <v>1.220228</v>
      </c>
      <c r="AE26" s="21">
        <v>162.88823572</v>
      </c>
    </row>
    <row r="27" spans="3:31">
      <c r="C27" s="19" t="s">
        <v>116</v>
      </c>
      <c r="D27" s="16"/>
      <c r="E27" s="16"/>
      <c r="F27" s="16"/>
      <c r="G27" s="20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1" t="s">
        <v>103</v>
      </c>
      <c r="Z27" s="21" t="s">
        <v>104</v>
      </c>
      <c r="AA27" s="21" t="s">
        <v>105</v>
      </c>
      <c r="AB27" s="21" t="s">
        <v>106</v>
      </c>
      <c r="AC27" s="21">
        <v>2045</v>
      </c>
      <c r="AD27" s="21">
        <v>1.318649</v>
      </c>
      <c r="AE27" s="21">
        <v>176.02645501</v>
      </c>
    </row>
    <row r="28" spans="3:31">
      <c r="C28" s="19" t="s">
        <v>116</v>
      </c>
      <c r="D28" s="16"/>
      <c r="E28" s="16"/>
      <c r="F28" s="16"/>
      <c r="G28" s="20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1" t="s">
        <v>103</v>
      </c>
      <c r="Z28" s="21" t="s">
        <v>104</v>
      </c>
      <c r="AA28" s="21" t="s">
        <v>105</v>
      </c>
      <c r="AB28" s="21" t="s">
        <v>106</v>
      </c>
      <c r="AC28" s="21">
        <v>2046</v>
      </c>
      <c r="AD28" s="21">
        <v>1.418826</v>
      </c>
      <c r="AE28" s="21">
        <v>189.39908274</v>
      </c>
    </row>
    <row r="29" spans="3:31">
      <c r="C29" s="19" t="s">
        <v>116</v>
      </c>
      <c r="D29" s="16"/>
      <c r="E29" s="16"/>
      <c r="F29" s="16"/>
      <c r="G29" s="20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1" t="s">
        <v>103</v>
      </c>
      <c r="Z29" s="21" t="s">
        <v>104</v>
      </c>
      <c r="AA29" s="21" t="s">
        <v>105</v>
      </c>
      <c r="AB29" s="21" t="s">
        <v>106</v>
      </c>
      <c r="AC29" s="21">
        <v>2047</v>
      </c>
      <c r="AD29" s="21">
        <v>1.512308</v>
      </c>
      <c r="AE29" s="21">
        <v>201.87799492</v>
      </c>
    </row>
    <row r="30" spans="3:31">
      <c r="C30" s="19" t="s">
        <v>116</v>
      </c>
      <c r="D30" s="16"/>
      <c r="E30" s="16"/>
      <c r="F30" s="16"/>
      <c r="G30" s="20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1" t="s">
        <v>103</v>
      </c>
      <c r="Z30" s="21" t="s">
        <v>104</v>
      </c>
      <c r="AA30" s="21" t="s">
        <v>105</v>
      </c>
      <c r="AB30" s="21" t="s">
        <v>106</v>
      </c>
      <c r="AC30" s="21">
        <v>2048</v>
      </c>
      <c r="AD30" s="21">
        <v>1.598074</v>
      </c>
      <c r="AE30" s="21">
        <v>213.32689826</v>
      </c>
    </row>
    <row r="31" spans="3:31">
      <c r="C31" s="19" t="s">
        <v>116</v>
      </c>
      <c r="D31" s="16"/>
      <c r="E31" s="16"/>
      <c r="F31" s="16"/>
      <c r="G31" s="20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1" t="s">
        <v>103</v>
      </c>
      <c r="Z31" s="21" t="s">
        <v>104</v>
      </c>
      <c r="AA31" s="21" t="s">
        <v>105</v>
      </c>
      <c r="AB31" s="21" t="s">
        <v>106</v>
      </c>
      <c r="AC31" s="21">
        <v>2049</v>
      </c>
      <c r="AD31" s="21">
        <v>1.677539</v>
      </c>
      <c r="AE31" s="21">
        <v>223.93468111</v>
      </c>
    </row>
    <row r="32" spans="3:31">
      <c r="C32" s="19" t="s">
        <v>116</v>
      </c>
      <c r="D32" s="16"/>
      <c r="E32" s="16"/>
      <c r="F32" s="16"/>
      <c r="G32" s="20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1" t="s">
        <v>103</v>
      </c>
      <c r="Z32" s="21" t="s">
        <v>104</v>
      </c>
      <c r="AA32" s="21" t="s">
        <v>105</v>
      </c>
      <c r="AB32" s="21" t="s">
        <v>106</v>
      </c>
      <c r="AC32" s="21">
        <v>2050</v>
      </c>
      <c r="AD32" s="21">
        <v>1.749768</v>
      </c>
      <c r="AE32" s="21">
        <v>233.57653032</v>
      </c>
    </row>
    <row r="33" spans="3:31">
      <c r="C33" s="19" t="s">
        <v>116</v>
      </c>
      <c r="D33" s="16"/>
      <c r="E33" s="16"/>
      <c r="F33" s="16"/>
      <c r="G33" s="20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1" t="s">
        <v>103</v>
      </c>
      <c r="Z33" s="21" t="s">
        <v>104</v>
      </c>
      <c r="AA33" s="21" t="s">
        <v>105</v>
      </c>
      <c r="AB33" s="21" t="s">
        <v>111</v>
      </c>
      <c r="AC33" s="21">
        <v>2050</v>
      </c>
      <c r="AD33" s="21">
        <v>7.585323</v>
      </c>
      <c r="AE33" s="21">
        <v>1012.56476727</v>
      </c>
    </row>
    <row r="34" spans="3:31">
      <c r="C34" s="19" t="s">
        <v>116</v>
      </c>
      <c r="D34" s="16"/>
      <c r="E34" s="16"/>
      <c r="F34" s="16"/>
      <c r="G34" s="20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1" t="s">
        <v>103</v>
      </c>
      <c r="Z34" s="21" t="s">
        <v>104</v>
      </c>
      <c r="AA34" s="21" t="s">
        <v>105</v>
      </c>
      <c r="AB34" s="21" t="s">
        <v>111</v>
      </c>
      <c r="AC34" s="21">
        <v>2049</v>
      </c>
      <c r="AD34" s="21">
        <v>7.222149</v>
      </c>
      <c r="AE34" s="21">
        <v>964.08467001</v>
      </c>
    </row>
    <row r="35" spans="3:31">
      <c r="C35" s="19" t="s">
        <v>116</v>
      </c>
      <c r="D35" s="16"/>
      <c r="E35" s="16"/>
      <c r="F35" s="16"/>
      <c r="G35" s="20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1" t="s">
        <v>103</v>
      </c>
      <c r="Z35" s="21" t="s">
        <v>104</v>
      </c>
      <c r="AA35" s="21" t="s">
        <v>105</v>
      </c>
      <c r="AB35" s="21" t="s">
        <v>111</v>
      </c>
      <c r="AC35" s="21">
        <v>2048</v>
      </c>
      <c r="AD35" s="21">
        <v>6.914064</v>
      </c>
      <c r="AE35" s="21">
        <v>922.95840336</v>
      </c>
    </row>
    <row r="36" spans="3:31">
      <c r="C36" s="19" t="s">
        <v>116</v>
      </c>
      <c r="D36" s="16"/>
      <c r="E36" s="16"/>
      <c r="F36" s="16"/>
      <c r="G36" s="20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1" t="s">
        <v>103</v>
      </c>
      <c r="Z36" s="21" t="s">
        <v>104</v>
      </c>
      <c r="AA36" s="21" t="s">
        <v>105</v>
      </c>
      <c r="AB36" s="21" t="s">
        <v>111</v>
      </c>
      <c r="AC36" s="21">
        <v>2047</v>
      </c>
      <c r="AD36" s="21">
        <v>6.606637</v>
      </c>
      <c r="AE36" s="21">
        <v>881.91997313</v>
      </c>
    </row>
    <row r="37" spans="3:31">
      <c r="C37" s="19" t="s">
        <v>116</v>
      </c>
      <c r="D37" s="16"/>
      <c r="E37" s="16"/>
      <c r="F37" s="16"/>
      <c r="G37" s="20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1" t="s">
        <v>103</v>
      </c>
      <c r="Z37" s="21" t="s">
        <v>104</v>
      </c>
      <c r="AA37" s="21" t="s">
        <v>105</v>
      </c>
      <c r="AB37" s="21" t="s">
        <v>111</v>
      </c>
      <c r="AC37" s="21">
        <v>2046</v>
      </c>
      <c r="AD37" s="21">
        <v>6.291891</v>
      </c>
      <c r="AE37" s="21">
        <v>839.90452959</v>
      </c>
    </row>
    <row r="38" spans="3:31">
      <c r="C38" s="19" t="s">
        <v>116</v>
      </c>
      <c r="D38" s="16"/>
      <c r="E38" s="16"/>
      <c r="F38" s="16"/>
      <c r="G38" s="20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1" t="s">
        <v>103</v>
      </c>
      <c r="Z38" s="21" t="s">
        <v>104</v>
      </c>
      <c r="AA38" s="21" t="s">
        <v>105</v>
      </c>
      <c r="AB38" s="21" t="s">
        <v>111</v>
      </c>
      <c r="AC38" s="21">
        <v>2045</v>
      </c>
      <c r="AD38" s="21">
        <v>5.973062</v>
      </c>
      <c r="AE38" s="21">
        <v>797.34404638</v>
      </c>
    </row>
    <row r="39" spans="3:31">
      <c r="C39" s="19" t="s">
        <v>116</v>
      </c>
      <c r="D39" s="16"/>
      <c r="E39" s="16"/>
      <c r="F39" s="16"/>
      <c r="G39" s="20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1" t="s">
        <v>103</v>
      </c>
      <c r="Z39" s="21" t="s">
        <v>104</v>
      </c>
      <c r="AA39" s="21" t="s">
        <v>105</v>
      </c>
      <c r="AB39" s="21" t="s">
        <v>111</v>
      </c>
      <c r="AC39" s="21">
        <v>2044</v>
      </c>
      <c r="AD39" s="21">
        <v>5.640001</v>
      </c>
      <c r="AE39" s="21">
        <v>752.88373349</v>
      </c>
    </row>
    <row r="40" spans="3:31">
      <c r="C40" s="19" t="s">
        <v>116</v>
      </c>
      <c r="D40" s="16"/>
      <c r="E40" s="16"/>
      <c r="F40" s="16"/>
      <c r="G40" s="20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1" t="s">
        <v>103</v>
      </c>
      <c r="Z40" s="21" t="s">
        <v>104</v>
      </c>
      <c r="AA40" s="21" t="s">
        <v>105</v>
      </c>
      <c r="AB40" s="21" t="s">
        <v>111</v>
      </c>
      <c r="AC40" s="21">
        <v>2043</v>
      </c>
      <c r="AD40" s="21">
        <v>5.29511</v>
      </c>
      <c r="AE40" s="21">
        <v>706.8442339</v>
      </c>
    </row>
    <row r="41" spans="3:31">
      <c r="C41" s="19" t="s">
        <v>116</v>
      </c>
      <c r="D41" s="16"/>
      <c r="E41" s="16"/>
      <c r="F41" s="16"/>
      <c r="G41" s="20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1" t="s">
        <v>103</v>
      </c>
      <c r="Z41" s="21" t="s">
        <v>104</v>
      </c>
      <c r="AA41" s="21" t="s">
        <v>105</v>
      </c>
      <c r="AB41" s="21" t="s">
        <v>111</v>
      </c>
      <c r="AC41" s="21">
        <v>2042</v>
      </c>
      <c r="AD41" s="21">
        <v>4.912083</v>
      </c>
      <c r="AE41" s="21">
        <v>655.71395967</v>
      </c>
    </row>
    <row r="42" spans="3:31">
      <c r="C42" s="18"/>
      <c r="H42" s="16"/>
      <c r="I42" s="16"/>
      <c r="J42" s="16"/>
      <c r="K42" s="16"/>
      <c r="Y42" s="21" t="s">
        <v>103</v>
      </c>
      <c r="Z42" s="21" t="s">
        <v>104</v>
      </c>
      <c r="AA42" s="21" t="s">
        <v>105</v>
      </c>
      <c r="AB42" s="21" t="s">
        <v>111</v>
      </c>
      <c r="AC42" s="21">
        <v>2041</v>
      </c>
      <c r="AD42" s="21">
        <v>4.526768</v>
      </c>
      <c r="AE42" s="21">
        <v>604.27826032</v>
      </c>
    </row>
    <row r="43" spans="3:31">
      <c r="C43" s="18"/>
      <c r="H43" s="16"/>
      <c r="I43" s="16"/>
      <c r="J43" s="16"/>
      <c r="K43" s="16"/>
      <c r="Y43" s="21" t="s">
        <v>103</v>
      </c>
      <c r="Z43" s="21" t="s">
        <v>104</v>
      </c>
      <c r="AA43" s="21" t="s">
        <v>105</v>
      </c>
      <c r="AB43" s="21" t="s">
        <v>111</v>
      </c>
      <c r="AC43" s="21">
        <v>2040</v>
      </c>
      <c r="AD43" s="21">
        <v>4.035225</v>
      </c>
      <c r="AE43" s="21">
        <v>538.66218525</v>
      </c>
    </row>
    <row r="44" spans="25:31">
      <c r="Y44" s="21" t="s">
        <v>103</v>
      </c>
      <c r="Z44" s="21" t="s">
        <v>104</v>
      </c>
      <c r="AA44" s="21" t="s">
        <v>105</v>
      </c>
      <c r="AB44" s="21" t="s">
        <v>111</v>
      </c>
      <c r="AC44" s="21">
        <v>2039</v>
      </c>
      <c r="AD44" s="21">
        <v>3.683763</v>
      </c>
      <c r="AE44" s="21">
        <v>491.74552287</v>
      </c>
    </row>
    <row r="45" spans="25:31">
      <c r="Y45" s="21" t="s">
        <v>103</v>
      </c>
      <c r="Z45" s="21" t="s">
        <v>104</v>
      </c>
      <c r="AA45" s="21" t="s">
        <v>105</v>
      </c>
      <c r="AB45" s="21" t="s">
        <v>111</v>
      </c>
      <c r="AC45" s="21">
        <v>2038</v>
      </c>
      <c r="AD45" s="21">
        <v>3.32128</v>
      </c>
      <c r="AE45" s="21">
        <v>443.3576672</v>
      </c>
    </row>
    <row r="46" spans="25:31">
      <c r="Y46" s="21" t="s">
        <v>103</v>
      </c>
      <c r="Z46" s="21" t="s">
        <v>104</v>
      </c>
      <c r="AA46" s="21" t="s">
        <v>105</v>
      </c>
      <c r="AB46" s="21" t="s">
        <v>111</v>
      </c>
      <c r="AC46" s="21">
        <v>2037</v>
      </c>
      <c r="AD46" s="21">
        <v>2.973796</v>
      </c>
      <c r="AE46" s="21">
        <v>396.97202804</v>
      </c>
    </row>
    <row r="47" spans="25:31">
      <c r="Y47" s="21" t="s">
        <v>103</v>
      </c>
      <c r="Z47" s="21" t="s">
        <v>104</v>
      </c>
      <c r="AA47" s="21" t="s">
        <v>105</v>
      </c>
      <c r="AB47" s="21" t="s">
        <v>111</v>
      </c>
      <c r="AC47" s="21">
        <v>2036</v>
      </c>
      <c r="AD47" s="21">
        <v>2.63894</v>
      </c>
      <c r="AE47" s="21">
        <v>352.2721006</v>
      </c>
    </row>
    <row r="48" spans="25:31">
      <c r="Y48" s="21" t="s">
        <v>103</v>
      </c>
      <c r="Z48" s="21" t="s">
        <v>104</v>
      </c>
      <c r="AA48" s="21" t="s">
        <v>105</v>
      </c>
      <c r="AB48" s="21" t="s">
        <v>111</v>
      </c>
      <c r="AC48" s="21">
        <v>2035</v>
      </c>
      <c r="AD48" s="21">
        <v>2.315999</v>
      </c>
      <c r="AE48" s="21">
        <v>309.16270651</v>
      </c>
    </row>
    <row r="49" spans="25:31">
      <c r="Y49" s="21" t="s">
        <v>103</v>
      </c>
      <c r="Z49" s="21" t="s">
        <v>104</v>
      </c>
      <c r="AA49" s="21" t="s">
        <v>105</v>
      </c>
      <c r="AB49" s="21" t="s">
        <v>111</v>
      </c>
      <c r="AC49" s="21">
        <v>2034</v>
      </c>
      <c r="AD49" s="21">
        <v>2.008684</v>
      </c>
      <c r="AE49" s="21">
        <v>268.13922716</v>
      </c>
    </row>
    <row r="50" spans="25:31">
      <c r="Y50" s="21" t="s">
        <v>103</v>
      </c>
      <c r="Z50" s="21" t="s">
        <v>104</v>
      </c>
      <c r="AA50" s="21" t="s">
        <v>105</v>
      </c>
      <c r="AB50" s="21" t="s">
        <v>111</v>
      </c>
      <c r="AC50" s="21">
        <v>2033</v>
      </c>
      <c r="AD50" s="21">
        <v>1.741367</v>
      </c>
      <c r="AE50" s="21">
        <v>232.45508083</v>
      </c>
    </row>
    <row r="51" spans="25:31">
      <c r="Y51" s="21" t="s">
        <v>103</v>
      </c>
      <c r="Z51" s="21" t="s">
        <v>104</v>
      </c>
      <c r="AA51" s="21" t="s">
        <v>105</v>
      </c>
      <c r="AB51" s="21" t="s">
        <v>111</v>
      </c>
      <c r="AC51" s="21">
        <v>2032</v>
      </c>
      <c r="AD51" s="21">
        <v>1.482186</v>
      </c>
      <c r="AE51" s="21">
        <v>197.85700914</v>
      </c>
    </row>
    <row r="52" spans="25:31">
      <c r="Y52" s="21" t="s">
        <v>103</v>
      </c>
      <c r="Z52" s="21" t="s">
        <v>104</v>
      </c>
      <c r="AA52" s="21" t="s">
        <v>105</v>
      </c>
      <c r="AB52" s="21" t="s">
        <v>111</v>
      </c>
      <c r="AC52" s="21">
        <v>2031</v>
      </c>
      <c r="AD52" s="21">
        <v>1.234936</v>
      </c>
      <c r="AE52" s="21">
        <v>164.85160664</v>
      </c>
    </row>
    <row r="53" spans="25:31">
      <c r="Y53" s="21" t="s">
        <v>103</v>
      </c>
      <c r="Z53" s="21" t="s">
        <v>104</v>
      </c>
      <c r="AA53" s="21" t="s">
        <v>105</v>
      </c>
      <c r="AB53" s="21" t="s">
        <v>111</v>
      </c>
      <c r="AC53" s="21">
        <v>2030</v>
      </c>
      <c r="AD53" s="21">
        <v>1.000337</v>
      </c>
      <c r="AE53" s="21">
        <v>133.53498613</v>
      </c>
    </row>
    <row r="54" spans="25:31">
      <c r="Y54" s="21" t="s">
        <v>103</v>
      </c>
      <c r="Z54" s="21" t="s">
        <v>104</v>
      </c>
      <c r="AA54" s="21" t="s">
        <v>105</v>
      </c>
      <c r="AB54" s="21" t="s">
        <v>111</v>
      </c>
      <c r="AC54" s="21">
        <v>2029</v>
      </c>
      <c r="AD54" s="21">
        <v>0.776602</v>
      </c>
      <c r="AE54" s="21">
        <v>103.66860098</v>
      </c>
    </row>
    <row r="55" spans="25:31">
      <c r="Y55" s="21" t="s">
        <v>103</v>
      </c>
      <c r="Z55" s="21" t="s">
        <v>104</v>
      </c>
      <c r="AA55" s="21" t="s">
        <v>105</v>
      </c>
      <c r="AB55" s="21" t="s">
        <v>111</v>
      </c>
      <c r="AC55" s="21">
        <v>2028</v>
      </c>
      <c r="AD55" s="21">
        <v>0.0821196</v>
      </c>
      <c r="AE55" s="21">
        <v>10.962145404</v>
      </c>
    </row>
    <row r="56" spans="25:31">
      <c r="Y56" s="21" t="s">
        <v>103</v>
      </c>
      <c r="Z56" s="21" t="s">
        <v>104</v>
      </c>
      <c r="AA56" s="21" t="s">
        <v>105</v>
      </c>
      <c r="AB56" s="21" t="s">
        <v>111</v>
      </c>
      <c r="AC56" s="21">
        <v>2027</v>
      </c>
      <c r="AD56" s="21">
        <v>0.0460074</v>
      </c>
      <c r="AE56" s="21">
        <v>6.141527826</v>
      </c>
    </row>
    <row r="57" spans="25:31">
      <c r="Y57" s="21" t="s">
        <v>103</v>
      </c>
      <c r="Z57" s="21" t="s">
        <v>104</v>
      </c>
      <c r="AA57" s="21" t="s">
        <v>105</v>
      </c>
      <c r="AB57" s="21" t="s">
        <v>111</v>
      </c>
      <c r="AC57" s="21">
        <v>2026</v>
      </c>
      <c r="AD57" s="21">
        <v>0.02262</v>
      </c>
      <c r="AE57" s="21">
        <v>3.0195438</v>
      </c>
    </row>
    <row r="58" spans="25:31">
      <c r="Y58" s="21" t="s">
        <v>103</v>
      </c>
      <c r="Z58" s="21" t="s">
        <v>104</v>
      </c>
      <c r="AA58" s="21" t="s">
        <v>105</v>
      </c>
      <c r="AB58" s="21" t="s">
        <v>111</v>
      </c>
      <c r="AC58" s="21">
        <v>2025</v>
      </c>
      <c r="AD58" s="21">
        <v>0.008032</v>
      </c>
      <c r="AE58" s="21">
        <v>1.07219168</v>
      </c>
    </row>
    <row r="59" spans="25:31">
      <c r="Y59" s="21" t="s">
        <v>103</v>
      </c>
      <c r="Z59" s="21" t="s">
        <v>104</v>
      </c>
      <c r="AA59" s="21" t="s">
        <v>105</v>
      </c>
      <c r="AB59" s="21" t="s">
        <v>111</v>
      </c>
      <c r="AC59" s="21">
        <v>2024</v>
      </c>
      <c r="AD59" s="21">
        <v>0.003745</v>
      </c>
      <c r="AE59" s="21">
        <v>0.49992005</v>
      </c>
    </row>
    <row r="60" spans="25:31">
      <c r="Y60" s="21" t="s">
        <v>103</v>
      </c>
      <c r="Z60" s="21" t="s">
        <v>104</v>
      </c>
      <c r="AA60" s="21" t="s">
        <v>105</v>
      </c>
      <c r="AB60" s="21" t="s">
        <v>111</v>
      </c>
      <c r="AC60" s="21">
        <v>2023</v>
      </c>
      <c r="AD60" s="21">
        <v>0.001142</v>
      </c>
      <c r="AE60" s="21">
        <v>0.15244558</v>
      </c>
    </row>
    <row r="61" spans="25:31">
      <c r="Y61" s="21" t="s">
        <v>103</v>
      </c>
      <c r="Z61" s="21" t="s">
        <v>104</v>
      </c>
      <c r="AA61" s="21" t="s">
        <v>105</v>
      </c>
      <c r="AB61" s="21" t="s">
        <v>111</v>
      </c>
      <c r="AC61" s="21">
        <v>2022</v>
      </c>
      <c r="AD61" s="21">
        <v>0.000122</v>
      </c>
      <c r="AE61" s="21">
        <v>0.01628578</v>
      </c>
    </row>
    <row r="62" spans="25:31">
      <c r="Y62" s="21" t="s">
        <v>103</v>
      </c>
      <c r="Z62" s="21" t="s">
        <v>104</v>
      </c>
      <c r="AA62" s="21" t="s">
        <v>105</v>
      </c>
      <c r="AB62" s="21" t="s">
        <v>111</v>
      </c>
      <c r="AC62" s="21">
        <v>2021</v>
      </c>
      <c r="AD62" s="62" t="s">
        <v>112</v>
      </c>
      <c r="AE62" s="21">
        <v>0.01107967</v>
      </c>
    </row>
    <row r="63" spans="25:31">
      <c r="Y63" s="21" t="s">
        <v>103</v>
      </c>
      <c r="Z63" s="21" t="s">
        <v>104</v>
      </c>
      <c r="AA63" s="21" t="s">
        <v>105</v>
      </c>
      <c r="AB63" s="21" t="s">
        <v>111</v>
      </c>
      <c r="AC63" s="21">
        <v>2020</v>
      </c>
      <c r="AD63" s="21">
        <v>0</v>
      </c>
      <c r="AE63" s="21">
        <v>0</v>
      </c>
    </row>
    <row r="64" spans="25:31">
      <c r="Y64" s="21" t="s">
        <v>103</v>
      </c>
      <c r="Z64" s="21" t="s">
        <v>104</v>
      </c>
      <c r="AA64" s="21" t="s">
        <v>105</v>
      </c>
      <c r="AB64" s="21" t="s">
        <v>113</v>
      </c>
      <c r="AC64" s="21">
        <v>2020</v>
      </c>
      <c r="AD64" s="21">
        <v>0</v>
      </c>
      <c r="AE64" s="21">
        <v>0</v>
      </c>
    </row>
    <row r="65" spans="25:31">
      <c r="Y65" s="21" t="s">
        <v>103</v>
      </c>
      <c r="Z65" s="21" t="s">
        <v>104</v>
      </c>
      <c r="AA65" s="21" t="s">
        <v>105</v>
      </c>
      <c r="AB65" s="21" t="s">
        <v>113</v>
      </c>
      <c r="AC65" s="21">
        <v>2021</v>
      </c>
      <c r="AD65" s="21">
        <v>0</v>
      </c>
      <c r="AE65" s="21">
        <v>0</v>
      </c>
    </row>
    <row r="66" spans="25:31">
      <c r="Y66" s="21" t="s">
        <v>103</v>
      </c>
      <c r="Z66" s="21" t="s">
        <v>104</v>
      </c>
      <c r="AA66" s="21" t="s">
        <v>105</v>
      </c>
      <c r="AB66" s="21" t="s">
        <v>113</v>
      </c>
      <c r="AC66" s="21">
        <v>2022</v>
      </c>
      <c r="AD66" s="62" t="s">
        <v>107</v>
      </c>
      <c r="AE66" s="21">
        <v>0.00013349</v>
      </c>
    </row>
    <row r="67" spans="25:31">
      <c r="Y67" s="21" t="s">
        <v>103</v>
      </c>
      <c r="Z67" s="21" t="s">
        <v>104</v>
      </c>
      <c r="AA67" s="21" t="s">
        <v>105</v>
      </c>
      <c r="AB67" s="21" t="s">
        <v>113</v>
      </c>
      <c r="AC67" s="21">
        <v>2023</v>
      </c>
      <c r="AD67" s="21">
        <v>0.000775</v>
      </c>
      <c r="AE67" s="21">
        <v>0.10345475</v>
      </c>
    </row>
    <row r="68" spans="25:31">
      <c r="Y68" s="21" t="s">
        <v>103</v>
      </c>
      <c r="Z68" s="21" t="s">
        <v>104</v>
      </c>
      <c r="AA68" s="21" t="s">
        <v>105</v>
      </c>
      <c r="AB68" s="21" t="s">
        <v>113</v>
      </c>
      <c r="AC68" s="21">
        <v>2024</v>
      </c>
      <c r="AD68" s="21">
        <v>0.139881</v>
      </c>
      <c r="AE68" s="21">
        <v>18.67271469</v>
      </c>
    </row>
    <row r="69" spans="25:31">
      <c r="Y69" s="21" t="s">
        <v>103</v>
      </c>
      <c r="Z69" s="21" t="s">
        <v>104</v>
      </c>
      <c r="AA69" s="21" t="s">
        <v>105</v>
      </c>
      <c r="AB69" s="21" t="s">
        <v>113</v>
      </c>
      <c r="AC69" s="21">
        <v>2025</v>
      </c>
      <c r="AD69" s="21">
        <v>0.3424</v>
      </c>
      <c r="AE69" s="21">
        <v>45.706976</v>
      </c>
    </row>
    <row r="70" spans="25:31">
      <c r="Y70" s="21" t="s">
        <v>103</v>
      </c>
      <c r="Z70" s="21" t="s">
        <v>104</v>
      </c>
      <c r="AA70" s="21" t="s">
        <v>105</v>
      </c>
      <c r="AB70" s="21" t="s">
        <v>113</v>
      </c>
      <c r="AC70" s="21">
        <v>2026</v>
      </c>
      <c r="AD70" s="21">
        <v>0.512745</v>
      </c>
      <c r="AE70" s="21">
        <v>68.44633005</v>
      </c>
    </row>
    <row r="71" spans="25:31">
      <c r="Y71" s="21" t="s">
        <v>103</v>
      </c>
      <c r="Z71" s="21" t="s">
        <v>104</v>
      </c>
      <c r="AA71" s="21" t="s">
        <v>105</v>
      </c>
      <c r="AB71" s="21" t="s">
        <v>113</v>
      </c>
      <c r="AC71" s="21">
        <v>2027</v>
      </c>
      <c r="AD71" s="21">
        <v>0.639997</v>
      </c>
      <c r="AE71" s="21">
        <v>85.43319953</v>
      </c>
    </row>
    <row r="72" spans="25:31">
      <c r="Y72" s="21" t="s">
        <v>103</v>
      </c>
      <c r="Z72" s="21" t="s">
        <v>104</v>
      </c>
      <c r="AA72" s="21" t="s">
        <v>105</v>
      </c>
      <c r="AB72" s="21" t="s">
        <v>113</v>
      </c>
      <c r="AC72" s="21">
        <v>2028</v>
      </c>
      <c r="AD72" s="21">
        <v>0.731211</v>
      </c>
      <c r="AE72" s="21">
        <v>97.60935639</v>
      </c>
    </row>
    <row r="73" spans="25:31">
      <c r="Y73" s="21" t="s">
        <v>103</v>
      </c>
      <c r="Z73" s="21" t="s">
        <v>104</v>
      </c>
      <c r="AA73" s="21" t="s">
        <v>105</v>
      </c>
      <c r="AB73" s="21" t="s">
        <v>113</v>
      </c>
      <c r="AC73" s="21">
        <v>2029</v>
      </c>
      <c r="AD73" s="21">
        <v>0.960155</v>
      </c>
      <c r="AE73" s="21">
        <v>128.17109095</v>
      </c>
    </row>
    <row r="74" spans="25:31">
      <c r="Y74" s="21" t="s">
        <v>103</v>
      </c>
      <c r="Z74" s="21" t="s">
        <v>104</v>
      </c>
      <c r="AA74" s="21" t="s">
        <v>105</v>
      </c>
      <c r="AB74" s="21" t="s">
        <v>113</v>
      </c>
      <c r="AC74" s="21">
        <v>2030</v>
      </c>
      <c r="AD74" s="21">
        <v>1.168385</v>
      </c>
      <c r="AE74" s="21">
        <v>155.96771365</v>
      </c>
    </row>
    <row r="75" spans="25:31">
      <c r="Y75" s="21" t="s">
        <v>103</v>
      </c>
      <c r="Z75" s="21" t="s">
        <v>104</v>
      </c>
      <c r="AA75" s="21" t="s">
        <v>105</v>
      </c>
      <c r="AB75" s="21" t="s">
        <v>113</v>
      </c>
      <c r="AC75" s="21">
        <v>2031</v>
      </c>
      <c r="AD75" s="21">
        <v>1.436198</v>
      </c>
      <c r="AE75" s="21">
        <v>191.71807102</v>
      </c>
    </row>
    <row r="76" spans="25:31">
      <c r="Y76" s="21" t="s">
        <v>103</v>
      </c>
      <c r="Z76" s="21" t="s">
        <v>104</v>
      </c>
      <c r="AA76" s="21" t="s">
        <v>105</v>
      </c>
      <c r="AB76" s="21" t="s">
        <v>113</v>
      </c>
      <c r="AC76" s="21">
        <v>2032</v>
      </c>
      <c r="AD76" s="21">
        <v>1.718665</v>
      </c>
      <c r="AE76" s="21">
        <v>229.42459085</v>
      </c>
    </row>
    <row r="77" spans="25:31">
      <c r="Y77" s="21" t="s">
        <v>103</v>
      </c>
      <c r="Z77" s="21" t="s">
        <v>104</v>
      </c>
      <c r="AA77" s="21" t="s">
        <v>105</v>
      </c>
      <c r="AB77" s="21" t="s">
        <v>113</v>
      </c>
      <c r="AC77" s="21">
        <v>2033</v>
      </c>
      <c r="AD77" s="21">
        <v>2.016358</v>
      </c>
      <c r="AE77" s="21">
        <v>269.16362942</v>
      </c>
    </row>
    <row r="78" spans="25:31">
      <c r="Y78" s="21" t="s">
        <v>103</v>
      </c>
      <c r="Z78" s="21" t="s">
        <v>104</v>
      </c>
      <c r="AA78" s="21" t="s">
        <v>105</v>
      </c>
      <c r="AB78" s="21" t="s">
        <v>113</v>
      </c>
      <c r="AC78" s="21">
        <v>2034</v>
      </c>
      <c r="AD78" s="21">
        <v>2.326425</v>
      </c>
      <c r="AE78" s="21">
        <v>310.55447325</v>
      </c>
    </row>
    <row r="79" spans="25:31">
      <c r="Y79" s="21" t="s">
        <v>103</v>
      </c>
      <c r="Z79" s="21" t="s">
        <v>104</v>
      </c>
      <c r="AA79" s="21" t="s">
        <v>105</v>
      </c>
      <c r="AB79" s="21" t="s">
        <v>113</v>
      </c>
      <c r="AC79" s="21">
        <v>2035</v>
      </c>
      <c r="AD79" s="21">
        <v>2.645072</v>
      </c>
      <c r="AE79" s="21">
        <v>353.09066128</v>
      </c>
    </row>
    <row r="80" spans="25:31">
      <c r="Y80" s="21" t="s">
        <v>103</v>
      </c>
      <c r="Z80" s="21" t="s">
        <v>104</v>
      </c>
      <c r="AA80" s="21" t="s">
        <v>105</v>
      </c>
      <c r="AB80" s="21" t="s">
        <v>113</v>
      </c>
      <c r="AC80" s="21">
        <v>2036</v>
      </c>
      <c r="AD80" s="21">
        <v>2.904798</v>
      </c>
      <c r="AE80" s="21">
        <v>387.76148502</v>
      </c>
    </row>
    <row r="81" spans="25:31">
      <c r="Y81" s="21" t="s">
        <v>103</v>
      </c>
      <c r="Z81" s="21" t="s">
        <v>104</v>
      </c>
      <c r="AA81" s="21" t="s">
        <v>105</v>
      </c>
      <c r="AB81" s="21" t="s">
        <v>113</v>
      </c>
      <c r="AC81" s="21">
        <v>2037</v>
      </c>
      <c r="AD81" s="21">
        <v>3.196163</v>
      </c>
      <c r="AE81" s="21">
        <v>426.65579887</v>
      </c>
    </row>
    <row r="82" spans="25:31">
      <c r="Y82" s="21" t="s">
        <v>103</v>
      </c>
      <c r="Z82" s="21" t="s">
        <v>104</v>
      </c>
      <c r="AA82" s="21" t="s">
        <v>105</v>
      </c>
      <c r="AB82" s="21" t="s">
        <v>113</v>
      </c>
      <c r="AC82" s="21">
        <v>2038</v>
      </c>
      <c r="AD82" s="21">
        <v>3.43202</v>
      </c>
      <c r="AE82" s="21">
        <v>458.1403498</v>
      </c>
    </row>
    <row r="83" spans="25:31">
      <c r="Y83" s="21" t="s">
        <v>103</v>
      </c>
      <c r="Z83" s="21" t="s">
        <v>104</v>
      </c>
      <c r="AA83" s="21" t="s">
        <v>105</v>
      </c>
      <c r="AB83" s="21" t="s">
        <v>113</v>
      </c>
      <c r="AC83" s="21">
        <v>2039</v>
      </c>
      <c r="AD83" s="21">
        <v>3.63428</v>
      </c>
      <c r="AE83" s="21">
        <v>485.1400372</v>
      </c>
    </row>
    <row r="84" spans="25:31">
      <c r="Y84" s="21" t="s">
        <v>103</v>
      </c>
      <c r="Z84" s="21" t="s">
        <v>104</v>
      </c>
      <c r="AA84" s="21" t="s">
        <v>105</v>
      </c>
      <c r="AB84" s="21" t="s">
        <v>113</v>
      </c>
      <c r="AC84" s="21">
        <v>2040</v>
      </c>
      <c r="AD84" s="21">
        <v>3.815744</v>
      </c>
      <c r="AE84" s="21">
        <v>509.36366656</v>
      </c>
    </row>
    <row r="85" spans="25:31">
      <c r="Y85" s="21" t="s">
        <v>103</v>
      </c>
      <c r="Z85" s="21" t="s">
        <v>104</v>
      </c>
      <c r="AA85" s="21" t="s">
        <v>105</v>
      </c>
      <c r="AB85" s="21" t="s">
        <v>113</v>
      </c>
      <c r="AC85" s="21">
        <v>2041</v>
      </c>
      <c r="AD85" s="21">
        <v>3.960133</v>
      </c>
      <c r="AE85" s="21">
        <v>528.63815417</v>
      </c>
    </row>
    <row r="86" spans="25:31">
      <c r="Y86" s="21" t="s">
        <v>103</v>
      </c>
      <c r="Z86" s="21" t="s">
        <v>104</v>
      </c>
      <c r="AA86" s="21" t="s">
        <v>105</v>
      </c>
      <c r="AB86" s="21" t="s">
        <v>113</v>
      </c>
      <c r="AC86" s="21">
        <v>2042</v>
      </c>
      <c r="AD86" s="21">
        <v>4.094422</v>
      </c>
      <c r="AE86" s="21">
        <v>546.56439278</v>
      </c>
    </row>
    <row r="87" spans="25:31">
      <c r="Y87" s="21" t="s">
        <v>103</v>
      </c>
      <c r="Z87" s="21" t="s">
        <v>104</v>
      </c>
      <c r="AA87" s="21" t="s">
        <v>105</v>
      </c>
      <c r="AB87" s="21" t="s">
        <v>113</v>
      </c>
      <c r="AC87" s="21">
        <v>2043</v>
      </c>
      <c r="AD87" s="21">
        <v>4.20415</v>
      </c>
      <c r="AE87" s="21">
        <v>561.2119835</v>
      </c>
    </row>
    <row r="88" spans="25:31">
      <c r="Y88" s="21" t="s">
        <v>103</v>
      </c>
      <c r="Z88" s="21" t="s">
        <v>104</v>
      </c>
      <c r="AA88" s="21" t="s">
        <v>105</v>
      </c>
      <c r="AB88" s="21" t="s">
        <v>113</v>
      </c>
      <c r="AC88" s="21">
        <v>2044</v>
      </c>
      <c r="AD88" s="21">
        <v>4.312893</v>
      </c>
      <c r="AE88" s="21">
        <v>575.72808657</v>
      </c>
    </row>
    <row r="89" spans="25:31">
      <c r="Y89" s="21" t="s">
        <v>103</v>
      </c>
      <c r="Z89" s="21" t="s">
        <v>104</v>
      </c>
      <c r="AA89" s="21" t="s">
        <v>105</v>
      </c>
      <c r="AB89" s="21" t="s">
        <v>113</v>
      </c>
      <c r="AC89" s="21">
        <v>2045</v>
      </c>
      <c r="AD89" s="21">
        <v>4.404481</v>
      </c>
      <c r="AE89" s="21">
        <v>587.95416869</v>
      </c>
    </row>
    <row r="90" spans="25:31">
      <c r="Y90" s="21" t="s">
        <v>103</v>
      </c>
      <c r="Z90" s="21" t="s">
        <v>104</v>
      </c>
      <c r="AA90" s="21" t="s">
        <v>105</v>
      </c>
      <c r="AB90" s="21" t="s">
        <v>113</v>
      </c>
      <c r="AC90" s="21">
        <v>2046</v>
      </c>
      <c r="AD90" s="21">
        <v>4.491918</v>
      </c>
      <c r="AE90" s="21">
        <v>599.62613382</v>
      </c>
    </row>
    <row r="91" spans="25:31">
      <c r="Y91" s="21" t="s">
        <v>103</v>
      </c>
      <c r="Z91" s="21" t="s">
        <v>104</v>
      </c>
      <c r="AA91" s="21" t="s">
        <v>105</v>
      </c>
      <c r="AB91" s="21" t="s">
        <v>113</v>
      </c>
      <c r="AC91" s="21">
        <v>2047</v>
      </c>
      <c r="AD91" s="21">
        <v>4.57684</v>
      </c>
      <c r="AE91" s="21">
        <v>610.9623716</v>
      </c>
    </row>
    <row r="92" spans="25:31">
      <c r="Y92" s="21" t="s">
        <v>103</v>
      </c>
      <c r="Z92" s="21" t="s">
        <v>104</v>
      </c>
      <c r="AA92" s="21" t="s">
        <v>105</v>
      </c>
      <c r="AB92" s="21" t="s">
        <v>113</v>
      </c>
      <c r="AC92" s="21">
        <v>2048</v>
      </c>
      <c r="AD92" s="21">
        <v>4.652587</v>
      </c>
      <c r="AE92" s="21">
        <v>621.07383863</v>
      </c>
    </row>
    <row r="93" spans="25:31">
      <c r="Y93" s="21" t="s">
        <v>103</v>
      </c>
      <c r="Z93" s="21" t="s">
        <v>104</v>
      </c>
      <c r="AA93" s="21" t="s">
        <v>105</v>
      </c>
      <c r="AB93" s="21" t="s">
        <v>113</v>
      </c>
      <c r="AC93" s="21">
        <v>2049</v>
      </c>
      <c r="AD93" s="21">
        <v>4.731897</v>
      </c>
      <c r="AE93" s="21">
        <v>631.66093053</v>
      </c>
    </row>
    <row r="94" spans="25:31">
      <c r="Y94" s="21" t="s">
        <v>103</v>
      </c>
      <c r="Z94" s="21" t="s">
        <v>104</v>
      </c>
      <c r="AA94" s="21" t="s">
        <v>105</v>
      </c>
      <c r="AB94" s="21" t="s">
        <v>113</v>
      </c>
      <c r="AC94" s="21">
        <v>2050</v>
      </c>
      <c r="AD94" s="21">
        <v>4.820575</v>
      </c>
      <c r="AE94" s="21">
        <v>643.49855675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102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1" t="s">
        <v>103</v>
      </c>
      <c r="Z2" s="21" t="s">
        <v>104</v>
      </c>
      <c r="AA2" s="21" t="s">
        <v>105</v>
      </c>
      <c r="AB2" s="21" t="s">
        <v>106</v>
      </c>
      <c r="AC2" s="21">
        <v>2020</v>
      </c>
      <c r="AD2" s="21">
        <v>0</v>
      </c>
      <c r="AE2" s="21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1" t="s">
        <v>103</v>
      </c>
      <c r="Z3" s="21" t="s">
        <v>104</v>
      </c>
      <c r="AA3" s="21" t="s">
        <v>105</v>
      </c>
      <c r="AB3" s="21" t="s">
        <v>106</v>
      </c>
      <c r="AC3" s="21">
        <v>2021</v>
      </c>
      <c r="AD3" s="62" t="s">
        <v>107</v>
      </c>
      <c r="AE3" s="21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1" t="s">
        <v>103</v>
      </c>
      <c r="Z4" s="21" t="s">
        <v>104</v>
      </c>
      <c r="AA4" s="21" t="s">
        <v>105</v>
      </c>
      <c r="AB4" s="21" t="s">
        <v>106</v>
      </c>
      <c r="AC4" s="21">
        <v>2022</v>
      </c>
      <c r="AD4" s="62" t="s">
        <v>108</v>
      </c>
      <c r="AE4" s="21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1" t="s">
        <v>103</v>
      </c>
      <c r="Z5" s="21" t="s">
        <v>104</v>
      </c>
      <c r="AA5" s="21" t="s">
        <v>105</v>
      </c>
      <c r="AB5" s="21" t="s">
        <v>106</v>
      </c>
      <c r="AC5" s="21">
        <v>2023</v>
      </c>
      <c r="AD5" s="21">
        <v>0.000408</v>
      </c>
      <c r="AE5" s="21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1" t="s">
        <v>103</v>
      </c>
      <c r="Z6" s="21" t="s">
        <v>104</v>
      </c>
      <c r="AA6" s="21" t="s">
        <v>105</v>
      </c>
      <c r="AB6" s="21" t="s">
        <v>106</v>
      </c>
      <c r="AC6" s="21">
        <v>2024</v>
      </c>
      <c r="AD6" s="21">
        <v>0.002892</v>
      </c>
      <c r="AE6" s="21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1" t="s">
        <v>103</v>
      </c>
      <c r="Z7" s="21" t="s">
        <v>104</v>
      </c>
      <c r="AA7" s="21" t="s">
        <v>105</v>
      </c>
      <c r="AB7" s="21" t="s">
        <v>106</v>
      </c>
      <c r="AC7" s="21">
        <v>2025</v>
      </c>
      <c r="AD7" s="21">
        <v>0.006834</v>
      </c>
      <c r="AE7" s="21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1" t="s">
        <v>103</v>
      </c>
      <c r="Z8" s="21" t="s">
        <v>104</v>
      </c>
      <c r="AA8" s="21" t="s">
        <v>105</v>
      </c>
      <c r="AB8" s="21" t="s">
        <v>106</v>
      </c>
      <c r="AC8" s="21">
        <v>2026</v>
      </c>
      <c r="AD8" s="21">
        <v>0.014277</v>
      </c>
      <c r="AE8" s="21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1" t="s">
        <v>103</v>
      </c>
      <c r="Z9" s="21" t="s">
        <v>104</v>
      </c>
      <c r="AA9" s="21" t="s">
        <v>105</v>
      </c>
      <c r="AB9" s="21" t="s">
        <v>106</v>
      </c>
      <c r="AC9" s="21">
        <v>2027</v>
      </c>
      <c r="AD9" s="21">
        <v>0.024627</v>
      </c>
      <c r="AE9" s="21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1" t="s">
        <v>103</v>
      </c>
      <c r="Z10" s="21" t="s">
        <v>104</v>
      </c>
      <c r="AA10" s="21" t="s">
        <v>105</v>
      </c>
      <c r="AB10" s="21" t="s">
        <v>106</v>
      </c>
      <c r="AC10" s="21">
        <v>2028</v>
      </c>
      <c r="AD10" s="21">
        <v>0.039826</v>
      </c>
      <c r="AE10" s="21">
        <v>5.31637274</v>
      </c>
    </row>
    <row r="11" spans="1:31">
      <c r="A11" s="16" t="s">
        <v>119</v>
      </c>
      <c r="B11" s="16"/>
      <c r="C11" s="18" t="s">
        <v>117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1" t="s">
        <v>103</v>
      </c>
      <c r="Z11" s="21" t="s">
        <v>104</v>
      </c>
      <c r="AA11" s="21" t="s">
        <v>105</v>
      </c>
      <c r="AB11" s="21" t="s">
        <v>106</v>
      </c>
      <c r="AC11" s="21">
        <v>2029</v>
      </c>
      <c r="AD11" s="21">
        <v>0.060269</v>
      </c>
      <c r="AE11" s="21">
        <v>8.04530881</v>
      </c>
    </row>
    <row r="12" spans="1:31">
      <c r="A12" s="16"/>
      <c r="B12" s="16"/>
      <c r="C12" s="18" t="s">
        <v>117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1" t="s">
        <v>103</v>
      </c>
      <c r="Z12" s="21" t="s">
        <v>104</v>
      </c>
      <c r="AA12" s="21" t="s">
        <v>105</v>
      </c>
      <c r="AB12" s="21" t="s">
        <v>106</v>
      </c>
      <c r="AC12" s="21">
        <v>2030</v>
      </c>
      <c r="AD12" s="21">
        <v>0.090033</v>
      </c>
      <c r="AE12" s="21">
        <v>12.01850517</v>
      </c>
    </row>
    <row r="13" spans="1:31">
      <c r="A13" s="16"/>
      <c r="B13" s="16"/>
      <c r="C13" s="19"/>
      <c r="D13" s="16"/>
      <c r="E13" s="16"/>
      <c r="F13" s="16"/>
      <c r="G13" s="20"/>
      <c r="H13" s="16"/>
      <c r="I13" s="16"/>
      <c r="J13" s="16"/>
      <c r="K13" s="16"/>
      <c r="Y13" s="21" t="s">
        <v>103</v>
      </c>
      <c r="Z13" s="21" t="s">
        <v>104</v>
      </c>
      <c r="AA13" s="21" t="s">
        <v>105</v>
      </c>
      <c r="AB13" s="21" t="s">
        <v>106</v>
      </c>
      <c r="AC13" s="21">
        <v>2031</v>
      </c>
      <c r="AD13" s="21">
        <v>0.128698</v>
      </c>
      <c r="AE13" s="21">
        <v>17.17989602</v>
      </c>
    </row>
    <row r="14" spans="3:31">
      <c r="C14" s="19"/>
      <c r="D14" s="16"/>
      <c r="E14" s="16"/>
      <c r="F14" s="16"/>
      <c r="G14" s="20"/>
      <c r="H14" s="16"/>
      <c r="I14" s="16"/>
      <c r="J14" s="16"/>
      <c r="K14" s="16"/>
      <c r="Y14" s="21" t="s">
        <v>103</v>
      </c>
      <c r="Z14" s="21" t="s">
        <v>104</v>
      </c>
      <c r="AA14" s="21" t="s">
        <v>105</v>
      </c>
      <c r="AB14" s="21" t="s">
        <v>106</v>
      </c>
      <c r="AC14" s="21">
        <v>2032</v>
      </c>
      <c r="AD14" s="21">
        <v>0.174839</v>
      </c>
      <c r="AE14" s="21">
        <v>23.33925811</v>
      </c>
    </row>
    <row r="15" spans="3:31">
      <c r="C15" s="19"/>
      <c r="D15" s="16"/>
      <c r="E15" s="16"/>
      <c r="F15" s="16"/>
      <c r="G15" s="20"/>
      <c r="H15" s="16"/>
      <c r="I15" s="16"/>
      <c r="J15" s="16"/>
      <c r="K15" s="16"/>
      <c r="Y15" s="21" t="s">
        <v>103</v>
      </c>
      <c r="Z15" s="21" t="s">
        <v>104</v>
      </c>
      <c r="AA15" s="21" t="s">
        <v>105</v>
      </c>
      <c r="AB15" s="21" t="s">
        <v>106</v>
      </c>
      <c r="AC15" s="21">
        <v>2033</v>
      </c>
      <c r="AD15" s="21">
        <v>0.226683</v>
      </c>
      <c r="AE15" s="21">
        <v>30.25991367</v>
      </c>
    </row>
    <row r="16" spans="3:31">
      <c r="C16" s="19"/>
      <c r="D16" s="16"/>
      <c r="E16" s="16"/>
      <c r="F16" s="16"/>
      <c r="G16" s="20"/>
      <c r="H16" s="16"/>
      <c r="I16" s="16"/>
      <c r="J16" s="16"/>
      <c r="K16" s="16"/>
      <c r="Y16" s="21" t="s">
        <v>103</v>
      </c>
      <c r="Z16" s="21" t="s">
        <v>104</v>
      </c>
      <c r="AA16" s="21" t="s">
        <v>105</v>
      </c>
      <c r="AB16" s="21" t="s">
        <v>106</v>
      </c>
      <c r="AC16" s="21">
        <v>2034</v>
      </c>
      <c r="AD16" s="21">
        <v>0.282711</v>
      </c>
      <c r="AE16" s="21">
        <v>37.73909139</v>
      </c>
    </row>
    <row r="17" spans="3:31">
      <c r="C17" s="19"/>
      <c r="D17" s="16"/>
      <c r="E17" s="16"/>
      <c r="F17" s="16"/>
      <c r="G17" s="20"/>
      <c r="H17" s="16"/>
      <c r="I17" s="16"/>
      <c r="J17" s="16"/>
      <c r="K17" s="16"/>
      <c r="Y17" s="21" t="s">
        <v>103</v>
      </c>
      <c r="Z17" s="21" t="s">
        <v>104</v>
      </c>
      <c r="AA17" s="21" t="s">
        <v>105</v>
      </c>
      <c r="AB17" s="21" t="s">
        <v>106</v>
      </c>
      <c r="AC17" s="21">
        <v>2035</v>
      </c>
      <c r="AD17" s="21">
        <v>0.354461</v>
      </c>
      <c r="AE17" s="21">
        <v>47.31699889</v>
      </c>
    </row>
    <row r="18" spans="3:31">
      <c r="C18" s="19"/>
      <c r="D18" s="16"/>
      <c r="E18" s="16"/>
      <c r="F18" s="16"/>
      <c r="G18" s="20"/>
      <c r="H18" s="16"/>
      <c r="I18" s="16"/>
      <c r="J18" s="16"/>
      <c r="K18" s="16"/>
      <c r="Y18" s="21" t="s">
        <v>103</v>
      </c>
      <c r="Z18" s="21" t="s">
        <v>104</v>
      </c>
      <c r="AA18" s="21" t="s">
        <v>105</v>
      </c>
      <c r="AB18" s="21" t="s">
        <v>106</v>
      </c>
      <c r="AC18" s="21">
        <v>2036</v>
      </c>
      <c r="AD18" s="21">
        <v>0.433806</v>
      </c>
      <c r="AE18" s="21">
        <v>57.90876294</v>
      </c>
    </row>
    <row r="19" spans="3:31">
      <c r="C19" s="19"/>
      <c r="D19" s="16"/>
      <c r="E19" s="16"/>
      <c r="F19" s="16"/>
      <c r="G19" s="20"/>
      <c r="H19" s="16"/>
      <c r="I19" s="16"/>
      <c r="J19" s="16"/>
      <c r="K19" s="16"/>
      <c r="Y19" s="21" t="s">
        <v>103</v>
      </c>
      <c r="Z19" s="21" t="s">
        <v>104</v>
      </c>
      <c r="AA19" s="21" t="s">
        <v>105</v>
      </c>
      <c r="AB19" s="21" t="s">
        <v>106</v>
      </c>
      <c r="AC19" s="21">
        <v>2037</v>
      </c>
      <c r="AD19" s="21">
        <v>0.519609</v>
      </c>
      <c r="AE19" s="21">
        <v>69.36260541</v>
      </c>
    </row>
    <row r="20" spans="3:31">
      <c r="C20" s="19"/>
      <c r="D20" s="16"/>
      <c r="E20" s="16"/>
      <c r="F20" s="16"/>
      <c r="G20" s="20"/>
      <c r="H20" s="16"/>
      <c r="I20" s="16"/>
      <c r="J20" s="16"/>
      <c r="K20" s="16"/>
      <c r="Y20" s="21" t="s">
        <v>103</v>
      </c>
      <c r="Z20" s="21" t="s">
        <v>104</v>
      </c>
      <c r="AA20" s="21" t="s">
        <v>105</v>
      </c>
      <c r="AB20" s="21" t="s">
        <v>106</v>
      </c>
      <c r="AC20" s="21">
        <v>2038</v>
      </c>
      <c r="AD20" s="21">
        <v>0.609184</v>
      </c>
      <c r="AE20" s="21">
        <v>81.31997216</v>
      </c>
    </row>
    <row r="21" spans="3:31">
      <c r="C21" s="19"/>
      <c r="D21" s="16"/>
      <c r="E21" s="16"/>
      <c r="F21" s="16"/>
      <c r="G21" s="20"/>
      <c r="H21" s="16"/>
      <c r="I21" s="16"/>
      <c r="J21" s="16"/>
      <c r="K21" s="16"/>
      <c r="Y21" s="21" t="s">
        <v>103</v>
      </c>
      <c r="Z21" s="21" t="s">
        <v>104</v>
      </c>
      <c r="AA21" s="21" t="s">
        <v>105</v>
      </c>
      <c r="AB21" s="21" t="s">
        <v>106</v>
      </c>
      <c r="AC21" s="21">
        <v>2039</v>
      </c>
      <c r="AD21" s="21">
        <v>0.699548</v>
      </c>
      <c r="AE21" s="21">
        <v>93.38266252</v>
      </c>
    </row>
    <row r="22" spans="3:31">
      <c r="C22" s="19"/>
      <c r="D22" s="16"/>
      <c r="E22" s="16"/>
      <c r="F22" s="16"/>
      <c r="G22" s="20"/>
      <c r="H22" s="16"/>
      <c r="I22" s="16"/>
      <c r="J22" s="16"/>
      <c r="K22" s="16"/>
      <c r="Y22" s="21" t="s">
        <v>103</v>
      </c>
      <c r="Z22" s="21" t="s">
        <v>104</v>
      </c>
      <c r="AA22" s="21" t="s">
        <v>105</v>
      </c>
      <c r="AB22" s="21" t="s">
        <v>106</v>
      </c>
      <c r="AC22" s="21">
        <v>2040</v>
      </c>
      <c r="AD22" s="21">
        <v>0.801257</v>
      </c>
      <c r="AE22" s="21">
        <v>106.95979693</v>
      </c>
    </row>
    <row r="23" spans="3:31">
      <c r="C23" s="19"/>
      <c r="D23" s="16"/>
      <c r="E23" s="16"/>
      <c r="F23" s="16"/>
      <c r="G23" s="20"/>
      <c r="H23" s="16"/>
      <c r="I23" s="16"/>
      <c r="J23" s="16"/>
      <c r="K23" s="16"/>
      <c r="Y23" s="21" t="s">
        <v>103</v>
      </c>
      <c r="Z23" s="21" t="s">
        <v>104</v>
      </c>
      <c r="AA23" s="21" t="s">
        <v>105</v>
      </c>
      <c r="AB23" s="21" t="s">
        <v>106</v>
      </c>
      <c r="AC23" s="21">
        <v>2041</v>
      </c>
      <c r="AD23" s="21">
        <v>0.899994</v>
      </c>
      <c r="AE23" s="21">
        <v>120.14019906</v>
      </c>
    </row>
    <row r="24" spans="3:31">
      <c r="C24" s="19"/>
      <c r="D24" s="16"/>
      <c r="E24" s="16"/>
      <c r="F24" s="16"/>
      <c r="G24" s="20"/>
      <c r="H24" s="16"/>
      <c r="I24" s="16"/>
      <c r="J24" s="16"/>
      <c r="K24" s="16"/>
      <c r="Y24" s="21" t="s">
        <v>103</v>
      </c>
      <c r="Z24" s="21" t="s">
        <v>104</v>
      </c>
      <c r="AA24" s="21" t="s">
        <v>105</v>
      </c>
      <c r="AB24" s="21" t="s">
        <v>106</v>
      </c>
      <c r="AC24" s="21">
        <v>2042</v>
      </c>
      <c r="AD24" s="21">
        <v>1.005327</v>
      </c>
      <c r="AE24" s="21">
        <v>134.20110123</v>
      </c>
    </row>
    <row r="25" spans="3:31">
      <c r="C25" s="19"/>
      <c r="D25" s="16"/>
      <c r="E25" s="16"/>
      <c r="F25" s="16"/>
      <c r="G25" s="20"/>
      <c r="H25" s="16"/>
      <c r="I25" s="16"/>
      <c r="J25" s="16"/>
      <c r="K25" s="16"/>
      <c r="Y25" s="21" t="s">
        <v>103</v>
      </c>
      <c r="Z25" s="21" t="s">
        <v>104</v>
      </c>
      <c r="AA25" s="21" t="s">
        <v>105</v>
      </c>
      <c r="AB25" s="21" t="s">
        <v>106</v>
      </c>
      <c r="AC25" s="21">
        <v>2043</v>
      </c>
      <c r="AD25" s="21">
        <v>1.113308</v>
      </c>
      <c r="AE25" s="21">
        <v>148.61548492</v>
      </c>
    </row>
    <row r="26" spans="3:31">
      <c r="C26" s="19"/>
      <c r="D26" s="16"/>
      <c r="E26" s="16"/>
      <c r="F26" s="16"/>
      <c r="G26" s="20"/>
      <c r="H26" s="16"/>
      <c r="I26" s="16"/>
      <c r="J26" s="16"/>
      <c r="K26" s="16"/>
      <c r="Y26" s="21" t="s">
        <v>103</v>
      </c>
      <c r="Z26" s="21" t="s">
        <v>104</v>
      </c>
      <c r="AA26" s="21" t="s">
        <v>105</v>
      </c>
      <c r="AB26" s="21" t="s">
        <v>106</v>
      </c>
      <c r="AC26" s="21">
        <v>2044</v>
      </c>
      <c r="AD26" s="21">
        <v>1.220228</v>
      </c>
      <c r="AE26" s="21">
        <v>162.88823572</v>
      </c>
    </row>
    <row r="27" spans="3:31">
      <c r="C27" s="19"/>
      <c r="D27" s="16"/>
      <c r="E27" s="16"/>
      <c r="F27" s="16"/>
      <c r="G27" s="20"/>
      <c r="H27" s="16"/>
      <c r="I27" s="16"/>
      <c r="J27" s="16"/>
      <c r="K27" s="16"/>
      <c r="Y27" s="21" t="s">
        <v>103</v>
      </c>
      <c r="Z27" s="21" t="s">
        <v>104</v>
      </c>
      <c r="AA27" s="21" t="s">
        <v>105</v>
      </c>
      <c r="AB27" s="21" t="s">
        <v>106</v>
      </c>
      <c r="AC27" s="21">
        <v>2045</v>
      </c>
      <c r="AD27" s="21">
        <v>1.318649</v>
      </c>
      <c r="AE27" s="21">
        <v>176.02645501</v>
      </c>
    </row>
    <row r="28" spans="3:31">
      <c r="C28" s="19"/>
      <c r="D28" s="16"/>
      <c r="E28" s="16"/>
      <c r="F28" s="16"/>
      <c r="G28" s="20"/>
      <c r="H28" s="16"/>
      <c r="I28" s="16"/>
      <c r="J28" s="16"/>
      <c r="K28" s="16"/>
      <c r="Y28" s="21" t="s">
        <v>103</v>
      </c>
      <c r="Z28" s="21" t="s">
        <v>104</v>
      </c>
      <c r="AA28" s="21" t="s">
        <v>105</v>
      </c>
      <c r="AB28" s="21" t="s">
        <v>106</v>
      </c>
      <c r="AC28" s="21">
        <v>2046</v>
      </c>
      <c r="AD28" s="21">
        <v>1.418826</v>
      </c>
      <c r="AE28" s="21">
        <v>189.39908274</v>
      </c>
    </row>
    <row r="29" spans="3:31">
      <c r="C29" s="19"/>
      <c r="D29" s="16"/>
      <c r="E29" s="16"/>
      <c r="F29" s="16"/>
      <c r="G29" s="20"/>
      <c r="H29" s="16"/>
      <c r="I29" s="16"/>
      <c r="J29" s="16"/>
      <c r="K29" s="16"/>
      <c r="Y29" s="21" t="s">
        <v>103</v>
      </c>
      <c r="Z29" s="21" t="s">
        <v>104</v>
      </c>
      <c r="AA29" s="21" t="s">
        <v>105</v>
      </c>
      <c r="AB29" s="21" t="s">
        <v>106</v>
      </c>
      <c r="AC29" s="21">
        <v>2047</v>
      </c>
      <c r="AD29" s="21">
        <v>1.512308</v>
      </c>
      <c r="AE29" s="21">
        <v>201.87799492</v>
      </c>
    </row>
    <row r="30" spans="3:31">
      <c r="C30" s="19"/>
      <c r="D30" s="16"/>
      <c r="E30" s="16"/>
      <c r="F30" s="16"/>
      <c r="G30" s="20"/>
      <c r="H30" s="16"/>
      <c r="I30" s="16"/>
      <c r="J30" s="16"/>
      <c r="K30" s="16"/>
      <c r="Y30" s="21" t="s">
        <v>103</v>
      </c>
      <c r="Z30" s="21" t="s">
        <v>104</v>
      </c>
      <c r="AA30" s="21" t="s">
        <v>105</v>
      </c>
      <c r="AB30" s="21" t="s">
        <v>106</v>
      </c>
      <c r="AC30" s="21">
        <v>2048</v>
      </c>
      <c r="AD30" s="21">
        <v>1.598074</v>
      </c>
      <c r="AE30" s="21">
        <v>213.32689826</v>
      </c>
    </row>
    <row r="31" spans="3:31">
      <c r="C31" s="19"/>
      <c r="D31" s="16"/>
      <c r="E31" s="16"/>
      <c r="F31" s="16"/>
      <c r="G31" s="20"/>
      <c r="H31" s="16"/>
      <c r="I31" s="16"/>
      <c r="J31" s="16"/>
      <c r="K31" s="16"/>
      <c r="Y31" s="21" t="s">
        <v>103</v>
      </c>
      <c r="Z31" s="21" t="s">
        <v>104</v>
      </c>
      <c r="AA31" s="21" t="s">
        <v>105</v>
      </c>
      <c r="AB31" s="21" t="s">
        <v>106</v>
      </c>
      <c r="AC31" s="21">
        <v>2049</v>
      </c>
      <c r="AD31" s="21">
        <v>1.677539</v>
      </c>
      <c r="AE31" s="21">
        <v>223.93468111</v>
      </c>
    </row>
    <row r="32" spans="3:31">
      <c r="C32" s="19"/>
      <c r="D32" s="16"/>
      <c r="E32" s="16"/>
      <c r="F32" s="16"/>
      <c r="G32" s="20"/>
      <c r="H32" s="16"/>
      <c r="I32" s="16"/>
      <c r="J32" s="16"/>
      <c r="K32" s="16"/>
      <c r="Y32" s="21" t="s">
        <v>103</v>
      </c>
      <c r="Z32" s="21" t="s">
        <v>104</v>
      </c>
      <c r="AA32" s="21" t="s">
        <v>105</v>
      </c>
      <c r="AB32" s="21" t="s">
        <v>106</v>
      </c>
      <c r="AC32" s="21">
        <v>2050</v>
      </c>
      <c r="AD32" s="21">
        <v>1.749768</v>
      </c>
      <c r="AE32" s="21">
        <v>233.57653032</v>
      </c>
    </row>
    <row r="33" spans="3:31">
      <c r="C33" s="19"/>
      <c r="D33" s="16"/>
      <c r="E33" s="16"/>
      <c r="F33" s="16"/>
      <c r="G33" s="20"/>
      <c r="H33" s="16"/>
      <c r="I33" s="16"/>
      <c r="J33" s="16"/>
      <c r="K33" s="16"/>
      <c r="Y33" s="21" t="s">
        <v>103</v>
      </c>
      <c r="Z33" s="21" t="s">
        <v>104</v>
      </c>
      <c r="AA33" s="21" t="s">
        <v>105</v>
      </c>
      <c r="AB33" s="21" t="s">
        <v>111</v>
      </c>
      <c r="AC33" s="21">
        <v>2050</v>
      </c>
      <c r="AD33" s="21">
        <v>7.585323</v>
      </c>
      <c r="AE33" s="21">
        <v>1012.56476727</v>
      </c>
    </row>
    <row r="34" spans="3:31">
      <c r="C34" s="19"/>
      <c r="D34" s="16"/>
      <c r="E34" s="16"/>
      <c r="F34" s="16"/>
      <c r="G34" s="20"/>
      <c r="H34" s="16"/>
      <c r="I34" s="16"/>
      <c r="J34" s="16"/>
      <c r="K34" s="16"/>
      <c r="Y34" s="21" t="s">
        <v>103</v>
      </c>
      <c r="Z34" s="21" t="s">
        <v>104</v>
      </c>
      <c r="AA34" s="21" t="s">
        <v>105</v>
      </c>
      <c r="AB34" s="21" t="s">
        <v>111</v>
      </c>
      <c r="AC34" s="21">
        <v>2049</v>
      </c>
      <c r="AD34" s="21">
        <v>7.222149</v>
      </c>
      <c r="AE34" s="21">
        <v>964.08467001</v>
      </c>
    </row>
    <row r="35" spans="3:31">
      <c r="C35" s="19"/>
      <c r="D35" s="16"/>
      <c r="E35" s="16"/>
      <c r="F35" s="16"/>
      <c r="G35" s="20"/>
      <c r="H35" s="16"/>
      <c r="I35" s="16"/>
      <c r="J35" s="16"/>
      <c r="K35" s="16"/>
      <c r="Y35" s="21" t="s">
        <v>103</v>
      </c>
      <c r="Z35" s="21" t="s">
        <v>104</v>
      </c>
      <c r="AA35" s="21" t="s">
        <v>105</v>
      </c>
      <c r="AB35" s="21" t="s">
        <v>111</v>
      </c>
      <c r="AC35" s="21">
        <v>2048</v>
      </c>
      <c r="AD35" s="21">
        <v>6.914064</v>
      </c>
      <c r="AE35" s="21">
        <v>922.95840336</v>
      </c>
    </row>
    <row r="36" spans="3:31">
      <c r="C36" s="19"/>
      <c r="D36" s="16"/>
      <c r="E36" s="16"/>
      <c r="F36" s="16"/>
      <c r="G36" s="20"/>
      <c r="H36" s="16"/>
      <c r="I36" s="16"/>
      <c r="J36" s="16"/>
      <c r="K36" s="16"/>
      <c r="Y36" s="21" t="s">
        <v>103</v>
      </c>
      <c r="Z36" s="21" t="s">
        <v>104</v>
      </c>
      <c r="AA36" s="21" t="s">
        <v>105</v>
      </c>
      <c r="AB36" s="21" t="s">
        <v>111</v>
      </c>
      <c r="AC36" s="21">
        <v>2047</v>
      </c>
      <c r="AD36" s="21">
        <v>6.606637</v>
      </c>
      <c r="AE36" s="21">
        <v>881.91997313</v>
      </c>
    </row>
    <row r="37" spans="3:31">
      <c r="C37" s="19"/>
      <c r="D37" s="16"/>
      <c r="E37" s="16"/>
      <c r="F37" s="16"/>
      <c r="G37" s="20"/>
      <c r="H37" s="16"/>
      <c r="I37" s="16"/>
      <c r="J37" s="16"/>
      <c r="K37" s="16"/>
      <c r="Y37" s="21" t="s">
        <v>103</v>
      </c>
      <c r="Z37" s="21" t="s">
        <v>104</v>
      </c>
      <c r="AA37" s="21" t="s">
        <v>105</v>
      </c>
      <c r="AB37" s="21" t="s">
        <v>111</v>
      </c>
      <c r="AC37" s="21">
        <v>2046</v>
      </c>
      <c r="AD37" s="21">
        <v>6.291891</v>
      </c>
      <c r="AE37" s="21">
        <v>839.90452959</v>
      </c>
    </row>
    <row r="38" spans="3:31">
      <c r="C38" s="19"/>
      <c r="D38" s="16"/>
      <c r="E38" s="16"/>
      <c r="F38" s="16"/>
      <c r="G38" s="20"/>
      <c r="H38" s="16"/>
      <c r="I38" s="16"/>
      <c r="J38" s="16"/>
      <c r="K38" s="16"/>
      <c r="Y38" s="21" t="s">
        <v>103</v>
      </c>
      <c r="Z38" s="21" t="s">
        <v>104</v>
      </c>
      <c r="AA38" s="21" t="s">
        <v>105</v>
      </c>
      <c r="AB38" s="21" t="s">
        <v>111</v>
      </c>
      <c r="AC38" s="21">
        <v>2045</v>
      </c>
      <c r="AD38" s="21">
        <v>5.973062</v>
      </c>
      <c r="AE38" s="21">
        <v>797.34404638</v>
      </c>
    </row>
    <row r="39" spans="3:31">
      <c r="C39" s="19"/>
      <c r="D39" s="16"/>
      <c r="E39" s="16"/>
      <c r="F39" s="16"/>
      <c r="G39" s="20"/>
      <c r="H39" s="16"/>
      <c r="I39" s="16"/>
      <c r="J39" s="16"/>
      <c r="K39" s="16"/>
      <c r="Y39" s="21" t="s">
        <v>103</v>
      </c>
      <c r="Z39" s="21" t="s">
        <v>104</v>
      </c>
      <c r="AA39" s="21" t="s">
        <v>105</v>
      </c>
      <c r="AB39" s="21" t="s">
        <v>111</v>
      </c>
      <c r="AC39" s="21">
        <v>2044</v>
      </c>
      <c r="AD39" s="21">
        <v>5.640001</v>
      </c>
      <c r="AE39" s="21">
        <v>752.88373349</v>
      </c>
    </row>
    <row r="40" spans="3:31">
      <c r="C40" s="19"/>
      <c r="D40" s="16"/>
      <c r="E40" s="16"/>
      <c r="F40" s="16"/>
      <c r="G40" s="20"/>
      <c r="H40" s="16"/>
      <c r="I40" s="16"/>
      <c r="J40" s="16"/>
      <c r="K40" s="16"/>
      <c r="Y40" s="21" t="s">
        <v>103</v>
      </c>
      <c r="Z40" s="21" t="s">
        <v>104</v>
      </c>
      <c r="AA40" s="21" t="s">
        <v>105</v>
      </c>
      <c r="AB40" s="21" t="s">
        <v>111</v>
      </c>
      <c r="AC40" s="21">
        <v>2043</v>
      </c>
      <c r="AD40" s="21">
        <v>5.29511</v>
      </c>
      <c r="AE40" s="21">
        <v>706.8442339</v>
      </c>
    </row>
    <row r="41" spans="3:31">
      <c r="C41" s="19"/>
      <c r="D41" s="16"/>
      <c r="E41" s="16"/>
      <c r="F41" s="16"/>
      <c r="G41" s="20"/>
      <c r="H41" s="16"/>
      <c r="I41" s="16"/>
      <c r="J41" s="16"/>
      <c r="K41" s="16"/>
      <c r="Y41" s="21" t="s">
        <v>103</v>
      </c>
      <c r="Z41" s="21" t="s">
        <v>104</v>
      </c>
      <c r="AA41" s="21" t="s">
        <v>105</v>
      </c>
      <c r="AB41" s="21" t="s">
        <v>111</v>
      </c>
      <c r="AC41" s="21">
        <v>2042</v>
      </c>
      <c r="AD41" s="21">
        <v>4.912083</v>
      </c>
      <c r="AE41" s="21">
        <v>655.71395967</v>
      </c>
    </row>
    <row r="42" spans="25:31">
      <c r="Y42" s="21" t="s">
        <v>103</v>
      </c>
      <c r="Z42" s="21" t="s">
        <v>104</v>
      </c>
      <c r="AA42" s="21" t="s">
        <v>105</v>
      </c>
      <c r="AB42" s="21" t="s">
        <v>111</v>
      </c>
      <c r="AC42" s="21">
        <v>2041</v>
      </c>
      <c r="AD42" s="21">
        <v>4.526768</v>
      </c>
      <c r="AE42" s="21">
        <v>604.27826032</v>
      </c>
    </row>
    <row r="43" spans="25:31">
      <c r="Y43" s="21" t="s">
        <v>103</v>
      </c>
      <c r="Z43" s="21" t="s">
        <v>104</v>
      </c>
      <c r="AA43" s="21" t="s">
        <v>105</v>
      </c>
      <c r="AB43" s="21" t="s">
        <v>111</v>
      </c>
      <c r="AC43" s="21">
        <v>2040</v>
      </c>
      <c r="AD43" s="21">
        <v>4.035225</v>
      </c>
      <c r="AE43" s="21">
        <v>538.66218525</v>
      </c>
    </row>
    <row r="44" spans="25:31">
      <c r="Y44" s="21" t="s">
        <v>103</v>
      </c>
      <c r="Z44" s="21" t="s">
        <v>104</v>
      </c>
      <c r="AA44" s="21" t="s">
        <v>105</v>
      </c>
      <c r="AB44" s="21" t="s">
        <v>111</v>
      </c>
      <c r="AC44" s="21">
        <v>2039</v>
      </c>
      <c r="AD44" s="21">
        <v>3.683763</v>
      </c>
      <c r="AE44" s="21">
        <v>491.74552287</v>
      </c>
    </row>
    <row r="45" spans="25:31">
      <c r="Y45" s="21" t="s">
        <v>103</v>
      </c>
      <c r="Z45" s="21" t="s">
        <v>104</v>
      </c>
      <c r="AA45" s="21" t="s">
        <v>105</v>
      </c>
      <c r="AB45" s="21" t="s">
        <v>111</v>
      </c>
      <c r="AC45" s="21">
        <v>2038</v>
      </c>
      <c r="AD45" s="21">
        <v>3.32128</v>
      </c>
      <c r="AE45" s="21">
        <v>443.3576672</v>
      </c>
    </row>
    <row r="46" spans="25:31">
      <c r="Y46" s="21" t="s">
        <v>103</v>
      </c>
      <c r="Z46" s="21" t="s">
        <v>104</v>
      </c>
      <c r="AA46" s="21" t="s">
        <v>105</v>
      </c>
      <c r="AB46" s="21" t="s">
        <v>111</v>
      </c>
      <c r="AC46" s="21">
        <v>2037</v>
      </c>
      <c r="AD46" s="21">
        <v>2.973796</v>
      </c>
      <c r="AE46" s="21">
        <v>396.97202804</v>
      </c>
    </row>
    <row r="47" spans="25:31">
      <c r="Y47" s="21" t="s">
        <v>103</v>
      </c>
      <c r="Z47" s="21" t="s">
        <v>104</v>
      </c>
      <c r="AA47" s="21" t="s">
        <v>105</v>
      </c>
      <c r="AB47" s="21" t="s">
        <v>111</v>
      </c>
      <c r="AC47" s="21">
        <v>2036</v>
      </c>
      <c r="AD47" s="21">
        <v>2.63894</v>
      </c>
      <c r="AE47" s="21">
        <v>352.2721006</v>
      </c>
    </row>
    <row r="48" spans="25:31">
      <c r="Y48" s="21" t="s">
        <v>103</v>
      </c>
      <c r="Z48" s="21" t="s">
        <v>104</v>
      </c>
      <c r="AA48" s="21" t="s">
        <v>105</v>
      </c>
      <c r="AB48" s="21" t="s">
        <v>111</v>
      </c>
      <c r="AC48" s="21">
        <v>2035</v>
      </c>
      <c r="AD48" s="21">
        <v>2.315999</v>
      </c>
      <c r="AE48" s="21">
        <v>309.16270651</v>
      </c>
    </row>
    <row r="49" spans="25:31">
      <c r="Y49" s="21" t="s">
        <v>103</v>
      </c>
      <c r="Z49" s="21" t="s">
        <v>104</v>
      </c>
      <c r="AA49" s="21" t="s">
        <v>105</v>
      </c>
      <c r="AB49" s="21" t="s">
        <v>111</v>
      </c>
      <c r="AC49" s="21">
        <v>2034</v>
      </c>
      <c r="AD49" s="21">
        <v>2.008684</v>
      </c>
      <c r="AE49" s="21">
        <v>268.13922716</v>
      </c>
    </row>
    <row r="50" spans="25:31">
      <c r="Y50" s="21" t="s">
        <v>103</v>
      </c>
      <c r="Z50" s="21" t="s">
        <v>104</v>
      </c>
      <c r="AA50" s="21" t="s">
        <v>105</v>
      </c>
      <c r="AB50" s="21" t="s">
        <v>111</v>
      </c>
      <c r="AC50" s="21">
        <v>2033</v>
      </c>
      <c r="AD50" s="21">
        <v>1.741367</v>
      </c>
      <c r="AE50" s="21">
        <v>232.45508083</v>
      </c>
    </row>
    <row r="51" spans="25:31">
      <c r="Y51" s="21" t="s">
        <v>103</v>
      </c>
      <c r="Z51" s="21" t="s">
        <v>104</v>
      </c>
      <c r="AA51" s="21" t="s">
        <v>105</v>
      </c>
      <c r="AB51" s="21" t="s">
        <v>111</v>
      </c>
      <c r="AC51" s="21">
        <v>2032</v>
      </c>
      <c r="AD51" s="21">
        <v>1.482186</v>
      </c>
      <c r="AE51" s="21">
        <v>197.85700914</v>
      </c>
    </row>
    <row r="52" spans="25:31">
      <c r="Y52" s="21" t="s">
        <v>103</v>
      </c>
      <c r="Z52" s="21" t="s">
        <v>104</v>
      </c>
      <c r="AA52" s="21" t="s">
        <v>105</v>
      </c>
      <c r="AB52" s="21" t="s">
        <v>111</v>
      </c>
      <c r="AC52" s="21">
        <v>2031</v>
      </c>
      <c r="AD52" s="21">
        <v>1.234936</v>
      </c>
      <c r="AE52" s="21">
        <v>164.85160664</v>
      </c>
    </row>
    <row r="53" spans="25:31">
      <c r="Y53" s="21" t="s">
        <v>103</v>
      </c>
      <c r="Z53" s="21" t="s">
        <v>104</v>
      </c>
      <c r="AA53" s="21" t="s">
        <v>105</v>
      </c>
      <c r="AB53" s="21" t="s">
        <v>111</v>
      </c>
      <c r="AC53" s="21">
        <v>2030</v>
      </c>
      <c r="AD53" s="21">
        <v>1.000337</v>
      </c>
      <c r="AE53" s="21">
        <v>133.53498613</v>
      </c>
    </row>
    <row r="54" spans="25:31">
      <c r="Y54" s="21" t="s">
        <v>103</v>
      </c>
      <c r="Z54" s="21" t="s">
        <v>104</v>
      </c>
      <c r="AA54" s="21" t="s">
        <v>105</v>
      </c>
      <c r="AB54" s="21" t="s">
        <v>111</v>
      </c>
      <c r="AC54" s="21">
        <v>2029</v>
      </c>
      <c r="AD54" s="21">
        <v>0.776602</v>
      </c>
      <c r="AE54" s="21">
        <v>103.66860098</v>
      </c>
    </row>
    <row r="55" spans="25:31">
      <c r="Y55" s="21" t="s">
        <v>103</v>
      </c>
      <c r="Z55" s="21" t="s">
        <v>104</v>
      </c>
      <c r="AA55" s="21" t="s">
        <v>105</v>
      </c>
      <c r="AB55" s="21" t="s">
        <v>111</v>
      </c>
      <c r="AC55" s="21">
        <v>2028</v>
      </c>
      <c r="AD55" s="21">
        <v>0.0821196</v>
      </c>
      <c r="AE55" s="21">
        <v>10.962145404</v>
      </c>
    </row>
    <row r="56" spans="25:31">
      <c r="Y56" s="21" t="s">
        <v>103</v>
      </c>
      <c r="Z56" s="21" t="s">
        <v>104</v>
      </c>
      <c r="AA56" s="21" t="s">
        <v>105</v>
      </c>
      <c r="AB56" s="21" t="s">
        <v>111</v>
      </c>
      <c r="AC56" s="21">
        <v>2027</v>
      </c>
      <c r="AD56" s="21">
        <v>0.0460074</v>
      </c>
      <c r="AE56" s="21">
        <v>6.141527826</v>
      </c>
    </row>
    <row r="57" spans="25:31">
      <c r="Y57" s="21" t="s">
        <v>103</v>
      </c>
      <c r="Z57" s="21" t="s">
        <v>104</v>
      </c>
      <c r="AA57" s="21" t="s">
        <v>105</v>
      </c>
      <c r="AB57" s="21" t="s">
        <v>111</v>
      </c>
      <c r="AC57" s="21">
        <v>2026</v>
      </c>
      <c r="AD57" s="21">
        <v>0.02262</v>
      </c>
      <c r="AE57" s="21">
        <v>3.0195438</v>
      </c>
    </row>
    <row r="58" spans="25:31">
      <c r="Y58" s="21" t="s">
        <v>103</v>
      </c>
      <c r="Z58" s="21" t="s">
        <v>104</v>
      </c>
      <c r="AA58" s="21" t="s">
        <v>105</v>
      </c>
      <c r="AB58" s="21" t="s">
        <v>111</v>
      </c>
      <c r="AC58" s="21">
        <v>2025</v>
      </c>
      <c r="AD58" s="21">
        <v>0.008032</v>
      </c>
      <c r="AE58" s="21">
        <v>1.07219168</v>
      </c>
    </row>
    <row r="59" spans="25:31">
      <c r="Y59" s="21" t="s">
        <v>103</v>
      </c>
      <c r="Z59" s="21" t="s">
        <v>104</v>
      </c>
      <c r="AA59" s="21" t="s">
        <v>105</v>
      </c>
      <c r="AB59" s="21" t="s">
        <v>111</v>
      </c>
      <c r="AC59" s="21">
        <v>2024</v>
      </c>
      <c r="AD59" s="21">
        <v>0.003745</v>
      </c>
      <c r="AE59" s="21">
        <v>0.49992005</v>
      </c>
    </row>
    <row r="60" spans="25:31">
      <c r="Y60" s="21" t="s">
        <v>103</v>
      </c>
      <c r="Z60" s="21" t="s">
        <v>104</v>
      </c>
      <c r="AA60" s="21" t="s">
        <v>105</v>
      </c>
      <c r="AB60" s="21" t="s">
        <v>111</v>
      </c>
      <c r="AC60" s="21">
        <v>2023</v>
      </c>
      <c r="AD60" s="21">
        <v>0.001142</v>
      </c>
      <c r="AE60" s="21">
        <v>0.15244558</v>
      </c>
    </row>
    <row r="61" spans="25:31">
      <c r="Y61" s="21" t="s">
        <v>103</v>
      </c>
      <c r="Z61" s="21" t="s">
        <v>104</v>
      </c>
      <c r="AA61" s="21" t="s">
        <v>105</v>
      </c>
      <c r="AB61" s="21" t="s">
        <v>111</v>
      </c>
      <c r="AC61" s="21">
        <v>2022</v>
      </c>
      <c r="AD61" s="21">
        <v>0.000122</v>
      </c>
      <c r="AE61" s="21">
        <v>0.01628578</v>
      </c>
    </row>
    <row r="62" spans="25:31">
      <c r="Y62" s="21" t="s">
        <v>103</v>
      </c>
      <c r="Z62" s="21" t="s">
        <v>104</v>
      </c>
      <c r="AA62" s="21" t="s">
        <v>105</v>
      </c>
      <c r="AB62" s="21" t="s">
        <v>111</v>
      </c>
      <c r="AC62" s="21">
        <v>2021</v>
      </c>
      <c r="AD62" s="62" t="s">
        <v>112</v>
      </c>
      <c r="AE62" s="21">
        <v>0.01107967</v>
      </c>
    </row>
    <row r="63" spans="25:31">
      <c r="Y63" s="21" t="s">
        <v>103</v>
      </c>
      <c r="Z63" s="21" t="s">
        <v>104</v>
      </c>
      <c r="AA63" s="21" t="s">
        <v>105</v>
      </c>
      <c r="AB63" s="21" t="s">
        <v>111</v>
      </c>
      <c r="AC63" s="21">
        <v>2020</v>
      </c>
      <c r="AD63" s="21">
        <v>0</v>
      </c>
      <c r="AE63" s="21">
        <v>0</v>
      </c>
    </row>
    <row r="64" spans="25:31">
      <c r="Y64" s="21" t="s">
        <v>103</v>
      </c>
      <c r="Z64" s="21" t="s">
        <v>104</v>
      </c>
      <c r="AA64" s="21" t="s">
        <v>105</v>
      </c>
      <c r="AB64" s="21" t="s">
        <v>113</v>
      </c>
      <c r="AC64" s="21">
        <v>2020</v>
      </c>
      <c r="AD64" s="21">
        <v>0</v>
      </c>
      <c r="AE64" s="21">
        <v>0</v>
      </c>
    </row>
    <row r="65" spans="25:31">
      <c r="Y65" s="21" t="s">
        <v>103</v>
      </c>
      <c r="Z65" s="21" t="s">
        <v>104</v>
      </c>
      <c r="AA65" s="21" t="s">
        <v>105</v>
      </c>
      <c r="AB65" s="21" t="s">
        <v>113</v>
      </c>
      <c r="AC65" s="21">
        <v>2021</v>
      </c>
      <c r="AD65" s="21">
        <v>0</v>
      </c>
      <c r="AE65" s="21">
        <v>0</v>
      </c>
    </row>
    <row r="66" spans="25:31">
      <c r="Y66" s="21" t="s">
        <v>103</v>
      </c>
      <c r="Z66" s="21" t="s">
        <v>104</v>
      </c>
      <c r="AA66" s="21" t="s">
        <v>105</v>
      </c>
      <c r="AB66" s="21" t="s">
        <v>113</v>
      </c>
      <c r="AC66" s="21">
        <v>2022</v>
      </c>
      <c r="AD66" s="62" t="s">
        <v>107</v>
      </c>
      <c r="AE66" s="21">
        <v>0.00013349</v>
      </c>
    </row>
    <row r="67" spans="25:31">
      <c r="Y67" s="21" t="s">
        <v>103</v>
      </c>
      <c r="Z67" s="21" t="s">
        <v>104</v>
      </c>
      <c r="AA67" s="21" t="s">
        <v>105</v>
      </c>
      <c r="AB67" s="21" t="s">
        <v>113</v>
      </c>
      <c r="AC67" s="21">
        <v>2023</v>
      </c>
      <c r="AD67" s="21">
        <v>0.000775</v>
      </c>
      <c r="AE67" s="21">
        <v>0.10345475</v>
      </c>
    </row>
    <row r="68" spans="25:31">
      <c r="Y68" s="21" t="s">
        <v>103</v>
      </c>
      <c r="Z68" s="21" t="s">
        <v>104</v>
      </c>
      <c r="AA68" s="21" t="s">
        <v>105</v>
      </c>
      <c r="AB68" s="21" t="s">
        <v>113</v>
      </c>
      <c r="AC68" s="21">
        <v>2024</v>
      </c>
      <c r="AD68" s="21">
        <v>0.139881</v>
      </c>
      <c r="AE68" s="21">
        <v>18.67271469</v>
      </c>
    </row>
    <row r="69" spans="25:31">
      <c r="Y69" s="21" t="s">
        <v>103</v>
      </c>
      <c r="Z69" s="21" t="s">
        <v>104</v>
      </c>
      <c r="AA69" s="21" t="s">
        <v>105</v>
      </c>
      <c r="AB69" s="21" t="s">
        <v>113</v>
      </c>
      <c r="AC69" s="21">
        <v>2025</v>
      </c>
      <c r="AD69" s="21">
        <v>0.3424</v>
      </c>
      <c r="AE69" s="21">
        <v>45.706976</v>
      </c>
    </row>
    <row r="70" spans="25:31">
      <c r="Y70" s="21" t="s">
        <v>103</v>
      </c>
      <c r="Z70" s="21" t="s">
        <v>104</v>
      </c>
      <c r="AA70" s="21" t="s">
        <v>105</v>
      </c>
      <c r="AB70" s="21" t="s">
        <v>113</v>
      </c>
      <c r="AC70" s="21">
        <v>2026</v>
      </c>
      <c r="AD70" s="21">
        <v>0.512745</v>
      </c>
      <c r="AE70" s="21">
        <v>68.44633005</v>
      </c>
    </row>
    <row r="71" spans="25:31">
      <c r="Y71" s="21" t="s">
        <v>103</v>
      </c>
      <c r="Z71" s="21" t="s">
        <v>104</v>
      </c>
      <c r="AA71" s="21" t="s">
        <v>105</v>
      </c>
      <c r="AB71" s="21" t="s">
        <v>113</v>
      </c>
      <c r="AC71" s="21">
        <v>2027</v>
      </c>
      <c r="AD71" s="21">
        <v>0.639997</v>
      </c>
      <c r="AE71" s="21">
        <v>85.43319953</v>
      </c>
    </row>
    <row r="72" spans="25:31">
      <c r="Y72" s="21" t="s">
        <v>103</v>
      </c>
      <c r="Z72" s="21" t="s">
        <v>104</v>
      </c>
      <c r="AA72" s="21" t="s">
        <v>105</v>
      </c>
      <c r="AB72" s="21" t="s">
        <v>113</v>
      </c>
      <c r="AC72" s="21">
        <v>2028</v>
      </c>
      <c r="AD72" s="21">
        <v>0.731211</v>
      </c>
      <c r="AE72" s="21">
        <v>97.60935639</v>
      </c>
    </row>
    <row r="73" spans="25:31">
      <c r="Y73" s="21" t="s">
        <v>103</v>
      </c>
      <c r="Z73" s="21" t="s">
        <v>104</v>
      </c>
      <c r="AA73" s="21" t="s">
        <v>105</v>
      </c>
      <c r="AB73" s="21" t="s">
        <v>113</v>
      </c>
      <c r="AC73" s="21">
        <v>2029</v>
      </c>
      <c r="AD73" s="21">
        <v>0.960155</v>
      </c>
      <c r="AE73" s="21">
        <v>128.17109095</v>
      </c>
    </row>
    <row r="74" spans="25:31">
      <c r="Y74" s="21" t="s">
        <v>103</v>
      </c>
      <c r="Z74" s="21" t="s">
        <v>104</v>
      </c>
      <c r="AA74" s="21" t="s">
        <v>105</v>
      </c>
      <c r="AB74" s="21" t="s">
        <v>113</v>
      </c>
      <c r="AC74" s="21">
        <v>2030</v>
      </c>
      <c r="AD74" s="21">
        <v>1.168385</v>
      </c>
      <c r="AE74" s="21">
        <v>155.96771365</v>
      </c>
    </row>
    <row r="75" spans="25:31">
      <c r="Y75" s="21" t="s">
        <v>103</v>
      </c>
      <c r="Z75" s="21" t="s">
        <v>104</v>
      </c>
      <c r="AA75" s="21" t="s">
        <v>105</v>
      </c>
      <c r="AB75" s="21" t="s">
        <v>113</v>
      </c>
      <c r="AC75" s="21">
        <v>2031</v>
      </c>
      <c r="AD75" s="21">
        <v>1.436198</v>
      </c>
      <c r="AE75" s="21">
        <v>191.71807102</v>
      </c>
    </row>
    <row r="76" spans="25:31">
      <c r="Y76" s="21" t="s">
        <v>103</v>
      </c>
      <c r="Z76" s="21" t="s">
        <v>104</v>
      </c>
      <c r="AA76" s="21" t="s">
        <v>105</v>
      </c>
      <c r="AB76" s="21" t="s">
        <v>113</v>
      </c>
      <c r="AC76" s="21">
        <v>2032</v>
      </c>
      <c r="AD76" s="21">
        <v>1.718665</v>
      </c>
      <c r="AE76" s="21">
        <v>229.42459085</v>
      </c>
    </row>
    <row r="77" spans="25:31">
      <c r="Y77" s="21" t="s">
        <v>103</v>
      </c>
      <c r="Z77" s="21" t="s">
        <v>104</v>
      </c>
      <c r="AA77" s="21" t="s">
        <v>105</v>
      </c>
      <c r="AB77" s="21" t="s">
        <v>113</v>
      </c>
      <c r="AC77" s="21">
        <v>2033</v>
      </c>
      <c r="AD77" s="21">
        <v>2.016358</v>
      </c>
      <c r="AE77" s="21">
        <v>269.16362942</v>
      </c>
    </row>
    <row r="78" spans="25:31">
      <c r="Y78" s="21" t="s">
        <v>103</v>
      </c>
      <c r="Z78" s="21" t="s">
        <v>104</v>
      </c>
      <c r="AA78" s="21" t="s">
        <v>105</v>
      </c>
      <c r="AB78" s="21" t="s">
        <v>113</v>
      </c>
      <c r="AC78" s="21">
        <v>2034</v>
      </c>
      <c r="AD78" s="21">
        <v>2.326425</v>
      </c>
      <c r="AE78" s="21">
        <v>310.55447325</v>
      </c>
    </row>
    <row r="79" spans="25:31">
      <c r="Y79" s="21" t="s">
        <v>103</v>
      </c>
      <c r="Z79" s="21" t="s">
        <v>104</v>
      </c>
      <c r="AA79" s="21" t="s">
        <v>105</v>
      </c>
      <c r="AB79" s="21" t="s">
        <v>113</v>
      </c>
      <c r="AC79" s="21">
        <v>2035</v>
      </c>
      <c r="AD79" s="21">
        <v>2.645072</v>
      </c>
      <c r="AE79" s="21">
        <v>353.09066128</v>
      </c>
    </row>
    <row r="80" spans="25:31">
      <c r="Y80" s="21" t="s">
        <v>103</v>
      </c>
      <c r="Z80" s="21" t="s">
        <v>104</v>
      </c>
      <c r="AA80" s="21" t="s">
        <v>105</v>
      </c>
      <c r="AB80" s="21" t="s">
        <v>113</v>
      </c>
      <c r="AC80" s="21">
        <v>2036</v>
      </c>
      <c r="AD80" s="21">
        <v>2.904798</v>
      </c>
      <c r="AE80" s="21">
        <v>387.76148502</v>
      </c>
    </row>
    <row r="81" spans="25:31">
      <c r="Y81" s="21" t="s">
        <v>103</v>
      </c>
      <c r="Z81" s="21" t="s">
        <v>104</v>
      </c>
      <c r="AA81" s="21" t="s">
        <v>105</v>
      </c>
      <c r="AB81" s="21" t="s">
        <v>113</v>
      </c>
      <c r="AC81" s="21">
        <v>2037</v>
      </c>
      <c r="AD81" s="21">
        <v>3.196163</v>
      </c>
      <c r="AE81" s="21">
        <v>426.65579887</v>
      </c>
    </row>
    <row r="82" spans="25:31">
      <c r="Y82" s="21" t="s">
        <v>103</v>
      </c>
      <c r="Z82" s="21" t="s">
        <v>104</v>
      </c>
      <c r="AA82" s="21" t="s">
        <v>105</v>
      </c>
      <c r="AB82" s="21" t="s">
        <v>113</v>
      </c>
      <c r="AC82" s="21">
        <v>2038</v>
      </c>
      <c r="AD82" s="21">
        <v>3.43202</v>
      </c>
      <c r="AE82" s="21">
        <v>458.1403498</v>
      </c>
    </row>
    <row r="83" spans="25:31">
      <c r="Y83" s="21" t="s">
        <v>103</v>
      </c>
      <c r="Z83" s="21" t="s">
        <v>104</v>
      </c>
      <c r="AA83" s="21" t="s">
        <v>105</v>
      </c>
      <c r="AB83" s="21" t="s">
        <v>113</v>
      </c>
      <c r="AC83" s="21">
        <v>2039</v>
      </c>
      <c r="AD83" s="21">
        <v>3.63428</v>
      </c>
      <c r="AE83" s="21">
        <v>485.1400372</v>
      </c>
    </row>
    <row r="84" spans="25:31">
      <c r="Y84" s="21" t="s">
        <v>103</v>
      </c>
      <c r="Z84" s="21" t="s">
        <v>104</v>
      </c>
      <c r="AA84" s="21" t="s">
        <v>105</v>
      </c>
      <c r="AB84" s="21" t="s">
        <v>113</v>
      </c>
      <c r="AC84" s="21">
        <v>2040</v>
      </c>
      <c r="AD84" s="21">
        <v>3.815744</v>
      </c>
      <c r="AE84" s="21">
        <v>509.36366656</v>
      </c>
    </row>
    <row r="85" spans="25:31">
      <c r="Y85" s="21" t="s">
        <v>103</v>
      </c>
      <c r="Z85" s="21" t="s">
        <v>104</v>
      </c>
      <c r="AA85" s="21" t="s">
        <v>105</v>
      </c>
      <c r="AB85" s="21" t="s">
        <v>113</v>
      </c>
      <c r="AC85" s="21">
        <v>2041</v>
      </c>
      <c r="AD85" s="21">
        <v>3.960133</v>
      </c>
      <c r="AE85" s="21">
        <v>528.63815417</v>
      </c>
    </row>
    <row r="86" spans="25:31">
      <c r="Y86" s="21" t="s">
        <v>103</v>
      </c>
      <c r="Z86" s="21" t="s">
        <v>104</v>
      </c>
      <c r="AA86" s="21" t="s">
        <v>105</v>
      </c>
      <c r="AB86" s="21" t="s">
        <v>113</v>
      </c>
      <c r="AC86" s="21">
        <v>2042</v>
      </c>
      <c r="AD86" s="21">
        <v>4.094422</v>
      </c>
      <c r="AE86" s="21">
        <v>546.56439278</v>
      </c>
    </row>
    <row r="87" spans="25:31">
      <c r="Y87" s="21" t="s">
        <v>103</v>
      </c>
      <c r="Z87" s="21" t="s">
        <v>104</v>
      </c>
      <c r="AA87" s="21" t="s">
        <v>105</v>
      </c>
      <c r="AB87" s="21" t="s">
        <v>113</v>
      </c>
      <c r="AC87" s="21">
        <v>2043</v>
      </c>
      <c r="AD87" s="21">
        <v>4.20415</v>
      </c>
      <c r="AE87" s="21">
        <v>561.2119835</v>
      </c>
    </row>
    <row r="88" spans="25:31">
      <c r="Y88" s="21" t="s">
        <v>103</v>
      </c>
      <c r="Z88" s="21" t="s">
        <v>104</v>
      </c>
      <c r="AA88" s="21" t="s">
        <v>105</v>
      </c>
      <c r="AB88" s="21" t="s">
        <v>113</v>
      </c>
      <c r="AC88" s="21">
        <v>2044</v>
      </c>
      <c r="AD88" s="21">
        <v>4.312893</v>
      </c>
      <c r="AE88" s="21">
        <v>575.72808657</v>
      </c>
    </row>
    <row r="89" spans="25:31">
      <c r="Y89" s="21" t="s">
        <v>103</v>
      </c>
      <c r="Z89" s="21" t="s">
        <v>104</v>
      </c>
      <c r="AA89" s="21" t="s">
        <v>105</v>
      </c>
      <c r="AB89" s="21" t="s">
        <v>113</v>
      </c>
      <c r="AC89" s="21">
        <v>2045</v>
      </c>
      <c r="AD89" s="21">
        <v>4.404481</v>
      </c>
      <c r="AE89" s="21">
        <v>587.95416869</v>
      </c>
    </row>
    <row r="90" spans="25:31">
      <c r="Y90" s="21" t="s">
        <v>103</v>
      </c>
      <c r="Z90" s="21" t="s">
        <v>104</v>
      </c>
      <c r="AA90" s="21" t="s">
        <v>105</v>
      </c>
      <c r="AB90" s="21" t="s">
        <v>113</v>
      </c>
      <c r="AC90" s="21">
        <v>2046</v>
      </c>
      <c r="AD90" s="21">
        <v>4.491918</v>
      </c>
      <c r="AE90" s="21">
        <v>599.62613382</v>
      </c>
    </row>
    <row r="91" spans="25:31">
      <c r="Y91" s="21" t="s">
        <v>103</v>
      </c>
      <c r="Z91" s="21" t="s">
        <v>104</v>
      </c>
      <c r="AA91" s="21" t="s">
        <v>105</v>
      </c>
      <c r="AB91" s="21" t="s">
        <v>113</v>
      </c>
      <c r="AC91" s="21">
        <v>2047</v>
      </c>
      <c r="AD91" s="21">
        <v>4.57684</v>
      </c>
      <c r="AE91" s="21">
        <v>610.9623716</v>
      </c>
    </row>
    <row r="92" spans="25:31">
      <c r="Y92" s="21" t="s">
        <v>103</v>
      </c>
      <c r="Z92" s="21" t="s">
        <v>104</v>
      </c>
      <c r="AA92" s="21" t="s">
        <v>105</v>
      </c>
      <c r="AB92" s="21" t="s">
        <v>113</v>
      </c>
      <c r="AC92" s="21">
        <v>2048</v>
      </c>
      <c r="AD92" s="21">
        <v>4.652587</v>
      </c>
      <c r="AE92" s="21">
        <v>621.07383863</v>
      </c>
    </row>
    <row r="93" spans="25:31">
      <c r="Y93" s="21" t="s">
        <v>103</v>
      </c>
      <c r="Z93" s="21" t="s">
        <v>104</v>
      </c>
      <c r="AA93" s="21" t="s">
        <v>105</v>
      </c>
      <c r="AB93" s="21" t="s">
        <v>113</v>
      </c>
      <c r="AC93" s="21">
        <v>2049</v>
      </c>
      <c r="AD93" s="21">
        <v>4.731897</v>
      </c>
      <c r="AE93" s="21">
        <v>631.66093053</v>
      </c>
    </row>
    <row r="94" spans="25:31">
      <c r="Y94" s="21" t="s">
        <v>103</v>
      </c>
      <c r="Z94" s="21" t="s">
        <v>104</v>
      </c>
      <c r="AA94" s="21" t="s">
        <v>105</v>
      </c>
      <c r="AB94" s="21" t="s">
        <v>113</v>
      </c>
      <c r="AC94" s="21">
        <v>2050</v>
      </c>
      <c r="AD94" s="21">
        <v>4.820575</v>
      </c>
      <c r="AE94" s="21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tabSelected="1" workbookViewId="0">
      <selection activeCell="M16" sqref="M16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120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spans="9:22">
      <c r="I6" s="2" t="s">
        <v>12</v>
      </c>
      <c r="J6" s="1" t="s">
        <v>10</v>
      </c>
      <c r="K6" s="3" t="s">
        <v>121</v>
      </c>
      <c r="L6" s="3" t="s">
        <v>122</v>
      </c>
      <c r="M6" s="3" t="s">
        <v>123</v>
      </c>
      <c r="N6" s="3" t="s">
        <v>124</v>
      </c>
      <c r="O6" s="4" t="s">
        <v>11</v>
      </c>
      <c r="P6" s="5" t="s">
        <v>73</v>
      </c>
      <c r="Q6" s="7" t="s">
        <v>79</v>
      </c>
      <c r="R6" s="7" t="s">
        <v>74</v>
      </c>
      <c r="S6" s="7" t="s">
        <v>76</v>
      </c>
      <c r="T6" s="7" t="s">
        <v>77</v>
      </c>
      <c r="U6" s="7" t="s">
        <v>75</v>
      </c>
      <c r="V6" s="7" t="s">
        <v>78</v>
      </c>
    </row>
    <row r="7" spans="9:31">
      <c r="I7" s="1" t="s">
        <v>125</v>
      </c>
      <c r="J7" s="4" t="s">
        <v>62</v>
      </c>
      <c r="K7" s="6" t="s">
        <v>126</v>
      </c>
      <c r="L7" s="1" t="s">
        <v>127</v>
      </c>
      <c r="M7" s="1" t="s">
        <v>128</v>
      </c>
      <c r="N7" s="1"/>
      <c r="O7" s="1">
        <v>2050</v>
      </c>
      <c r="P7">
        <f>Y7*1/2</f>
        <v>90.7</v>
      </c>
      <c r="R7">
        <f>AA7*1/2</f>
        <v>362.8</v>
      </c>
      <c r="Y7" s="1">
        <v>181.4</v>
      </c>
      <c r="Z7" s="1"/>
      <c r="AA7" s="1">
        <v>725.6</v>
      </c>
      <c r="AB7" s="1"/>
      <c r="AC7" s="8"/>
      <c r="AD7" s="9"/>
      <c r="AE7" s="1"/>
    </row>
    <row r="8" spans="9:31">
      <c r="I8" s="1" t="s">
        <v>125</v>
      </c>
      <c r="J8" s="4" t="s">
        <v>62</v>
      </c>
      <c r="K8" s="6" t="s">
        <v>129</v>
      </c>
      <c r="L8" s="1" t="s">
        <v>130</v>
      </c>
      <c r="M8" s="1" t="s">
        <v>131</v>
      </c>
      <c r="N8" s="1"/>
      <c r="O8" s="1">
        <v>2050</v>
      </c>
      <c r="P8">
        <f>Y8*1/2</f>
        <v>3702.1987055704</v>
      </c>
      <c r="Q8">
        <f>Z8*1/2</f>
        <v>317.079281841473</v>
      </c>
      <c r="S8">
        <f>AB8*1/2</f>
        <v>117.322930009523</v>
      </c>
      <c r="U8">
        <f>AD8*1/2</f>
        <v>159.300234444348</v>
      </c>
      <c r="Y8" s="10">
        <v>7404.3974111408</v>
      </c>
      <c r="Z8" s="11">
        <v>634.158563682946</v>
      </c>
      <c r="AA8" s="12"/>
      <c r="AB8" s="13">
        <v>234.645860019047</v>
      </c>
      <c r="AC8" s="12"/>
      <c r="AD8" s="14">
        <v>318.600468888697</v>
      </c>
      <c r="AE8" s="4"/>
    </row>
    <row r="9" spans="9:31">
      <c r="I9" s="1" t="s">
        <v>125</v>
      </c>
      <c r="J9" s="4" t="s">
        <v>62</v>
      </c>
      <c r="K9" s="1" t="s">
        <v>132</v>
      </c>
      <c r="L9" s="1"/>
      <c r="M9" s="1" t="s">
        <v>133</v>
      </c>
      <c r="N9" s="1"/>
      <c r="O9" s="1">
        <v>2050</v>
      </c>
      <c r="P9">
        <f>Y9*1/2</f>
        <v>626.325691623516</v>
      </c>
      <c r="R9">
        <f>AA9*1/2</f>
        <v>268.425296410078</v>
      </c>
      <c r="Y9" s="15">
        <v>1252.65138324703</v>
      </c>
      <c r="Z9" s="1"/>
      <c r="AA9" s="15">
        <v>536.850592820157</v>
      </c>
      <c r="AB9" s="1"/>
      <c r="AC9" s="1"/>
      <c r="AD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60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121</v>
      </c>
      <c r="L18" s="3" t="s">
        <v>122</v>
      </c>
      <c r="M18" s="3" t="s">
        <v>123</v>
      </c>
      <c r="N18" s="3" t="s">
        <v>124</v>
      </c>
      <c r="O18" s="4" t="s">
        <v>11</v>
      </c>
      <c r="P18" s="5" t="s">
        <v>73</v>
      </c>
      <c r="Q18" s="7" t="s">
        <v>79</v>
      </c>
      <c r="R18" s="7" t="s">
        <v>74</v>
      </c>
      <c r="S18" s="7" t="s">
        <v>76</v>
      </c>
      <c r="T18" s="7" t="s">
        <v>77</v>
      </c>
      <c r="U18" s="7" t="s">
        <v>75</v>
      </c>
      <c r="V18" s="7" t="s">
        <v>78</v>
      </c>
    </row>
    <row r="19" spans="9:31">
      <c r="I19" s="1" t="s">
        <v>125</v>
      </c>
      <c r="J19" s="4" t="s">
        <v>62</v>
      </c>
      <c r="K19" s="6" t="s">
        <v>126</v>
      </c>
      <c r="L19" s="1" t="s">
        <v>127</v>
      </c>
      <c r="M19" s="1" t="s">
        <v>128</v>
      </c>
      <c r="N19" s="1"/>
      <c r="O19" s="1">
        <v>2050</v>
      </c>
      <c r="P19">
        <f>Y19*1/4</f>
        <v>45.35</v>
      </c>
      <c r="R19">
        <f>AA19*1/4</f>
        <v>181.4</v>
      </c>
      <c r="Y19" s="1">
        <v>181.4</v>
      </c>
      <c r="Z19" s="1"/>
      <c r="AA19" s="1">
        <v>725.6</v>
      </c>
      <c r="AB19" s="1"/>
      <c r="AC19" s="8"/>
      <c r="AD19" s="9"/>
      <c r="AE19" s="1"/>
    </row>
    <row r="20" spans="9:31">
      <c r="I20" s="1" t="s">
        <v>125</v>
      </c>
      <c r="J20" s="4" t="s">
        <v>62</v>
      </c>
      <c r="K20" s="6" t="s">
        <v>129</v>
      </c>
      <c r="L20" s="1" t="s">
        <v>130</v>
      </c>
      <c r="M20" s="1" t="s">
        <v>131</v>
      </c>
      <c r="N20" s="1"/>
      <c r="O20" s="1">
        <v>2050</v>
      </c>
      <c r="P20">
        <f t="shared" ref="P20:S20" si="0">Y20*1/4</f>
        <v>1851.0993527852</v>
      </c>
      <c r="Q20">
        <f t="shared" si="0"/>
        <v>158.539640920737</v>
      </c>
      <c r="S20">
        <f t="shared" si="0"/>
        <v>58.6614650047618</v>
      </c>
      <c r="U20">
        <f>AD20*1/4</f>
        <v>79.6501172221742</v>
      </c>
      <c r="Y20" s="10">
        <v>7404.3974111408</v>
      </c>
      <c r="Z20" s="11">
        <v>634.158563682946</v>
      </c>
      <c r="AA20" s="12"/>
      <c r="AB20" s="13">
        <v>234.645860019047</v>
      </c>
      <c r="AC20" s="12"/>
      <c r="AD20" s="14">
        <v>318.600468888697</v>
      </c>
      <c r="AE20" s="4"/>
    </row>
    <row r="21" spans="9:31">
      <c r="I21" s="1" t="s">
        <v>125</v>
      </c>
      <c r="J21" s="4" t="s">
        <v>62</v>
      </c>
      <c r="K21" s="1" t="s">
        <v>132</v>
      </c>
      <c r="L21" s="1"/>
      <c r="M21" s="1" t="s">
        <v>133</v>
      </c>
      <c r="N21" s="1"/>
      <c r="O21" s="1">
        <v>2050</v>
      </c>
      <c r="P21">
        <f>Y21*1/4</f>
        <v>313.162845811758</v>
      </c>
      <c r="R21">
        <f>AA21*1/4</f>
        <v>134.212648205039</v>
      </c>
      <c r="Y21" s="15">
        <v>1252.65138324703</v>
      </c>
      <c r="Z21" s="1"/>
      <c r="AA21" s="15">
        <v>536.850592820157</v>
      </c>
      <c r="AB21" s="1"/>
      <c r="AC21" s="1"/>
      <c r="AD21" s="1"/>
      <c r="AE21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21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22</v>
      </c>
      <c r="R10" s="52"/>
    </row>
    <row r="11" spans="2:17">
      <c r="B11" s="16" t="s">
        <v>23</v>
      </c>
      <c r="G11" t="s">
        <v>24</v>
      </c>
      <c r="I11" s="16">
        <v>2020</v>
      </c>
      <c r="J11" s="16" t="s">
        <v>17</v>
      </c>
      <c r="K11" s="16">
        <v>1</v>
      </c>
      <c r="L11" s="16">
        <f>Q11*1000*34.9/(38.5+34.9)</f>
        <v>42373.483147139</v>
      </c>
      <c r="Q11">
        <f>89.11787</f>
        <v>89.11787</v>
      </c>
    </row>
    <row r="12" spans="7:17">
      <c r="G12" t="s">
        <v>24</v>
      </c>
      <c r="I12" s="16">
        <v>2021</v>
      </c>
      <c r="J12" s="16" t="s">
        <v>17</v>
      </c>
      <c r="K12" s="16">
        <v>1</v>
      </c>
      <c r="L12" s="16">
        <f t="shared" ref="L12:L41" si="0">Q12*1000*34.9/(38.5+34.9)</f>
        <v>41447.1280775068</v>
      </c>
      <c r="Q12" s="21">
        <v>87.16960461</v>
      </c>
    </row>
    <row r="13" spans="7:17">
      <c r="G13" t="s">
        <v>24</v>
      </c>
      <c r="I13" s="16">
        <v>2022</v>
      </c>
      <c r="J13" s="16" t="s">
        <v>17</v>
      </c>
      <c r="K13" s="16">
        <v>1</v>
      </c>
      <c r="L13" s="16">
        <f t="shared" si="0"/>
        <v>38955.0199736921</v>
      </c>
      <c r="Q13" s="21">
        <v>81.92832281</v>
      </c>
    </row>
    <row r="14" spans="7:17">
      <c r="G14" t="s">
        <v>24</v>
      </c>
      <c r="I14" s="16">
        <v>2023</v>
      </c>
      <c r="J14" s="16" t="s">
        <v>17</v>
      </c>
      <c r="K14" s="16">
        <v>1</v>
      </c>
      <c r="L14" s="16">
        <f t="shared" si="0"/>
        <v>38549.4416389918</v>
      </c>
      <c r="Q14" s="21">
        <v>81.07532998</v>
      </c>
    </row>
    <row r="15" spans="7:17">
      <c r="G15" t="s">
        <v>24</v>
      </c>
      <c r="I15" s="16">
        <v>2024</v>
      </c>
      <c r="J15" s="16" t="s">
        <v>17</v>
      </c>
      <c r="K15" s="16">
        <v>1</v>
      </c>
      <c r="L15" s="16">
        <f t="shared" si="0"/>
        <v>37690.7986079155</v>
      </c>
      <c r="Q15" s="21">
        <v>79.26947329</v>
      </c>
    </row>
    <row r="16" spans="7:17">
      <c r="G16" t="s">
        <v>24</v>
      </c>
      <c r="I16" s="16">
        <v>2025</v>
      </c>
      <c r="J16" s="16" t="s">
        <v>17</v>
      </c>
      <c r="K16" s="16">
        <v>1</v>
      </c>
      <c r="L16" s="16">
        <f t="shared" si="0"/>
        <v>36618.7926675749</v>
      </c>
      <c r="Q16" s="21">
        <v>77.014882</v>
      </c>
    </row>
    <row r="17" spans="7:17">
      <c r="G17" t="s">
        <v>24</v>
      </c>
      <c r="I17" s="16">
        <v>2026</v>
      </c>
      <c r="J17" s="16" t="s">
        <v>17</v>
      </c>
      <c r="K17" s="16">
        <v>1</v>
      </c>
      <c r="L17" s="16">
        <f t="shared" si="0"/>
        <v>35628.3175396594</v>
      </c>
      <c r="Q17" s="21">
        <v>74.93176239</v>
      </c>
    </row>
    <row r="18" spans="7:17">
      <c r="G18" t="s">
        <v>24</v>
      </c>
      <c r="I18" s="16">
        <v>2027</v>
      </c>
      <c r="J18" s="16" t="s">
        <v>17</v>
      </c>
      <c r="K18" s="16">
        <v>1</v>
      </c>
      <c r="L18" s="16">
        <f t="shared" si="0"/>
        <v>34563.7899275749</v>
      </c>
      <c r="Q18" s="21">
        <v>72.69289916</v>
      </c>
    </row>
    <row r="19" spans="7:17">
      <c r="G19" t="s">
        <v>24</v>
      </c>
      <c r="I19" s="16">
        <v>2028</v>
      </c>
      <c r="J19" s="16" t="s">
        <v>17</v>
      </c>
      <c r="K19" s="16">
        <v>1</v>
      </c>
      <c r="L19" s="16">
        <f t="shared" si="0"/>
        <v>33496.0910989373</v>
      </c>
      <c r="Q19" s="21">
        <v>70.44736638</v>
      </c>
    </row>
    <row r="20" spans="7:17">
      <c r="G20" t="s">
        <v>24</v>
      </c>
      <c r="I20" s="16">
        <v>2029</v>
      </c>
      <c r="J20" s="16" t="s">
        <v>17</v>
      </c>
      <c r="K20" s="16">
        <v>1</v>
      </c>
      <c r="L20" s="16">
        <f t="shared" si="0"/>
        <v>32378.8279940054</v>
      </c>
      <c r="Q20" s="21">
        <v>68.0975924</v>
      </c>
    </row>
    <row r="21" spans="7:17">
      <c r="G21" t="s">
        <v>24</v>
      </c>
      <c r="I21" s="16">
        <v>2030</v>
      </c>
      <c r="J21" s="16" t="s">
        <v>17</v>
      </c>
      <c r="K21" s="16">
        <v>1</v>
      </c>
      <c r="L21" s="16">
        <f t="shared" si="0"/>
        <v>31203.3066709264</v>
      </c>
      <c r="Q21" s="21">
        <v>65.62529254</v>
      </c>
    </row>
    <row r="22" spans="7:17">
      <c r="G22" t="s">
        <v>24</v>
      </c>
      <c r="I22" s="16">
        <v>2031</v>
      </c>
      <c r="J22" s="16" t="s">
        <v>17</v>
      </c>
      <c r="K22" s="16">
        <v>1</v>
      </c>
      <c r="L22" s="16">
        <f t="shared" si="0"/>
        <v>30095.4961644278</v>
      </c>
      <c r="Q22" s="21">
        <v>63.29539881</v>
      </c>
    </row>
    <row r="23" spans="7:17">
      <c r="G23" t="s">
        <v>24</v>
      </c>
      <c r="I23" s="16">
        <v>2032</v>
      </c>
      <c r="J23" s="16" t="s">
        <v>17</v>
      </c>
      <c r="K23" s="16">
        <v>1</v>
      </c>
      <c r="L23" s="16">
        <f t="shared" si="0"/>
        <v>28817.2151101771</v>
      </c>
      <c r="Q23" s="21">
        <v>60.60697963</v>
      </c>
    </row>
    <row r="24" spans="7:17">
      <c r="G24" t="s">
        <v>24</v>
      </c>
      <c r="I24" s="16">
        <v>2033</v>
      </c>
      <c r="J24" s="16" t="s">
        <v>17</v>
      </c>
      <c r="K24" s="16">
        <v>1</v>
      </c>
      <c r="L24" s="16">
        <f t="shared" si="0"/>
        <v>27583.6743486648</v>
      </c>
      <c r="Q24" s="21">
        <v>58.01265608</v>
      </c>
    </row>
    <row r="25" spans="7:17">
      <c r="G25" t="s">
        <v>24</v>
      </c>
      <c r="I25" s="16">
        <v>2034</v>
      </c>
      <c r="J25" s="16" t="s">
        <v>17</v>
      </c>
      <c r="K25" s="16">
        <v>1</v>
      </c>
      <c r="L25" s="16">
        <f t="shared" si="0"/>
        <v>26297.6594449046</v>
      </c>
      <c r="Q25" s="21">
        <v>55.30797144</v>
      </c>
    </row>
    <row r="26" spans="7:18">
      <c r="G26" t="s">
        <v>24</v>
      </c>
      <c r="I26" s="16">
        <v>2035</v>
      </c>
      <c r="J26" s="16" t="s">
        <v>17</v>
      </c>
      <c r="K26" s="16">
        <v>1</v>
      </c>
      <c r="L26" s="16">
        <f t="shared" si="0"/>
        <v>24875.9346358856</v>
      </c>
      <c r="Q26" s="21">
        <v>52.31786826</v>
      </c>
      <c r="R26">
        <v>-6.180210064</v>
      </c>
    </row>
    <row r="27" spans="7:18">
      <c r="G27" t="s">
        <v>24</v>
      </c>
      <c r="I27" s="16">
        <v>2036</v>
      </c>
      <c r="J27" s="16" t="s">
        <v>17</v>
      </c>
      <c r="K27" s="16">
        <v>1</v>
      </c>
      <c r="L27" s="16">
        <f t="shared" si="0"/>
        <v>23576.7566122888</v>
      </c>
      <c r="Q27" s="21">
        <v>49.58549958</v>
      </c>
      <c r="R27">
        <v>-8.377055855</v>
      </c>
    </row>
    <row r="28" spans="7:18">
      <c r="G28" t="s">
        <v>24</v>
      </c>
      <c r="I28" s="16">
        <v>2037</v>
      </c>
      <c r="J28" s="16" t="s">
        <v>17</v>
      </c>
      <c r="K28" s="16">
        <v>1</v>
      </c>
      <c r="L28" s="16">
        <f t="shared" si="0"/>
        <v>22491.0327657357</v>
      </c>
      <c r="Q28" s="21">
        <v>47.30205745</v>
      </c>
      <c r="R28">
        <v>-10.61957522</v>
      </c>
    </row>
    <row r="29" spans="7:18">
      <c r="G29" t="s">
        <v>24</v>
      </c>
      <c r="I29" s="16">
        <v>2038</v>
      </c>
      <c r="J29" s="16" t="s">
        <v>17</v>
      </c>
      <c r="K29" s="16">
        <v>1</v>
      </c>
      <c r="L29" s="16">
        <f t="shared" si="0"/>
        <v>21439.2940637057</v>
      </c>
      <c r="Q29" s="21">
        <v>45.09009124</v>
      </c>
      <c r="R29">
        <v>-12.81215095</v>
      </c>
    </row>
    <row r="30" spans="7:18">
      <c r="G30" t="s">
        <v>24</v>
      </c>
      <c r="I30" s="16">
        <v>2039</v>
      </c>
      <c r="J30" s="16" t="s">
        <v>17</v>
      </c>
      <c r="K30" s="16">
        <v>1</v>
      </c>
      <c r="L30" s="16">
        <f t="shared" si="0"/>
        <v>20419.5790453678</v>
      </c>
      <c r="Q30" s="21">
        <v>42.9454757</v>
      </c>
      <c r="R30">
        <v>-14.87106076</v>
      </c>
    </row>
    <row r="31" spans="7:18">
      <c r="G31" t="s">
        <v>24</v>
      </c>
      <c r="I31" s="16">
        <v>2040</v>
      </c>
      <c r="J31" s="16" t="s">
        <v>17</v>
      </c>
      <c r="K31" s="16">
        <v>1</v>
      </c>
      <c r="L31" s="16">
        <f t="shared" si="0"/>
        <v>19436.991179564</v>
      </c>
      <c r="Q31" s="21">
        <v>40.8789442</v>
      </c>
      <c r="R31">
        <v>-16.4795872</v>
      </c>
    </row>
    <row r="32" spans="7:18">
      <c r="G32" t="s">
        <v>24</v>
      </c>
      <c r="I32" s="16">
        <v>2041</v>
      </c>
      <c r="J32" s="16" t="s">
        <v>17</v>
      </c>
      <c r="K32" s="16">
        <v>1</v>
      </c>
      <c r="L32" s="16">
        <f t="shared" si="0"/>
        <v>18358.718768297</v>
      </c>
      <c r="Q32" s="21">
        <v>38.61117357</v>
      </c>
      <c r="R32">
        <v>-18.44727958</v>
      </c>
    </row>
    <row r="33" spans="7:18">
      <c r="G33" t="s">
        <v>24</v>
      </c>
      <c r="I33" s="16">
        <v>2042</v>
      </c>
      <c r="J33" s="16" t="s">
        <v>17</v>
      </c>
      <c r="K33" s="16">
        <v>1</v>
      </c>
      <c r="L33" s="16">
        <f t="shared" si="0"/>
        <v>17418.9080559673</v>
      </c>
      <c r="Q33" s="21">
        <v>36.63460892</v>
      </c>
      <c r="R33">
        <v>-20.20071619</v>
      </c>
    </row>
    <row r="34" spans="7:18">
      <c r="G34" t="s">
        <v>24</v>
      </c>
      <c r="I34" s="16">
        <v>2043</v>
      </c>
      <c r="J34" s="16" t="s">
        <v>17</v>
      </c>
      <c r="K34" s="16">
        <v>1</v>
      </c>
      <c r="L34" s="16">
        <f t="shared" si="0"/>
        <v>16548.1266527384</v>
      </c>
      <c r="Q34" s="21">
        <v>34.80322339</v>
      </c>
      <c r="R34">
        <v>-22.15722077</v>
      </c>
    </row>
    <row r="35" spans="7:18">
      <c r="G35" t="s">
        <v>24</v>
      </c>
      <c r="I35" s="16">
        <v>2044</v>
      </c>
      <c r="J35" s="16" t="s">
        <v>17</v>
      </c>
      <c r="K35" s="16">
        <v>1</v>
      </c>
      <c r="L35" s="16">
        <f t="shared" si="0"/>
        <v>15758.8752583787</v>
      </c>
      <c r="Q35" s="21">
        <v>33.14330785</v>
      </c>
      <c r="R35">
        <v>-24.34974926</v>
      </c>
    </row>
    <row r="36" spans="7:18">
      <c r="G36" t="s">
        <v>24</v>
      </c>
      <c r="I36" s="16">
        <v>2045</v>
      </c>
      <c r="J36" s="16" t="s">
        <v>17</v>
      </c>
      <c r="K36" s="16">
        <v>1</v>
      </c>
      <c r="L36" s="16">
        <f t="shared" si="0"/>
        <v>15006.9293346322</v>
      </c>
      <c r="Q36" s="21">
        <v>31.56185138</v>
      </c>
      <c r="R36">
        <v>-26.46567382</v>
      </c>
    </row>
    <row r="37" spans="7:18">
      <c r="G37" t="s">
        <v>24</v>
      </c>
      <c r="I37" s="16">
        <v>2046</v>
      </c>
      <c r="J37" s="16" t="s">
        <v>17</v>
      </c>
      <c r="K37" s="16">
        <v>1</v>
      </c>
      <c r="L37" s="16">
        <f t="shared" si="0"/>
        <v>14305.9032288556</v>
      </c>
      <c r="Q37" s="21">
        <v>30.08748702</v>
      </c>
      <c r="R37">
        <v>-28.28177019</v>
      </c>
    </row>
    <row r="38" spans="7:18">
      <c r="G38" t="s">
        <v>24</v>
      </c>
      <c r="I38" s="16">
        <v>2047</v>
      </c>
      <c r="J38" s="16" t="s">
        <v>17</v>
      </c>
      <c r="K38" s="16">
        <v>1</v>
      </c>
      <c r="L38" s="16">
        <f t="shared" si="0"/>
        <v>13543.9705322207</v>
      </c>
      <c r="Q38" s="21">
        <v>28.48502685</v>
      </c>
      <c r="R38">
        <v>-30.10375906</v>
      </c>
    </row>
    <row r="39" spans="7:18">
      <c r="G39" t="s">
        <v>24</v>
      </c>
      <c r="I39" s="16">
        <v>2048</v>
      </c>
      <c r="J39" s="16" t="s">
        <v>17</v>
      </c>
      <c r="K39" s="16">
        <v>1</v>
      </c>
      <c r="L39" s="16">
        <f t="shared" si="0"/>
        <v>12946.9105089237</v>
      </c>
      <c r="Q39" s="21">
        <v>27.22931895</v>
      </c>
      <c r="R39">
        <v>-31.88349658</v>
      </c>
    </row>
    <row r="40" spans="7:18">
      <c r="G40" t="s">
        <v>24</v>
      </c>
      <c r="I40" s="16">
        <v>2049</v>
      </c>
      <c r="J40" s="16" t="s">
        <v>17</v>
      </c>
      <c r="K40" s="16">
        <v>1</v>
      </c>
      <c r="L40" s="16">
        <f t="shared" si="0"/>
        <v>12380.6793340599</v>
      </c>
      <c r="Q40" s="21">
        <v>26.0384488</v>
      </c>
      <c r="R40">
        <v>-33.64222028</v>
      </c>
    </row>
    <row r="41" spans="7:18">
      <c r="G41" t="s">
        <v>24</v>
      </c>
      <c r="I41" s="16">
        <v>2050</v>
      </c>
      <c r="J41" s="16" t="s">
        <v>17</v>
      </c>
      <c r="K41" s="16">
        <v>1</v>
      </c>
      <c r="L41" s="16">
        <f t="shared" si="0"/>
        <v>11863.4031261853</v>
      </c>
      <c r="Q41" s="21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25</v>
      </c>
      <c r="G11" t="s">
        <v>26</v>
      </c>
      <c r="I11" s="16">
        <v>2020</v>
      </c>
      <c r="J11" s="16" t="s">
        <v>17</v>
      </c>
      <c r="K11" s="16">
        <v>1</v>
      </c>
      <c r="L11" s="16">
        <f>N11*1000</f>
        <v>143220.2336</v>
      </c>
      <c r="N11" s="29">
        <v>143.2202336</v>
      </c>
    </row>
    <row r="12" spans="7:14">
      <c r="G12" t="s">
        <v>26</v>
      </c>
      <c r="I12" s="16">
        <v>2021</v>
      </c>
      <c r="J12" s="16" t="s">
        <v>17</v>
      </c>
      <c r="K12" s="16">
        <v>1</v>
      </c>
      <c r="L12" s="16">
        <f t="shared" ref="L12:L41" si="0">N12*1000</f>
        <v>150114.7371</v>
      </c>
      <c r="N12" s="21">
        <v>150.1147371</v>
      </c>
    </row>
    <row r="13" spans="7:14">
      <c r="G13" t="s">
        <v>26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1">
        <v>168.6509161</v>
      </c>
    </row>
    <row r="14" spans="7:14">
      <c r="G14" t="s">
        <v>26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1">
        <v>172.3297735</v>
      </c>
    </row>
    <row r="15" spans="7:14">
      <c r="G15" t="s">
        <v>26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1">
        <v>170.3799788</v>
      </c>
    </row>
    <row r="16" spans="7:14">
      <c r="G16" t="s">
        <v>26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1">
        <v>169.5661153</v>
      </c>
    </row>
    <row r="17" spans="7:14">
      <c r="G17" t="s">
        <v>26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1">
        <v>167.6813094</v>
      </c>
    </row>
    <row r="18" spans="7:14">
      <c r="G18" t="s">
        <v>26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1">
        <v>164.8233073</v>
      </c>
    </row>
    <row r="19" spans="7:14">
      <c r="G19" t="s">
        <v>26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1">
        <v>159.7339805</v>
      </c>
    </row>
    <row r="20" spans="7:14">
      <c r="G20" t="s">
        <v>26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1">
        <v>154.4092259</v>
      </c>
    </row>
    <row r="21" spans="7:14">
      <c r="G21" t="s">
        <v>26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1">
        <v>148.0346677</v>
      </c>
    </row>
    <row r="22" spans="7:14">
      <c r="G22" t="s">
        <v>26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1">
        <v>140.6880977</v>
      </c>
    </row>
    <row r="23" spans="7:14">
      <c r="G23" t="s">
        <v>26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1">
        <v>133.0328466</v>
      </c>
    </row>
    <row r="24" spans="7:14">
      <c r="G24" t="s">
        <v>26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1">
        <v>125.1382539</v>
      </c>
    </row>
    <row r="25" spans="7:14">
      <c r="G25" t="s">
        <v>26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1">
        <v>117.2461892</v>
      </c>
    </row>
    <row r="26" spans="7:14">
      <c r="G26" t="s">
        <v>26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1">
        <v>108.9984381</v>
      </c>
    </row>
    <row r="27" spans="7:14">
      <c r="G27" t="s">
        <v>26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1">
        <v>100.3357872</v>
      </c>
    </row>
    <row r="28" spans="7:14">
      <c r="G28" t="s">
        <v>26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1">
        <v>91.95446574</v>
      </c>
    </row>
    <row r="29" spans="7:14">
      <c r="G29" t="s">
        <v>26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1">
        <v>83.99741757</v>
      </c>
    </row>
    <row r="30" spans="7:14">
      <c r="G30" t="s">
        <v>26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1">
        <v>76.37808009</v>
      </c>
    </row>
    <row r="31" spans="7:14">
      <c r="G31" t="s">
        <v>26</v>
      </c>
      <c r="I31" s="16">
        <v>2040</v>
      </c>
      <c r="J31" s="16" t="s">
        <v>17</v>
      </c>
      <c r="K31" s="16">
        <v>1</v>
      </c>
      <c r="L31" s="16">
        <f t="shared" si="0"/>
        <v>68868.37811</v>
      </c>
      <c r="N31" s="21">
        <v>68.86837811</v>
      </c>
    </row>
    <row r="32" spans="7:14">
      <c r="G32" t="s">
        <v>26</v>
      </c>
      <c r="I32" s="16">
        <v>2041</v>
      </c>
      <c r="J32" s="16" t="s">
        <v>17</v>
      </c>
      <c r="K32" s="16">
        <v>1</v>
      </c>
      <c r="L32" s="16">
        <f t="shared" si="0"/>
        <v>61641.18503</v>
      </c>
      <c r="N32" s="21">
        <v>61.64118503</v>
      </c>
    </row>
    <row r="33" spans="7:14">
      <c r="G33" t="s">
        <v>26</v>
      </c>
      <c r="I33" s="16">
        <v>2042</v>
      </c>
      <c r="J33" s="16" t="s">
        <v>17</v>
      </c>
      <c r="K33" s="16">
        <v>1</v>
      </c>
      <c r="L33" s="16">
        <f t="shared" si="0"/>
        <v>54799.10077</v>
      </c>
      <c r="N33" s="21">
        <v>54.79910077</v>
      </c>
    </row>
    <row r="34" spans="7:14">
      <c r="G34" t="s">
        <v>26</v>
      </c>
      <c r="I34" s="16">
        <v>2043</v>
      </c>
      <c r="J34" s="16" t="s">
        <v>17</v>
      </c>
      <c r="K34" s="16">
        <v>1</v>
      </c>
      <c r="L34" s="16">
        <f t="shared" si="0"/>
        <v>48456.81244</v>
      </c>
      <c r="N34" s="21">
        <v>48.45681244</v>
      </c>
    </row>
    <row r="35" spans="7:14">
      <c r="G35" t="s">
        <v>26</v>
      </c>
      <c r="I35" s="16">
        <v>2044</v>
      </c>
      <c r="J35" s="16" t="s">
        <v>17</v>
      </c>
      <c r="K35" s="16">
        <v>1</v>
      </c>
      <c r="L35" s="16">
        <f t="shared" si="0"/>
        <v>42492.13536</v>
      </c>
      <c r="N35" s="21">
        <v>42.49213536</v>
      </c>
    </row>
    <row r="36" spans="7:14">
      <c r="G36" t="s">
        <v>26</v>
      </c>
      <c r="I36" s="16">
        <v>2045</v>
      </c>
      <c r="J36" s="16" t="s">
        <v>17</v>
      </c>
      <c r="K36" s="16">
        <v>1</v>
      </c>
      <c r="L36" s="16">
        <f t="shared" si="0"/>
        <v>36967.32284</v>
      </c>
      <c r="N36" s="21">
        <v>36.96732284</v>
      </c>
    </row>
    <row r="37" spans="7:14">
      <c r="G37" t="s">
        <v>26</v>
      </c>
      <c r="I37" s="16">
        <v>2046</v>
      </c>
      <c r="J37" s="16" t="s">
        <v>17</v>
      </c>
      <c r="K37" s="16">
        <v>1</v>
      </c>
      <c r="L37" s="16">
        <f t="shared" si="0"/>
        <v>31780.85527</v>
      </c>
      <c r="N37" s="21">
        <v>31.78085527</v>
      </c>
    </row>
    <row r="38" spans="7:14">
      <c r="G38" t="s">
        <v>26</v>
      </c>
      <c r="I38" s="16">
        <v>2047</v>
      </c>
      <c r="J38" s="16" t="s">
        <v>17</v>
      </c>
      <c r="K38" s="16">
        <v>1</v>
      </c>
      <c r="L38" s="16">
        <f t="shared" si="0"/>
        <v>26894.98763</v>
      </c>
      <c r="N38" s="21">
        <v>26.89498763</v>
      </c>
    </row>
    <row r="39" spans="7:14">
      <c r="G39" t="s">
        <v>26</v>
      </c>
      <c r="I39" s="16">
        <v>2048</v>
      </c>
      <c r="J39" s="16" t="s">
        <v>17</v>
      </c>
      <c r="K39" s="16">
        <v>1</v>
      </c>
      <c r="L39" s="16">
        <f t="shared" si="0"/>
        <v>22352.53594</v>
      </c>
      <c r="N39" s="21">
        <v>22.35253594</v>
      </c>
    </row>
    <row r="40" spans="7:14">
      <c r="G40" t="s">
        <v>26</v>
      </c>
      <c r="I40" s="16">
        <v>2049</v>
      </c>
      <c r="J40" s="16" t="s">
        <v>17</v>
      </c>
      <c r="K40" s="16">
        <v>1</v>
      </c>
      <c r="L40" s="16">
        <f t="shared" si="0"/>
        <v>18094.83061</v>
      </c>
      <c r="N40" s="21">
        <v>18.09483061</v>
      </c>
    </row>
    <row r="41" spans="7:14">
      <c r="G41" t="s">
        <v>26</v>
      </c>
      <c r="I41" s="16">
        <v>2050</v>
      </c>
      <c r="J41" s="16" t="s">
        <v>17</v>
      </c>
      <c r="K41" s="16">
        <v>1</v>
      </c>
      <c r="L41" s="16">
        <f t="shared" si="0"/>
        <v>14297.8521</v>
      </c>
      <c r="N41" s="21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27</v>
      </c>
      <c r="B1" s="16" t="s">
        <v>28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4"/>
      <c r="P9" s="55" t="s">
        <v>29</v>
      </c>
      <c r="Q9" s="55" t="s">
        <v>30</v>
      </c>
      <c r="R9" s="56" t="s">
        <v>31</v>
      </c>
      <c r="T9" t="s">
        <v>32</v>
      </c>
    </row>
    <row r="10" spans="2:20">
      <c r="B10" s="16" t="s">
        <v>33</v>
      </c>
      <c r="G10" t="s">
        <v>34</v>
      </c>
      <c r="I10" s="16">
        <v>2020</v>
      </c>
      <c r="J10" s="16" t="s">
        <v>17</v>
      </c>
      <c r="K10" s="16">
        <v>1</v>
      </c>
      <c r="L10" s="16">
        <f>SUM(P10:R10)*1000</f>
        <v>302987.16466</v>
      </c>
      <c r="N10" s="21"/>
      <c r="P10" s="29">
        <v>73.57588066</v>
      </c>
      <c r="Q10">
        <v>183.35403</v>
      </c>
      <c r="R10">
        <v>46.057254</v>
      </c>
      <c r="T10" s="29">
        <v>-17.30257254</v>
      </c>
    </row>
    <row r="11" spans="7:20">
      <c r="G11" t="s">
        <v>34</v>
      </c>
      <c r="I11" s="16">
        <v>2021</v>
      </c>
      <c r="J11" s="16" t="s">
        <v>17</v>
      </c>
      <c r="K11" s="16">
        <v>1</v>
      </c>
      <c r="L11" s="16">
        <f t="shared" ref="L11:L40" si="0">SUM(P11:R11)*1000</f>
        <v>312948.70898</v>
      </c>
      <c r="N11" s="21"/>
      <c r="P11" s="21">
        <v>76.81255283</v>
      </c>
      <c r="Q11" s="21">
        <v>189.1523515</v>
      </c>
      <c r="R11" s="21">
        <v>46.98380465</v>
      </c>
      <c r="T11" s="29">
        <v>-15.40632582</v>
      </c>
    </row>
    <row r="12" spans="7:20">
      <c r="G12" t="s">
        <v>34</v>
      </c>
      <c r="I12" s="16">
        <v>2022</v>
      </c>
      <c r="J12" s="16" t="s">
        <v>17</v>
      </c>
      <c r="K12" s="16">
        <v>1</v>
      </c>
      <c r="L12" s="16">
        <f t="shared" si="0"/>
        <v>311563.88228</v>
      </c>
      <c r="N12" s="21"/>
      <c r="P12" s="21">
        <v>74.20667416</v>
      </c>
      <c r="Q12" s="21">
        <v>191.4234074</v>
      </c>
      <c r="R12" s="21">
        <v>45.93380072</v>
      </c>
      <c r="T12" s="29">
        <v>-17.23053509</v>
      </c>
    </row>
    <row r="13" spans="7:20">
      <c r="G13" t="s">
        <v>34</v>
      </c>
      <c r="I13" s="16">
        <v>2023</v>
      </c>
      <c r="J13" s="16" t="s">
        <v>17</v>
      </c>
      <c r="K13" s="16">
        <v>1</v>
      </c>
      <c r="L13" s="16">
        <f t="shared" si="0"/>
        <v>309717.59778</v>
      </c>
      <c r="N13" s="21"/>
      <c r="P13" s="21">
        <v>75.91317615</v>
      </c>
      <c r="Q13" s="21">
        <v>188.9128906</v>
      </c>
      <c r="R13" s="21">
        <v>44.89153103</v>
      </c>
      <c r="T13" s="29">
        <v>-19.05474437</v>
      </c>
    </row>
    <row r="14" spans="7:20">
      <c r="G14" t="s">
        <v>34</v>
      </c>
      <c r="I14" s="16">
        <v>2024</v>
      </c>
      <c r="J14" s="16" t="s">
        <v>17</v>
      </c>
      <c r="K14" s="16">
        <v>1</v>
      </c>
      <c r="L14" s="16">
        <f t="shared" si="0"/>
        <v>302065.49566</v>
      </c>
      <c r="N14" s="21"/>
      <c r="P14" s="21">
        <v>74.57508591</v>
      </c>
      <c r="Q14" s="21">
        <v>183.3913564</v>
      </c>
      <c r="R14" s="21">
        <v>44.09905335</v>
      </c>
      <c r="T14" s="29">
        <v>-20.87895364</v>
      </c>
    </row>
    <row r="15" spans="7:20">
      <c r="G15" t="s">
        <v>34</v>
      </c>
      <c r="I15" s="16">
        <v>2025</v>
      </c>
      <c r="J15" s="16" t="s">
        <v>17</v>
      </c>
      <c r="K15" s="16">
        <v>1</v>
      </c>
      <c r="L15" s="16">
        <f t="shared" si="0"/>
        <v>291833.93701</v>
      </c>
      <c r="N15" s="21"/>
      <c r="P15" s="21">
        <v>72.15813951</v>
      </c>
      <c r="Q15" s="21">
        <v>177.271171</v>
      </c>
      <c r="R15" s="21">
        <v>42.4046265</v>
      </c>
      <c r="T15" s="29">
        <v>-22.70316291</v>
      </c>
    </row>
    <row r="16" spans="7:20">
      <c r="G16" t="s">
        <v>34</v>
      </c>
      <c r="I16" s="16">
        <v>2026</v>
      </c>
      <c r="J16" s="16" t="s">
        <v>17</v>
      </c>
      <c r="K16" s="16">
        <v>1</v>
      </c>
      <c r="L16" s="16">
        <f t="shared" si="0"/>
        <v>283696.79167</v>
      </c>
      <c r="N16" s="21"/>
      <c r="P16" s="21">
        <v>69.65448481</v>
      </c>
      <c r="Q16" s="21">
        <v>172.6087422</v>
      </c>
      <c r="R16" s="21">
        <v>41.43356466</v>
      </c>
      <c r="T16" s="29">
        <v>-24.52737218</v>
      </c>
    </row>
    <row r="17" spans="7:20">
      <c r="G17" t="s">
        <v>34</v>
      </c>
      <c r="I17" s="16">
        <v>2027</v>
      </c>
      <c r="J17" s="16" t="s">
        <v>17</v>
      </c>
      <c r="K17" s="16">
        <v>1</v>
      </c>
      <c r="L17" s="16">
        <f t="shared" si="0"/>
        <v>274252.88083</v>
      </c>
      <c r="N17" s="21"/>
      <c r="P17" s="21">
        <v>68.02326498</v>
      </c>
      <c r="Q17" s="21">
        <v>165.7685096</v>
      </c>
      <c r="R17" s="21">
        <v>40.46110625</v>
      </c>
      <c r="T17" s="29">
        <v>-26.35158146</v>
      </c>
    </row>
    <row r="18" spans="7:20">
      <c r="G18" t="s">
        <v>34</v>
      </c>
      <c r="I18" s="16">
        <v>2028</v>
      </c>
      <c r="J18" s="16" t="s">
        <v>17</v>
      </c>
      <c r="K18" s="16">
        <v>1</v>
      </c>
      <c r="L18" s="16">
        <f t="shared" si="0"/>
        <v>261728.57445</v>
      </c>
      <c r="N18" s="21"/>
      <c r="P18" s="21">
        <v>65.38544422</v>
      </c>
      <c r="Q18" s="21">
        <v>157.1440222</v>
      </c>
      <c r="R18" s="21">
        <v>39.19910803</v>
      </c>
      <c r="T18" s="29">
        <v>-28.17579073</v>
      </c>
    </row>
    <row r="19" spans="7:20">
      <c r="G19" t="s">
        <v>34</v>
      </c>
      <c r="I19" s="16">
        <v>2029</v>
      </c>
      <c r="J19" s="16" t="s">
        <v>17</v>
      </c>
      <c r="K19" s="16">
        <v>1</v>
      </c>
      <c r="L19" s="16">
        <f t="shared" si="0"/>
        <v>245769.59808</v>
      </c>
      <c r="N19" s="21"/>
      <c r="P19" s="21">
        <v>60.96120725</v>
      </c>
      <c r="Q19" s="21">
        <v>146.8629556</v>
      </c>
      <c r="R19" s="21">
        <v>37.94543523</v>
      </c>
      <c r="T19" s="29">
        <v>-30</v>
      </c>
    </row>
    <row r="20" spans="7:20">
      <c r="G20" t="s">
        <v>34</v>
      </c>
      <c r="I20" s="16">
        <v>2030</v>
      </c>
      <c r="J20" s="16" t="s">
        <v>17</v>
      </c>
      <c r="K20" s="16">
        <v>1</v>
      </c>
      <c r="L20" s="16">
        <f t="shared" si="0"/>
        <v>227991.83259</v>
      </c>
      <c r="N20" s="21"/>
      <c r="P20" s="21">
        <v>56.54267449</v>
      </c>
      <c r="Q20" s="21">
        <v>134.8391153</v>
      </c>
      <c r="R20" s="21">
        <v>36.6100428</v>
      </c>
      <c r="T20" s="29">
        <v>-31</v>
      </c>
    </row>
    <row r="21" spans="7:20">
      <c r="G21" t="s">
        <v>34</v>
      </c>
      <c r="I21" s="16">
        <v>2031</v>
      </c>
      <c r="J21" s="16" t="s">
        <v>17</v>
      </c>
      <c r="K21" s="16">
        <v>1</v>
      </c>
      <c r="L21" s="16">
        <f t="shared" si="0"/>
        <v>214298.98055</v>
      </c>
      <c r="N21" s="21"/>
      <c r="P21" s="21">
        <v>54.46291834</v>
      </c>
      <c r="Q21" s="21">
        <v>123.7230884</v>
      </c>
      <c r="R21" s="21">
        <v>36.11297381</v>
      </c>
      <c r="T21" s="29">
        <v>-32</v>
      </c>
    </row>
    <row r="22" spans="7:20">
      <c r="G22" t="s">
        <v>34</v>
      </c>
      <c r="I22" s="16">
        <v>2032</v>
      </c>
      <c r="J22" s="16" t="s">
        <v>17</v>
      </c>
      <c r="K22" s="16">
        <v>1</v>
      </c>
      <c r="L22" s="16">
        <f t="shared" si="0"/>
        <v>200408.52767</v>
      </c>
      <c r="N22" s="21"/>
      <c r="P22" s="21">
        <v>51.61645744</v>
      </c>
      <c r="Q22" s="21">
        <v>113.1427199</v>
      </c>
      <c r="R22" s="21">
        <v>35.64935033</v>
      </c>
      <c r="T22" s="29">
        <v>-33</v>
      </c>
    </row>
    <row r="23" spans="7:20">
      <c r="G23" t="s">
        <v>34</v>
      </c>
      <c r="I23" s="16">
        <v>2033</v>
      </c>
      <c r="J23" s="16" t="s">
        <v>17</v>
      </c>
      <c r="K23" s="16">
        <v>1</v>
      </c>
      <c r="L23" s="16">
        <f t="shared" si="0"/>
        <v>187006.25304</v>
      </c>
      <c r="N23" s="21"/>
      <c r="P23" s="21">
        <v>49.26306062</v>
      </c>
      <c r="Q23" s="21">
        <v>102.5974759</v>
      </c>
      <c r="R23" s="21">
        <v>35.14571652</v>
      </c>
      <c r="T23" s="29">
        <v>-34</v>
      </c>
    </row>
    <row r="24" spans="7:20">
      <c r="G24" t="s">
        <v>34</v>
      </c>
      <c r="I24" s="16">
        <v>2034</v>
      </c>
      <c r="J24" s="16" t="s">
        <v>17</v>
      </c>
      <c r="K24" s="16">
        <v>1</v>
      </c>
      <c r="L24" s="16">
        <f t="shared" si="0"/>
        <v>173927.85113</v>
      </c>
      <c r="N24" s="21"/>
      <c r="P24" s="21">
        <v>46.83002163</v>
      </c>
      <c r="Q24" s="21">
        <v>92.49518478</v>
      </c>
      <c r="R24" s="21">
        <v>34.60264472</v>
      </c>
      <c r="T24" s="29">
        <v>-35</v>
      </c>
    </row>
    <row r="25" spans="7:20">
      <c r="G25" t="s">
        <v>34</v>
      </c>
      <c r="I25" s="16">
        <v>2035</v>
      </c>
      <c r="J25" s="16" t="s">
        <v>17</v>
      </c>
      <c r="K25" s="16">
        <v>1</v>
      </c>
      <c r="L25" s="16">
        <f t="shared" si="0"/>
        <v>163194.82696</v>
      </c>
      <c r="N25" s="21"/>
      <c r="P25" s="21">
        <v>45.43781315</v>
      </c>
      <c r="Q25" s="21">
        <v>83.63703044</v>
      </c>
      <c r="R25" s="21">
        <v>34.11998337</v>
      </c>
      <c r="T25" s="29">
        <v>-36</v>
      </c>
    </row>
    <row r="26" spans="7:20">
      <c r="G26" t="s">
        <v>34</v>
      </c>
      <c r="I26" s="16">
        <v>2036</v>
      </c>
      <c r="J26" s="16" t="s">
        <v>17</v>
      </c>
      <c r="K26" s="16">
        <v>1</v>
      </c>
      <c r="L26" s="16">
        <f t="shared" si="0"/>
        <v>150662.57961</v>
      </c>
      <c r="N26" s="21"/>
      <c r="P26" s="21">
        <v>42.39814088</v>
      </c>
      <c r="Q26" s="21">
        <v>74.63349683</v>
      </c>
      <c r="R26" s="21">
        <v>33.6309419</v>
      </c>
      <c r="T26" s="29">
        <v>-37</v>
      </c>
    </row>
    <row r="27" spans="7:20">
      <c r="G27" t="s">
        <v>34</v>
      </c>
      <c r="I27" s="16">
        <v>2037</v>
      </c>
      <c r="J27" s="16" t="s">
        <v>17</v>
      </c>
      <c r="K27" s="16">
        <v>1</v>
      </c>
      <c r="L27" s="16">
        <f t="shared" si="0"/>
        <v>138149.18982</v>
      </c>
      <c r="N27" s="21"/>
      <c r="P27" s="21">
        <v>39.54132139</v>
      </c>
      <c r="Q27" s="21">
        <v>65.50766735</v>
      </c>
      <c r="R27" s="21">
        <v>33.10020108</v>
      </c>
      <c r="T27" s="29">
        <v>-38</v>
      </c>
    </row>
    <row r="28" spans="7:20">
      <c r="G28" t="s">
        <v>34</v>
      </c>
      <c r="I28" s="16">
        <v>2038</v>
      </c>
      <c r="J28" s="16" t="s">
        <v>17</v>
      </c>
      <c r="K28" s="16">
        <v>1</v>
      </c>
      <c r="L28" s="16">
        <f t="shared" si="0"/>
        <v>127970.76631</v>
      </c>
      <c r="N28" s="21"/>
      <c r="P28" s="21">
        <v>36.58257851</v>
      </c>
      <c r="Q28" s="21">
        <v>58.87306954</v>
      </c>
      <c r="R28" s="21">
        <v>32.51511826</v>
      </c>
      <c r="T28" s="29">
        <v>-39</v>
      </c>
    </row>
    <row r="29" spans="7:20">
      <c r="G29" t="s">
        <v>34</v>
      </c>
      <c r="I29" s="16">
        <v>2039</v>
      </c>
      <c r="J29" s="16" t="s">
        <v>17</v>
      </c>
      <c r="K29" s="16">
        <v>1</v>
      </c>
      <c r="L29" s="16">
        <f t="shared" si="0"/>
        <v>121203.97237</v>
      </c>
      <c r="N29" s="21"/>
      <c r="P29" s="21">
        <v>33.68633261</v>
      </c>
      <c r="Q29" s="21">
        <v>55.53666573</v>
      </c>
      <c r="R29" s="21">
        <v>31.98097403</v>
      </c>
      <c r="T29" s="29">
        <v>-40</v>
      </c>
    </row>
    <row r="30" spans="7:20">
      <c r="G30" t="s">
        <v>34</v>
      </c>
      <c r="I30" s="16">
        <v>2040</v>
      </c>
      <c r="J30" s="16" t="s">
        <v>17</v>
      </c>
      <c r="K30" s="16">
        <v>1</v>
      </c>
      <c r="L30" s="16">
        <f t="shared" si="0"/>
        <v>113528.3609</v>
      </c>
      <c r="N30" s="21"/>
      <c r="P30" s="21">
        <v>30.06667329</v>
      </c>
      <c r="Q30" s="21">
        <v>52.02803603</v>
      </c>
      <c r="R30" s="21">
        <v>31.43365158</v>
      </c>
      <c r="T30" s="29">
        <v>-41</v>
      </c>
    </row>
    <row r="31" spans="7:20">
      <c r="G31" t="s">
        <v>34</v>
      </c>
      <c r="I31" s="16">
        <v>2041</v>
      </c>
      <c r="J31" s="16" t="s">
        <v>17</v>
      </c>
      <c r="K31" s="16">
        <v>1</v>
      </c>
      <c r="L31" s="16">
        <f t="shared" si="0"/>
        <v>105616.99698</v>
      </c>
      <c r="N31" s="21"/>
      <c r="P31" s="21">
        <v>27.05425281</v>
      </c>
      <c r="Q31" s="21">
        <v>47.81056568</v>
      </c>
      <c r="R31" s="21">
        <v>30.75217849</v>
      </c>
      <c r="T31" s="29">
        <v>-42</v>
      </c>
    </row>
    <row r="32" spans="7:20">
      <c r="G32" t="s">
        <v>34</v>
      </c>
      <c r="I32" s="16">
        <v>2042</v>
      </c>
      <c r="J32" s="16" t="s">
        <v>17</v>
      </c>
      <c r="K32" s="16">
        <v>1</v>
      </c>
      <c r="L32" s="16">
        <f t="shared" si="0"/>
        <v>100975.11831</v>
      </c>
      <c r="N32" s="21"/>
      <c r="P32" s="21">
        <v>25.50652088</v>
      </c>
      <c r="Q32" s="21">
        <v>45.29177179</v>
      </c>
      <c r="R32" s="21">
        <v>30.17682564</v>
      </c>
      <c r="T32" s="29">
        <v>-43</v>
      </c>
    </row>
    <row r="33" spans="7:20">
      <c r="G33" t="s">
        <v>34</v>
      </c>
      <c r="I33" s="16">
        <v>2043</v>
      </c>
      <c r="J33" s="16" t="s">
        <v>17</v>
      </c>
      <c r="K33" s="16">
        <v>1</v>
      </c>
      <c r="L33" s="16">
        <f t="shared" si="0"/>
        <v>97347.35898</v>
      </c>
      <c r="N33" s="21"/>
      <c r="P33" s="21">
        <v>24.38823505</v>
      </c>
      <c r="Q33" s="21">
        <v>43.35530839</v>
      </c>
      <c r="R33" s="21">
        <v>29.60381554</v>
      </c>
      <c r="T33" s="29">
        <v>-44</v>
      </c>
    </row>
    <row r="34" spans="7:20">
      <c r="G34" t="s">
        <v>34</v>
      </c>
      <c r="I34" s="16">
        <v>2044</v>
      </c>
      <c r="J34" s="16" t="s">
        <v>17</v>
      </c>
      <c r="K34" s="16">
        <v>1</v>
      </c>
      <c r="L34" s="16">
        <f t="shared" si="0"/>
        <v>93660.7809</v>
      </c>
      <c r="N34" s="21"/>
      <c r="P34" s="21">
        <v>23.24361514</v>
      </c>
      <c r="Q34" s="21">
        <v>41.33981175</v>
      </c>
      <c r="R34" s="21">
        <v>29.07735401</v>
      </c>
      <c r="T34" s="29">
        <v>-45</v>
      </c>
    </row>
    <row r="35" spans="7:20">
      <c r="G35" t="s">
        <v>34</v>
      </c>
      <c r="I35" s="16">
        <v>2045</v>
      </c>
      <c r="J35" s="16" t="s">
        <v>17</v>
      </c>
      <c r="K35" s="16">
        <v>1</v>
      </c>
      <c r="L35" s="16">
        <f t="shared" si="0"/>
        <v>90571.2493</v>
      </c>
      <c r="N35" s="21"/>
      <c r="P35" s="21">
        <v>22.52632113</v>
      </c>
      <c r="Q35" s="21">
        <v>39.4803992</v>
      </c>
      <c r="R35" s="21">
        <v>28.56452897</v>
      </c>
      <c r="T35" s="29">
        <v>-46</v>
      </c>
    </row>
    <row r="36" spans="7:20">
      <c r="G36" t="s">
        <v>34</v>
      </c>
      <c r="I36" s="16">
        <v>2046</v>
      </c>
      <c r="J36" s="16" t="s">
        <v>17</v>
      </c>
      <c r="K36" s="16">
        <v>1</v>
      </c>
      <c r="L36" s="16">
        <f t="shared" si="0"/>
        <v>87572.46333</v>
      </c>
      <c r="N36" s="21"/>
      <c r="P36" s="21">
        <v>21.67822849</v>
      </c>
      <c r="Q36" s="21">
        <v>37.83372709</v>
      </c>
      <c r="R36" s="21">
        <v>28.06050775</v>
      </c>
      <c r="T36" s="29">
        <v>-47</v>
      </c>
    </row>
    <row r="37" spans="7:20">
      <c r="G37" t="s">
        <v>34</v>
      </c>
      <c r="I37" s="16">
        <v>2047</v>
      </c>
      <c r="J37" s="16" t="s">
        <v>17</v>
      </c>
      <c r="K37" s="16">
        <v>1</v>
      </c>
      <c r="L37" s="16">
        <f t="shared" si="0"/>
        <v>84700.60083</v>
      </c>
      <c r="N37" s="21"/>
      <c r="P37" s="21">
        <v>20.82485252</v>
      </c>
      <c r="Q37" s="21">
        <v>36.28121566</v>
      </c>
      <c r="R37" s="21">
        <v>27.59453265</v>
      </c>
      <c r="T37" s="29">
        <v>-48</v>
      </c>
    </row>
    <row r="38" spans="7:20">
      <c r="G38" t="s">
        <v>34</v>
      </c>
      <c r="I38" s="16">
        <v>2048</v>
      </c>
      <c r="J38" s="16" t="s">
        <v>17</v>
      </c>
      <c r="K38" s="16">
        <v>1</v>
      </c>
      <c r="L38" s="16">
        <f t="shared" si="0"/>
        <v>82101.89134</v>
      </c>
      <c r="N38" s="21"/>
      <c r="P38" s="21">
        <v>20.20542524</v>
      </c>
      <c r="Q38" s="21">
        <v>34.74463757</v>
      </c>
      <c r="R38" s="21">
        <v>27.15182853</v>
      </c>
      <c r="T38" s="29">
        <v>-49</v>
      </c>
    </row>
    <row r="39" spans="7:20">
      <c r="G39" t="s">
        <v>34</v>
      </c>
      <c r="I39" s="16">
        <v>2049</v>
      </c>
      <c r="J39" s="16" t="s">
        <v>17</v>
      </c>
      <c r="K39" s="16">
        <v>1</v>
      </c>
      <c r="L39" s="16">
        <f t="shared" si="0"/>
        <v>79557.95646</v>
      </c>
      <c r="N39" s="21"/>
      <c r="P39" s="21">
        <v>19.54219027</v>
      </c>
      <c r="Q39" s="21">
        <v>33.28264818</v>
      </c>
      <c r="R39" s="21">
        <v>26.73311801</v>
      </c>
      <c r="T39" s="29">
        <v>-50</v>
      </c>
    </row>
    <row r="40" spans="7:18">
      <c r="G40" t="s">
        <v>34</v>
      </c>
      <c r="I40" s="16">
        <v>2050</v>
      </c>
      <c r="J40" s="16" t="s">
        <v>17</v>
      </c>
      <c r="K40" s="16">
        <v>1</v>
      </c>
      <c r="L40" s="16">
        <f t="shared" si="0"/>
        <v>77320.23761</v>
      </c>
      <c r="N40" s="21"/>
      <c r="P40" s="21">
        <v>19.10080467</v>
      </c>
      <c r="Q40" s="21">
        <v>31.86210077</v>
      </c>
      <c r="R40" s="21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22</v>
      </c>
      <c r="R10" s="52"/>
    </row>
    <row r="11" spans="2:17">
      <c r="B11" s="16" t="s">
        <v>35</v>
      </c>
      <c r="G11" t="s">
        <v>36</v>
      </c>
      <c r="I11" s="16">
        <v>2020</v>
      </c>
      <c r="J11" s="16" t="s">
        <v>17</v>
      </c>
      <c r="K11" s="16">
        <v>1</v>
      </c>
      <c r="L11" s="16">
        <f>Q11*1000*38.5/(38.5+34.9)</f>
        <v>46744.386852861</v>
      </c>
      <c r="Q11">
        <f>89.11787</f>
        <v>89.11787</v>
      </c>
    </row>
    <row r="12" spans="7:17">
      <c r="G12" t="s">
        <v>36</v>
      </c>
      <c r="I12" s="16">
        <v>2021</v>
      </c>
      <c r="J12" s="16" t="s">
        <v>17</v>
      </c>
      <c r="K12" s="16">
        <v>1</v>
      </c>
      <c r="L12" s="16">
        <f t="shared" ref="L12:L41" si="0">Q12*1000*38.5/(38.5+34.9)</f>
        <v>45722.4765324932</v>
      </c>
      <c r="Q12" s="21">
        <v>87.16960461</v>
      </c>
    </row>
    <row r="13" spans="7:17">
      <c r="G13" t="s">
        <v>36</v>
      </c>
      <c r="I13" s="16">
        <v>2022</v>
      </c>
      <c r="J13" s="16" t="s">
        <v>17</v>
      </c>
      <c r="K13" s="16">
        <v>1</v>
      </c>
      <c r="L13" s="16">
        <f t="shared" si="0"/>
        <v>42973.3028363079</v>
      </c>
      <c r="Q13" s="21">
        <v>81.92832281</v>
      </c>
    </row>
    <row r="14" spans="7:17">
      <c r="G14" t="s">
        <v>36</v>
      </c>
      <c r="I14" s="16">
        <v>2023</v>
      </c>
      <c r="J14" s="16" t="s">
        <v>17</v>
      </c>
      <c r="K14" s="16">
        <v>1</v>
      </c>
      <c r="L14" s="16">
        <f t="shared" si="0"/>
        <v>42525.8883410082</v>
      </c>
      <c r="Q14" s="21">
        <v>81.07532998</v>
      </c>
    </row>
    <row r="15" spans="7:17">
      <c r="G15" t="s">
        <v>36</v>
      </c>
      <c r="I15" s="16">
        <v>2024</v>
      </c>
      <c r="J15" s="16" t="s">
        <v>17</v>
      </c>
      <c r="K15" s="16">
        <v>1</v>
      </c>
      <c r="L15" s="16">
        <f t="shared" si="0"/>
        <v>41578.6746820845</v>
      </c>
      <c r="Q15" s="21">
        <v>79.26947329</v>
      </c>
    </row>
    <row r="16" spans="7:17">
      <c r="G16" t="s">
        <v>36</v>
      </c>
      <c r="I16" s="16">
        <v>2025</v>
      </c>
      <c r="J16" s="16" t="s">
        <v>17</v>
      </c>
      <c r="K16" s="16">
        <v>1</v>
      </c>
      <c r="L16" s="16">
        <f t="shared" si="0"/>
        <v>40396.0893324251</v>
      </c>
      <c r="Q16" s="21">
        <v>77.014882</v>
      </c>
    </row>
    <row r="17" spans="7:17">
      <c r="G17" t="s">
        <v>36</v>
      </c>
      <c r="I17" s="16">
        <v>2026</v>
      </c>
      <c r="J17" s="16" t="s">
        <v>17</v>
      </c>
      <c r="K17" s="16">
        <v>1</v>
      </c>
      <c r="L17" s="16">
        <f t="shared" si="0"/>
        <v>39303.4448503406</v>
      </c>
      <c r="Q17" s="21">
        <v>74.93176239</v>
      </c>
    </row>
    <row r="18" spans="7:17">
      <c r="G18" t="s">
        <v>36</v>
      </c>
      <c r="I18" s="16">
        <v>2027</v>
      </c>
      <c r="J18" s="16" t="s">
        <v>17</v>
      </c>
      <c r="K18" s="16">
        <v>1</v>
      </c>
      <c r="L18" s="16">
        <f t="shared" si="0"/>
        <v>38129.1092324251</v>
      </c>
      <c r="Q18" s="21">
        <v>72.69289916</v>
      </c>
    </row>
    <row r="19" spans="7:17">
      <c r="G19" t="s">
        <v>36</v>
      </c>
      <c r="I19" s="16">
        <v>2028</v>
      </c>
      <c r="J19" s="16" t="s">
        <v>17</v>
      </c>
      <c r="K19" s="16">
        <v>1</v>
      </c>
      <c r="L19" s="16">
        <f t="shared" si="0"/>
        <v>36951.2752810627</v>
      </c>
      <c r="Q19" s="21">
        <v>70.44736638</v>
      </c>
    </row>
    <row r="20" spans="7:17">
      <c r="G20" t="s">
        <v>36</v>
      </c>
      <c r="I20" s="16">
        <v>2029</v>
      </c>
      <c r="J20" s="16" t="s">
        <v>17</v>
      </c>
      <c r="K20" s="16">
        <v>1</v>
      </c>
      <c r="L20" s="16">
        <f t="shared" si="0"/>
        <v>35718.7644059945</v>
      </c>
      <c r="Q20" s="21">
        <v>68.0975924</v>
      </c>
    </row>
    <row r="21" spans="7:17">
      <c r="G21" t="s">
        <v>36</v>
      </c>
      <c r="I21" s="16">
        <v>2030</v>
      </c>
      <c r="J21" s="16" t="s">
        <v>17</v>
      </c>
      <c r="K21" s="16">
        <v>1</v>
      </c>
      <c r="L21" s="16">
        <f t="shared" si="0"/>
        <v>34421.9858690736</v>
      </c>
      <c r="Q21" s="21">
        <v>65.62529254</v>
      </c>
    </row>
    <row r="22" spans="7:17">
      <c r="G22" t="s">
        <v>36</v>
      </c>
      <c r="I22" s="16">
        <v>2031</v>
      </c>
      <c r="J22" s="16" t="s">
        <v>17</v>
      </c>
      <c r="K22" s="16">
        <v>1</v>
      </c>
      <c r="L22" s="16">
        <f t="shared" si="0"/>
        <v>33199.9026455722</v>
      </c>
      <c r="Q22" s="21">
        <v>63.29539881</v>
      </c>
    </row>
    <row r="23" spans="7:17">
      <c r="G23" t="s">
        <v>36</v>
      </c>
      <c r="I23" s="16">
        <v>2032</v>
      </c>
      <c r="J23" s="16" t="s">
        <v>17</v>
      </c>
      <c r="K23" s="16">
        <v>1</v>
      </c>
      <c r="L23" s="16">
        <f t="shared" si="0"/>
        <v>31789.7645198229</v>
      </c>
      <c r="Q23" s="21">
        <v>60.60697963</v>
      </c>
    </row>
    <row r="24" spans="7:17">
      <c r="G24" t="s">
        <v>36</v>
      </c>
      <c r="I24" s="16">
        <v>2033</v>
      </c>
      <c r="J24" s="16" t="s">
        <v>17</v>
      </c>
      <c r="K24" s="16">
        <v>1</v>
      </c>
      <c r="L24" s="16">
        <f t="shared" si="0"/>
        <v>30428.9817313352</v>
      </c>
      <c r="Q24" s="21">
        <v>58.01265608</v>
      </c>
    </row>
    <row r="25" spans="7:17">
      <c r="G25" t="s">
        <v>36</v>
      </c>
      <c r="I25" s="16">
        <v>2034</v>
      </c>
      <c r="J25" s="16" t="s">
        <v>17</v>
      </c>
      <c r="K25" s="16">
        <v>1</v>
      </c>
      <c r="L25" s="16">
        <f t="shared" si="0"/>
        <v>29010.3119950954</v>
      </c>
      <c r="Q25" s="21">
        <v>55.30797144</v>
      </c>
    </row>
    <row r="26" spans="7:18">
      <c r="G26" t="s">
        <v>36</v>
      </c>
      <c r="I26" s="16">
        <v>2035</v>
      </c>
      <c r="J26" s="16" t="s">
        <v>17</v>
      </c>
      <c r="K26" s="16">
        <v>1</v>
      </c>
      <c r="L26" s="16">
        <f t="shared" si="0"/>
        <v>27441.9336241144</v>
      </c>
      <c r="Q26" s="21">
        <v>52.31786826</v>
      </c>
      <c r="R26">
        <v>-6.180210064</v>
      </c>
    </row>
    <row r="27" spans="7:18">
      <c r="G27" t="s">
        <v>36</v>
      </c>
      <c r="I27" s="16">
        <v>2036</v>
      </c>
      <c r="J27" s="16" t="s">
        <v>17</v>
      </c>
      <c r="K27" s="16">
        <v>1</v>
      </c>
      <c r="L27" s="16">
        <f t="shared" si="0"/>
        <v>26008.7429677112</v>
      </c>
      <c r="Q27" s="21">
        <v>49.58549958</v>
      </c>
      <c r="R27">
        <v>-8.377055855</v>
      </c>
    </row>
    <row r="28" spans="7:18">
      <c r="G28" t="s">
        <v>36</v>
      </c>
      <c r="I28" s="16">
        <v>2037</v>
      </c>
      <c r="J28" s="16" t="s">
        <v>17</v>
      </c>
      <c r="K28" s="16">
        <v>1</v>
      </c>
      <c r="L28" s="16">
        <f t="shared" si="0"/>
        <v>24811.0246842643</v>
      </c>
      <c r="Q28" s="21">
        <v>47.30205745</v>
      </c>
      <c r="R28">
        <v>-10.61957522</v>
      </c>
    </row>
    <row r="29" spans="7:18">
      <c r="G29" t="s">
        <v>36</v>
      </c>
      <c r="I29" s="16">
        <v>2038</v>
      </c>
      <c r="J29" s="16" t="s">
        <v>17</v>
      </c>
      <c r="K29" s="16">
        <v>1</v>
      </c>
      <c r="L29" s="16">
        <f t="shared" si="0"/>
        <v>23650.7971762943</v>
      </c>
      <c r="Q29" s="21">
        <v>45.09009124</v>
      </c>
      <c r="R29">
        <v>-12.81215095</v>
      </c>
    </row>
    <row r="30" spans="7:18">
      <c r="G30" t="s">
        <v>36</v>
      </c>
      <c r="I30" s="16">
        <v>2039</v>
      </c>
      <c r="J30" s="16" t="s">
        <v>17</v>
      </c>
      <c r="K30" s="16">
        <v>1</v>
      </c>
      <c r="L30" s="16">
        <f t="shared" si="0"/>
        <v>22525.8966546322</v>
      </c>
      <c r="Q30" s="21">
        <v>42.9454757</v>
      </c>
      <c r="R30">
        <v>-14.87106076</v>
      </c>
    </row>
    <row r="31" spans="7:18">
      <c r="G31" t="s">
        <v>36</v>
      </c>
      <c r="I31" s="16">
        <v>2040</v>
      </c>
      <c r="J31" s="16" t="s">
        <v>17</v>
      </c>
      <c r="K31" s="16">
        <v>1</v>
      </c>
      <c r="L31" s="16">
        <f t="shared" si="0"/>
        <v>21441.953020436</v>
      </c>
      <c r="Q31" s="21">
        <v>40.8789442</v>
      </c>
      <c r="R31">
        <v>-16.4795872</v>
      </c>
    </row>
    <row r="32" spans="7:18">
      <c r="G32" t="s">
        <v>36</v>
      </c>
      <c r="I32" s="16">
        <v>2041</v>
      </c>
      <c r="J32" s="16" t="s">
        <v>17</v>
      </c>
      <c r="K32" s="16">
        <v>1</v>
      </c>
      <c r="L32" s="16">
        <f t="shared" si="0"/>
        <v>20252.454801703</v>
      </c>
      <c r="Q32" s="21">
        <v>38.61117357</v>
      </c>
      <c r="R32">
        <v>-18.44727958</v>
      </c>
    </row>
    <row r="33" spans="7:18">
      <c r="G33" t="s">
        <v>36</v>
      </c>
      <c r="I33" s="16">
        <v>2042</v>
      </c>
      <c r="J33" s="16" t="s">
        <v>17</v>
      </c>
      <c r="K33" s="16">
        <v>1</v>
      </c>
      <c r="L33" s="16">
        <f t="shared" si="0"/>
        <v>19215.7008640327</v>
      </c>
      <c r="Q33" s="21">
        <v>36.63460892</v>
      </c>
      <c r="R33">
        <v>-20.20071619</v>
      </c>
    </row>
    <row r="34" spans="7:18">
      <c r="G34" t="s">
        <v>36</v>
      </c>
      <c r="I34" s="16">
        <v>2043</v>
      </c>
      <c r="J34" s="16" t="s">
        <v>17</v>
      </c>
      <c r="K34" s="16">
        <v>1</v>
      </c>
      <c r="L34" s="16">
        <f t="shared" si="0"/>
        <v>18255.0967372616</v>
      </c>
      <c r="Q34" s="21">
        <v>34.80322339</v>
      </c>
      <c r="R34">
        <v>-22.15722077</v>
      </c>
    </row>
    <row r="35" spans="7:18">
      <c r="G35" t="s">
        <v>36</v>
      </c>
      <c r="I35" s="16">
        <v>2044</v>
      </c>
      <c r="J35" s="16" t="s">
        <v>17</v>
      </c>
      <c r="K35" s="16">
        <v>1</v>
      </c>
      <c r="L35" s="16">
        <f t="shared" si="0"/>
        <v>17384.4325916213</v>
      </c>
      <c r="Q35" s="21">
        <v>33.14330785</v>
      </c>
      <c r="R35">
        <v>-24.34974926</v>
      </c>
    </row>
    <row r="36" spans="7:18">
      <c r="G36" t="s">
        <v>36</v>
      </c>
      <c r="I36" s="16">
        <v>2045</v>
      </c>
      <c r="J36" s="16" t="s">
        <v>17</v>
      </c>
      <c r="K36" s="16">
        <v>1</v>
      </c>
      <c r="L36" s="16">
        <f t="shared" si="0"/>
        <v>16554.9220453678</v>
      </c>
      <c r="Q36" s="21">
        <v>31.56185138</v>
      </c>
      <c r="R36">
        <v>-26.46567382</v>
      </c>
    </row>
    <row r="37" spans="7:18">
      <c r="G37" t="s">
        <v>36</v>
      </c>
      <c r="I37" s="16">
        <v>2046</v>
      </c>
      <c r="J37" s="16" t="s">
        <v>17</v>
      </c>
      <c r="K37" s="16">
        <v>1</v>
      </c>
      <c r="L37" s="16">
        <f t="shared" si="0"/>
        <v>15781.5837911444</v>
      </c>
      <c r="Q37" s="21">
        <v>30.08748702</v>
      </c>
      <c r="R37">
        <v>-28.28177019</v>
      </c>
    </row>
    <row r="38" spans="7:18">
      <c r="G38" t="s">
        <v>36</v>
      </c>
      <c r="I38" s="16">
        <v>2047</v>
      </c>
      <c r="J38" s="16" t="s">
        <v>17</v>
      </c>
      <c r="K38" s="16">
        <v>1</v>
      </c>
      <c r="L38" s="16">
        <f t="shared" si="0"/>
        <v>14941.0563177793</v>
      </c>
      <c r="Q38" s="21">
        <v>28.48502685</v>
      </c>
      <c r="R38">
        <v>-30.10375906</v>
      </c>
    </row>
    <row r="39" spans="7:18">
      <c r="G39" t="s">
        <v>36</v>
      </c>
      <c r="I39" s="16">
        <v>2048</v>
      </c>
      <c r="J39" s="16" t="s">
        <v>17</v>
      </c>
      <c r="K39" s="16">
        <v>1</v>
      </c>
      <c r="L39" s="16">
        <f t="shared" si="0"/>
        <v>14282.4084410763</v>
      </c>
      <c r="Q39" s="21">
        <v>27.22931895</v>
      </c>
      <c r="R39">
        <v>-31.88349658</v>
      </c>
    </row>
    <row r="40" spans="7:18">
      <c r="G40" t="s">
        <v>36</v>
      </c>
      <c r="I40" s="16">
        <v>2049</v>
      </c>
      <c r="J40" s="16" t="s">
        <v>17</v>
      </c>
      <c r="K40" s="16">
        <v>1</v>
      </c>
      <c r="L40" s="16">
        <f t="shared" si="0"/>
        <v>13657.7694659401</v>
      </c>
      <c r="Q40" s="21">
        <v>26.0384488</v>
      </c>
      <c r="R40">
        <v>-33.64222028</v>
      </c>
    </row>
    <row r="41" spans="7:18">
      <c r="G41" t="s">
        <v>36</v>
      </c>
      <c r="I41" s="16">
        <v>2050</v>
      </c>
      <c r="J41" s="16" t="s">
        <v>17</v>
      </c>
      <c r="K41" s="16">
        <v>1</v>
      </c>
      <c r="L41" s="16">
        <f t="shared" si="0"/>
        <v>13087.1352538147</v>
      </c>
      <c r="Q41" s="21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37</v>
      </c>
      <c r="G11" s="16" t="s">
        <v>38</v>
      </c>
      <c r="I11" s="16">
        <v>2020</v>
      </c>
      <c r="J11" s="16" t="s">
        <v>17</v>
      </c>
      <c r="K11" s="16">
        <v>1</v>
      </c>
      <c r="L11" s="16">
        <f>N11*1000</f>
        <v>645400.5013</v>
      </c>
      <c r="N11" s="29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2"/>
    </row>
    <row r="11" spans="2:14">
      <c r="B11" s="16" t="s">
        <v>39</v>
      </c>
      <c r="G11" t="s">
        <v>40</v>
      </c>
      <c r="I11" s="16">
        <v>2020</v>
      </c>
      <c r="J11" s="16" t="s">
        <v>17</v>
      </c>
      <c r="K11" s="16">
        <v>1</v>
      </c>
      <c r="L11" s="16">
        <f>N11*1000</f>
        <v>69778.457</v>
      </c>
      <c r="N11">
        <v>69.778457</v>
      </c>
    </row>
    <row r="12" spans="7:14">
      <c r="G12" t="s">
        <v>40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1">
        <v>68.51682202</v>
      </c>
    </row>
    <row r="13" spans="7:14">
      <c r="G13" t="s">
        <v>40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1">
        <v>70.79152977</v>
      </c>
    </row>
    <row r="14" spans="7:14">
      <c r="G14" t="s">
        <v>40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1">
        <v>71.00242011</v>
      </c>
    </row>
    <row r="15" spans="7:14">
      <c r="G15" t="s">
        <v>40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1">
        <v>69.50505737</v>
      </c>
    </row>
    <row r="16" spans="7:14">
      <c r="G16" t="s">
        <v>40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1">
        <v>68.42110232</v>
      </c>
    </row>
    <row r="17" spans="7:14">
      <c r="G17" t="s">
        <v>40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1">
        <v>67.91270519</v>
      </c>
    </row>
    <row r="18" spans="7:14">
      <c r="G18" t="s">
        <v>40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1">
        <v>67.18962796</v>
      </c>
    </row>
    <row r="19" spans="7:14">
      <c r="G19" t="s">
        <v>40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1">
        <v>66.55900267</v>
      </c>
    </row>
    <row r="20" spans="7:14">
      <c r="G20" t="s">
        <v>40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1">
        <v>65.95557899</v>
      </c>
    </row>
    <row r="21" spans="7:14">
      <c r="G21" t="s">
        <v>40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1">
        <v>65.14508654</v>
      </c>
    </row>
    <row r="22" spans="7:14">
      <c r="G22" t="s">
        <v>40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1">
        <v>64.49197242</v>
      </c>
    </row>
    <row r="23" spans="7:14">
      <c r="G23" t="s">
        <v>40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1">
        <v>63.91374973</v>
      </c>
    </row>
    <row r="24" spans="7:14">
      <c r="G24" t="s">
        <v>40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1">
        <v>63.3483318</v>
      </c>
    </row>
    <row r="25" spans="7:14">
      <c r="G25" t="s">
        <v>40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1">
        <v>62.79253945</v>
      </c>
    </row>
    <row r="26" spans="7:14">
      <c r="G26" t="s">
        <v>40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1">
        <v>62.22419619</v>
      </c>
    </row>
    <row r="27" spans="7:14">
      <c r="G27" t="s">
        <v>40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1">
        <v>61.51528903</v>
      </c>
    </row>
    <row r="28" spans="7:14">
      <c r="G28" t="s">
        <v>40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1">
        <v>60.67002063</v>
      </c>
    </row>
    <row r="29" spans="7:14">
      <c r="G29" t="s">
        <v>40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1">
        <v>59.78392101</v>
      </c>
    </row>
    <row r="30" spans="7:14">
      <c r="G30" t="s">
        <v>40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1">
        <v>58.88154005</v>
      </c>
    </row>
    <row r="31" spans="7:14">
      <c r="G31" t="s">
        <v>40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1">
        <v>57.97955482</v>
      </c>
    </row>
    <row r="32" spans="7:14">
      <c r="G32" t="s">
        <v>40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1">
        <v>57.05977441</v>
      </c>
    </row>
    <row r="33" spans="7:14">
      <c r="G33" t="s">
        <v>40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1">
        <v>56.14351271</v>
      </c>
    </row>
    <row r="34" spans="7:14">
      <c r="G34" t="s">
        <v>40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1">
        <v>55.21807883</v>
      </c>
    </row>
    <row r="35" spans="7:14">
      <c r="G35" t="s">
        <v>40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1">
        <v>54.31546631</v>
      </c>
    </row>
    <row r="36" spans="7:14">
      <c r="G36" t="s">
        <v>40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1">
        <v>53.44138833</v>
      </c>
    </row>
    <row r="37" spans="7:14">
      <c r="G37" t="s">
        <v>40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1">
        <v>52.57801402</v>
      </c>
    </row>
    <row r="38" spans="7:14">
      <c r="G38" t="s">
        <v>40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1">
        <v>51.72406687</v>
      </c>
    </row>
    <row r="39" spans="7:14">
      <c r="G39" t="s">
        <v>40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1">
        <v>50.89428237</v>
      </c>
    </row>
    <row r="40" spans="7:14">
      <c r="G40" t="s">
        <v>40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1">
        <v>50.09598593</v>
      </c>
    </row>
    <row r="41" spans="7:14">
      <c r="G41" t="s">
        <v>40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1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20651875362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41</v>
      </c>
    </row>
    <row r="4" spans="2:2">
      <c r="B4" s="17" t="s">
        <v>1</v>
      </c>
    </row>
    <row r="5" spans="2:2">
      <c r="B5" s="16" t="s">
        <v>2</v>
      </c>
    </row>
    <row r="7" spans="10:10">
      <c r="J7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2"/>
    </row>
    <row r="11" spans="2:16">
      <c r="B11" s="16" t="s">
        <v>43</v>
      </c>
      <c r="D11" s="19" t="s">
        <v>44</v>
      </c>
      <c r="H11" s="20"/>
      <c r="I11" s="16">
        <v>2020</v>
      </c>
      <c r="J11" s="16" t="s">
        <v>45</v>
      </c>
      <c r="K11" s="16">
        <v>1</v>
      </c>
      <c r="L11" s="16">
        <f>-ELECO2!O11*1000</f>
        <v>0</v>
      </c>
      <c r="N11" s="16"/>
      <c r="P11" s="29"/>
    </row>
    <row r="12" spans="4:16">
      <c r="D12" s="19" t="str">
        <f>D11</f>
        <v>SINKCCU_Fake_Elc</v>
      </c>
      <c r="H12" s="20"/>
      <c r="I12" s="16">
        <v>2021</v>
      </c>
      <c r="J12" s="16" t="s">
        <v>45</v>
      </c>
      <c r="K12" s="16">
        <v>1</v>
      </c>
      <c r="L12" s="16">
        <f>-ELECO2!O12*1000</f>
        <v>0</v>
      </c>
      <c r="N12" s="16"/>
      <c r="P12" s="29"/>
    </row>
    <row r="13" spans="4:16">
      <c r="D13" s="19" t="str">
        <f t="shared" ref="D13:D41" si="0">D12</f>
        <v>SINKCCU_Fake_Elc</v>
      </c>
      <c r="H13" s="20"/>
      <c r="I13" s="16">
        <v>2022</v>
      </c>
      <c r="J13" s="16" t="s">
        <v>45</v>
      </c>
      <c r="K13" s="16">
        <v>1</v>
      </c>
      <c r="L13" s="16">
        <f>-ELECO2!O13*1000</f>
        <v>0</v>
      </c>
      <c r="N13" s="16"/>
      <c r="P13" s="29"/>
    </row>
    <row r="14" spans="4:16">
      <c r="D14" s="19" t="str">
        <f t="shared" si="0"/>
        <v>SINKCCU_Fake_Elc</v>
      </c>
      <c r="H14" s="20"/>
      <c r="I14" s="16">
        <v>2023</v>
      </c>
      <c r="J14" s="16" t="s">
        <v>45</v>
      </c>
      <c r="K14" s="16">
        <v>1</v>
      </c>
      <c r="L14" s="16">
        <f>-ELECO2!O14*1000</f>
        <v>0</v>
      </c>
      <c r="N14" s="16"/>
      <c r="P14" s="53"/>
    </row>
    <row r="15" spans="4:16">
      <c r="D15" s="19" t="str">
        <f t="shared" si="0"/>
        <v>SINKCCU_Fake_Elc</v>
      </c>
      <c r="H15" s="20"/>
      <c r="I15" s="16">
        <v>2024</v>
      </c>
      <c r="J15" s="16" t="s">
        <v>45</v>
      </c>
      <c r="K15" s="16">
        <v>1</v>
      </c>
      <c r="L15" s="16">
        <f>-ELECO2!O15*1000</f>
        <v>0</v>
      </c>
      <c r="N15" s="16"/>
      <c r="P15" s="53"/>
    </row>
    <row r="16" spans="4:16">
      <c r="D16" s="19" t="str">
        <f t="shared" si="0"/>
        <v>SINKCCU_Fake_Elc</v>
      </c>
      <c r="H16" s="20"/>
      <c r="I16" s="16">
        <v>2025</v>
      </c>
      <c r="J16" s="16" t="s">
        <v>45</v>
      </c>
      <c r="K16" s="16">
        <v>1</v>
      </c>
      <c r="L16" s="16">
        <f>-ELECO2!O16*1000</f>
        <v>0</v>
      </c>
      <c r="N16" s="16"/>
      <c r="P16" s="53"/>
    </row>
    <row r="17" spans="4:16">
      <c r="D17" s="19" t="str">
        <f t="shared" si="0"/>
        <v>SINKCCU_Fake_Elc</v>
      </c>
      <c r="H17" s="20"/>
      <c r="I17" s="16">
        <v>2026</v>
      </c>
      <c r="J17" s="16" t="s">
        <v>45</v>
      </c>
      <c r="K17" s="16">
        <v>1</v>
      </c>
      <c r="L17" s="16">
        <f>-ELECO2!O17*1000</f>
        <v>0</v>
      </c>
      <c r="N17" s="16"/>
      <c r="P17" s="53"/>
    </row>
    <row r="18" spans="4:16">
      <c r="D18" s="19" t="str">
        <f t="shared" si="0"/>
        <v>SINKCCU_Fake_Elc</v>
      </c>
      <c r="H18" s="20"/>
      <c r="I18" s="16">
        <v>2027</v>
      </c>
      <c r="J18" s="16" t="s">
        <v>45</v>
      </c>
      <c r="K18" s="16">
        <v>1</v>
      </c>
      <c r="L18" s="16">
        <f>-ELECO2!O18*1000</f>
        <v>0</v>
      </c>
      <c r="N18" s="16"/>
      <c r="P18" s="53"/>
    </row>
    <row r="19" spans="4:16">
      <c r="D19" s="19" t="str">
        <f t="shared" si="0"/>
        <v>SINKCCU_Fake_Elc</v>
      </c>
      <c r="H19" s="20"/>
      <c r="I19" s="16">
        <v>2028</v>
      </c>
      <c r="J19" s="16" t="s">
        <v>45</v>
      </c>
      <c r="K19" s="16">
        <v>1</v>
      </c>
      <c r="L19" s="16">
        <f>-ELECO2!O19*1000</f>
        <v>0</v>
      </c>
      <c r="N19" s="16"/>
      <c r="P19" s="53"/>
    </row>
    <row r="20" spans="4:16">
      <c r="D20" s="19" t="str">
        <f t="shared" si="0"/>
        <v>SINKCCU_Fake_Elc</v>
      </c>
      <c r="H20" s="20"/>
      <c r="I20" s="16">
        <v>2029</v>
      </c>
      <c r="J20" s="16" t="s">
        <v>45</v>
      </c>
      <c r="K20" s="16">
        <v>1</v>
      </c>
      <c r="L20" s="16">
        <f>-ELECO2!O20*1000</f>
        <v>0</v>
      </c>
      <c r="N20" s="16"/>
      <c r="P20" s="29"/>
    </row>
    <row r="21" spans="4:16">
      <c r="D21" s="19" t="str">
        <f t="shared" si="0"/>
        <v>SINKCCU_Fake_Elc</v>
      </c>
      <c r="H21" s="20"/>
      <c r="I21" s="16">
        <v>2030</v>
      </c>
      <c r="J21" s="16" t="s">
        <v>45</v>
      </c>
      <c r="K21" s="16">
        <v>1</v>
      </c>
      <c r="L21" s="16">
        <f>-ELECO2!O21*1000</f>
        <v>0</v>
      </c>
      <c r="N21" s="16"/>
      <c r="P21" s="29"/>
    </row>
    <row r="22" spans="4:16">
      <c r="D22" s="19" t="str">
        <f t="shared" si="0"/>
        <v>SINKCCU_Fake_Elc</v>
      </c>
      <c r="H22" s="20"/>
      <c r="I22" s="16">
        <v>2031</v>
      </c>
      <c r="J22" s="16" t="s">
        <v>45</v>
      </c>
      <c r="K22" s="16">
        <v>1</v>
      </c>
      <c r="L22" s="16">
        <f>-ELECO2!O22*1000</f>
        <v>0</v>
      </c>
      <c r="N22" s="16"/>
      <c r="P22" s="29"/>
    </row>
    <row r="23" spans="4:16">
      <c r="D23" s="19" t="str">
        <f t="shared" si="0"/>
        <v>SINKCCU_Fake_Elc</v>
      </c>
      <c r="H23" s="20"/>
      <c r="I23" s="16">
        <v>2032</v>
      </c>
      <c r="J23" s="16" t="s">
        <v>45</v>
      </c>
      <c r="K23" s="16">
        <v>1</v>
      </c>
      <c r="L23" s="16">
        <f>-ELECO2!O23*1000</f>
        <v>0</v>
      </c>
      <c r="N23" s="16"/>
      <c r="P23" s="29"/>
    </row>
    <row r="24" spans="4:16">
      <c r="D24" s="19" t="str">
        <f t="shared" si="0"/>
        <v>SINKCCU_Fake_Elc</v>
      </c>
      <c r="H24" s="20"/>
      <c r="I24" s="16">
        <v>2033</v>
      </c>
      <c r="J24" s="16" t="s">
        <v>45</v>
      </c>
      <c r="K24" s="16">
        <v>1</v>
      </c>
      <c r="L24" s="16">
        <f>-ELECO2!O24*1000</f>
        <v>0</v>
      </c>
      <c r="N24" s="16"/>
      <c r="P24" s="29"/>
    </row>
    <row r="25" spans="4:16">
      <c r="D25" s="19" t="str">
        <f t="shared" si="0"/>
        <v>SINKCCU_Fake_Elc</v>
      </c>
      <c r="H25" s="20"/>
      <c r="I25" s="16">
        <v>2034</v>
      </c>
      <c r="J25" s="16" t="s">
        <v>45</v>
      </c>
      <c r="K25" s="16">
        <v>1</v>
      </c>
      <c r="L25" s="16">
        <f>-ELECO2!O25*1000</f>
        <v>0</v>
      </c>
      <c r="N25" s="16"/>
      <c r="P25" s="29"/>
    </row>
    <row r="26" spans="4:16">
      <c r="D26" s="19" t="str">
        <f t="shared" si="0"/>
        <v>SINKCCU_Fake_Elc</v>
      </c>
      <c r="H26" s="20"/>
      <c r="I26" s="16">
        <v>2035</v>
      </c>
      <c r="J26" s="16" t="s">
        <v>45</v>
      </c>
      <c r="K26" s="16">
        <v>1</v>
      </c>
      <c r="L26" s="16">
        <f>-ELECO2!O26*1000</f>
        <v>6180.210064</v>
      </c>
      <c r="N26" s="16"/>
      <c r="P26" s="29"/>
    </row>
    <row r="27" spans="4:16">
      <c r="D27" s="19" t="str">
        <f t="shared" si="0"/>
        <v>SINKCCU_Fake_Elc</v>
      </c>
      <c r="H27" s="20"/>
      <c r="I27" s="16">
        <v>2036</v>
      </c>
      <c r="J27" s="16" t="s">
        <v>45</v>
      </c>
      <c r="K27" s="16">
        <v>1</v>
      </c>
      <c r="L27" s="16">
        <f>-ELECO2!O27*1000</f>
        <v>8377.055855</v>
      </c>
      <c r="N27" s="16"/>
      <c r="P27" s="29"/>
    </row>
    <row r="28" spans="4:16">
      <c r="D28" s="19" t="str">
        <f t="shared" si="0"/>
        <v>SINKCCU_Fake_Elc</v>
      </c>
      <c r="H28" s="20"/>
      <c r="I28" s="16">
        <v>2037</v>
      </c>
      <c r="J28" s="16" t="s">
        <v>45</v>
      </c>
      <c r="K28" s="16">
        <v>1</v>
      </c>
      <c r="L28" s="16">
        <f>-ELECO2!O28*1000</f>
        <v>10619.57522</v>
      </c>
      <c r="N28" s="16"/>
      <c r="P28" s="29"/>
    </row>
    <row r="29" spans="4:16">
      <c r="D29" s="19" t="str">
        <f t="shared" si="0"/>
        <v>SINKCCU_Fake_Elc</v>
      </c>
      <c r="H29" s="20"/>
      <c r="I29" s="16">
        <v>2038</v>
      </c>
      <c r="J29" s="16" t="s">
        <v>45</v>
      </c>
      <c r="K29" s="16">
        <v>1</v>
      </c>
      <c r="L29" s="16">
        <f>-ELECO2!O29*1000</f>
        <v>12812.15095</v>
      </c>
      <c r="N29" s="16"/>
      <c r="P29" s="29"/>
    </row>
    <row r="30" spans="4:16">
      <c r="D30" s="19" t="str">
        <f t="shared" si="0"/>
        <v>SINKCCU_Fake_Elc</v>
      </c>
      <c r="H30" s="20"/>
      <c r="I30" s="16">
        <v>2039</v>
      </c>
      <c r="J30" s="16" t="s">
        <v>45</v>
      </c>
      <c r="K30" s="16">
        <v>1</v>
      </c>
      <c r="L30" s="16">
        <f>-ELECO2!O30*1000</f>
        <v>14871.06076</v>
      </c>
      <c r="N30" s="16"/>
      <c r="P30" s="29"/>
    </row>
    <row r="31" spans="4:16">
      <c r="D31" s="19" t="str">
        <f t="shared" si="0"/>
        <v>SINKCCU_Fake_Elc</v>
      </c>
      <c r="H31" s="20"/>
      <c r="I31" s="16">
        <v>2040</v>
      </c>
      <c r="J31" s="16" t="s">
        <v>45</v>
      </c>
      <c r="K31" s="16">
        <v>1</v>
      </c>
      <c r="L31" s="16">
        <f>-ELECO2!O31*1000</f>
        <v>16479.5872</v>
      </c>
      <c r="N31" s="16"/>
      <c r="P31" s="29"/>
    </row>
    <row r="32" spans="4:16">
      <c r="D32" s="19" t="str">
        <f t="shared" si="0"/>
        <v>SINKCCU_Fake_Elc</v>
      </c>
      <c r="H32" s="20"/>
      <c r="I32" s="16">
        <v>2041</v>
      </c>
      <c r="J32" s="16" t="s">
        <v>45</v>
      </c>
      <c r="K32" s="16">
        <v>1</v>
      </c>
      <c r="L32" s="16">
        <f>-ELECO2!O32*1000</f>
        <v>18447.27958</v>
      </c>
      <c r="N32" s="16"/>
      <c r="P32" s="29"/>
    </row>
    <row r="33" spans="4:16">
      <c r="D33" s="19" t="str">
        <f t="shared" si="0"/>
        <v>SINKCCU_Fake_Elc</v>
      </c>
      <c r="H33" s="20"/>
      <c r="I33" s="16">
        <v>2042</v>
      </c>
      <c r="J33" s="16" t="s">
        <v>45</v>
      </c>
      <c r="K33" s="16">
        <v>1</v>
      </c>
      <c r="L33" s="16">
        <f>-ELECO2!O33*1000</f>
        <v>20200.71619</v>
      </c>
      <c r="N33" s="16"/>
      <c r="P33" s="29"/>
    </row>
    <row r="34" spans="4:16">
      <c r="D34" s="19" t="str">
        <f t="shared" si="0"/>
        <v>SINKCCU_Fake_Elc</v>
      </c>
      <c r="H34" s="20"/>
      <c r="I34" s="16">
        <v>2043</v>
      </c>
      <c r="J34" s="16" t="s">
        <v>45</v>
      </c>
      <c r="K34" s="16">
        <v>1</v>
      </c>
      <c r="L34" s="16">
        <f>-ELECO2!O34*1000</f>
        <v>22157.22077</v>
      </c>
      <c r="N34" s="16"/>
      <c r="P34" s="29"/>
    </row>
    <row r="35" spans="4:16">
      <c r="D35" s="19" t="str">
        <f t="shared" si="0"/>
        <v>SINKCCU_Fake_Elc</v>
      </c>
      <c r="H35" s="20"/>
      <c r="I35" s="16">
        <v>2044</v>
      </c>
      <c r="J35" s="16" t="s">
        <v>45</v>
      </c>
      <c r="K35" s="16">
        <v>1</v>
      </c>
      <c r="L35" s="16">
        <f>-ELECO2!O35*1000</f>
        <v>24349.74926</v>
      </c>
      <c r="N35" s="16"/>
      <c r="P35" s="29"/>
    </row>
    <row r="36" spans="4:16">
      <c r="D36" s="19" t="str">
        <f t="shared" si="0"/>
        <v>SINKCCU_Fake_Elc</v>
      </c>
      <c r="H36" s="20"/>
      <c r="I36" s="16">
        <v>2045</v>
      </c>
      <c r="J36" s="16" t="s">
        <v>45</v>
      </c>
      <c r="K36" s="16">
        <v>1</v>
      </c>
      <c r="L36" s="16">
        <f>-ELECO2!O36*1000</f>
        <v>26465.67382</v>
      </c>
      <c r="N36" s="16"/>
      <c r="P36" s="29"/>
    </row>
    <row r="37" spans="4:16">
      <c r="D37" s="19" t="str">
        <f t="shared" si="0"/>
        <v>SINKCCU_Fake_Elc</v>
      </c>
      <c r="H37" s="20"/>
      <c r="I37" s="16">
        <v>2046</v>
      </c>
      <c r="J37" s="16" t="s">
        <v>45</v>
      </c>
      <c r="K37" s="16">
        <v>1</v>
      </c>
      <c r="L37" s="16">
        <f>-ELECO2!O37*1000</f>
        <v>28281.77019</v>
      </c>
      <c r="N37" s="16"/>
      <c r="P37" s="29"/>
    </row>
    <row r="38" spans="4:16">
      <c r="D38" s="19" t="str">
        <f t="shared" si="0"/>
        <v>SINKCCU_Fake_Elc</v>
      </c>
      <c r="H38" s="20"/>
      <c r="I38" s="16">
        <v>2047</v>
      </c>
      <c r="J38" s="16" t="s">
        <v>45</v>
      </c>
      <c r="K38" s="16">
        <v>1</v>
      </c>
      <c r="L38" s="16">
        <f>-ELECO2!O38*1000</f>
        <v>30103.75906</v>
      </c>
      <c r="N38" s="16"/>
      <c r="P38" s="29"/>
    </row>
    <row r="39" spans="4:16">
      <c r="D39" s="19" t="str">
        <f t="shared" si="0"/>
        <v>SINKCCU_Fake_Elc</v>
      </c>
      <c r="H39" s="20"/>
      <c r="I39" s="16">
        <v>2048</v>
      </c>
      <c r="J39" s="16" t="s">
        <v>45</v>
      </c>
      <c r="K39" s="16">
        <v>1</v>
      </c>
      <c r="L39" s="16">
        <f>-ELECO2!O39*1000</f>
        <v>31883.49658</v>
      </c>
      <c r="N39" s="16"/>
      <c r="P39" s="29"/>
    </row>
    <row r="40" spans="4:16">
      <c r="D40" s="19" t="str">
        <f t="shared" si="0"/>
        <v>SINKCCU_Fake_Elc</v>
      </c>
      <c r="H40" s="20"/>
      <c r="I40" s="16">
        <v>2049</v>
      </c>
      <c r="J40" s="16" t="s">
        <v>45</v>
      </c>
      <c r="K40" s="16">
        <v>1</v>
      </c>
      <c r="L40" s="16">
        <f>-ELECO2!O40*1000</f>
        <v>33642.22028</v>
      </c>
      <c r="N40" s="16"/>
      <c r="P40" s="29"/>
    </row>
    <row r="41" spans="4:16">
      <c r="D41" s="19" t="str">
        <f t="shared" si="0"/>
        <v>SINKCCU_Fake_Elc</v>
      </c>
      <c r="H41" s="20"/>
      <c r="I41" s="16">
        <v>2050</v>
      </c>
      <c r="J41" s="16" t="s">
        <v>45</v>
      </c>
      <c r="K41" s="16">
        <v>1</v>
      </c>
      <c r="L41" s="16">
        <f>-ELECO2!O41*1000</f>
        <v>35440.24209</v>
      </c>
      <c r="N41" s="16"/>
      <c r="P41" s="29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2025-02-09T17:19:51Z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