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revise it from 0.44 to 1 is because (1) there is no energy waste indicated in the NRCan; (2) the 0.44’s source is too outdated-~2000, and the results show that carbon emissions 2 times higher than NRCan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  <comment ref="E3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In the Net-Zero Scenarios, emissions from agriculture are expected to decline from 54MT to 41 MT by 2050 (25% reduction), that’s why we plus 0.25 for electricity use as the uplimit share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<sst xmlns="http://schemas.openxmlformats.org/spreadsheetml/2006/main" count="3248" uniqueCount="214">
  <si>
    <t>*CEF has not modele low-carbon agriculture sector, but they assumed In the Net-Zero Scenarios, emissions from agriculture are expected to decline fromup limit 54MT to 41 MT by 2050 (25% reduction), so we plus 0.25 for electricity use as the uplimit share in 2050, and our BY data is sourced from NRCan</t>
  </si>
  <si>
    <t>*The agricuture emission aligns with NRCan (~20MT) but less than CEF2023(~60MT), which also considers fertilizers</t>
  </si>
  <si>
    <t xml:space="preserve">*EFF refers to Table 4 (useful/wasted); and then we revised it as xli9:
We revise it from 0.44 to 1 is because (1) there is no energy waste indicated in the NRCan; (2) the 0.44’s source is too outdated-~2000, and the results show that carbon emissions 2 times higher than NRCan
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</si>
  <si>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</si>
  <si>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</si>
  <si>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</si>
  <si>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</si>
  <si>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</si>
  <si>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</si>
  <si>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</si>
  <si>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</si>
  <si>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</si>
  <si>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</si>
  <si>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</si>
  <si>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</si>
  <si>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</si>
  <si>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</si>
  <si>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</si>
  <si>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</si>
  <si>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</si>
  <si>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</si>
  <si>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</si>
  <si>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</si>
  <si>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</si>
  <si>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</si>
  <si>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</si>
  <si>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</si>
  <si>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</si>
  <si>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</si>
  <si>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YES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</si>
  <si>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</si>
  <si>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</si>
  <si>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</si>
  <si>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</si>
  <si>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</si>
  <si>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</si>
  <si>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</si>
  <si>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</si>
  <si>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</si>
  <si>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</si>
  <si>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</si>
  <si>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</si>
  <si>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</si>
  <si>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</si>
  <si>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</si>
  <si>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</si>
  <si>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</si>
  <si>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</si>
  <si>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</si>
  <si>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</si>
  <si>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</si>
  <si>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</si>
  <si>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</si>
  <si>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</si>
  <si>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</si>
  <si>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</si>
  <si>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</si>
  <si>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</si>
  <si>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</si>
  <si>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</si>
  <si>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</si>
  <si>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</si>
  <si>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</si>
  <si>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</si>
  <si>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</si>
  <si>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</si>
  <si>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</si>
  <si>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</si>
  <si>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</si>
  <si>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</si>
  <si>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</si>
  <si>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</si>
  <si>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</si>
  <si>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</si>
  <si>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</si>
  <si>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</si>
  <si>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</si>
  <si>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</si>
  <si>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</si>
  <si>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</si>
  <si>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</si>
  <si>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</si>
  <si>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</si>
  <si>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</si>
  <si>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</si>
  <si>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</si>
  <si>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</si>
  <si>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</si>
  <si>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</si>
  <si>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</si>
  <si>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</si>
  <si>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</si>
  <si>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</si>
  <si>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</si>
  <si>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</si>
  <si>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</si>
  <si>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</si>
  <si>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</si>
  <si>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</si>
  <si>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</si>
  <si>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</si>
  <si>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 xml:space="preserve">For agricuture, we based on direct energy-combustion from NRCan, we also included non-energy emissions to align with CEF2023. We use national total agricuture carbon emissions (70Mt in 2020, from CEF) minus 18Mt in NRCan; and then by associating emission factor with all fossil-fuels to seperately derive non-energy emissions [that means we use NRCan and CEF's 2020 to calibrate the co2 emission factor and thus estimate futures] </t>
  </si>
  <si>
    <t>Dynamic coefficients for combustion emissions in agriculture</t>
  </si>
  <si>
    <t>~COMEMI</t>
  </si>
  <si>
    <t>AGRCO2N</t>
  </si>
  <si>
    <t>AGRCOXN</t>
  </si>
  <si>
    <t>Fossil-fuel energy use for agriculture [PJ]</t>
  </si>
  <si>
    <t>AGRCH4N</t>
  </si>
  <si>
    <t>AGRSO2N</t>
  </si>
  <si>
    <t>Total [PJ]</t>
  </si>
  <si>
    <t>AGRNOXN</t>
  </si>
  <si>
    <t>AGRN2ON</t>
  </si>
  <si>
    <t>AGRPMAN</t>
  </si>
  <si>
    <t>AGRPMBN</t>
  </si>
  <si>
    <t>AGRVOCN</t>
  </si>
  <si>
    <t>AGRSF6N</t>
  </si>
  <si>
    <t>AGRCXFN</t>
  </si>
  <si>
    <t>AGRNEECO2N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</si>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</sst>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4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1" fontId="9" fillId="12" borderId="3" xfId="68" applyNumberFormat="1" applyFont="1" applyFill="1" applyBorder="1" applyAlignment="1">
      <alignment vertical="center"/>
    </xf>
    <xf numFmtId="0" fontId="0" fillId="0" borderId="0" xfId="0" applyNumberFormat="1"/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3" fillId="0" borderId="0" xfId="0" applyFont="1" applyAlignment="1">
      <alignment wrapText="1"/>
    </xf>
    <xf numFmtId="0" fontId="15" fillId="0" borderId="0" xfId="68" applyFont="1" applyBorder="1"/>
    <xf numFmtId="1" fontId="20" fillId="0" borderId="0" xfId="68" applyNumberFormat="1" applyFont="1" applyFill="1" applyBorder="1" applyAlignment="1">
      <alignment horizontal="left" vertical="center"/>
    </xf>
    <xf numFmtId="0" fontId="29" fillId="0" borderId="0" xfId="0" applyFont="1" applyBorder="1"/>
    <xf numFmtId="0" fontId="30" fillId="15" borderId="0" xfId="0" applyFont="1" applyFill="1"/>
    <xf numFmtId="0" fontId="24" fillId="15" borderId="0" xfId="25" applyFont="1" applyFill="1"/>
    <xf numFmtId="0" fontId="31" fillId="15" borderId="0" xfId="0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19</xdr:col>
      <xdr:colOff>19685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6200140" y="374396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54" zoomScaleNormal="54" topLeftCell="A16" workbookViewId="0">
      <selection activeCell="G47" sqref="G47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68.7636363636364" customWidth="1"/>
    <col min="20" max="20" width="36.8181818181818" customWidth="1"/>
    <col min="22" max="28" width="12.8181818181818"/>
  </cols>
  <sheetData>
    <row r="1" ht="21" customHeight="1" spans="2:20">
      <c r="B1" s="4" t="s">
        <v>0</v>
      </c>
      <c r="C1" t="s">
        <v>1</v>
      </c>
      <c r="F1" s="123"/>
      <c r="S1" s="135" t="s">
        <v>2</v>
      </c>
      <c r="T1" t="s">
        <v>3</v>
      </c>
    </row>
    <row r="2" ht="14.5" spans="1:54">
      <c r="A2" s="103"/>
      <c r="B2" s="109"/>
      <c r="C2" s="109"/>
      <c r="D2" s="124"/>
      <c r="E2" s="109"/>
      <c r="F2" s="109"/>
      <c r="G2" s="109"/>
      <c r="H2" s="109"/>
      <c r="I2" s="109"/>
      <c r="J2" s="109"/>
      <c r="K2" s="109"/>
      <c r="L2" s="109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6"/>
      <c r="AW2" s="126"/>
      <c r="AX2" s="110"/>
      <c r="AY2" s="110"/>
      <c r="AZ2" s="110"/>
      <c r="BA2" s="110"/>
      <c r="BB2" s="110"/>
    </row>
    <row r="3" ht="14.5" spans="1:20">
      <c r="A3" s="125"/>
      <c r="B3" s="126" t="s">
        <v>4</v>
      </c>
      <c r="C3" s="70"/>
      <c r="D3" s="70"/>
      <c r="E3" s="70"/>
      <c r="F3" s="70"/>
      <c r="G3" s="70"/>
      <c r="H3" s="70"/>
      <c r="J3" s="133"/>
      <c r="K3" s="133"/>
      <c r="L3" s="125"/>
      <c r="M3" s="134"/>
      <c r="N3" s="134"/>
      <c r="O3" s="70"/>
      <c r="P3" s="70"/>
      <c r="Q3" s="70"/>
      <c r="T3" s="127" t="s">
        <v>5</v>
      </c>
    </row>
    <row r="4" ht="15.25" spans="1:28">
      <c r="A4" s="121"/>
      <c r="B4" s="112" t="s">
        <v>6</v>
      </c>
      <c r="C4" s="112" t="s">
        <v>7</v>
      </c>
      <c r="D4" s="112" t="s">
        <v>8</v>
      </c>
      <c r="E4" s="112" t="s">
        <v>9</v>
      </c>
      <c r="F4" s="112" t="s">
        <v>10</v>
      </c>
      <c r="G4" s="112" t="s">
        <v>11</v>
      </c>
      <c r="H4" s="112" t="s">
        <v>12</v>
      </c>
      <c r="I4" t="s">
        <v>13</v>
      </c>
      <c r="J4" s="121"/>
      <c r="K4" s="121"/>
      <c r="L4" s="121"/>
      <c r="M4" s="70"/>
      <c r="N4" s="70"/>
      <c r="O4" s="70"/>
      <c r="P4" s="70"/>
      <c r="Q4" s="70"/>
      <c r="R4" s="128" t="s">
        <v>14</v>
      </c>
      <c r="S4" s="128" t="s">
        <v>7</v>
      </c>
      <c r="T4" s="128" t="s">
        <v>15</v>
      </c>
      <c r="U4" s="128" t="s">
        <v>16</v>
      </c>
      <c r="V4" s="129" t="s">
        <v>17</v>
      </c>
      <c r="W4" s="129" t="s">
        <v>18</v>
      </c>
      <c r="X4" s="129" t="s">
        <v>19</v>
      </c>
      <c r="Y4" s="129" t="s">
        <v>20</v>
      </c>
      <c r="Z4" s="129" t="s">
        <v>21</v>
      </c>
      <c r="AA4" s="129" t="s">
        <v>22</v>
      </c>
      <c r="AB4" s="129" t="s">
        <v>23</v>
      </c>
    </row>
    <row r="5" ht="14.5" spans="1:28">
      <c r="A5" s="121"/>
      <c r="B5" s="110" t="s">
        <v>24</v>
      </c>
      <c r="C5" s="110" t="s">
        <v>25</v>
      </c>
      <c r="D5" s="110" t="s">
        <v>26</v>
      </c>
      <c r="E5" s="110" t="s">
        <v>27</v>
      </c>
      <c r="F5" s="110" t="s">
        <v>28</v>
      </c>
      <c r="G5" s="110"/>
      <c r="H5" s="110"/>
      <c r="I5" t="s">
        <v>29</v>
      </c>
      <c r="J5" s="26"/>
      <c r="K5" s="26"/>
      <c r="L5" s="121"/>
      <c r="M5" s="70"/>
      <c r="N5" s="70"/>
      <c r="O5" s="70"/>
      <c r="P5" s="70"/>
      <c r="Q5" s="70"/>
      <c r="R5" s="136" t="s">
        <v>30</v>
      </c>
      <c r="S5" s="121" t="s">
        <v>25</v>
      </c>
      <c r="T5" s="26"/>
      <c r="U5" s="26"/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ht="14.5" spans="1:28">
      <c r="A6" s="121"/>
      <c r="B6" s="110"/>
      <c r="C6" s="110" t="s">
        <v>31</v>
      </c>
      <c r="D6" s="110" t="s">
        <v>32</v>
      </c>
      <c r="E6" s="110" t="s">
        <v>27</v>
      </c>
      <c r="F6" s="110" t="s">
        <v>28</v>
      </c>
      <c r="G6" s="110"/>
      <c r="H6" s="110"/>
      <c r="I6" t="s">
        <v>29</v>
      </c>
      <c r="L6" s="70"/>
      <c r="M6" s="70"/>
      <c r="N6" s="70"/>
      <c r="O6" s="70"/>
      <c r="P6" s="70"/>
      <c r="Q6" s="70"/>
      <c r="R6" s="136" t="s">
        <v>30</v>
      </c>
      <c r="S6" s="121" t="s">
        <v>31</v>
      </c>
      <c r="T6" s="26"/>
      <c r="U6" s="26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ht="14.5" spans="3:29">
      <c r="C7" s="42"/>
      <c r="D7" s="43"/>
      <c r="E7" s="122"/>
      <c r="F7" s="122"/>
      <c r="G7" s="122"/>
      <c r="H7" s="122"/>
      <c r="I7" s="42"/>
      <c r="J7" s="42"/>
      <c r="K7" s="42"/>
      <c r="L7" s="42"/>
      <c r="M7" s="42"/>
      <c r="N7" s="42"/>
      <c r="O7" s="42"/>
      <c r="P7" s="42"/>
      <c r="Q7" s="42"/>
      <c r="R7" s="93"/>
      <c r="S7" s="42"/>
      <c r="T7" s="137"/>
      <c r="U7" s="45"/>
      <c r="V7" s="42"/>
      <c r="W7" s="42"/>
      <c r="X7" s="42"/>
      <c r="Y7" s="42"/>
      <c r="Z7" s="42"/>
      <c r="AA7" s="42"/>
      <c r="AB7" s="42"/>
      <c r="AC7" s="42"/>
    </row>
    <row r="9" ht="14.5" spans="2:17">
      <c r="B9" s="70"/>
      <c r="C9" s="70"/>
      <c r="D9" s="127" t="s">
        <v>33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8" t="s">
        <v>7</v>
      </c>
      <c r="C10" s="128" t="s">
        <v>15</v>
      </c>
      <c r="D10" s="128" t="s">
        <v>16</v>
      </c>
      <c r="E10" s="129" t="s">
        <v>17</v>
      </c>
      <c r="F10" s="129" t="s">
        <v>18</v>
      </c>
      <c r="G10" s="129" t="s">
        <v>19</v>
      </c>
      <c r="H10" s="129" t="s">
        <v>20</v>
      </c>
      <c r="I10" s="129" t="s">
        <v>21</v>
      </c>
      <c r="J10" s="129" t="s">
        <v>22</v>
      </c>
      <c r="K10" s="129" t="s">
        <v>23</v>
      </c>
      <c r="L10" s="133"/>
      <c r="M10" s="133"/>
      <c r="N10" s="133"/>
      <c r="R10" s="26"/>
      <c r="S10" s="26"/>
      <c r="T10" s="26"/>
      <c r="U10" s="26"/>
    </row>
    <row r="11" ht="14.5" spans="2:81">
      <c r="B11" s="103" t="s">
        <v>25</v>
      </c>
      <c r="C11" s="103"/>
      <c r="D11" s="93" t="s">
        <v>34</v>
      </c>
      <c r="E11" s="103"/>
      <c r="F11" s="103"/>
      <c r="G11" s="103"/>
      <c r="H11" s="103"/>
      <c r="I11" s="103"/>
      <c r="J11" s="103"/>
      <c r="K11" s="103"/>
      <c r="L11" s="42"/>
      <c r="M11" s="42"/>
      <c r="N11" s="42"/>
      <c r="R11" s="26"/>
      <c r="S11" s="26"/>
      <c r="T11" s="26"/>
      <c r="U11" s="26"/>
      <c r="V11" s="138">
        <f>0.8/1.8</f>
        <v>0.444444444444444</v>
      </c>
      <c r="W11" s="138">
        <f t="shared" ref="W11:AB11" si="0">0.8/1.8</f>
        <v>0.444444444444444</v>
      </c>
      <c r="X11" s="138">
        <f t="shared" si="0"/>
        <v>0.444444444444444</v>
      </c>
      <c r="Y11" s="138">
        <f t="shared" si="0"/>
        <v>0.444444444444444</v>
      </c>
      <c r="Z11" s="138">
        <f t="shared" si="0"/>
        <v>0.444444444444444</v>
      </c>
      <c r="AA11" s="138">
        <f t="shared" si="0"/>
        <v>0.444444444444444</v>
      </c>
      <c r="AB11" s="138">
        <f t="shared" si="0"/>
        <v>0.444444444444444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9" customFormat="1" ht="14.5" spans="1:82">
      <c r="A12" s="26"/>
      <c r="B12" s="103"/>
      <c r="C12" s="130" t="s">
        <v>35</v>
      </c>
      <c r="D12" s="103"/>
      <c r="E12" s="103">
        <f>DATA_SOURCE!W18/(SUM(DATA_SOURCE!W18:W26)-SUM(DATA_SOURCE!W20:W21))</f>
        <v>0.6875</v>
      </c>
      <c r="F12" s="103">
        <f>DATA_SOURCE!AV18/(SUM(DATA_SOURCE!AV18:AV26)-SUM(DATA_SOURCE!AV20:AV21))</f>
        <v>0.568181818181818</v>
      </c>
      <c r="G12" s="103">
        <f>DATA_SOURCE!BU18/(SUM(DATA_SOURCE!BU18:BU26)-SUM(DATA_SOURCE!BU20:BU21))</f>
        <v>0.252717391304348</v>
      </c>
      <c r="H12" s="103">
        <f>DATA_SOURCE!CT18/(SUM(DATA_SOURCE!CT18:CT26)-SUM(DATA_SOURCE!CT20:CT21))</f>
        <v>0.774999999999999</v>
      </c>
      <c r="I12" s="103">
        <f>DATA_SOURCE!DS18/(SUM(DATA_SOURCE!DS18:DS26)-SUM(DATA_SOURCE!DS20:DS21))</f>
        <v>0.648648648648648</v>
      </c>
      <c r="J12" s="103">
        <f>DATA_SOURCE!ER18/(SUM(DATA_SOURCE!ER18:ER26)-SUM(DATA_SOURCE!ER20:ER21))</f>
        <v>0.559701492537313</v>
      </c>
      <c r="K12" s="103">
        <f>DATA_SOURCE!FQ18/(SUM(DATA_SOURCE!FQ18:FQ26)-SUM(DATA_SOURCE!FQ20:FQ21))</f>
        <v>0.231788079470199</v>
      </c>
      <c r="L12" s="45"/>
      <c r="M12" s="109">
        <f t="shared" ref="M12:M17" si="1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138">
        <f>0.8/1.8</f>
        <v>0.444444444444444</v>
      </c>
      <c r="W12" s="138">
        <f t="shared" ref="W12:AB12" si="2">0.8/1.8</f>
        <v>0.444444444444444</v>
      </c>
      <c r="X12" s="138">
        <f t="shared" si="2"/>
        <v>0.444444444444444</v>
      </c>
      <c r="Y12" s="138">
        <f t="shared" si="2"/>
        <v>0.444444444444444</v>
      </c>
      <c r="Z12" s="138">
        <f t="shared" si="2"/>
        <v>0.444444444444444</v>
      </c>
      <c r="AA12" s="138">
        <f t="shared" si="2"/>
        <v>0.444444444444444</v>
      </c>
      <c r="AB12" s="138">
        <f t="shared" si="2"/>
        <v>0.444444444444444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3"/>
    </row>
    <row r="13" ht="14.5" spans="2:81">
      <c r="B13" s="103"/>
      <c r="C13" s="130" t="s">
        <v>36</v>
      </c>
      <c r="D13" s="103"/>
      <c r="E13" s="103">
        <f>DATA_SOURCE!W19/(SUM(DATA_SOURCE!W18:W26)-SUM(DATA_SOURCE!W20:W21))</f>
        <v>0</v>
      </c>
      <c r="F13" s="103">
        <f>DATA_SOURCE!AV19/(SUM(DATA_SOURCE!AV18:AV26)-SUM(DATA_SOURCE!AV20:AV21))</f>
        <v>0.0984848484848485</v>
      </c>
      <c r="G13" s="103">
        <f>DATA_SOURCE!BU19/(SUM(DATA_SOURCE!BU18:BU26)-SUM(DATA_SOURCE!BU20:BU21))</f>
        <v>0.614130434782609</v>
      </c>
      <c r="H13" s="103">
        <f>DATA_SOURCE!CT19/(SUM(DATA_SOURCE!CT18:CT26)-SUM(DATA_SOURCE!CT20:CT21))</f>
        <v>0.025</v>
      </c>
      <c r="I13" s="103">
        <f>DATA_SOURCE!DS19/(SUM(DATA_SOURCE!DS18:DS26)-SUM(DATA_SOURCE!DS20:DS21))</f>
        <v>0.351351351351351</v>
      </c>
      <c r="J13" s="103">
        <f>DATA_SOURCE!ER19/(SUM(DATA_SOURCE!ER18:ER26)-SUM(DATA_SOURCE!ER20:ER21))</f>
        <v>0.373134328358209</v>
      </c>
      <c r="K13" s="103">
        <f>DATA_SOURCE!FQ19/(SUM(DATA_SOURCE!FQ18:FQ26)-SUM(DATA_SOURCE!FQ20:FQ21))</f>
        <v>0.748344370860927</v>
      </c>
      <c r="L13" s="45"/>
      <c r="M13" s="109">
        <f t="shared" si="1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3"/>
      <c r="C14" s="93" t="s">
        <v>37</v>
      </c>
      <c r="D14" s="103"/>
      <c r="E14" s="103">
        <f>DATA_SOURCE!W22/(SUM(DATA_SOURCE!W18:W26)-SUM(DATA_SOURCE!W20:W21))</f>
        <v>0.3125</v>
      </c>
      <c r="F14" s="103">
        <f>DATA_SOURCE!AV22/(SUM(DATA_SOURCE!AV18:AV26)-SUM(DATA_SOURCE!AV20:AV21))</f>
        <v>0.0151515151515151</v>
      </c>
      <c r="G14" s="103">
        <f>DATA_SOURCE!BU22/(SUM(DATA_SOURCE!BU18:BU26)-SUM(DATA_SOURCE!BU20:BU21))</f>
        <v>0.0353260869565218</v>
      </c>
      <c r="H14" s="103">
        <f>DATA_SOURCE!CT22/(SUM(DATA_SOURCE!CT18:CT26)-SUM(DATA_SOURCE!CT20:CT21))</f>
        <v>0</v>
      </c>
      <c r="I14" s="103">
        <f>DATA_SOURCE!DS22/(SUM(DATA_SOURCE!DS18:DS26)-SUM(DATA_SOURCE!DS20:DS21))</f>
        <v>0</v>
      </c>
      <c r="J14" s="103">
        <f>DATA_SOURCE!ER22/(SUM(DATA_SOURCE!ER18:ER26)-SUM(DATA_SOURCE!ER20:ER21))</f>
        <v>0</v>
      </c>
      <c r="K14" s="103">
        <f>DATA_SOURCE!FQ22/(SUM(DATA_SOURCE!FQ18:FQ26)-SUM(DATA_SOURCE!FQ20:FQ21))</f>
        <v>0</v>
      </c>
      <c r="L14" s="45"/>
      <c r="M14" s="109">
        <f t="shared" si="1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3"/>
      <c r="C15" s="47" t="s">
        <v>38</v>
      </c>
      <c r="D15" s="103"/>
      <c r="E15" s="103">
        <f>DATA_SOURCE!W23/(SUM(DATA_SOURCE!W18:W26)-SUM(DATA_SOURCE!W20:W21))</f>
        <v>0</v>
      </c>
      <c r="F15" s="103">
        <f>DATA_SOURCE!AV23/(SUM(DATA_SOURCE!AV18:AV26)-SUM(DATA_SOURCE!AV20:AV21))</f>
        <v>0.00757575757575757</v>
      </c>
      <c r="G15" s="103">
        <f>DATA_SOURCE!BU23/(SUM(DATA_SOURCE!BU18:BU26)-SUM(DATA_SOURCE!BU20:BU21))</f>
        <v>0.00815217391304348</v>
      </c>
      <c r="H15" s="103">
        <f>DATA_SOURCE!CT23/(SUM(DATA_SOURCE!CT18:CT26)-SUM(DATA_SOURCE!CT20:CT21))</f>
        <v>0</v>
      </c>
      <c r="I15" s="103">
        <f>DATA_SOURCE!DS23/(SUM(DATA_SOURCE!DS18:DS26)-SUM(DATA_SOURCE!DS20:DS21))</f>
        <v>0</v>
      </c>
      <c r="J15" s="103">
        <f>DATA_SOURCE!ER23/(SUM(DATA_SOURCE!ER18:ER26)-SUM(DATA_SOURCE!ER20:ER21))</f>
        <v>0</v>
      </c>
      <c r="K15" s="103">
        <f>DATA_SOURCE!FQ23/(SUM(DATA_SOURCE!FQ18:FQ26)-SUM(DATA_SOURCE!FQ20:FQ21))</f>
        <v>0</v>
      </c>
      <c r="L15" s="45"/>
      <c r="M15" s="109">
        <f t="shared" si="1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3"/>
      <c r="C16" s="93" t="s">
        <v>39</v>
      </c>
      <c r="D16" s="103"/>
      <c r="E16" s="103">
        <f>DATA_SOURCE!W24/(SUM(DATA_SOURCE!W18:W26)-SUM(DATA_SOURCE!W20:W21))</f>
        <v>0</v>
      </c>
      <c r="F16" s="103">
        <f>DATA_SOURCE!AV24/(SUM(DATA_SOURCE!AV18:AV26)-SUM(DATA_SOURCE!AV20:AV21))</f>
        <v>0.00757575757575757</v>
      </c>
      <c r="G16" s="103">
        <f>DATA_SOURCE!BU24/(SUM(DATA_SOURCE!BU18:BU26)-SUM(DATA_SOURCE!BU20:BU21))</f>
        <v>0</v>
      </c>
      <c r="H16" s="103">
        <f>DATA_SOURCE!CT24/(SUM(DATA_SOURCE!CT18:CT26)-SUM(DATA_SOURCE!CT20:CT21))</f>
        <v>0</v>
      </c>
      <c r="I16" s="103">
        <f>DATA_SOURCE!DS24/(SUM(DATA_SOURCE!DS18:DS26)-SUM(DATA_SOURCE!DS20:DS21))</f>
        <v>0</v>
      </c>
      <c r="J16" s="103">
        <f>DATA_SOURCE!ER24/(SUM(DATA_SOURCE!ER18:ER26)-SUM(DATA_SOURCE!ER20:ER21))</f>
        <v>0</v>
      </c>
      <c r="K16" s="103">
        <f>DATA_SOURCE!FQ24/(SUM(DATA_SOURCE!FQ18:FQ26)-SUM(DATA_SOURCE!FQ20:FQ21))</f>
        <v>0.0132450331125828</v>
      </c>
      <c r="L16" s="45"/>
      <c r="M16" s="109">
        <f t="shared" si="1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3"/>
      <c r="C17" s="93" t="s">
        <v>40</v>
      </c>
      <c r="D17" s="103"/>
      <c r="E17" s="103">
        <f>DATA_SOURCE!W25/(SUM(DATA_SOURCE!W18:W26)-SUM(DATA_SOURCE!W20:W21))</f>
        <v>0</v>
      </c>
      <c r="F17" s="103">
        <f>DATA_SOURCE!AV25/(SUM(DATA_SOURCE!AV18:AV26)-SUM(DATA_SOURCE!AV20:AV21))</f>
        <v>0.303030303030303</v>
      </c>
      <c r="G17" s="103">
        <f>DATA_SOURCE!BU25/(SUM(DATA_SOURCE!BU18:BU26)-SUM(DATA_SOURCE!BU20:BU21))</f>
        <v>0.0896739130434783</v>
      </c>
      <c r="H17" s="103">
        <f>DATA_SOURCE!CT25/(SUM(DATA_SOURCE!CT18:CT26)-SUM(DATA_SOURCE!CT20:CT21))</f>
        <v>0.2</v>
      </c>
      <c r="I17" s="103">
        <f>DATA_SOURCE!DS25/(SUM(DATA_SOURCE!DS18:DS26)-SUM(DATA_SOURCE!DS20:DS21))</f>
        <v>0</v>
      </c>
      <c r="J17" s="103">
        <f>DATA_SOURCE!ER25/(SUM(DATA_SOURCE!ER18:ER26)-SUM(DATA_SOURCE!ER20:ER21))</f>
        <v>0.0671641791044776</v>
      </c>
      <c r="K17" s="103">
        <f>DATA_SOURCE!FQ25/(SUM(DATA_SOURCE!FQ18:FQ26)-SUM(DATA_SOURCE!FQ20:FQ21))</f>
        <v>0.00662251655629139</v>
      </c>
      <c r="L17" s="45"/>
      <c r="M17" s="109">
        <f t="shared" si="1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3" t="s">
        <v>31</v>
      </c>
      <c r="C18" s="103"/>
      <c r="D18" s="93" t="s">
        <v>41</v>
      </c>
      <c r="E18" s="103"/>
      <c r="F18" s="103"/>
      <c r="G18" s="103"/>
      <c r="H18" s="103"/>
      <c r="I18" s="103"/>
      <c r="J18" s="103"/>
      <c r="K18" s="103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9" customFormat="1" ht="14.5" spans="1:82">
      <c r="A19" s="26"/>
      <c r="B19" s="45"/>
      <c r="C19" s="93" t="s">
        <v>42</v>
      </c>
      <c r="D19" s="103"/>
      <c r="E19" s="103">
        <f>1-E20</f>
        <v>0.196808510638298</v>
      </c>
      <c r="F19" s="103">
        <f t="shared" ref="F19:K19" si="3">1-F20</f>
        <v>0.217886178861789</v>
      </c>
      <c r="G19" s="103">
        <f t="shared" si="3"/>
        <v>0.324742268041237</v>
      </c>
      <c r="H19" s="103">
        <f t="shared" si="3"/>
        <v>0.251489868891538</v>
      </c>
      <c r="I19" s="103">
        <f t="shared" si="3"/>
        <v>0.191111111111111</v>
      </c>
      <c r="J19" s="103">
        <f t="shared" si="3"/>
        <v>0.288335517693316</v>
      </c>
      <c r="K19" s="103">
        <f t="shared" si="3"/>
        <v>0.191729323308271</v>
      </c>
      <c r="L19" s="45"/>
      <c r="M19" s="109">
        <f>AVERAGE(E19:K19)</f>
        <v>0.237443254077937</v>
      </c>
      <c r="N19" s="45"/>
      <c r="O19" s="26"/>
      <c r="P19" s="26"/>
      <c r="Q19" s="26"/>
      <c r="R19"/>
      <c r="S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3"/>
    </row>
    <row r="20" ht="14.5" spans="2:17">
      <c r="B20" s="103"/>
      <c r="C20" s="103" t="s">
        <v>43</v>
      </c>
      <c r="D20" s="103"/>
      <c r="E20" s="103">
        <f>DATA_SOURCE!W32/(DATA_SOURCE!W32+DATA_SOURCE!W31)</f>
        <v>0.803191489361702</v>
      </c>
      <c r="F20" s="103">
        <f>DATA_SOURCE!AV32/(DATA_SOURCE!AV32+DATA_SOURCE!AV31)</f>
        <v>0.782113821138211</v>
      </c>
      <c r="G20" s="103">
        <f>DATA_SOURCE!BU32/(DATA_SOURCE!BU32+DATA_SOURCE!BU31)</f>
        <v>0.675257731958763</v>
      </c>
      <c r="H20" s="103">
        <f>DATA_SOURCE!CT32/(DATA_SOURCE!CT32+DATA_SOURCE!CT31)</f>
        <v>0.748510131108462</v>
      </c>
      <c r="I20" s="103">
        <f>DATA_SOURCE!DS32/(DATA_SOURCE!DS32+DATA_SOURCE!DS31)</f>
        <v>0.808888888888889</v>
      </c>
      <c r="J20" s="103">
        <f>DATA_SOURCE!ER32/(DATA_SOURCE!ER32+DATA_SOURCE!ER31)</f>
        <v>0.711664482306684</v>
      </c>
      <c r="K20" s="103">
        <f>DATA_SOURCE!FQ32/(DATA_SOURCE!FQ32+DATA_SOURCE!FQ31)</f>
        <v>0.808270676691729</v>
      </c>
      <c r="L20" s="45"/>
      <c r="M20" s="109">
        <f>AVERAGE(E20:K20)</f>
        <v>0.762556745922063</v>
      </c>
      <c r="N20" s="45"/>
      <c r="O20" s="26"/>
      <c r="P20" s="26"/>
      <c r="Q20" s="26"/>
    </row>
    <row r="21" ht="15.5" spans="3:20">
      <c r="C21" t="s">
        <v>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6"/>
      <c r="R21" s="139" t="s">
        <v>44</v>
      </c>
      <c r="T21" s="140" t="s">
        <v>5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41"/>
      <c r="S22" s="141"/>
      <c r="U22" s="141"/>
      <c r="V22" s="141"/>
      <c r="W22" s="141"/>
      <c r="X22" s="141"/>
      <c r="Y22" s="141"/>
      <c r="Z22" s="141"/>
      <c r="AA22" s="141"/>
      <c r="AB22" s="141"/>
    </row>
    <row r="23" ht="14.5" spans="18:28">
      <c r="R23" s="142" t="s">
        <v>14</v>
      </c>
      <c r="S23" s="142" t="s">
        <v>7</v>
      </c>
      <c r="T23" s="142" t="s">
        <v>15</v>
      </c>
      <c r="U23" s="142" t="s">
        <v>16</v>
      </c>
      <c r="V23" s="143" t="s">
        <v>17</v>
      </c>
      <c r="W23" s="143" t="s">
        <v>18</v>
      </c>
      <c r="X23" s="143" t="s">
        <v>19</v>
      </c>
      <c r="Y23" s="143" t="s">
        <v>20</v>
      </c>
      <c r="Z23" s="143" t="s">
        <v>21</v>
      </c>
      <c r="AA23" s="143" t="s">
        <v>22</v>
      </c>
      <c r="AB23" s="143" t="s">
        <v>23</v>
      </c>
    </row>
    <row r="24" ht="14.5" spans="18:39">
      <c r="R24" s="144" t="s">
        <v>45</v>
      </c>
      <c r="S24" s="145" t="s">
        <v>25</v>
      </c>
      <c r="T24" s="141"/>
      <c r="U24" s="141"/>
      <c r="V24" s="141">
        <f>AG24*Demands!P13*2</f>
        <v>6.39999999999999</v>
      </c>
      <c r="W24" s="141">
        <f>AH24*Demands!Q13*2</f>
        <v>26.4</v>
      </c>
      <c r="X24" s="141">
        <f>AI24*Demands!R13*2</f>
        <v>73.4</v>
      </c>
      <c r="Y24" s="141">
        <f>AJ24*Demands!S13*2</f>
        <v>7.99999999999997</v>
      </c>
      <c r="Z24" s="141">
        <f>AK24*Demands!T13*2</f>
        <v>15</v>
      </c>
      <c r="AA24" s="141">
        <f>AL24*Demands!U13*2</f>
        <v>26.8</v>
      </c>
      <c r="AB24" s="141">
        <f>AM24*Demands!V13*2</f>
        <v>30.2</v>
      </c>
      <c r="AG24" s="146">
        <f>Demands!P8</f>
        <v>7.4</v>
      </c>
      <c r="AH24" s="146">
        <f>Demands!Q8</f>
        <v>34.2</v>
      </c>
      <c r="AI24" s="146">
        <f>Demands!R8</f>
        <v>60</v>
      </c>
      <c r="AJ24" s="146">
        <f>Demands!S8</f>
        <v>24.9</v>
      </c>
      <c r="AK24" s="146">
        <f>Demands!T8</f>
        <v>74.5</v>
      </c>
      <c r="AL24" s="146">
        <f>Demands!U8</f>
        <v>56.6</v>
      </c>
      <c r="AM24" s="146">
        <f>Demands!V8</f>
        <v>32.3</v>
      </c>
    </row>
    <row r="25" ht="14.5" spans="18:28">
      <c r="R25" s="141" t="s">
        <v>45</v>
      </c>
      <c r="S25" s="144" t="s">
        <v>31</v>
      </c>
      <c r="T25" s="146"/>
      <c r="U25" s="146"/>
      <c r="V25" s="146">
        <f>(AG24*2-V24)</f>
        <v>8.40000000000001</v>
      </c>
      <c r="W25" s="146">
        <f>(AH24*2-W24)</f>
        <v>42</v>
      </c>
      <c r="X25" s="146">
        <f>AI24*2-X24</f>
        <v>46.6</v>
      </c>
      <c r="Y25" s="146">
        <f>AJ24*2-Y24</f>
        <v>41.8</v>
      </c>
      <c r="Z25" s="146">
        <f>AK24*2-Z24</f>
        <v>134</v>
      </c>
      <c r="AA25" s="146">
        <f>AL24*2-AA24</f>
        <v>86.4</v>
      </c>
      <c r="AB25" s="146">
        <f>AM24*2-AB24</f>
        <v>34.4</v>
      </c>
    </row>
    <row r="26" ht="14.5" spans="18:28">
      <c r="R26" s="147" t="s">
        <v>46</v>
      </c>
      <c r="S26" s="147" t="s">
        <v>25</v>
      </c>
      <c r="T26" s="148"/>
      <c r="U26" s="148"/>
      <c r="V26" s="149">
        <v>100</v>
      </c>
      <c r="W26" s="149">
        <v>100</v>
      </c>
      <c r="X26" s="149">
        <v>100</v>
      </c>
      <c r="Y26" s="149">
        <v>100</v>
      </c>
      <c r="Z26" s="149">
        <v>100</v>
      </c>
      <c r="AA26" s="149">
        <v>100</v>
      </c>
      <c r="AB26" s="149">
        <v>100</v>
      </c>
    </row>
    <row r="27" ht="14.5" spans="4:28">
      <c r="D27" t="s">
        <v>47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7" t="s">
        <v>46</v>
      </c>
      <c r="S27" s="147" t="s">
        <v>31</v>
      </c>
      <c r="T27" s="148"/>
      <c r="U27" s="148"/>
      <c r="V27" s="149">
        <v>100</v>
      </c>
      <c r="W27" s="149">
        <v>100</v>
      </c>
      <c r="X27" s="149">
        <v>100</v>
      </c>
      <c r="Y27" s="149">
        <v>100</v>
      </c>
      <c r="Z27" s="149">
        <v>100</v>
      </c>
      <c r="AA27" s="149">
        <v>100</v>
      </c>
      <c r="AB27" s="149">
        <v>100</v>
      </c>
    </row>
    <row r="28" ht="14.5" spans="4:28">
      <c r="D28" t="s">
        <v>48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50" t="s">
        <v>49</v>
      </c>
      <c r="S28" s="151" t="s">
        <v>31</v>
      </c>
      <c r="T28" s="150"/>
      <c r="U28" s="150"/>
      <c r="V28" s="148">
        <v>1</v>
      </c>
      <c r="W28" s="148">
        <v>1</v>
      </c>
      <c r="X28" s="148">
        <v>1</v>
      </c>
      <c r="Y28" s="148">
        <v>1</v>
      </c>
      <c r="Z28" s="148">
        <v>1</v>
      </c>
      <c r="AA28" s="148">
        <v>1</v>
      </c>
      <c r="AB28" s="148">
        <v>1</v>
      </c>
    </row>
    <row r="29" ht="14.5" spans="18:28">
      <c r="R29" s="150" t="s">
        <v>49</v>
      </c>
      <c r="S29" s="151" t="s">
        <v>25</v>
      </c>
      <c r="T29" s="150"/>
      <c r="U29" s="150"/>
      <c r="V29" s="148">
        <v>1</v>
      </c>
      <c r="W29" s="148">
        <v>1</v>
      </c>
      <c r="X29" s="148">
        <v>1</v>
      </c>
      <c r="Y29" s="148">
        <v>1</v>
      </c>
      <c r="Z29" s="148">
        <v>1</v>
      </c>
      <c r="AA29" s="148">
        <v>1</v>
      </c>
      <c r="AB29" s="148">
        <v>1</v>
      </c>
    </row>
    <row r="32" ht="15.5" spans="2:11">
      <c r="B32" s="70"/>
      <c r="C32" s="70"/>
      <c r="D32" s="127" t="s">
        <v>50</v>
      </c>
      <c r="E32" s="70"/>
      <c r="F32" s="70"/>
      <c r="G32" s="131"/>
      <c r="H32" s="70"/>
      <c r="I32" s="70"/>
      <c r="J32" s="70"/>
      <c r="K32" s="70"/>
    </row>
    <row r="33" ht="14.5" spans="2:11">
      <c r="B33" s="128" t="s">
        <v>7</v>
      </c>
      <c r="C33" s="128" t="s">
        <v>15</v>
      </c>
      <c r="D33" s="128" t="s">
        <v>16</v>
      </c>
      <c r="E33" s="129" t="s">
        <v>17</v>
      </c>
      <c r="F33" s="129" t="s">
        <v>18</v>
      </c>
      <c r="G33" s="129" t="s">
        <v>19</v>
      </c>
      <c r="H33" s="129" t="s">
        <v>20</v>
      </c>
      <c r="I33" s="129" t="s">
        <v>21</v>
      </c>
      <c r="J33" s="129" t="s">
        <v>22</v>
      </c>
      <c r="K33" s="129" t="s">
        <v>23</v>
      </c>
    </row>
    <row r="34" ht="14.5" spans="2:11">
      <c r="B34" s="103" t="s">
        <v>25</v>
      </c>
      <c r="C34" s="103"/>
      <c r="D34" s="93" t="s">
        <v>34</v>
      </c>
      <c r="E34" s="103"/>
      <c r="F34" s="103"/>
      <c r="G34" s="103"/>
      <c r="H34" s="103"/>
      <c r="I34" s="103"/>
      <c r="J34" s="103"/>
      <c r="K34" s="103"/>
    </row>
    <row r="35" ht="14.5" spans="2:11">
      <c r="B35" s="103"/>
      <c r="C35" s="130" t="s">
        <v>35</v>
      </c>
      <c r="D35" s="103"/>
      <c r="E35" s="103">
        <f>E12+0.25</f>
        <v>0.9375</v>
      </c>
      <c r="F35" s="103">
        <f t="shared" ref="F35:K35" si="4">F12+0.25</f>
        <v>0.818181818181818</v>
      </c>
      <c r="G35" s="103">
        <f t="shared" si="4"/>
        <v>0.502717391304348</v>
      </c>
      <c r="H35" s="103">
        <v>1</v>
      </c>
      <c r="I35" s="103">
        <f t="shared" si="4"/>
        <v>0.898648648648648</v>
      </c>
      <c r="J35" s="103">
        <f t="shared" si="4"/>
        <v>0.809701492537313</v>
      </c>
      <c r="K35" s="103">
        <f t="shared" si="4"/>
        <v>0.481788079470199</v>
      </c>
    </row>
    <row r="36" ht="14.5" spans="2:28">
      <c r="B36" s="103"/>
      <c r="C36" s="130" t="s">
        <v>36</v>
      </c>
      <c r="D36" s="103"/>
      <c r="E36" s="103"/>
      <c r="F36" s="103"/>
      <c r="G36" s="103"/>
      <c r="H36" s="103"/>
      <c r="I36" s="103"/>
      <c r="J36" s="103"/>
      <c r="K36" s="103"/>
      <c r="R36" s="150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</row>
    <row r="37" ht="14.5" spans="2:18">
      <c r="B37" s="103"/>
      <c r="C37" s="93" t="s">
        <v>37</v>
      </c>
      <c r="D37" s="103"/>
      <c r="E37" s="103"/>
      <c r="F37" s="103"/>
      <c r="G37" s="103"/>
      <c r="H37" s="103"/>
      <c r="I37" s="103"/>
      <c r="J37" s="103"/>
      <c r="K37" s="103"/>
      <c r="R37" s="26"/>
    </row>
    <row r="38" ht="14.5" spans="2:18">
      <c r="B38" s="103"/>
      <c r="C38" s="47" t="s">
        <v>38</v>
      </c>
      <c r="D38" s="103"/>
      <c r="E38" s="103"/>
      <c r="F38" s="103"/>
      <c r="G38" s="103"/>
      <c r="H38" s="103"/>
      <c r="I38" s="103"/>
      <c r="J38" s="103"/>
      <c r="K38" s="103"/>
      <c r="R38" s="26"/>
    </row>
    <row r="39" ht="14.5" spans="2:11">
      <c r="B39" s="103"/>
      <c r="C39" s="93" t="s">
        <v>39</v>
      </c>
      <c r="D39" s="103"/>
      <c r="E39" s="103"/>
      <c r="F39" s="103"/>
      <c r="G39" s="103"/>
      <c r="H39" s="103"/>
      <c r="I39" s="103"/>
      <c r="J39" s="103"/>
      <c r="K39" s="103"/>
    </row>
    <row r="40" ht="14.5" spans="2:11">
      <c r="B40" s="103"/>
      <c r="C40" s="93" t="s">
        <v>40</v>
      </c>
      <c r="D40" s="103"/>
      <c r="E40" s="103"/>
      <c r="F40" s="103"/>
      <c r="G40" s="103"/>
      <c r="H40" s="103"/>
      <c r="I40" s="103"/>
      <c r="J40" s="103"/>
      <c r="K40" s="103"/>
    </row>
    <row r="41" ht="14.5" spans="2:11">
      <c r="B41" s="103" t="s">
        <v>31</v>
      </c>
      <c r="C41" s="103"/>
      <c r="D41" s="93" t="s">
        <v>41</v>
      </c>
      <c r="E41" s="103"/>
      <c r="F41" s="103"/>
      <c r="G41" s="103"/>
      <c r="H41" s="103"/>
      <c r="I41" s="103"/>
      <c r="J41" s="103"/>
      <c r="K41" s="103"/>
    </row>
    <row r="42" ht="14.5" spans="2:11">
      <c r="B42" s="103"/>
      <c r="C42" s="93" t="s">
        <v>42</v>
      </c>
      <c r="D42" s="103"/>
      <c r="E42" s="103"/>
      <c r="F42" s="103"/>
      <c r="G42" s="103">
        <f>G19-0.125</f>
        <v>0.199742268041237</v>
      </c>
      <c r="H42" s="103"/>
      <c r="I42" s="103"/>
      <c r="J42" s="103"/>
      <c r="K42" s="103"/>
    </row>
    <row r="43" ht="14.5" spans="2:11">
      <c r="B43" s="103"/>
      <c r="C43" s="103" t="s">
        <v>43</v>
      </c>
      <c r="D43" s="103"/>
      <c r="E43" s="103"/>
      <c r="F43" s="103"/>
      <c r="G43" s="103">
        <f>G20-0.125</f>
        <v>0.550257731958763</v>
      </c>
      <c r="H43" s="103"/>
      <c r="I43" s="103"/>
      <c r="J43" s="103"/>
      <c r="K43" s="103"/>
    </row>
    <row r="44" spans="3:11">
      <c r="C44" t="s">
        <v>35</v>
      </c>
      <c r="E44">
        <f>0.25</f>
        <v>0.25</v>
      </c>
      <c r="F44">
        <f t="shared" ref="F44:K44" si="5">0.25</f>
        <v>0.25</v>
      </c>
      <c r="G44">
        <f t="shared" si="5"/>
        <v>0.25</v>
      </c>
      <c r="H44">
        <f t="shared" si="5"/>
        <v>0.25</v>
      </c>
      <c r="I44">
        <f t="shared" si="5"/>
        <v>0.25</v>
      </c>
      <c r="J44">
        <f t="shared" si="5"/>
        <v>0.25</v>
      </c>
      <c r="K44">
        <f t="shared" si="5"/>
        <v>0.25</v>
      </c>
    </row>
    <row r="62" ht="14.5" spans="1:14">
      <c r="A62" s="45"/>
      <c r="B62" s="103"/>
      <c r="C62" s="103"/>
      <c r="D62" s="132"/>
      <c r="E62" s="103"/>
      <c r="F62" s="103"/>
      <c r="G62" s="103"/>
      <c r="H62" s="103"/>
      <c r="I62" s="103"/>
      <c r="J62" s="103"/>
      <c r="K62" s="103"/>
      <c r="L62" s="45"/>
      <c r="M62" s="45"/>
      <c r="N62" s="45"/>
    </row>
    <row r="63" ht="14.5" spans="1:14">
      <c r="A63" s="125"/>
      <c r="B63" s="125"/>
      <c r="C63" s="125"/>
      <c r="D63" s="125"/>
      <c r="E63" s="133"/>
      <c r="F63" s="133"/>
      <c r="G63" s="133"/>
      <c r="H63" s="133"/>
      <c r="I63" s="133"/>
      <c r="J63" s="133"/>
      <c r="K63" s="133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3"/>
      <c r="C66" s="103"/>
      <c r="D66" s="132"/>
      <c r="E66" s="103"/>
      <c r="F66" s="103"/>
      <c r="G66" s="103"/>
      <c r="H66" s="103"/>
      <c r="I66" s="103"/>
      <c r="J66" s="103"/>
      <c r="K66" s="103"/>
      <c r="L66" s="103"/>
      <c r="M66" s="103"/>
      <c r="N66" s="45"/>
    </row>
    <row r="67" ht="14.5" spans="1:14">
      <c r="A67" s="45"/>
      <c r="B67" s="125"/>
      <c r="C67" s="125"/>
      <c r="D67" s="125"/>
      <c r="E67" s="133"/>
      <c r="F67" s="133"/>
      <c r="G67" s="133"/>
      <c r="H67" s="133"/>
      <c r="I67" s="133"/>
      <c r="J67" s="133"/>
      <c r="K67" s="133"/>
      <c r="L67" s="133"/>
      <c r="M67" s="133"/>
      <c r="N67" s="45"/>
    </row>
    <row r="68" ht="14.5" spans="1:14">
      <c r="A68" s="45"/>
      <c r="B68" s="103"/>
      <c r="C68" s="103"/>
      <c r="D68" s="93"/>
      <c r="E68" s="103"/>
      <c r="F68" s="103"/>
      <c r="G68" s="103"/>
      <c r="H68" s="103"/>
      <c r="I68" s="103"/>
      <c r="J68" s="103"/>
      <c r="K68" s="103"/>
      <c r="L68" s="45"/>
      <c r="M68" s="45"/>
      <c r="N68" s="45"/>
    </row>
    <row r="69" ht="14.5" spans="1:14">
      <c r="A69" s="45"/>
      <c r="B69" s="103"/>
      <c r="C69" s="130"/>
      <c r="D69" s="103"/>
      <c r="E69" s="103"/>
      <c r="F69" s="103"/>
      <c r="G69" s="103"/>
      <c r="H69" s="103"/>
      <c r="I69" s="103"/>
      <c r="J69" s="103"/>
      <c r="K69" s="103"/>
      <c r="L69" s="45"/>
      <c r="M69" s="103"/>
      <c r="N69" s="45"/>
    </row>
    <row r="70" ht="14.5" spans="1:14">
      <c r="A70" s="45"/>
      <c r="B70" s="103"/>
      <c r="C70" s="130"/>
      <c r="D70" s="103"/>
      <c r="E70" s="103"/>
      <c r="F70" s="103"/>
      <c r="G70" s="103"/>
      <c r="H70" s="103"/>
      <c r="I70" s="103"/>
      <c r="J70" s="103"/>
      <c r="K70" s="103"/>
      <c r="L70" s="45"/>
      <c r="M70" s="103"/>
      <c r="N70" s="45"/>
    </row>
    <row r="71" ht="14.5" spans="1:14">
      <c r="A71" s="45"/>
      <c r="B71" s="103"/>
      <c r="C71" s="93"/>
      <c r="D71" s="103"/>
      <c r="E71" s="103"/>
      <c r="F71" s="103"/>
      <c r="G71" s="103"/>
      <c r="H71" s="103"/>
      <c r="I71" s="103"/>
      <c r="J71" s="103"/>
      <c r="K71" s="103"/>
      <c r="L71" s="45"/>
      <c r="M71" s="103"/>
      <c r="N71" s="45"/>
    </row>
    <row r="72" ht="14.5" spans="1:14">
      <c r="A72" s="45"/>
      <c r="B72" s="103"/>
      <c r="C72" s="47"/>
      <c r="D72" s="103"/>
      <c r="E72" s="103"/>
      <c r="F72" s="103"/>
      <c r="G72" s="103"/>
      <c r="H72" s="103"/>
      <c r="I72" s="103"/>
      <c r="J72" s="103"/>
      <c r="K72" s="103"/>
      <c r="L72" s="45"/>
      <c r="M72" s="103"/>
      <c r="N72" s="45"/>
    </row>
    <row r="73" ht="14.5" spans="1:14">
      <c r="A73" s="45"/>
      <c r="B73" s="103"/>
      <c r="C73" s="93"/>
      <c r="D73" s="103"/>
      <c r="E73" s="103"/>
      <c r="F73" s="103"/>
      <c r="G73" s="103"/>
      <c r="H73" s="103"/>
      <c r="I73" s="103"/>
      <c r="J73" s="103"/>
      <c r="K73" s="103"/>
      <c r="L73" s="45"/>
      <c r="M73" s="103"/>
      <c r="N73" s="45"/>
    </row>
    <row r="74" ht="14.5" spans="1:14">
      <c r="A74" s="45"/>
      <c r="B74" s="103"/>
      <c r="C74" s="93"/>
      <c r="D74" s="103"/>
      <c r="E74" s="103"/>
      <c r="F74" s="103"/>
      <c r="G74" s="103"/>
      <c r="H74" s="103"/>
      <c r="I74" s="103"/>
      <c r="J74" s="103"/>
      <c r="K74" s="103"/>
      <c r="L74" s="45"/>
      <c r="M74" s="103"/>
      <c r="N74" s="45"/>
    </row>
    <row r="75" ht="14.5" spans="1:14">
      <c r="A75" s="45"/>
      <c r="B75" s="103"/>
      <c r="C75" s="93"/>
      <c r="D75" s="103"/>
      <c r="E75" s="103"/>
      <c r="F75" s="103"/>
      <c r="G75" s="103"/>
      <c r="H75" s="103"/>
      <c r="I75" s="103"/>
      <c r="J75" s="103"/>
      <c r="K75" s="103"/>
      <c r="L75" s="45"/>
      <c r="M75" s="103"/>
      <c r="N75" s="45"/>
    </row>
    <row r="76" ht="14.5" spans="1:14">
      <c r="A76" s="45"/>
      <c r="B76" s="103"/>
      <c r="C76" s="103"/>
      <c r="D76" s="93"/>
      <c r="E76" s="103"/>
      <c r="F76" s="103"/>
      <c r="G76" s="103"/>
      <c r="H76" s="103"/>
      <c r="I76" s="103"/>
      <c r="J76" s="103"/>
      <c r="K76" s="103"/>
      <c r="L76" s="45"/>
      <c r="M76" s="45"/>
      <c r="N76" s="45"/>
    </row>
    <row r="77" ht="14.5" spans="1:14">
      <c r="A77" s="45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45"/>
      <c r="M77" s="103"/>
      <c r="N77" s="45"/>
    </row>
    <row r="78" ht="14.5" spans="1:14">
      <c r="A78" s="45"/>
      <c r="B78" s="103"/>
      <c r="C78" s="93"/>
      <c r="D78" s="103"/>
      <c r="E78" s="103"/>
      <c r="F78" s="103"/>
      <c r="G78" s="103"/>
      <c r="H78" s="103"/>
      <c r="I78" s="103"/>
      <c r="J78" s="103"/>
      <c r="K78" s="103"/>
      <c r="L78" s="45"/>
      <c r="M78" s="103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3"/>
      <c r="C86" s="103"/>
      <c r="D86" s="132"/>
      <c r="E86" s="103"/>
      <c r="F86" s="103"/>
      <c r="G86" s="103"/>
      <c r="H86" s="103"/>
      <c r="I86" s="103"/>
      <c r="J86" s="103"/>
      <c r="K86" s="103"/>
      <c r="L86" s="45"/>
      <c r="M86" s="45"/>
      <c r="N86" s="45"/>
    </row>
    <row r="87" ht="14.5" spans="1:14">
      <c r="A87" s="45"/>
      <c r="B87" s="125"/>
      <c r="C87" s="125"/>
      <c r="D87" s="125"/>
      <c r="E87" s="133"/>
      <c r="F87" s="133"/>
      <c r="G87" s="133"/>
      <c r="H87" s="133"/>
      <c r="I87" s="133"/>
      <c r="J87" s="133"/>
      <c r="K87" s="133"/>
      <c r="L87" s="45"/>
      <c r="M87" s="45"/>
      <c r="N87" s="45"/>
    </row>
    <row r="88" ht="14.5" spans="1:14">
      <c r="A88" s="45"/>
      <c r="B88" s="103"/>
      <c r="C88" s="103"/>
      <c r="D88" s="93"/>
      <c r="E88" s="103"/>
      <c r="F88" s="103"/>
      <c r="G88" s="103"/>
      <c r="H88" s="103"/>
      <c r="I88" s="103"/>
      <c r="J88" s="103"/>
      <c r="K88" s="103"/>
      <c r="L88" s="45"/>
      <c r="M88" s="45"/>
      <c r="N88" s="45"/>
    </row>
    <row r="89" ht="14.5" spans="1:14">
      <c r="A89" s="45"/>
      <c r="B89" s="103"/>
      <c r="C89" s="130"/>
      <c r="D89" s="103"/>
      <c r="E89" s="103"/>
      <c r="F89" s="103"/>
      <c r="G89" s="103"/>
      <c r="H89" s="103"/>
      <c r="I89" s="103"/>
      <c r="J89" s="103"/>
      <c r="K89" s="103"/>
      <c r="L89" s="45"/>
      <c r="M89" s="45"/>
      <c r="N89" s="45"/>
    </row>
    <row r="90" ht="14.5" spans="1:14">
      <c r="A90" s="45"/>
      <c r="B90" s="103"/>
      <c r="C90" s="130"/>
      <c r="D90" s="103"/>
      <c r="E90" s="103"/>
      <c r="F90" s="103"/>
      <c r="G90" s="103"/>
      <c r="H90" s="103"/>
      <c r="I90" s="103"/>
      <c r="J90" s="103"/>
      <c r="K90" s="103"/>
      <c r="L90" s="45"/>
      <c r="M90" s="45"/>
      <c r="N90" s="45"/>
    </row>
    <row r="91" ht="14.5" spans="1:14">
      <c r="A91" s="45"/>
      <c r="B91" s="103"/>
      <c r="C91" s="93"/>
      <c r="D91" s="103"/>
      <c r="E91" s="103"/>
      <c r="F91" s="103"/>
      <c r="G91" s="103"/>
      <c r="H91" s="103"/>
      <c r="I91" s="103"/>
      <c r="J91" s="103"/>
      <c r="K91" s="103"/>
      <c r="L91" s="45"/>
      <c r="M91" s="45"/>
      <c r="N91" s="45"/>
    </row>
    <row r="92" ht="14.5" spans="1:14">
      <c r="A92" s="45"/>
      <c r="B92" s="103"/>
      <c r="C92" s="47"/>
      <c r="D92" s="103"/>
      <c r="E92" s="103"/>
      <c r="F92" s="103"/>
      <c r="G92" s="103"/>
      <c r="H92" s="103"/>
      <c r="I92" s="103"/>
      <c r="J92" s="103"/>
      <c r="K92" s="103"/>
      <c r="L92" s="45"/>
      <c r="M92" s="45"/>
      <c r="N92" s="45"/>
    </row>
    <row r="93" ht="14.5" spans="1:14">
      <c r="A93" s="45"/>
      <c r="B93" s="103"/>
      <c r="C93" s="93"/>
      <c r="D93" s="103"/>
      <c r="E93" s="103"/>
      <c r="F93" s="103"/>
      <c r="G93" s="103"/>
      <c r="H93" s="103"/>
      <c r="I93" s="103"/>
      <c r="J93" s="103"/>
      <c r="K93" s="103"/>
      <c r="L93" s="45"/>
      <c r="M93" s="45"/>
      <c r="N93" s="45"/>
    </row>
    <row r="94" ht="14.5" spans="1:14">
      <c r="A94" s="45"/>
      <c r="B94" s="103"/>
      <c r="C94" s="93"/>
      <c r="D94" s="103"/>
      <c r="E94" s="103"/>
      <c r="F94" s="103"/>
      <c r="G94" s="103"/>
      <c r="H94" s="103"/>
      <c r="I94" s="103"/>
      <c r="J94" s="103"/>
      <c r="K94" s="103"/>
      <c r="L94" s="45"/>
      <c r="M94" s="45"/>
      <c r="N94" s="45"/>
    </row>
    <row r="95" ht="14.5" spans="1:14">
      <c r="A95" s="45"/>
      <c r="B95" s="103"/>
      <c r="C95" s="93"/>
      <c r="D95" s="103"/>
      <c r="E95" s="103"/>
      <c r="F95" s="103"/>
      <c r="G95" s="103"/>
      <c r="H95" s="103"/>
      <c r="I95" s="103"/>
      <c r="J95" s="103"/>
      <c r="K95" s="103"/>
      <c r="L95" s="45"/>
      <c r="M95" s="45"/>
      <c r="N95" s="45"/>
    </row>
    <row r="96" ht="14.5" spans="1:14">
      <c r="A96" s="45"/>
      <c r="B96" s="103"/>
      <c r="C96" s="103"/>
      <c r="D96" s="93"/>
      <c r="E96" s="103"/>
      <c r="F96" s="103"/>
      <c r="G96" s="103"/>
      <c r="H96" s="103"/>
      <c r="I96" s="103"/>
      <c r="J96" s="103"/>
      <c r="K96" s="103"/>
      <c r="L96" s="45"/>
      <c r="M96" s="45"/>
      <c r="N96" s="45"/>
    </row>
    <row r="97" ht="14.5" spans="1:14">
      <c r="A97" s="45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45"/>
      <c r="M97" s="45"/>
      <c r="N97" s="45"/>
    </row>
    <row r="98" ht="14.5" spans="1:14">
      <c r="A98" s="45"/>
      <c r="B98" s="103"/>
      <c r="C98" s="93"/>
      <c r="D98" s="103"/>
      <c r="E98" s="103"/>
      <c r="F98" s="103"/>
      <c r="G98" s="103"/>
      <c r="H98" s="103"/>
      <c r="I98" s="103"/>
      <c r="J98" s="103"/>
      <c r="K98" s="103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K22" sqref="K22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5</v>
      </c>
      <c r="F3" s="70"/>
      <c r="G3" s="70"/>
      <c r="H3" s="70"/>
      <c r="I3" s="103"/>
      <c r="J3" s="103"/>
      <c r="K3" s="110" t="s">
        <v>4</v>
      </c>
      <c r="L3" s="110"/>
      <c r="M3" s="110"/>
      <c r="N3" s="110"/>
      <c r="O3" s="110"/>
      <c r="P3" s="110"/>
      <c r="Q3" s="110"/>
    </row>
    <row r="4" ht="26.75" spans="3:27">
      <c r="C4" s="101" t="s">
        <v>7</v>
      </c>
      <c r="D4" s="101" t="s">
        <v>15</v>
      </c>
      <c r="E4" s="101" t="s">
        <v>16</v>
      </c>
      <c r="F4" s="101" t="s">
        <v>30</v>
      </c>
      <c r="G4" s="102" t="s">
        <v>51</v>
      </c>
      <c r="H4" s="102" t="s">
        <v>52</v>
      </c>
      <c r="I4" s="111"/>
      <c r="J4" s="111"/>
      <c r="K4" s="112" t="s">
        <v>6</v>
      </c>
      <c r="L4" s="112" t="s">
        <v>7</v>
      </c>
      <c r="M4" s="112" t="s">
        <v>8</v>
      </c>
      <c r="N4" s="112" t="s">
        <v>9</v>
      </c>
      <c r="O4" s="112" t="s">
        <v>10</v>
      </c>
      <c r="P4" s="112" t="s">
        <v>11</v>
      </c>
      <c r="Q4" s="112" t="s">
        <v>12</v>
      </c>
      <c r="V4" s="42"/>
      <c r="W4" s="42"/>
      <c r="X4" s="42"/>
      <c r="Y4" s="42"/>
      <c r="Z4" s="42"/>
      <c r="AA4" s="42"/>
    </row>
    <row r="5" ht="14.5" spans="3:27">
      <c r="C5" s="93" t="s">
        <v>53</v>
      </c>
      <c r="D5" s="103" t="s">
        <v>54</v>
      </c>
      <c r="E5" s="93" t="s">
        <v>39</v>
      </c>
      <c r="F5" s="103">
        <v>1</v>
      </c>
      <c r="G5" s="104"/>
      <c r="H5" s="105">
        <v>1</v>
      </c>
      <c r="I5" s="113"/>
      <c r="J5" s="103"/>
      <c r="K5" s="110" t="s">
        <v>55</v>
      </c>
      <c r="L5" s="114" t="s">
        <v>56</v>
      </c>
      <c r="M5" s="110" t="s">
        <v>57</v>
      </c>
      <c r="N5" s="110" t="s">
        <v>27</v>
      </c>
      <c r="O5" s="114" t="s">
        <v>58</v>
      </c>
      <c r="P5" s="110" t="s">
        <v>59</v>
      </c>
      <c r="Q5" s="110"/>
      <c r="V5" s="42"/>
      <c r="W5" s="42"/>
      <c r="X5" s="42"/>
      <c r="Y5" s="42"/>
      <c r="Z5" s="42"/>
      <c r="AA5" s="42"/>
    </row>
    <row r="6" ht="14.5" spans="3:27">
      <c r="C6" s="93" t="s">
        <v>60</v>
      </c>
      <c r="D6" s="106" t="s">
        <v>61</v>
      </c>
      <c r="E6" s="93" t="s">
        <v>37</v>
      </c>
      <c r="F6" s="103">
        <v>1</v>
      </c>
      <c r="G6" s="104"/>
      <c r="H6" s="105">
        <v>1</v>
      </c>
      <c r="I6" s="115"/>
      <c r="J6" s="103"/>
      <c r="K6" s="110"/>
      <c r="L6" s="93" t="s">
        <v>62</v>
      </c>
      <c r="M6" s="116"/>
      <c r="N6" s="116" t="s">
        <v>27</v>
      </c>
      <c r="O6" s="116" t="s">
        <v>28</v>
      </c>
      <c r="P6" s="116"/>
      <c r="Q6" s="110"/>
      <c r="V6" s="42"/>
      <c r="W6" s="109"/>
      <c r="X6" s="109"/>
      <c r="Y6" s="109"/>
      <c r="Z6" s="109"/>
      <c r="AA6" s="42"/>
    </row>
    <row r="7" ht="14.5" spans="3:27">
      <c r="C7" s="103" t="s">
        <v>63</v>
      </c>
      <c r="D7" s="103" t="s">
        <v>61</v>
      </c>
      <c r="E7" s="103" t="s">
        <v>43</v>
      </c>
      <c r="F7" s="103">
        <v>1</v>
      </c>
      <c r="G7" s="103"/>
      <c r="H7" s="105">
        <v>1</v>
      </c>
      <c r="I7" s="106"/>
      <c r="J7" s="103"/>
      <c r="K7" s="110"/>
      <c r="L7" s="47" t="s">
        <v>64</v>
      </c>
      <c r="M7" s="116"/>
      <c r="N7" s="116" t="s">
        <v>27</v>
      </c>
      <c r="O7" s="116" t="s">
        <v>28</v>
      </c>
      <c r="P7" s="116"/>
      <c r="Q7" s="110"/>
      <c r="V7" s="42"/>
      <c r="W7" s="42"/>
      <c r="X7" s="42"/>
      <c r="Y7" s="42"/>
      <c r="Z7" s="42"/>
      <c r="AA7" s="42"/>
    </row>
    <row r="8" ht="14.5" spans="3:27">
      <c r="C8" s="103" t="s">
        <v>65</v>
      </c>
      <c r="D8" s="103" t="s">
        <v>66</v>
      </c>
      <c r="E8" s="103" t="s">
        <v>36</v>
      </c>
      <c r="F8" s="103">
        <v>1</v>
      </c>
      <c r="G8" s="103"/>
      <c r="H8" s="105">
        <v>1</v>
      </c>
      <c r="I8" s="117"/>
      <c r="J8" s="70"/>
      <c r="K8" s="110"/>
      <c r="L8" s="93" t="s">
        <v>67</v>
      </c>
      <c r="M8" s="116"/>
      <c r="N8" s="116" t="s">
        <v>27</v>
      </c>
      <c r="O8" s="116" t="s">
        <v>28</v>
      </c>
      <c r="P8" s="116"/>
      <c r="Q8" s="110"/>
      <c r="V8" s="42"/>
      <c r="W8" s="109"/>
      <c r="X8" s="109"/>
      <c r="Y8" s="109"/>
      <c r="Z8" s="109"/>
      <c r="AA8" s="42"/>
    </row>
    <row r="9" ht="14.5" spans="3:27">
      <c r="C9" s="47" t="s">
        <v>64</v>
      </c>
      <c r="D9" s="93" t="s">
        <v>68</v>
      </c>
      <c r="E9" s="45" t="s">
        <v>38</v>
      </c>
      <c r="F9" s="103">
        <v>1</v>
      </c>
      <c r="G9" s="103"/>
      <c r="H9" s="105">
        <v>1</v>
      </c>
      <c r="I9" s="117"/>
      <c r="J9" s="70"/>
      <c r="K9" s="110"/>
      <c r="L9" s="93" t="s">
        <v>53</v>
      </c>
      <c r="M9" s="118" t="s">
        <v>69</v>
      </c>
      <c r="N9" s="118" t="s">
        <v>27</v>
      </c>
      <c r="O9" s="118" t="s">
        <v>28</v>
      </c>
      <c r="P9" s="26"/>
      <c r="Q9" s="110"/>
      <c r="V9" s="42"/>
      <c r="W9" s="109"/>
      <c r="X9" s="109"/>
      <c r="Y9" s="109"/>
      <c r="Z9" s="109"/>
      <c r="AA9" s="42"/>
    </row>
    <row r="10" ht="14.5" spans="3:27">
      <c r="C10" s="93" t="s">
        <v>67</v>
      </c>
      <c r="D10" s="107" t="s">
        <v>70</v>
      </c>
      <c r="E10" s="103" t="s">
        <v>40</v>
      </c>
      <c r="F10" s="103">
        <v>1</v>
      </c>
      <c r="G10" s="103"/>
      <c r="H10" s="105">
        <v>1</v>
      </c>
      <c r="I10" s="117"/>
      <c r="J10" s="70"/>
      <c r="K10" s="110"/>
      <c r="L10" s="93" t="s">
        <v>60</v>
      </c>
      <c r="N10" s="118" t="s">
        <v>27</v>
      </c>
      <c r="O10" s="118" t="s">
        <v>28</v>
      </c>
      <c r="Q10" s="110"/>
      <c r="V10" s="42"/>
      <c r="W10" s="109"/>
      <c r="X10" s="109"/>
      <c r="Y10" s="109"/>
      <c r="Z10" s="109"/>
      <c r="AA10" s="42"/>
    </row>
    <row r="11" ht="14.5" spans="3:27">
      <c r="C11" s="93" t="s">
        <v>62</v>
      </c>
      <c r="D11" s="47" t="s">
        <v>71</v>
      </c>
      <c r="E11" s="45" t="s">
        <v>42</v>
      </c>
      <c r="F11" s="103">
        <v>1</v>
      </c>
      <c r="G11" s="103"/>
      <c r="H11" s="105">
        <v>1</v>
      </c>
      <c r="I11" s="117"/>
      <c r="J11" s="70"/>
      <c r="K11" s="110"/>
      <c r="L11" s="70" t="s">
        <v>65</v>
      </c>
      <c r="M11" s="110"/>
      <c r="N11" s="110" t="s">
        <v>27</v>
      </c>
      <c r="O11" s="110" t="s">
        <v>28</v>
      </c>
      <c r="P11" s="114" t="s">
        <v>72</v>
      </c>
      <c r="Q11" s="110"/>
      <c r="V11" s="42"/>
      <c r="W11" s="42"/>
      <c r="X11" s="42"/>
      <c r="Y11" s="42"/>
      <c r="Z11" s="42"/>
      <c r="AA11" s="42"/>
    </row>
    <row r="12" ht="14.5" spans="3:27">
      <c r="C12" s="93" t="s">
        <v>56</v>
      </c>
      <c r="D12" s="93" t="s">
        <v>73</v>
      </c>
      <c r="E12" s="103" t="s">
        <v>35</v>
      </c>
      <c r="F12" s="103">
        <v>1</v>
      </c>
      <c r="G12" s="104"/>
      <c r="H12" s="108">
        <v>31.54</v>
      </c>
      <c r="I12" s="117"/>
      <c r="J12" s="70"/>
      <c r="K12" s="118"/>
      <c r="L12" s="119" t="s">
        <v>63</v>
      </c>
      <c r="M12" s="120"/>
      <c r="N12" s="120" t="s">
        <v>27</v>
      </c>
      <c r="O12" s="120" t="s">
        <v>28</v>
      </c>
      <c r="P12" s="120"/>
      <c r="Q12" s="118"/>
      <c r="V12" s="42"/>
      <c r="W12" s="42"/>
      <c r="X12" s="42"/>
      <c r="Y12" s="42"/>
      <c r="Z12" s="42"/>
      <c r="AA12" s="42"/>
    </row>
    <row r="13" ht="14.5" spans="3:27">
      <c r="C13" s="103"/>
      <c r="D13" s="103"/>
      <c r="E13" s="93"/>
      <c r="F13" s="103"/>
      <c r="G13" s="104"/>
      <c r="H13" s="45"/>
      <c r="I13" s="70"/>
      <c r="J13" s="70"/>
      <c r="K13" s="118"/>
      <c r="P13" s="70"/>
      <c r="Q13" s="118"/>
      <c r="V13" s="42"/>
      <c r="W13" s="42"/>
      <c r="X13" s="42"/>
      <c r="Y13" s="42"/>
      <c r="Z13" s="42"/>
      <c r="AA13" s="42"/>
    </row>
    <row r="14" ht="14.5" spans="3:27">
      <c r="C14" s="43"/>
      <c r="D14" s="109"/>
      <c r="E14" s="43"/>
      <c r="F14" s="42"/>
      <c r="G14" s="42"/>
      <c r="H14" s="42"/>
      <c r="I14" s="42"/>
      <c r="J14" s="70"/>
      <c r="K14" s="118"/>
      <c r="Q14" s="121"/>
      <c r="V14" s="42"/>
      <c r="W14" s="42"/>
      <c r="X14" s="42"/>
      <c r="Y14" s="42"/>
      <c r="Z14" s="42"/>
      <c r="AA14" s="42"/>
    </row>
    <row r="15" ht="14.5" spans="3:27">
      <c r="C15" s="103"/>
      <c r="D15" s="109"/>
      <c r="E15" s="103"/>
      <c r="F15" s="109"/>
      <c r="G15" s="42"/>
      <c r="H15" s="42"/>
      <c r="I15" s="42"/>
      <c r="J15" s="70"/>
      <c r="K15" s="121"/>
      <c r="L15" s="103"/>
      <c r="M15" s="122"/>
      <c r="N15" s="122"/>
      <c r="O15" s="110"/>
      <c r="Q15" s="26"/>
      <c r="V15" s="42"/>
      <c r="W15" s="42"/>
      <c r="X15" s="42"/>
      <c r="Y15" s="42"/>
      <c r="Z15" s="42"/>
      <c r="AA15" s="42"/>
    </row>
    <row r="16" ht="14.5" spans="3:27">
      <c r="C16" s="103"/>
      <c r="D16" s="107"/>
      <c r="E16" s="103"/>
      <c r="F16" s="45"/>
      <c r="G16" s="45"/>
      <c r="H16" s="45"/>
      <c r="I16" s="42"/>
      <c r="J16" s="42"/>
      <c r="K16" s="42"/>
      <c r="L16" s="103"/>
      <c r="M16" s="122"/>
      <c r="N16" s="122"/>
      <c r="O16" s="110"/>
      <c r="V16" s="42"/>
      <c r="W16" s="42"/>
      <c r="X16" s="42"/>
      <c r="Y16" s="42"/>
      <c r="Z16" s="42"/>
      <c r="AA16" s="42"/>
    </row>
    <row r="17" ht="14.5" spans="3:27">
      <c r="C17" s="103"/>
      <c r="D17" s="103"/>
      <c r="E17" s="103"/>
      <c r="F17" s="45"/>
      <c r="G17" s="45"/>
      <c r="H17" s="45"/>
      <c r="I17" s="45"/>
      <c r="J17" s="42"/>
      <c r="K17" s="42"/>
      <c r="L17" s="103"/>
      <c r="M17" s="122"/>
      <c r="N17" s="122"/>
      <c r="O17" s="110"/>
      <c r="V17" s="42"/>
      <c r="W17" s="42"/>
      <c r="X17" s="42"/>
      <c r="Y17" s="42"/>
      <c r="Z17" s="42"/>
      <c r="AA17" s="42"/>
    </row>
    <row r="18" ht="14.5" spans="3:27">
      <c r="C18" s="103"/>
      <c r="D18" s="103"/>
      <c r="E18" s="103"/>
      <c r="F18" s="45"/>
      <c r="G18" s="45"/>
      <c r="H18" s="45"/>
      <c r="I18" s="45"/>
      <c r="J18" s="42"/>
      <c r="K18" s="42"/>
      <c r="L18" s="103"/>
      <c r="M18" s="122"/>
      <c r="N18" s="122"/>
      <c r="O18" s="110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H20" sqref="H20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5</v>
      </c>
      <c r="D4" s="27"/>
      <c r="E4" s="28"/>
      <c r="J4" s="27"/>
      <c r="K4" s="28"/>
    </row>
    <row r="5" ht="14.5" spans="2:12">
      <c r="B5" s="85" t="s">
        <v>14</v>
      </c>
      <c r="C5" s="85" t="s">
        <v>74</v>
      </c>
      <c r="D5" s="85" t="s">
        <v>75</v>
      </c>
      <c r="E5" s="86">
        <v>2020</v>
      </c>
      <c r="F5" s="83" t="s">
        <v>17</v>
      </c>
      <c r="G5" s="83" t="s">
        <v>18</v>
      </c>
      <c r="H5" s="83" t="s">
        <v>19</v>
      </c>
      <c r="I5" s="83" t="s">
        <v>20</v>
      </c>
      <c r="J5" s="83" t="s">
        <v>21</v>
      </c>
      <c r="K5" s="83" t="s">
        <v>22</v>
      </c>
      <c r="L5" s="83" t="s">
        <v>23</v>
      </c>
    </row>
    <row r="6" ht="20" spans="2:16">
      <c r="B6" s="87" t="s">
        <v>76</v>
      </c>
      <c r="C6" s="87" t="s">
        <v>77</v>
      </c>
      <c r="D6" s="87" t="s">
        <v>78</v>
      </c>
      <c r="E6" s="88" t="s">
        <v>79</v>
      </c>
      <c r="F6" s="89"/>
      <c r="G6" s="89"/>
      <c r="H6" s="89"/>
      <c r="I6" s="89"/>
      <c r="J6" s="89"/>
      <c r="K6" s="89"/>
      <c r="L6" s="89"/>
      <c r="P6" t="s">
        <v>80</v>
      </c>
    </row>
    <row r="7" spans="2:12">
      <c r="B7" s="90" t="s">
        <v>81</v>
      </c>
      <c r="C7" s="90"/>
      <c r="D7" s="90"/>
      <c r="E7" s="91"/>
      <c r="F7" s="92"/>
      <c r="G7" s="92"/>
      <c r="H7" s="90"/>
      <c r="I7" s="90"/>
      <c r="J7" s="90"/>
      <c r="K7" s="90"/>
      <c r="L7" s="92"/>
    </row>
    <row r="8" ht="14.5" spans="2:22">
      <c r="B8" s="47" t="s">
        <v>82</v>
      </c>
      <c r="C8" s="47" t="s">
        <v>34</v>
      </c>
      <c r="D8" s="47" t="s">
        <v>27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8">
        <f>DATA_SOURCE!X13</f>
        <v>7.4</v>
      </c>
      <c r="Q8" s="98">
        <f>DATA_SOURCE!AW13</f>
        <v>34.2</v>
      </c>
      <c r="R8" s="98">
        <f>DATA_SOURCE!BV13</f>
        <v>60</v>
      </c>
      <c r="S8" s="98">
        <f>DATA_SOURCE!CU13</f>
        <v>24.9</v>
      </c>
      <c r="T8" s="98">
        <f>DATA_SOURCE!DT13</f>
        <v>74.5</v>
      </c>
      <c r="U8" s="98">
        <f>DATA_SOURCE!ES13</f>
        <v>56.6</v>
      </c>
      <c r="V8" s="98">
        <f>DATA_SOURCE!FR13</f>
        <v>32.3</v>
      </c>
    </row>
    <row r="9" ht="14.5" spans="2:12">
      <c r="B9" s="47" t="s">
        <v>82</v>
      </c>
      <c r="C9" s="93" t="s">
        <v>41</v>
      </c>
      <c r="D9" s="47" t="s">
        <v>27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3"/>
      <c r="D10" s="47"/>
      <c r="E10" s="52"/>
      <c r="F10" s="45"/>
      <c r="G10" s="45"/>
      <c r="H10" s="47"/>
      <c r="I10" s="47"/>
      <c r="J10" s="99"/>
      <c r="K10" s="100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9"/>
      <c r="K11" s="100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9"/>
      <c r="K12" s="100"/>
      <c r="L12" s="45"/>
      <c r="P12" t="s">
        <v>83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9"/>
      <c r="K13" s="100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9"/>
      <c r="K15" s="100"/>
    </row>
    <row r="16" spans="2:11">
      <c r="B16" s="45"/>
      <c r="C16" s="45"/>
      <c r="D16" s="45"/>
      <c r="E16" s="45"/>
      <c r="F16" s="45"/>
      <c r="G16" s="45"/>
      <c r="H16" s="47"/>
      <c r="I16" s="47"/>
      <c r="J16" s="99"/>
      <c r="K16" s="100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9"/>
      <c r="K17" s="100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9"/>
      <c r="K18" s="100"/>
    </row>
    <row r="19" ht="13" spans="2:11">
      <c r="B19" s="54"/>
      <c r="C19" s="54"/>
      <c r="D19" s="94"/>
      <c r="E19" s="54"/>
      <c r="F19" s="54"/>
      <c r="G19" s="45"/>
      <c r="H19" s="47"/>
      <c r="I19" s="47"/>
      <c r="J19" s="99"/>
      <c r="K19" s="100"/>
    </row>
    <row r="20" ht="13" spans="2:11">
      <c r="B20" s="95" t="s">
        <v>14</v>
      </c>
      <c r="C20" s="95" t="s">
        <v>74</v>
      </c>
      <c r="D20" s="95" t="s">
        <v>84</v>
      </c>
      <c r="E20" s="95">
        <v>2020</v>
      </c>
      <c r="F20" s="96" t="s">
        <v>85</v>
      </c>
      <c r="G20" s="45"/>
      <c r="H20" s="47"/>
      <c r="I20" s="47"/>
      <c r="J20" s="99"/>
      <c r="K20" s="100"/>
    </row>
    <row r="21" ht="20" spans="2:11">
      <c r="B21" s="97" t="s">
        <v>76</v>
      </c>
      <c r="C21" s="97" t="s">
        <v>77</v>
      </c>
      <c r="D21" s="97"/>
      <c r="E21" s="97"/>
      <c r="F21" s="54"/>
      <c r="G21" s="45"/>
      <c r="H21" s="47"/>
      <c r="I21" s="47"/>
      <c r="J21" s="99"/>
      <c r="K21" s="100"/>
    </row>
    <row r="22" spans="2:11">
      <c r="B22" s="97" t="s">
        <v>81</v>
      </c>
      <c r="C22" s="97"/>
      <c r="D22" s="97"/>
      <c r="E22" s="97"/>
      <c r="F22" s="54"/>
      <c r="G22" s="45"/>
      <c r="H22" s="47"/>
      <c r="I22" s="47"/>
      <c r="J22" s="99"/>
      <c r="K22" s="100"/>
    </row>
    <row r="23" spans="2:11">
      <c r="B23" s="54" t="s">
        <v>86</v>
      </c>
      <c r="C23" s="47" t="s">
        <v>34</v>
      </c>
      <c r="D23" s="57" t="s">
        <v>87</v>
      </c>
      <c r="E23" s="57">
        <v>0.0941780821917808</v>
      </c>
      <c r="F23" s="54" t="s">
        <v>88</v>
      </c>
      <c r="G23" s="45"/>
      <c r="H23" s="47"/>
      <c r="I23" s="47"/>
      <c r="J23" s="99"/>
      <c r="K23" s="100"/>
    </row>
    <row r="24" spans="2:11">
      <c r="B24" s="54" t="s">
        <v>86</v>
      </c>
      <c r="C24" s="47" t="s">
        <v>34</v>
      </c>
      <c r="D24" s="57" t="s">
        <v>89</v>
      </c>
      <c r="E24" s="57">
        <v>0.102739726027397</v>
      </c>
      <c r="F24" s="54" t="s">
        <v>88</v>
      </c>
      <c r="G24" s="45"/>
      <c r="H24" s="47"/>
      <c r="I24" s="47"/>
      <c r="J24" s="99"/>
      <c r="K24" s="100"/>
    </row>
    <row r="25" spans="2:11">
      <c r="B25" s="54" t="s">
        <v>86</v>
      </c>
      <c r="C25" s="47" t="s">
        <v>34</v>
      </c>
      <c r="D25" s="57" t="s">
        <v>90</v>
      </c>
      <c r="E25" s="57">
        <v>0.00856164383561644</v>
      </c>
      <c r="F25" s="54" t="s">
        <v>88</v>
      </c>
      <c r="G25" s="45"/>
      <c r="H25" s="47"/>
      <c r="I25" s="47"/>
      <c r="J25" s="99"/>
      <c r="K25" s="100"/>
    </row>
    <row r="26" spans="2:11">
      <c r="B26" s="54" t="s">
        <v>86</v>
      </c>
      <c r="C26" s="47" t="s">
        <v>34</v>
      </c>
      <c r="D26" s="57" t="s">
        <v>91</v>
      </c>
      <c r="E26" s="57">
        <v>0.126826484018265</v>
      </c>
      <c r="F26" s="54" t="s">
        <v>88</v>
      </c>
      <c r="G26" s="45"/>
      <c r="H26" s="47"/>
      <c r="I26" s="47"/>
      <c r="J26" s="99"/>
      <c r="K26" s="100"/>
    </row>
    <row r="27" spans="2:11">
      <c r="B27" s="54" t="s">
        <v>86</v>
      </c>
      <c r="C27" s="47" t="s">
        <v>34</v>
      </c>
      <c r="D27" s="57" t="s">
        <v>92</v>
      </c>
      <c r="E27" s="57">
        <v>0.138356164383562</v>
      </c>
      <c r="F27" s="54" t="s">
        <v>88</v>
      </c>
      <c r="G27" s="45"/>
      <c r="H27" s="47"/>
      <c r="I27" s="47"/>
      <c r="J27" s="99"/>
      <c r="K27" s="100"/>
    </row>
    <row r="28" spans="2:11">
      <c r="B28" s="54" t="s">
        <v>86</v>
      </c>
      <c r="C28" s="47" t="s">
        <v>34</v>
      </c>
      <c r="D28" s="57" t="s">
        <v>93</v>
      </c>
      <c r="E28" s="57">
        <v>0.0115296803652968</v>
      </c>
      <c r="F28" s="54" t="s">
        <v>88</v>
      </c>
      <c r="G28" s="45"/>
      <c r="H28" s="47"/>
      <c r="I28" s="47"/>
      <c r="J28" s="99"/>
      <c r="K28" s="100"/>
    </row>
    <row r="29" spans="2:11">
      <c r="B29" s="54" t="s">
        <v>86</v>
      </c>
      <c r="C29" s="47" t="s">
        <v>34</v>
      </c>
      <c r="D29" s="57" t="s">
        <v>94</v>
      </c>
      <c r="E29" s="57">
        <v>0.0992009132420091</v>
      </c>
      <c r="F29" s="54" t="s">
        <v>88</v>
      </c>
      <c r="G29" s="45"/>
      <c r="H29" s="47"/>
      <c r="I29" s="47"/>
      <c r="J29" s="99"/>
      <c r="K29" s="100"/>
    </row>
    <row r="30" spans="2:11">
      <c r="B30" s="54" t="s">
        <v>86</v>
      </c>
      <c r="C30" s="47" t="s">
        <v>34</v>
      </c>
      <c r="D30" s="57" t="s">
        <v>95</v>
      </c>
      <c r="E30" s="57">
        <v>0.108219178082192</v>
      </c>
      <c r="F30" s="54" t="s">
        <v>88</v>
      </c>
      <c r="G30" s="45"/>
      <c r="H30" s="47"/>
      <c r="I30" s="47"/>
      <c r="J30" s="99"/>
      <c r="K30" s="100"/>
    </row>
    <row r="31" spans="2:11">
      <c r="B31" s="54" t="s">
        <v>86</v>
      </c>
      <c r="C31" s="47" t="s">
        <v>34</v>
      </c>
      <c r="D31" s="57" t="s">
        <v>96</v>
      </c>
      <c r="E31" s="57">
        <v>0.00901826484018265</v>
      </c>
      <c r="F31" s="54" t="s">
        <v>88</v>
      </c>
      <c r="G31" s="45"/>
      <c r="H31" s="47"/>
      <c r="I31" s="47"/>
      <c r="J31" s="99"/>
      <c r="K31" s="100"/>
    </row>
    <row r="32" spans="2:11">
      <c r="B32" s="54" t="s">
        <v>86</v>
      </c>
      <c r="C32" s="47" t="s">
        <v>34</v>
      </c>
      <c r="D32" s="57" t="s">
        <v>97</v>
      </c>
      <c r="E32" s="57">
        <v>0.138127853881279</v>
      </c>
      <c r="F32" s="54" t="s">
        <v>88</v>
      </c>
      <c r="G32" s="45"/>
      <c r="H32" s="45"/>
      <c r="I32" s="45"/>
      <c r="J32" s="45"/>
      <c r="K32" s="45"/>
    </row>
    <row r="33" spans="2:11">
      <c r="B33" s="54" t="s">
        <v>86</v>
      </c>
      <c r="C33" s="47" t="s">
        <v>34</v>
      </c>
      <c r="D33" s="57" t="s">
        <v>98</v>
      </c>
      <c r="E33" s="57">
        <v>0.150684931506849</v>
      </c>
      <c r="F33" s="54" t="s">
        <v>88</v>
      </c>
      <c r="G33" s="45"/>
      <c r="H33" s="45"/>
      <c r="I33" s="45"/>
      <c r="J33" s="45"/>
      <c r="K33" s="45"/>
    </row>
    <row r="34" spans="2:11">
      <c r="B34" s="54" t="s">
        <v>86</v>
      </c>
      <c r="C34" s="47" t="s">
        <v>34</v>
      </c>
      <c r="D34" s="57" t="s">
        <v>99</v>
      </c>
      <c r="E34" s="57">
        <v>0.0125570776255708</v>
      </c>
      <c r="F34" s="54" t="s">
        <v>88</v>
      </c>
      <c r="G34" s="45"/>
      <c r="H34" s="45"/>
      <c r="I34" s="45"/>
      <c r="J34" s="45"/>
      <c r="K34" s="45"/>
    </row>
    <row r="35" ht="14.5" spans="2:11">
      <c r="B35" s="54" t="s">
        <v>86</v>
      </c>
      <c r="C35" s="93" t="s">
        <v>41</v>
      </c>
      <c r="D35" s="57" t="s">
        <v>87</v>
      </c>
      <c r="E35" s="57">
        <v>0.0941780821917808</v>
      </c>
      <c r="F35" s="54" t="s">
        <v>88</v>
      </c>
      <c r="G35" s="45"/>
      <c r="H35" s="45"/>
      <c r="I35" s="45"/>
      <c r="J35" s="45"/>
      <c r="K35" s="45"/>
    </row>
    <row r="36" ht="14.5" spans="2:11">
      <c r="B36" s="54" t="s">
        <v>86</v>
      </c>
      <c r="C36" s="93" t="s">
        <v>41</v>
      </c>
      <c r="D36" s="57" t="s">
        <v>89</v>
      </c>
      <c r="E36" s="57">
        <v>0.102739726027397</v>
      </c>
      <c r="F36" s="54" t="s">
        <v>88</v>
      </c>
      <c r="G36" s="45"/>
      <c r="H36" s="45"/>
      <c r="I36" s="45"/>
      <c r="J36" s="45"/>
      <c r="K36" s="45"/>
    </row>
    <row r="37" ht="14.5" spans="2:11">
      <c r="B37" s="54" t="s">
        <v>86</v>
      </c>
      <c r="C37" s="93" t="s">
        <v>41</v>
      </c>
      <c r="D37" s="57" t="s">
        <v>90</v>
      </c>
      <c r="E37" s="57">
        <v>0.00856164383561644</v>
      </c>
      <c r="F37" s="54" t="s">
        <v>88</v>
      </c>
      <c r="G37" s="45"/>
      <c r="H37" s="45"/>
      <c r="I37" s="45"/>
      <c r="J37" s="45"/>
      <c r="K37" s="45"/>
    </row>
    <row r="38" ht="14.5" spans="2:6">
      <c r="B38" s="54" t="s">
        <v>86</v>
      </c>
      <c r="C38" s="93" t="s">
        <v>41</v>
      </c>
      <c r="D38" s="57" t="s">
        <v>91</v>
      </c>
      <c r="E38" s="57">
        <v>0.126826484018265</v>
      </c>
      <c r="F38" s="54" t="s">
        <v>88</v>
      </c>
    </row>
    <row r="39" ht="14.5" spans="2:6">
      <c r="B39" s="54" t="s">
        <v>86</v>
      </c>
      <c r="C39" s="93" t="s">
        <v>41</v>
      </c>
      <c r="D39" s="57" t="s">
        <v>92</v>
      </c>
      <c r="E39" s="57">
        <v>0.138356164383562</v>
      </c>
      <c r="F39" s="54" t="s">
        <v>88</v>
      </c>
    </row>
    <row r="40" ht="14.5" spans="2:6">
      <c r="B40" s="54" t="s">
        <v>86</v>
      </c>
      <c r="C40" s="93" t="s">
        <v>41</v>
      </c>
      <c r="D40" s="57" t="s">
        <v>93</v>
      </c>
      <c r="E40" s="57">
        <v>0.0115296803652968</v>
      </c>
      <c r="F40" s="54" t="s">
        <v>88</v>
      </c>
    </row>
    <row r="41" ht="14.5" spans="2:6">
      <c r="B41" s="54" t="s">
        <v>86</v>
      </c>
      <c r="C41" s="93" t="s">
        <v>41</v>
      </c>
      <c r="D41" s="57" t="s">
        <v>94</v>
      </c>
      <c r="E41" s="57">
        <v>0.0992009132420091</v>
      </c>
      <c r="F41" s="54" t="s">
        <v>88</v>
      </c>
    </row>
    <row r="42" ht="14.5" spans="2:6">
      <c r="B42" s="54" t="s">
        <v>86</v>
      </c>
      <c r="C42" s="93" t="s">
        <v>41</v>
      </c>
      <c r="D42" s="57" t="s">
        <v>95</v>
      </c>
      <c r="E42" s="57">
        <v>0.108219178082192</v>
      </c>
      <c r="F42" s="54" t="s">
        <v>88</v>
      </c>
    </row>
    <row r="43" ht="14.5" spans="2:6">
      <c r="B43" s="54" t="s">
        <v>86</v>
      </c>
      <c r="C43" s="93" t="s">
        <v>41</v>
      </c>
      <c r="D43" s="57" t="s">
        <v>96</v>
      </c>
      <c r="E43" s="57">
        <v>0.00901826484018265</v>
      </c>
      <c r="F43" s="54" t="s">
        <v>88</v>
      </c>
    </row>
    <row r="44" ht="14.5" spans="2:6">
      <c r="B44" s="54" t="s">
        <v>86</v>
      </c>
      <c r="C44" s="93" t="s">
        <v>41</v>
      </c>
      <c r="D44" s="57" t="s">
        <v>97</v>
      </c>
      <c r="E44" s="57">
        <v>0.138127853881279</v>
      </c>
      <c r="F44" s="54" t="s">
        <v>88</v>
      </c>
    </row>
    <row r="45" ht="14.5" spans="2:6">
      <c r="B45" s="54" t="s">
        <v>86</v>
      </c>
      <c r="C45" s="93" t="s">
        <v>41</v>
      </c>
      <c r="D45" s="57" t="s">
        <v>98</v>
      </c>
      <c r="E45" s="57">
        <v>0.150684931506849</v>
      </c>
      <c r="F45" s="54" t="s">
        <v>88</v>
      </c>
    </row>
    <row r="46" ht="14.5" spans="2:6">
      <c r="B46" s="54" t="s">
        <v>86</v>
      </c>
      <c r="C46" s="93" t="s">
        <v>41</v>
      </c>
      <c r="D46" s="57" t="s">
        <v>99</v>
      </c>
      <c r="E46" s="57">
        <v>0.0125570776255708</v>
      </c>
      <c r="F46" s="54" t="s">
        <v>88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115" zoomScaleNormal="115" workbookViewId="0">
      <selection activeCell="F17" sqref="F17"/>
    </sheetView>
  </sheetViews>
  <sheetFormatPr defaultColWidth="9" defaultRowHeight="12.5"/>
  <cols>
    <col min="2" max="2" width="64.8181818181818" customWidth="1"/>
    <col min="3" max="7" width="12.8181818181818"/>
    <col min="8" max="8" width="8.45454545454546" customWidth="1"/>
    <col min="9" max="9" width="11.7272727272727" customWidth="1"/>
    <col min="14" max="14" width="33.1818181818182" customWidth="1"/>
    <col min="15" max="15" width="12.8181818181818"/>
    <col min="17" max="17" width="12.8181818181818"/>
    <col min="19" max="19" width="12.8181818181818"/>
  </cols>
  <sheetData>
    <row r="1" ht="14.5" spans="1:5">
      <c r="A1" s="28" t="s">
        <v>100</v>
      </c>
      <c r="B1" t="s">
        <v>101</v>
      </c>
      <c r="E1" s="70"/>
    </row>
    <row r="2" ht="18.5" spans="2:11">
      <c r="B2" s="154" t="s">
        <v>102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103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74</v>
      </c>
      <c r="C4" s="75" t="s">
        <v>39</v>
      </c>
      <c r="D4" s="75" t="s">
        <v>37</v>
      </c>
      <c r="E4" s="75" t="s">
        <v>36</v>
      </c>
      <c r="F4" s="75" t="s">
        <v>43</v>
      </c>
      <c r="G4" s="75" t="s">
        <v>38</v>
      </c>
      <c r="H4" s="75" t="s">
        <v>40</v>
      </c>
      <c r="I4" s="75" t="s">
        <v>42</v>
      </c>
      <c r="J4" s="75"/>
    </row>
    <row r="5" ht="14.5" spans="2:21">
      <c r="B5" s="76" t="s">
        <v>104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  <c r="O5" s="83" t="s">
        <v>17</v>
      </c>
      <c r="P5" s="83" t="s">
        <v>18</v>
      </c>
      <c r="Q5" s="83" t="s">
        <v>19</v>
      </c>
      <c r="R5" s="83" t="s">
        <v>20</v>
      </c>
      <c r="S5" s="83" t="s">
        <v>21</v>
      </c>
      <c r="T5" s="83" t="s">
        <v>22</v>
      </c>
      <c r="U5" s="83" t="s">
        <v>23</v>
      </c>
    </row>
    <row r="6" ht="13" spans="2:21">
      <c r="B6" s="79" t="s">
        <v>105</v>
      </c>
      <c r="C6" s="80"/>
      <c r="D6" s="80"/>
      <c r="E6" s="80"/>
      <c r="F6" s="81"/>
      <c r="G6" s="81"/>
      <c r="H6" s="81"/>
      <c r="I6" s="81"/>
      <c r="J6" s="81"/>
      <c r="K6" s="80"/>
      <c r="N6" t="s">
        <v>106</v>
      </c>
      <c r="O6">
        <f>Demands!F8*(1-AGR!E12)+Demands!F9</f>
        <v>5.2</v>
      </c>
      <c r="P6">
        <f>Demands!G8*(1-AGR!F12)+Demands!G9</f>
        <v>26.7</v>
      </c>
      <c r="Q6">
        <f>Demands!H8*(1-AGR!G12)+Demands!H9</f>
        <v>50.7252717391304</v>
      </c>
      <c r="R6">
        <f>Demands!I8*(1-AGR!H12)+Demands!I9</f>
        <v>21.8</v>
      </c>
      <c r="S6">
        <f>Demands!J8*(1-AGR!I12)+Demands!J9</f>
        <v>69.6351351351351</v>
      </c>
      <c r="T6">
        <f>Demands!K8*(1-AGR!J12)+Demands!K9</f>
        <v>49.1</v>
      </c>
      <c r="U6">
        <f>Demands!L8*(1-AGR!K12)+Demands!L9</f>
        <v>28.8</v>
      </c>
    </row>
    <row r="7" ht="13" spans="2:11">
      <c r="B7" s="79" t="s">
        <v>107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5">
      <c r="B8" s="79" t="s">
        <v>108</v>
      </c>
      <c r="C8" s="80"/>
      <c r="D8" s="80"/>
      <c r="E8" s="80"/>
      <c r="F8" s="80"/>
      <c r="G8" s="80"/>
      <c r="H8" s="80"/>
      <c r="I8" s="80"/>
      <c r="J8" s="80"/>
      <c r="K8" s="80"/>
      <c r="N8" t="s">
        <v>109</v>
      </c>
      <c r="O8" s="84">
        <f>SUM(O6:U6)</f>
        <v>251.960406874266</v>
      </c>
    </row>
    <row r="9" ht="13" spans="2:11">
      <c r="B9" s="79" t="s">
        <v>110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111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112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113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114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115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116</v>
      </c>
      <c r="C15" s="80"/>
      <c r="D15" s="80"/>
      <c r="E15" s="80"/>
      <c r="F15" s="80"/>
      <c r="G15" s="80"/>
      <c r="H15" s="80"/>
      <c r="I15" s="80"/>
      <c r="J15" s="80"/>
      <c r="K15" s="80"/>
    </row>
    <row r="16" spans="2:9">
      <c r="B16" s="17" t="s">
        <v>117</v>
      </c>
      <c r="C16" s="17">
        <f>(70-18)*1000/O8</f>
        <v>206.381632118689</v>
      </c>
      <c r="D16" s="17">
        <f t="shared" ref="D16:I16" si="0">C16</f>
        <v>206.381632118689</v>
      </c>
      <c r="E16" s="17">
        <f t="shared" si="0"/>
        <v>206.381632118689</v>
      </c>
      <c r="F16" s="17">
        <f t="shared" si="0"/>
        <v>206.381632118689</v>
      </c>
      <c r="G16" s="17">
        <f t="shared" si="0"/>
        <v>206.381632118689</v>
      </c>
      <c r="H16" s="17">
        <f t="shared" si="0"/>
        <v>206.381632118689</v>
      </c>
      <c r="I16" s="17">
        <f t="shared" si="0"/>
        <v>206.381632118689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14</v>
      </c>
      <c r="C6" s="29" t="s">
        <v>74</v>
      </c>
      <c r="D6" s="29"/>
      <c r="E6" s="30"/>
      <c r="F6" s="31"/>
      <c r="G6" s="31"/>
      <c r="H6" s="31"/>
      <c r="I6" s="31"/>
      <c r="J6" s="31"/>
      <c r="K6" s="31" t="s">
        <v>22</v>
      </c>
      <c r="L6" s="31" t="s">
        <v>23</v>
      </c>
    </row>
    <row r="7" ht="20" spans="2:11">
      <c r="B7" s="32" t="s">
        <v>76</v>
      </c>
      <c r="C7" s="32" t="s">
        <v>77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81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82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82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5</v>
      </c>
      <c r="T28" s="53"/>
      <c r="U28" s="53"/>
      <c r="V28" s="27" t="s">
        <v>5</v>
      </c>
      <c r="AC28" s="53"/>
      <c r="AD28" s="53"/>
      <c r="AE28" s="27" t="s">
        <v>5</v>
      </c>
      <c r="AL28" s="53"/>
      <c r="AM28" s="53"/>
      <c r="AN28" s="27" t="s">
        <v>5</v>
      </c>
      <c r="AU28" s="53"/>
      <c r="AV28" s="53"/>
      <c r="AW28" s="27" t="s">
        <v>5</v>
      </c>
      <c r="BD28" s="53"/>
      <c r="BE28" s="53"/>
      <c r="BF28" s="27" t="s">
        <v>5</v>
      </c>
      <c r="BM28" s="53"/>
      <c r="BN28" s="53"/>
      <c r="BO28" s="27" t="s">
        <v>5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14</v>
      </c>
      <c r="L29" s="64" t="s">
        <v>74</v>
      </c>
      <c r="M29" s="64" t="s">
        <v>84</v>
      </c>
      <c r="N29" s="64">
        <v>2020</v>
      </c>
      <c r="O29" s="65" t="s">
        <v>85</v>
      </c>
      <c r="P29" t="s">
        <v>118</v>
      </c>
      <c r="T29" s="64" t="s">
        <v>14</v>
      </c>
      <c r="U29" s="64" t="s">
        <v>74</v>
      </c>
      <c r="V29" s="64" t="s">
        <v>84</v>
      </c>
      <c r="W29" s="64">
        <v>2020</v>
      </c>
      <c r="X29" s="65" t="s">
        <v>85</v>
      </c>
      <c r="Y29" t="s">
        <v>118</v>
      </c>
      <c r="AC29" s="64" t="s">
        <v>14</v>
      </c>
      <c r="AD29" s="64" t="s">
        <v>74</v>
      </c>
      <c r="AE29" s="64" t="s">
        <v>84</v>
      </c>
      <c r="AF29" s="64">
        <v>2020</v>
      </c>
      <c r="AG29" s="65" t="s">
        <v>85</v>
      </c>
      <c r="AH29" t="s">
        <v>118</v>
      </c>
      <c r="AL29" s="64" t="s">
        <v>14</v>
      </c>
      <c r="AM29" s="64" t="s">
        <v>74</v>
      </c>
      <c r="AN29" s="64" t="s">
        <v>84</v>
      </c>
      <c r="AO29" s="64">
        <v>2020</v>
      </c>
      <c r="AP29" s="65" t="s">
        <v>85</v>
      </c>
      <c r="AQ29" t="s">
        <v>118</v>
      </c>
      <c r="AU29" s="64" t="s">
        <v>14</v>
      </c>
      <c r="AV29" s="64" t="s">
        <v>74</v>
      </c>
      <c r="AW29" s="64" t="s">
        <v>84</v>
      </c>
      <c r="AX29" s="64">
        <v>2020</v>
      </c>
      <c r="AY29" s="65" t="s">
        <v>85</v>
      </c>
      <c r="AZ29" t="s">
        <v>118</v>
      </c>
      <c r="BD29" s="64" t="s">
        <v>14</v>
      </c>
      <c r="BE29" s="64" t="s">
        <v>74</v>
      </c>
      <c r="BF29" s="64" t="s">
        <v>84</v>
      </c>
      <c r="BG29" s="64">
        <v>2020</v>
      </c>
      <c r="BH29" s="65" t="s">
        <v>85</v>
      </c>
      <c r="BI29" t="s">
        <v>118</v>
      </c>
      <c r="BM29" s="64" t="s">
        <v>14</v>
      </c>
      <c r="BN29" s="64" t="s">
        <v>74</v>
      </c>
      <c r="BO29" s="64" t="s">
        <v>84</v>
      </c>
      <c r="BP29" s="64">
        <v>2020</v>
      </c>
      <c r="BQ29" s="65" t="s">
        <v>85</v>
      </c>
      <c r="BR29" t="s">
        <v>118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76</v>
      </c>
      <c r="L30" s="66" t="s">
        <v>77</v>
      </c>
      <c r="M30" s="66"/>
      <c r="N30" s="66"/>
      <c r="T30" s="66" t="s">
        <v>76</v>
      </c>
      <c r="U30" s="66" t="s">
        <v>77</v>
      </c>
      <c r="V30" s="66"/>
      <c r="W30" s="66"/>
      <c r="AC30" s="66" t="s">
        <v>76</v>
      </c>
      <c r="AD30" s="66" t="s">
        <v>77</v>
      </c>
      <c r="AE30" s="66"/>
      <c r="AF30" s="66"/>
      <c r="AL30" s="66" t="s">
        <v>76</v>
      </c>
      <c r="AM30" s="66" t="s">
        <v>77</v>
      </c>
      <c r="AN30" s="66"/>
      <c r="AO30" s="66"/>
      <c r="AU30" s="66" t="s">
        <v>76</v>
      </c>
      <c r="AV30" s="66" t="s">
        <v>77</v>
      </c>
      <c r="AW30" s="66"/>
      <c r="AX30" s="66"/>
      <c r="BD30" s="66" t="s">
        <v>76</v>
      </c>
      <c r="BE30" s="66" t="s">
        <v>77</v>
      </c>
      <c r="BF30" s="66"/>
      <c r="BG30" s="66"/>
      <c r="BM30" s="66" t="s">
        <v>76</v>
      </c>
      <c r="BN30" s="66" t="s">
        <v>77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81</v>
      </c>
      <c r="L31" s="67"/>
      <c r="M31" s="67"/>
      <c r="N31" s="67"/>
      <c r="T31" s="67" t="s">
        <v>81</v>
      </c>
      <c r="U31" s="67"/>
      <c r="V31" s="67"/>
      <c r="W31" s="67"/>
      <c r="AC31" s="67" t="s">
        <v>81</v>
      </c>
      <c r="AD31" s="67"/>
      <c r="AE31" s="67"/>
      <c r="AF31" s="67"/>
      <c r="AL31" s="67" t="s">
        <v>81</v>
      </c>
      <c r="AM31" s="67"/>
      <c r="AN31" s="67"/>
      <c r="AO31" s="67"/>
      <c r="AU31" s="67" t="s">
        <v>81</v>
      </c>
      <c r="AV31" s="67"/>
      <c r="AW31" s="67"/>
      <c r="AX31" s="67"/>
      <c r="BD31" s="67" t="s">
        <v>81</v>
      </c>
      <c r="BE31" s="67"/>
      <c r="BF31" s="67"/>
      <c r="BG31" s="67"/>
      <c r="BM31" s="67" t="s">
        <v>81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86</v>
      </c>
      <c r="L32" s="68" t="str">
        <f>C9</f>
        <v>AGR_NON_MOT</v>
      </c>
      <c r="M32" s="68" t="s">
        <v>119</v>
      </c>
      <c r="N32" s="68">
        <f>[2]attached_energy_demand_split!A6</f>
        <v>0.0207246590371655</v>
      </c>
      <c r="O32" s="68" t="s">
        <v>88</v>
      </c>
      <c r="P32" s="68" t="s">
        <v>22</v>
      </c>
      <c r="T32" s="68" t="s">
        <v>86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88</v>
      </c>
      <c r="Y32" s="68" t="s">
        <v>17</v>
      </c>
      <c r="AC32" s="68" t="s">
        <v>86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88</v>
      </c>
      <c r="AH32" s="68" t="s">
        <v>23</v>
      </c>
      <c r="AL32" s="68" t="s">
        <v>86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88</v>
      </c>
      <c r="AQ32" s="68" t="s">
        <v>20</v>
      </c>
      <c r="AU32" s="68" t="s">
        <v>86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88</v>
      </c>
      <c r="AZ32" s="68" t="s">
        <v>19</v>
      </c>
      <c r="BD32" s="68" t="s">
        <v>86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88</v>
      </c>
      <c r="BI32" s="68" t="s">
        <v>21</v>
      </c>
      <c r="BM32" s="68" t="s">
        <v>86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88</v>
      </c>
      <c r="BR32" s="68" t="s">
        <v>18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86</v>
      </c>
      <c r="L33" s="68" t="str">
        <f>L32</f>
        <v>AGR_NON_MOT</v>
      </c>
      <c r="M33" s="68" t="s">
        <v>120</v>
      </c>
      <c r="N33" s="68">
        <f>[2]attached_energy_demand_split!A8</f>
        <v>0.0206069139508455</v>
      </c>
      <c r="O33" s="68" t="s">
        <v>88</v>
      </c>
      <c r="P33" s="68" t="s">
        <v>22</v>
      </c>
      <c r="T33" s="68" t="s">
        <v>86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88</v>
      </c>
      <c r="Y33" s="68" t="s">
        <v>17</v>
      </c>
      <c r="AC33" s="68" t="s">
        <v>86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88</v>
      </c>
      <c r="AH33" s="68" t="s">
        <v>23</v>
      </c>
      <c r="AL33" s="68" t="s">
        <v>86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88</v>
      </c>
      <c r="AQ33" s="68" t="s">
        <v>20</v>
      </c>
      <c r="AU33" s="68" t="s">
        <v>86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88</v>
      </c>
      <c r="AZ33" s="68" t="s">
        <v>19</v>
      </c>
      <c r="BD33" s="68" t="s">
        <v>86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88</v>
      </c>
      <c r="BI33" s="68" t="s">
        <v>21</v>
      </c>
      <c r="BM33" s="68" t="s">
        <v>86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88</v>
      </c>
      <c r="BR33" s="68" t="s">
        <v>18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86</v>
      </c>
      <c r="L34" s="68" t="str">
        <f t="shared" ref="L34:L79" si="7">L33</f>
        <v>AGR_NON_MOT</v>
      </c>
      <c r="M34" s="68" t="s">
        <v>121</v>
      </c>
      <c r="N34" s="68">
        <f>[2]attached_energy_demand_split!A10</f>
        <v>0.0199087438710615</v>
      </c>
      <c r="O34" s="68" t="s">
        <v>88</v>
      </c>
      <c r="P34" s="68" t="s">
        <v>22</v>
      </c>
      <c r="T34" s="68" t="s">
        <v>86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88</v>
      </c>
      <c r="Y34" s="68" t="s">
        <v>17</v>
      </c>
      <c r="AC34" s="68" t="s">
        <v>86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88</v>
      </c>
      <c r="AH34" s="68" t="s">
        <v>23</v>
      </c>
      <c r="AL34" s="68" t="s">
        <v>86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88</v>
      </c>
      <c r="AQ34" s="68" t="s">
        <v>20</v>
      </c>
      <c r="AU34" s="68" t="s">
        <v>86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88</v>
      </c>
      <c r="AZ34" s="68" t="s">
        <v>19</v>
      </c>
      <c r="BD34" s="68" t="s">
        <v>86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88</v>
      </c>
      <c r="BI34" s="68" t="s">
        <v>21</v>
      </c>
      <c r="BM34" s="68" t="s">
        <v>86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88</v>
      </c>
      <c r="BR34" s="68" t="s">
        <v>18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86</v>
      </c>
      <c r="L35" s="68" t="str">
        <f t="shared" si="7"/>
        <v>AGR_NON_MOT</v>
      </c>
      <c r="M35" s="68" t="s">
        <v>122</v>
      </c>
      <c r="N35" s="68">
        <f>[2]attached_energy_demand_split!A12</f>
        <v>0.019131142691048</v>
      </c>
      <c r="O35" s="68" t="s">
        <v>88</v>
      </c>
      <c r="P35" s="68" t="s">
        <v>22</v>
      </c>
      <c r="T35" s="68" t="s">
        <v>86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88</v>
      </c>
      <c r="Y35" s="68" t="s">
        <v>17</v>
      </c>
      <c r="AC35" s="68" t="s">
        <v>86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88</v>
      </c>
      <c r="AH35" s="68" t="s">
        <v>23</v>
      </c>
      <c r="AL35" s="68" t="s">
        <v>86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88</v>
      </c>
      <c r="AQ35" s="68" t="s">
        <v>20</v>
      </c>
      <c r="AU35" s="68" t="s">
        <v>86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88</v>
      </c>
      <c r="AZ35" s="68" t="s">
        <v>19</v>
      </c>
      <c r="BD35" s="68" t="s">
        <v>86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88</v>
      </c>
      <c r="BI35" s="68" t="s">
        <v>21</v>
      </c>
      <c r="BM35" s="68" t="s">
        <v>86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88</v>
      </c>
      <c r="BR35" s="68" t="s">
        <v>18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86</v>
      </c>
      <c r="L36" s="68" t="str">
        <f t="shared" si="7"/>
        <v>AGR_NON_MOT</v>
      </c>
      <c r="M36" s="68" t="s">
        <v>123</v>
      </c>
      <c r="N36" s="68">
        <f>[2]attached_energy_demand_split!A14</f>
        <v>0.0188308994526831</v>
      </c>
      <c r="O36" s="68" t="s">
        <v>88</v>
      </c>
      <c r="P36" s="68" t="s">
        <v>22</v>
      </c>
      <c r="T36" s="68" t="s">
        <v>86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88</v>
      </c>
      <c r="Y36" s="68" t="s">
        <v>17</v>
      </c>
      <c r="AC36" s="68" t="s">
        <v>86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88</v>
      </c>
      <c r="AH36" s="68" t="s">
        <v>23</v>
      </c>
      <c r="AL36" s="68" t="s">
        <v>86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88</v>
      </c>
      <c r="AQ36" s="68" t="s">
        <v>20</v>
      </c>
      <c r="AU36" s="68" t="s">
        <v>86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88</v>
      </c>
      <c r="AZ36" s="68" t="s">
        <v>19</v>
      </c>
      <c r="BD36" s="68" t="s">
        <v>86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88</v>
      </c>
      <c r="BI36" s="68" t="s">
        <v>21</v>
      </c>
      <c r="BM36" s="68" t="s">
        <v>86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88</v>
      </c>
      <c r="BR36" s="68" t="s">
        <v>18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86</v>
      </c>
      <c r="L37" s="68" t="str">
        <f t="shared" si="7"/>
        <v>AGR_NON_MOT</v>
      </c>
      <c r="M37" s="68" t="s">
        <v>124</v>
      </c>
      <c r="N37" s="68">
        <f>[2]attached_energy_demand_split!A16</f>
        <v>0.0188922096207154</v>
      </c>
      <c r="O37" s="68" t="s">
        <v>88</v>
      </c>
      <c r="P37" s="68" t="s">
        <v>22</v>
      </c>
      <c r="T37" s="68" t="s">
        <v>86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88</v>
      </c>
      <c r="Y37" s="68" t="s">
        <v>17</v>
      </c>
      <c r="AC37" s="68" t="s">
        <v>86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88</v>
      </c>
      <c r="AH37" s="68" t="s">
        <v>23</v>
      </c>
      <c r="AL37" s="68" t="s">
        <v>86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88</v>
      </c>
      <c r="AQ37" s="68" t="s">
        <v>20</v>
      </c>
      <c r="AU37" s="68" t="s">
        <v>86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88</v>
      </c>
      <c r="AZ37" s="68" t="s">
        <v>19</v>
      </c>
      <c r="BD37" s="68" t="s">
        <v>86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88</v>
      </c>
      <c r="BI37" s="68" t="s">
        <v>21</v>
      </c>
      <c r="BM37" s="68" t="s">
        <v>86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88</v>
      </c>
      <c r="BR37" s="68" t="s">
        <v>18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86</v>
      </c>
      <c r="L38" s="68" t="str">
        <f t="shared" si="7"/>
        <v>AGR_NON_MOT</v>
      </c>
      <c r="M38" s="68" t="s">
        <v>125</v>
      </c>
      <c r="N38" s="68">
        <f>[2]attached_energy_demand_split!A18</f>
        <v>0.0197356728752531</v>
      </c>
      <c r="O38" s="68" t="s">
        <v>88</v>
      </c>
      <c r="P38" s="68" t="s">
        <v>22</v>
      </c>
      <c r="T38" s="68" t="s">
        <v>86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88</v>
      </c>
      <c r="Y38" s="68" t="s">
        <v>17</v>
      </c>
      <c r="AC38" s="68" t="s">
        <v>86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88</v>
      </c>
      <c r="AH38" s="68" t="s">
        <v>23</v>
      </c>
      <c r="AL38" s="68" t="s">
        <v>86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88</v>
      </c>
      <c r="AQ38" s="68" t="s">
        <v>20</v>
      </c>
      <c r="AU38" s="68" t="s">
        <v>86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88</v>
      </c>
      <c r="AZ38" s="68" t="s">
        <v>19</v>
      </c>
      <c r="BD38" s="68" t="s">
        <v>86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88</v>
      </c>
      <c r="BI38" s="68" t="s">
        <v>21</v>
      </c>
      <c r="BM38" s="68" t="s">
        <v>86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88</v>
      </c>
      <c r="BR38" s="68" t="s">
        <v>18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86</v>
      </c>
      <c r="L39" s="68" t="str">
        <f t="shared" si="7"/>
        <v>AGR_NON_MOT</v>
      </c>
      <c r="M39" s="68" t="s">
        <v>126</v>
      </c>
      <c r="N39" s="68">
        <f>[2]attached_energy_demand_split!A20</f>
        <v>0.0205351902664844</v>
      </c>
      <c r="O39" s="68" t="s">
        <v>88</v>
      </c>
      <c r="P39" s="68" t="s">
        <v>22</v>
      </c>
      <c r="T39" s="68" t="s">
        <v>86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88</v>
      </c>
      <c r="Y39" s="68" t="s">
        <v>17</v>
      </c>
      <c r="AC39" s="68" t="s">
        <v>86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88</v>
      </c>
      <c r="AH39" s="68" t="s">
        <v>23</v>
      </c>
      <c r="AL39" s="68" t="s">
        <v>86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88</v>
      </c>
      <c r="AQ39" s="68" t="s">
        <v>20</v>
      </c>
      <c r="AU39" s="68" t="s">
        <v>86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88</v>
      </c>
      <c r="AZ39" s="68" t="s">
        <v>19</v>
      </c>
      <c r="BD39" s="68" t="s">
        <v>86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88</v>
      </c>
      <c r="BI39" s="68" t="s">
        <v>21</v>
      </c>
      <c r="BM39" s="68" t="s">
        <v>86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88</v>
      </c>
      <c r="BR39" s="68" t="s">
        <v>18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86</v>
      </c>
      <c r="L40" s="68" t="str">
        <f t="shared" si="7"/>
        <v>AGR_NON_MOT</v>
      </c>
      <c r="M40" s="68" t="s">
        <v>127</v>
      </c>
      <c r="N40" s="68">
        <f>[2]attached_energy_demand_split!A22</f>
        <v>0.0208967198623784</v>
      </c>
      <c r="O40" s="68" t="s">
        <v>88</v>
      </c>
      <c r="P40" s="68" t="s">
        <v>22</v>
      </c>
      <c r="T40" s="68" t="s">
        <v>86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88</v>
      </c>
      <c r="Y40" s="68" t="s">
        <v>17</v>
      </c>
      <c r="AC40" s="68" t="s">
        <v>86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88</v>
      </c>
      <c r="AH40" s="68" t="s">
        <v>23</v>
      </c>
      <c r="AL40" s="68" t="s">
        <v>86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88</v>
      </c>
      <c r="AQ40" s="68" t="s">
        <v>20</v>
      </c>
      <c r="AU40" s="68" t="s">
        <v>86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88</v>
      </c>
      <c r="AZ40" s="68" t="s">
        <v>19</v>
      </c>
      <c r="BD40" s="68" t="s">
        <v>86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88</v>
      </c>
      <c r="BI40" s="68" t="s">
        <v>21</v>
      </c>
      <c r="BM40" s="68" t="s">
        <v>86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88</v>
      </c>
      <c r="BR40" s="68" t="s">
        <v>18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86</v>
      </c>
      <c r="L41" s="68" t="str">
        <f t="shared" si="7"/>
        <v>AGR_NON_MOT</v>
      </c>
      <c r="M41" s="68" t="s">
        <v>128</v>
      </c>
      <c r="N41" s="68">
        <f>[2]attached_energy_demand_split!A24</f>
        <v>0.0208657701701157</v>
      </c>
      <c r="O41" s="68" t="s">
        <v>88</v>
      </c>
      <c r="P41" s="68" t="s">
        <v>22</v>
      </c>
      <c r="T41" s="68" t="s">
        <v>86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88</v>
      </c>
      <c r="Y41" s="68" t="s">
        <v>17</v>
      </c>
      <c r="AC41" s="68" t="s">
        <v>86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88</v>
      </c>
      <c r="AH41" s="68" t="s">
        <v>23</v>
      </c>
      <c r="AL41" s="68" t="s">
        <v>86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88</v>
      </c>
      <c r="AQ41" s="68" t="s">
        <v>20</v>
      </c>
      <c r="AU41" s="68" t="s">
        <v>86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88</v>
      </c>
      <c r="AZ41" s="68" t="s">
        <v>19</v>
      </c>
      <c r="BD41" s="68" t="s">
        <v>86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88</v>
      </c>
      <c r="BI41" s="68" t="s">
        <v>21</v>
      </c>
      <c r="BM41" s="68" t="s">
        <v>86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88</v>
      </c>
      <c r="BR41" s="68" t="s">
        <v>18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86</v>
      </c>
      <c r="L42" s="68" t="str">
        <f t="shared" si="7"/>
        <v>AGR_NON_MOT</v>
      </c>
      <c r="M42" s="68" t="s">
        <v>129</v>
      </c>
      <c r="N42" s="68">
        <f>[2]attached_energy_demand_split!A26</f>
        <v>0.0208182800695852</v>
      </c>
      <c r="O42" s="68" t="s">
        <v>88</v>
      </c>
      <c r="P42" s="68" t="s">
        <v>22</v>
      </c>
      <c r="T42" s="68" t="s">
        <v>86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88</v>
      </c>
      <c r="Y42" s="68" t="s">
        <v>17</v>
      </c>
      <c r="AC42" s="68" t="s">
        <v>86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88</v>
      </c>
      <c r="AH42" s="68" t="s">
        <v>23</v>
      </c>
      <c r="AL42" s="68" t="s">
        <v>86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88</v>
      </c>
      <c r="AQ42" s="68" t="s">
        <v>20</v>
      </c>
      <c r="AU42" s="68" t="s">
        <v>86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88</v>
      </c>
      <c r="AZ42" s="68" t="s">
        <v>19</v>
      </c>
      <c r="BD42" s="68" t="s">
        <v>86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88</v>
      </c>
      <c r="BI42" s="68" t="s">
        <v>21</v>
      </c>
      <c r="BM42" s="68" t="s">
        <v>86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88</v>
      </c>
      <c r="BR42" s="68" t="s">
        <v>18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86</v>
      </c>
      <c r="L43" s="68" t="str">
        <f t="shared" si="7"/>
        <v>AGR_NON_MOT</v>
      </c>
      <c r="M43" s="68" t="s">
        <v>130</v>
      </c>
      <c r="N43" s="68">
        <f>[2]attached_energy_demand_split!A28</f>
        <v>0.0209309345114678</v>
      </c>
      <c r="O43" s="68" t="s">
        <v>88</v>
      </c>
      <c r="P43" s="68" t="s">
        <v>22</v>
      </c>
      <c r="T43" s="68" t="s">
        <v>86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88</v>
      </c>
      <c r="Y43" s="68" t="s">
        <v>17</v>
      </c>
      <c r="AC43" s="68" t="s">
        <v>86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88</v>
      </c>
      <c r="AH43" s="68" t="s">
        <v>23</v>
      </c>
      <c r="AL43" s="68" t="s">
        <v>86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88</v>
      </c>
      <c r="AQ43" s="68" t="s">
        <v>20</v>
      </c>
      <c r="AU43" s="68" t="s">
        <v>86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88</v>
      </c>
      <c r="AZ43" s="68" t="s">
        <v>19</v>
      </c>
      <c r="BD43" s="68" t="s">
        <v>86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88</v>
      </c>
      <c r="BI43" s="68" t="s">
        <v>21</v>
      </c>
      <c r="BM43" s="68" t="s">
        <v>86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88</v>
      </c>
      <c r="BR43" s="68" t="s">
        <v>18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86</v>
      </c>
      <c r="L44" s="68" t="str">
        <f t="shared" si="7"/>
        <v>AGR_NON_MOT</v>
      </c>
      <c r="M44" s="68" t="s">
        <v>131</v>
      </c>
      <c r="N44" s="68">
        <f>[2]attached_energy_demand_split!B6</f>
        <v>0.0216934658061337</v>
      </c>
      <c r="O44" s="68" t="s">
        <v>88</v>
      </c>
      <c r="P44" s="68" t="s">
        <v>22</v>
      </c>
      <c r="T44" s="68" t="s">
        <v>86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88</v>
      </c>
      <c r="Y44" s="68" t="s">
        <v>17</v>
      </c>
      <c r="AC44" s="68" t="s">
        <v>86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88</v>
      </c>
      <c r="AH44" s="68" t="s">
        <v>23</v>
      </c>
      <c r="AL44" s="68" t="s">
        <v>86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88</v>
      </c>
      <c r="AQ44" s="68" t="s">
        <v>20</v>
      </c>
      <c r="AU44" s="68" t="s">
        <v>86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88</v>
      </c>
      <c r="AZ44" s="68" t="s">
        <v>19</v>
      </c>
      <c r="BD44" s="68" t="s">
        <v>86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88</v>
      </c>
      <c r="BI44" s="68" t="s">
        <v>21</v>
      </c>
      <c r="BM44" s="68" t="s">
        <v>86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88</v>
      </c>
      <c r="BR44" s="68" t="s">
        <v>18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86</v>
      </c>
      <c r="L45" s="68" t="str">
        <f t="shared" si="7"/>
        <v>AGR_NON_MOT</v>
      </c>
      <c r="M45" s="68" t="s">
        <v>132</v>
      </c>
      <c r="N45" s="68">
        <f>[2]attached_energy_demand_split!B8</f>
        <v>0.0210916294485409</v>
      </c>
      <c r="O45" s="68" t="s">
        <v>88</v>
      </c>
      <c r="P45" s="68" t="s">
        <v>22</v>
      </c>
      <c r="T45" s="68" t="s">
        <v>86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88</v>
      </c>
      <c r="Y45" s="68" t="s">
        <v>17</v>
      </c>
      <c r="AC45" s="68" t="s">
        <v>86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88</v>
      </c>
      <c r="AH45" s="68" t="s">
        <v>23</v>
      </c>
      <c r="AL45" s="68" t="s">
        <v>86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88</v>
      </c>
      <c r="AQ45" s="68" t="s">
        <v>20</v>
      </c>
      <c r="AU45" s="68" t="s">
        <v>86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88</v>
      </c>
      <c r="AZ45" s="68" t="s">
        <v>19</v>
      </c>
      <c r="BD45" s="68" t="s">
        <v>86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88</v>
      </c>
      <c r="BI45" s="68" t="s">
        <v>21</v>
      </c>
      <c r="BM45" s="68" t="s">
        <v>86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88</v>
      </c>
      <c r="BR45" s="68" t="s">
        <v>18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86</v>
      </c>
      <c r="L46" s="68" t="str">
        <f t="shared" si="7"/>
        <v>AGR_NON_MOT</v>
      </c>
      <c r="M46" s="68" t="s">
        <v>133</v>
      </c>
      <c r="N46" s="68">
        <f>[2]attached_energy_demand_split!B10</f>
        <v>0.0202885549117574</v>
      </c>
      <c r="O46" s="68" t="s">
        <v>88</v>
      </c>
      <c r="P46" s="68" t="s">
        <v>22</v>
      </c>
      <c r="T46" s="68" t="s">
        <v>86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88</v>
      </c>
      <c r="Y46" s="68" t="s">
        <v>17</v>
      </c>
      <c r="AC46" s="68" t="s">
        <v>86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88</v>
      </c>
      <c r="AH46" s="68" t="s">
        <v>23</v>
      </c>
      <c r="AL46" s="68" t="s">
        <v>86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88</v>
      </c>
      <c r="AQ46" s="68" t="s">
        <v>20</v>
      </c>
      <c r="AU46" s="68" t="s">
        <v>86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88</v>
      </c>
      <c r="AZ46" s="68" t="s">
        <v>19</v>
      </c>
      <c r="BD46" s="68" t="s">
        <v>86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88</v>
      </c>
      <c r="BI46" s="68" t="s">
        <v>21</v>
      </c>
      <c r="BM46" s="68" t="s">
        <v>86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88</v>
      </c>
      <c r="BR46" s="68" t="s">
        <v>18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86</v>
      </c>
      <c r="L47" s="68" t="str">
        <f t="shared" si="7"/>
        <v>AGR_NON_MOT</v>
      </c>
      <c r="M47" s="68" t="s">
        <v>134</v>
      </c>
      <c r="N47" s="68">
        <f>[2]attached_energy_demand_split!B12</f>
        <v>0.0192322364169783</v>
      </c>
      <c r="O47" s="68" t="s">
        <v>88</v>
      </c>
      <c r="P47" s="68" t="s">
        <v>22</v>
      </c>
      <c r="T47" s="68" t="s">
        <v>86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88</v>
      </c>
      <c r="Y47" s="68" t="s">
        <v>17</v>
      </c>
      <c r="AC47" s="68" t="s">
        <v>86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88</v>
      </c>
      <c r="AH47" s="68" t="s">
        <v>23</v>
      </c>
      <c r="AL47" s="68" t="s">
        <v>86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88</v>
      </c>
      <c r="AQ47" s="68" t="s">
        <v>20</v>
      </c>
      <c r="AU47" s="68" t="s">
        <v>86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88</v>
      </c>
      <c r="AZ47" s="68" t="s">
        <v>19</v>
      </c>
      <c r="BD47" s="68" t="s">
        <v>86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88</v>
      </c>
      <c r="BI47" s="68" t="s">
        <v>21</v>
      </c>
      <c r="BM47" s="68" t="s">
        <v>86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88</v>
      </c>
      <c r="BR47" s="68" t="s">
        <v>18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86</v>
      </c>
      <c r="L48" s="68" t="str">
        <f t="shared" si="7"/>
        <v>AGR_NON_MOT</v>
      </c>
      <c r="M48" s="68" t="s">
        <v>135</v>
      </c>
      <c r="N48" s="68">
        <f>[2]attached_energy_demand_split!B14</f>
        <v>0.0187485070114251</v>
      </c>
      <c r="O48" s="68" t="s">
        <v>88</v>
      </c>
      <c r="P48" s="68" t="s">
        <v>22</v>
      </c>
      <c r="T48" s="68" t="s">
        <v>86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88</v>
      </c>
      <c r="Y48" s="68" t="s">
        <v>17</v>
      </c>
      <c r="AC48" s="68" t="s">
        <v>86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88</v>
      </c>
      <c r="AH48" s="68" t="s">
        <v>23</v>
      </c>
      <c r="AL48" s="68" t="s">
        <v>86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88</v>
      </c>
      <c r="AQ48" s="68" t="s">
        <v>20</v>
      </c>
      <c r="AU48" s="68" t="s">
        <v>86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88</v>
      </c>
      <c r="AZ48" s="68" t="s">
        <v>19</v>
      </c>
      <c r="BD48" s="68" t="s">
        <v>86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88</v>
      </c>
      <c r="BI48" s="68" t="s">
        <v>21</v>
      </c>
      <c r="BM48" s="68" t="s">
        <v>86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88</v>
      </c>
      <c r="BR48" s="68" t="s">
        <v>18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86</v>
      </c>
      <c r="L49" s="68" t="str">
        <f t="shared" si="7"/>
        <v>AGR_NON_MOT</v>
      </c>
      <c r="M49" s="68" t="s">
        <v>136</v>
      </c>
      <c r="N49" s="68">
        <f>[2]attached_energy_demand_split!B16</f>
        <v>0.0186780472400084</v>
      </c>
      <c r="O49" s="68" t="s">
        <v>88</v>
      </c>
      <c r="P49" s="68" t="s">
        <v>22</v>
      </c>
      <c r="T49" s="68" t="s">
        <v>86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88</v>
      </c>
      <c r="Y49" s="68" t="s">
        <v>17</v>
      </c>
      <c r="AC49" s="68" t="s">
        <v>86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88</v>
      </c>
      <c r="AH49" s="68" t="s">
        <v>23</v>
      </c>
      <c r="AL49" s="68" t="s">
        <v>86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88</v>
      </c>
      <c r="AQ49" s="68" t="s">
        <v>20</v>
      </c>
      <c r="AU49" s="68" t="s">
        <v>86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88</v>
      </c>
      <c r="AZ49" s="68" t="s">
        <v>19</v>
      </c>
      <c r="BD49" s="68" t="s">
        <v>86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88</v>
      </c>
      <c r="BI49" s="68" t="s">
        <v>21</v>
      </c>
      <c r="BM49" s="68" t="s">
        <v>86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88</v>
      </c>
      <c r="BR49" s="68" t="s">
        <v>18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86</v>
      </c>
      <c r="L50" s="68" t="str">
        <f t="shared" si="7"/>
        <v>AGR_NON_MOT</v>
      </c>
      <c r="M50" s="68" t="s">
        <v>137</v>
      </c>
      <c r="N50" s="68">
        <f>[2]attached_energy_demand_split!B18</f>
        <v>0.0193543241840057</v>
      </c>
      <c r="O50" s="68" t="s">
        <v>88</v>
      </c>
      <c r="P50" s="68" t="s">
        <v>22</v>
      </c>
      <c r="T50" s="68" t="s">
        <v>86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88</v>
      </c>
      <c r="Y50" s="68" t="s">
        <v>17</v>
      </c>
      <c r="AC50" s="68" t="s">
        <v>86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88</v>
      </c>
      <c r="AH50" s="68" t="s">
        <v>23</v>
      </c>
      <c r="AL50" s="68" t="s">
        <v>86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88</v>
      </c>
      <c r="AQ50" s="68" t="s">
        <v>20</v>
      </c>
      <c r="AU50" s="68" t="s">
        <v>86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88</v>
      </c>
      <c r="AZ50" s="68" t="s">
        <v>19</v>
      </c>
      <c r="BD50" s="68" t="s">
        <v>86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88</v>
      </c>
      <c r="BI50" s="68" t="s">
        <v>21</v>
      </c>
      <c r="BM50" s="68" t="s">
        <v>86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88</v>
      </c>
      <c r="BR50" s="68" t="s">
        <v>18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86</v>
      </c>
      <c r="L51" s="68" t="str">
        <f t="shared" si="7"/>
        <v>AGR_NON_MOT</v>
      </c>
      <c r="M51" s="68" t="s">
        <v>138</v>
      </c>
      <c r="N51" s="68">
        <f>[2]attached_energy_demand_split!B20</f>
        <v>0.0204723701496402</v>
      </c>
      <c r="O51" s="68" t="s">
        <v>88</v>
      </c>
      <c r="P51" s="68" t="s">
        <v>22</v>
      </c>
      <c r="T51" s="68" t="s">
        <v>86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88</v>
      </c>
      <c r="Y51" s="68" t="s">
        <v>17</v>
      </c>
      <c r="AC51" s="68" t="s">
        <v>86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88</v>
      </c>
      <c r="AH51" s="68" t="s">
        <v>23</v>
      </c>
      <c r="AL51" s="68" t="s">
        <v>86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88</v>
      </c>
      <c r="AQ51" s="68" t="s">
        <v>20</v>
      </c>
      <c r="AU51" s="68" t="s">
        <v>86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88</v>
      </c>
      <c r="AZ51" s="68" t="s">
        <v>19</v>
      </c>
      <c r="BD51" s="68" t="s">
        <v>86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88</v>
      </c>
      <c r="BI51" s="68" t="s">
        <v>21</v>
      </c>
      <c r="BM51" s="68" t="s">
        <v>86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88</v>
      </c>
      <c r="BR51" s="68" t="s">
        <v>18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86</v>
      </c>
      <c r="L52" s="68" t="str">
        <f t="shared" si="7"/>
        <v>AGR_NON_MOT</v>
      </c>
      <c r="M52" s="68" t="s">
        <v>139</v>
      </c>
      <c r="N52" s="68">
        <f>[2]attached_energy_demand_split!B22</f>
        <v>0.021278922422278</v>
      </c>
      <c r="O52" s="68" t="s">
        <v>88</v>
      </c>
      <c r="P52" s="68" t="s">
        <v>22</v>
      </c>
      <c r="T52" s="68" t="s">
        <v>86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88</v>
      </c>
      <c r="Y52" s="68" t="s">
        <v>17</v>
      </c>
      <c r="AC52" s="68" t="s">
        <v>86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88</v>
      </c>
      <c r="AH52" s="68" t="s">
        <v>23</v>
      </c>
      <c r="AL52" s="68" t="s">
        <v>86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88</v>
      </c>
      <c r="AQ52" s="68" t="s">
        <v>20</v>
      </c>
      <c r="AU52" s="68" t="s">
        <v>86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88</v>
      </c>
      <c r="AZ52" s="68" t="s">
        <v>19</v>
      </c>
      <c r="BD52" s="68" t="s">
        <v>86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88</v>
      </c>
      <c r="BI52" s="68" t="s">
        <v>21</v>
      </c>
      <c r="BM52" s="68" t="s">
        <v>86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88</v>
      </c>
      <c r="BR52" s="68" t="s">
        <v>18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86</v>
      </c>
      <c r="L53" s="68" t="str">
        <f t="shared" si="7"/>
        <v>AGR_NON_MOT</v>
      </c>
      <c r="M53" s="68" t="s">
        <v>140</v>
      </c>
      <c r="N53" s="68">
        <f>[2]attached_energy_demand_split!B24</f>
        <v>0.0217388347288327</v>
      </c>
      <c r="O53" s="68" t="s">
        <v>88</v>
      </c>
      <c r="P53" s="68" t="s">
        <v>22</v>
      </c>
      <c r="T53" s="68" t="s">
        <v>86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88</v>
      </c>
      <c r="Y53" s="68" t="s">
        <v>17</v>
      </c>
      <c r="AC53" s="68" t="s">
        <v>86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88</v>
      </c>
      <c r="AH53" s="68" t="s">
        <v>23</v>
      </c>
      <c r="AL53" s="68" t="s">
        <v>86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88</v>
      </c>
      <c r="AQ53" s="68" t="s">
        <v>20</v>
      </c>
      <c r="AU53" s="68" t="s">
        <v>86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88</v>
      </c>
      <c r="AZ53" s="68" t="s">
        <v>19</v>
      </c>
      <c r="BD53" s="68" t="s">
        <v>86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88</v>
      </c>
      <c r="BI53" s="68" t="s">
        <v>21</v>
      </c>
      <c r="BM53" s="68" t="s">
        <v>86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88</v>
      </c>
      <c r="BR53" s="68" t="s">
        <v>18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86</v>
      </c>
      <c r="L54" s="68" t="str">
        <f t="shared" si="7"/>
        <v>AGR_NON_MOT</v>
      </c>
      <c r="M54" s="68" t="s">
        <v>141</v>
      </c>
      <c r="N54" s="68">
        <f>[2]attached_energy_demand_split!B26</f>
        <v>0.0219554256218374</v>
      </c>
      <c r="O54" s="68" t="s">
        <v>88</v>
      </c>
      <c r="P54" s="68" t="s">
        <v>22</v>
      </c>
      <c r="T54" s="68" t="s">
        <v>86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88</v>
      </c>
      <c r="Y54" s="68" t="s">
        <v>17</v>
      </c>
      <c r="AC54" s="68" t="s">
        <v>86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88</v>
      </c>
      <c r="AH54" s="68" t="s">
        <v>23</v>
      </c>
      <c r="AL54" s="68" t="s">
        <v>86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88</v>
      </c>
      <c r="AQ54" s="68" t="s">
        <v>20</v>
      </c>
      <c r="AU54" s="68" t="s">
        <v>86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88</v>
      </c>
      <c r="AZ54" s="68" t="s">
        <v>19</v>
      </c>
      <c r="BD54" s="68" t="s">
        <v>86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88</v>
      </c>
      <c r="BI54" s="68" t="s">
        <v>21</v>
      </c>
      <c r="BM54" s="68" t="s">
        <v>86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88</v>
      </c>
      <c r="BR54" s="68" t="s">
        <v>18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86</v>
      </c>
      <c r="L55" s="68" t="str">
        <f t="shared" si="7"/>
        <v>AGR_NON_MOT</v>
      </c>
      <c r="M55" s="68" t="s">
        <v>142</v>
      </c>
      <c r="N55" s="68">
        <f>[2]attached_energy_demand_split!B28</f>
        <v>0.0221215642248193</v>
      </c>
      <c r="O55" s="68" t="s">
        <v>88</v>
      </c>
      <c r="P55" s="68" t="s">
        <v>22</v>
      </c>
      <c r="T55" s="68" t="s">
        <v>86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88</v>
      </c>
      <c r="Y55" s="68" t="s">
        <v>17</v>
      </c>
      <c r="AC55" s="68" t="s">
        <v>86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88</v>
      </c>
      <c r="AH55" s="68" t="s">
        <v>23</v>
      </c>
      <c r="AL55" s="68" t="s">
        <v>86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88</v>
      </c>
      <c r="AQ55" s="68" t="s">
        <v>20</v>
      </c>
      <c r="AU55" s="68" t="s">
        <v>86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88</v>
      </c>
      <c r="AZ55" s="68" t="s">
        <v>19</v>
      </c>
      <c r="BD55" s="68" t="s">
        <v>86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88</v>
      </c>
      <c r="BI55" s="68" t="s">
        <v>21</v>
      </c>
      <c r="BM55" s="68" t="s">
        <v>86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88</v>
      </c>
      <c r="BR55" s="68" t="s">
        <v>18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86</v>
      </c>
      <c r="L56" s="68" t="str">
        <f t="shared" si="7"/>
        <v>AGR_NON_MOT</v>
      </c>
      <c r="M56" s="68" t="s">
        <v>143</v>
      </c>
      <c r="N56" s="68">
        <f>[2]attached_energy_demand_split!C6</f>
        <v>0.0213934931755858</v>
      </c>
      <c r="O56" s="68" t="s">
        <v>88</v>
      </c>
      <c r="P56" s="68" t="s">
        <v>22</v>
      </c>
      <c r="T56" s="68" t="s">
        <v>86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88</v>
      </c>
      <c r="Y56" s="68" t="s">
        <v>17</v>
      </c>
      <c r="AC56" s="68" t="s">
        <v>86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88</v>
      </c>
      <c r="AH56" s="68" t="s">
        <v>23</v>
      </c>
      <c r="AL56" s="68" t="s">
        <v>86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88</v>
      </c>
      <c r="AQ56" s="68" t="s">
        <v>20</v>
      </c>
      <c r="AU56" s="68" t="s">
        <v>86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88</v>
      </c>
      <c r="AZ56" s="68" t="s">
        <v>19</v>
      </c>
      <c r="BD56" s="68" t="s">
        <v>86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88</v>
      </c>
      <c r="BI56" s="68" t="s">
        <v>21</v>
      </c>
      <c r="BM56" s="68" t="s">
        <v>86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88</v>
      </c>
      <c r="BR56" s="68" t="s">
        <v>18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86</v>
      </c>
      <c r="L57" s="68" t="str">
        <f t="shared" si="7"/>
        <v>AGR_NON_MOT</v>
      </c>
      <c r="M57" s="68" t="s">
        <v>144</v>
      </c>
      <c r="N57" s="68">
        <f>[2]attached_energy_demand_split!C8</f>
        <v>0.02102967448633</v>
      </c>
      <c r="O57" s="68" t="s">
        <v>88</v>
      </c>
      <c r="P57" s="68" t="s">
        <v>22</v>
      </c>
      <c r="T57" s="68" t="s">
        <v>86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88</v>
      </c>
      <c r="Y57" s="68" t="s">
        <v>17</v>
      </c>
      <c r="AC57" s="68" t="s">
        <v>86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88</v>
      </c>
      <c r="AH57" s="68" t="s">
        <v>23</v>
      </c>
      <c r="AL57" s="68" t="s">
        <v>86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88</v>
      </c>
      <c r="AQ57" s="68" t="s">
        <v>20</v>
      </c>
      <c r="AU57" s="68" t="s">
        <v>86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88</v>
      </c>
      <c r="AZ57" s="68" t="s">
        <v>19</v>
      </c>
      <c r="BD57" s="68" t="s">
        <v>86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88</v>
      </c>
      <c r="BI57" s="68" t="s">
        <v>21</v>
      </c>
      <c r="BM57" s="68" t="s">
        <v>86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88</v>
      </c>
      <c r="BR57" s="68" t="s">
        <v>18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86</v>
      </c>
      <c r="L58" s="68" t="str">
        <f t="shared" si="7"/>
        <v>AGR_NON_MOT</v>
      </c>
      <c r="M58" s="68" t="s">
        <v>145</v>
      </c>
      <c r="N58" s="68">
        <f>[2]attached_energy_demand_split!C10</f>
        <v>0.0201116701113584</v>
      </c>
      <c r="O58" s="68" t="s">
        <v>88</v>
      </c>
      <c r="P58" s="68" t="s">
        <v>22</v>
      </c>
      <c r="T58" s="68" t="s">
        <v>86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88</v>
      </c>
      <c r="Y58" s="68" t="s">
        <v>17</v>
      </c>
      <c r="AC58" s="68" t="s">
        <v>86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88</v>
      </c>
      <c r="AH58" s="68" t="s">
        <v>23</v>
      </c>
      <c r="AL58" s="68" t="s">
        <v>86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88</v>
      </c>
      <c r="AQ58" s="68" t="s">
        <v>20</v>
      </c>
      <c r="AU58" s="68" t="s">
        <v>86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88</v>
      </c>
      <c r="AZ58" s="68" t="s">
        <v>19</v>
      </c>
      <c r="BD58" s="68" t="s">
        <v>86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88</v>
      </c>
      <c r="BI58" s="68" t="s">
        <v>21</v>
      </c>
      <c r="BM58" s="68" t="s">
        <v>86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88</v>
      </c>
      <c r="BR58" s="68" t="s">
        <v>18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86</v>
      </c>
      <c r="L59" s="68" t="str">
        <f t="shared" si="7"/>
        <v>AGR_NON_MOT</v>
      </c>
      <c r="M59" s="68" t="s">
        <v>146</v>
      </c>
      <c r="N59" s="68">
        <f>[2]attached_energy_demand_split!C12</f>
        <v>0.0192099222047578</v>
      </c>
      <c r="O59" s="68" t="s">
        <v>88</v>
      </c>
      <c r="P59" s="68" t="s">
        <v>22</v>
      </c>
      <c r="T59" s="68" t="s">
        <v>86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88</v>
      </c>
      <c r="Y59" s="68" t="s">
        <v>17</v>
      </c>
      <c r="AC59" s="68" t="s">
        <v>86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88</v>
      </c>
      <c r="AH59" s="68" t="s">
        <v>23</v>
      </c>
      <c r="AL59" s="68" t="s">
        <v>86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88</v>
      </c>
      <c r="AQ59" s="68" t="s">
        <v>20</v>
      </c>
      <c r="AU59" s="68" t="s">
        <v>86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88</v>
      </c>
      <c r="AZ59" s="68" t="s">
        <v>19</v>
      </c>
      <c r="BD59" s="68" t="s">
        <v>86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88</v>
      </c>
      <c r="BI59" s="68" t="s">
        <v>21</v>
      </c>
      <c r="BM59" s="68" t="s">
        <v>86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88</v>
      </c>
      <c r="BR59" s="68" t="s">
        <v>18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86</v>
      </c>
      <c r="L60" s="68" t="str">
        <f t="shared" si="7"/>
        <v>AGR_NON_MOT</v>
      </c>
      <c r="M60" s="68" t="s">
        <v>147</v>
      </c>
      <c r="N60" s="68">
        <f>[2]attached_energy_demand_split!C14</f>
        <v>0.018841834190357</v>
      </c>
      <c r="O60" s="68" t="s">
        <v>88</v>
      </c>
      <c r="P60" s="68" t="s">
        <v>22</v>
      </c>
      <c r="T60" s="68" t="s">
        <v>86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88</v>
      </c>
      <c r="Y60" s="68" t="s">
        <v>17</v>
      </c>
      <c r="AC60" s="68" t="s">
        <v>86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88</v>
      </c>
      <c r="AH60" s="68" t="s">
        <v>23</v>
      </c>
      <c r="AL60" s="68" t="s">
        <v>86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88</v>
      </c>
      <c r="AQ60" s="68" t="s">
        <v>20</v>
      </c>
      <c r="AU60" s="68" t="s">
        <v>86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88</v>
      </c>
      <c r="AZ60" s="68" t="s">
        <v>19</v>
      </c>
      <c r="BD60" s="68" t="s">
        <v>86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88</v>
      </c>
      <c r="BI60" s="68" t="s">
        <v>21</v>
      </c>
      <c r="BM60" s="68" t="s">
        <v>86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88</v>
      </c>
      <c r="BR60" s="68" t="s">
        <v>18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86</v>
      </c>
      <c r="L61" s="68" t="str">
        <f t="shared" si="7"/>
        <v>AGR_NON_MOT</v>
      </c>
      <c r="M61" s="68" t="s">
        <v>148</v>
      </c>
      <c r="N61" s="68">
        <f>[2]attached_energy_demand_split!C16</f>
        <v>0.0189356699331529</v>
      </c>
      <c r="O61" s="68" t="s">
        <v>88</v>
      </c>
      <c r="P61" s="68" t="s">
        <v>22</v>
      </c>
      <c r="T61" s="68" t="s">
        <v>86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88</v>
      </c>
      <c r="Y61" s="68" t="s">
        <v>17</v>
      </c>
      <c r="AC61" s="68" t="s">
        <v>86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88</v>
      </c>
      <c r="AH61" s="68" t="s">
        <v>23</v>
      </c>
      <c r="AL61" s="68" t="s">
        <v>86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88</v>
      </c>
      <c r="AQ61" s="68" t="s">
        <v>20</v>
      </c>
      <c r="AU61" s="68" t="s">
        <v>86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88</v>
      </c>
      <c r="AZ61" s="68" t="s">
        <v>19</v>
      </c>
      <c r="BD61" s="68" t="s">
        <v>86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88</v>
      </c>
      <c r="BI61" s="68" t="s">
        <v>21</v>
      </c>
      <c r="BM61" s="68" t="s">
        <v>86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88</v>
      </c>
      <c r="BR61" s="68" t="s">
        <v>18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86</v>
      </c>
      <c r="L62" s="68" t="str">
        <f t="shared" si="7"/>
        <v>AGR_NON_MOT</v>
      </c>
      <c r="M62" s="68" t="s">
        <v>149</v>
      </c>
      <c r="N62" s="68">
        <f>[2]attached_energy_demand_split!C18</f>
        <v>0.0198847069007047</v>
      </c>
      <c r="O62" s="68" t="s">
        <v>88</v>
      </c>
      <c r="P62" s="68" t="s">
        <v>22</v>
      </c>
      <c r="T62" s="68" t="s">
        <v>86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88</v>
      </c>
      <c r="Y62" s="68" t="s">
        <v>17</v>
      </c>
      <c r="AC62" s="68" t="s">
        <v>86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88</v>
      </c>
      <c r="AH62" s="68" t="s">
        <v>23</v>
      </c>
      <c r="AL62" s="68" t="s">
        <v>86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88</v>
      </c>
      <c r="AQ62" s="68" t="s">
        <v>20</v>
      </c>
      <c r="AU62" s="68" t="s">
        <v>86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88</v>
      </c>
      <c r="AZ62" s="68" t="s">
        <v>19</v>
      </c>
      <c r="BD62" s="68" t="s">
        <v>86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88</v>
      </c>
      <c r="BI62" s="68" t="s">
        <v>21</v>
      </c>
      <c r="BM62" s="68" t="s">
        <v>86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88</v>
      </c>
      <c r="BR62" s="68" t="s">
        <v>18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86</v>
      </c>
      <c r="L63" s="68" t="str">
        <f t="shared" si="7"/>
        <v>AGR_NON_MOT</v>
      </c>
      <c r="M63" s="68" t="s">
        <v>150</v>
      </c>
      <c r="N63" s="68">
        <f>[2]attached_energy_demand_split!C20</f>
        <v>0.0208389906197208</v>
      </c>
      <c r="O63" s="68" t="s">
        <v>88</v>
      </c>
      <c r="P63" s="68" t="s">
        <v>22</v>
      </c>
      <c r="T63" s="68" t="s">
        <v>86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88</v>
      </c>
      <c r="Y63" s="68" t="s">
        <v>17</v>
      </c>
      <c r="AC63" s="68" t="s">
        <v>86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88</v>
      </c>
      <c r="AH63" s="68" t="s">
        <v>23</v>
      </c>
      <c r="AL63" s="68" t="s">
        <v>86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88</v>
      </c>
      <c r="AQ63" s="68" t="s">
        <v>20</v>
      </c>
      <c r="AU63" s="68" t="s">
        <v>86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88</v>
      </c>
      <c r="AZ63" s="68" t="s">
        <v>19</v>
      </c>
      <c r="BD63" s="68" t="s">
        <v>86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88</v>
      </c>
      <c r="BI63" s="68" t="s">
        <v>21</v>
      </c>
      <c r="BM63" s="68" t="s">
        <v>86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88</v>
      </c>
      <c r="BR63" s="68" t="s">
        <v>18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86</v>
      </c>
      <c r="L64" s="68" t="str">
        <f t="shared" si="7"/>
        <v>AGR_NON_MOT</v>
      </c>
      <c r="M64" s="68" t="s">
        <v>151</v>
      </c>
      <c r="N64" s="68">
        <f>[2]attached_energy_demand_split!C22</f>
        <v>0.0211595818818846</v>
      </c>
      <c r="O64" s="68" t="s">
        <v>88</v>
      </c>
      <c r="P64" s="68" t="s">
        <v>22</v>
      </c>
      <c r="T64" s="68" t="s">
        <v>86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88</v>
      </c>
      <c r="Y64" s="68" t="s">
        <v>17</v>
      </c>
      <c r="AC64" s="68" t="s">
        <v>86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88</v>
      </c>
      <c r="AH64" s="68" t="s">
        <v>23</v>
      </c>
      <c r="AL64" s="68" t="s">
        <v>86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88</v>
      </c>
      <c r="AQ64" s="68" t="s">
        <v>20</v>
      </c>
      <c r="AU64" s="68" t="s">
        <v>86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88</v>
      </c>
      <c r="AZ64" s="68" t="s">
        <v>19</v>
      </c>
      <c r="BD64" s="68" t="s">
        <v>86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88</v>
      </c>
      <c r="BI64" s="68" t="s">
        <v>21</v>
      </c>
      <c r="BM64" s="68" t="s">
        <v>86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88</v>
      </c>
      <c r="BR64" s="68" t="s">
        <v>18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86</v>
      </c>
      <c r="L65" s="68" t="str">
        <f t="shared" si="7"/>
        <v>AGR_NON_MOT</v>
      </c>
      <c r="M65" s="68" t="s">
        <v>152</v>
      </c>
      <c r="N65" s="68">
        <f>[2]attached_energy_demand_split!C24</f>
        <v>0.0212246785407572</v>
      </c>
      <c r="O65" s="68" t="s">
        <v>88</v>
      </c>
      <c r="P65" s="68" t="s">
        <v>22</v>
      </c>
      <c r="T65" s="68" t="s">
        <v>86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88</v>
      </c>
      <c r="Y65" s="68" t="s">
        <v>17</v>
      </c>
      <c r="AC65" s="68" t="s">
        <v>86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88</v>
      </c>
      <c r="AH65" s="68" t="s">
        <v>23</v>
      </c>
      <c r="AL65" s="68" t="s">
        <v>86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88</v>
      </c>
      <c r="AQ65" s="68" t="s">
        <v>20</v>
      </c>
      <c r="AU65" s="68" t="s">
        <v>86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88</v>
      </c>
      <c r="AZ65" s="68" t="s">
        <v>19</v>
      </c>
      <c r="BD65" s="68" t="s">
        <v>86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88</v>
      </c>
      <c r="BI65" s="68" t="s">
        <v>21</v>
      </c>
      <c r="BM65" s="68" t="s">
        <v>86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88</v>
      </c>
      <c r="BR65" s="68" t="s">
        <v>18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86</v>
      </c>
      <c r="L66" s="68" t="str">
        <f t="shared" si="7"/>
        <v>AGR_NON_MOT</v>
      </c>
      <c r="M66" s="68" t="s">
        <v>153</v>
      </c>
      <c r="N66" s="68">
        <f>[2]attached_energy_demand_split!C26</f>
        <v>0.021196759693815</v>
      </c>
      <c r="O66" s="68" t="s">
        <v>88</v>
      </c>
      <c r="P66" s="68" t="s">
        <v>22</v>
      </c>
      <c r="T66" s="68" t="s">
        <v>86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88</v>
      </c>
      <c r="Y66" s="68" t="s">
        <v>17</v>
      </c>
      <c r="AC66" s="68" t="s">
        <v>86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88</v>
      </c>
      <c r="AH66" s="68" t="s">
        <v>23</v>
      </c>
      <c r="AL66" s="68" t="s">
        <v>86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88</v>
      </c>
      <c r="AQ66" s="68" t="s">
        <v>20</v>
      </c>
      <c r="AU66" s="68" t="s">
        <v>86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88</v>
      </c>
      <c r="AZ66" s="68" t="s">
        <v>19</v>
      </c>
      <c r="BD66" s="68" t="s">
        <v>86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88</v>
      </c>
      <c r="BI66" s="68" t="s">
        <v>21</v>
      </c>
      <c r="BM66" s="68" t="s">
        <v>86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88</v>
      </c>
      <c r="BR66" s="68" t="s">
        <v>18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86</v>
      </c>
      <c r="L67" s="68" t="str">
        <f t="shared" si="7"/>
        <v>AGR_NON_MOT</v>
      </c>
      <c r="M67" s="68" t="s">
        <v>154</v>
      </c>
      <c r="N67" s="68">
        <f>[2]attached_energy_demand_split!C28</f>
        <v>0.0213786036359911</v>
      </c>
      <c r="O67" s="68" t="s">
        <v>88</v>
      </c>
      <c r="P67" s="68" t="s">
        <v>22</v>
      </c>
      <c r="T67" s="68" t="s">
        <v>86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88</v>
      </c>
      <c r="Y67" s="68" t="s">
        <v>17</v>
      </c>
      <c r="AC67" s="68" t="s">
        <v>86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88</v>
      </c>
      <c r="AH67" s="68" t="s">
        <v>23</v>
      </c>
      <c r="AL67" s="68" t="s">
        <v>86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88</v>
      </c>
      <c r="AQ67" s="68" t="s">
        <v>20</v>
      </c>
      <c r="AU67" s="68" t="s">
        <v>86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88</v>
      </c>
      <c r="AZ67" s="68" t="s">
        <v>19</v>
      </c>
      <c r="BD67" s="68" t="s">
        <v>86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88</v>
      </c>
      <c r="BI67" s="68" t="s">
        <v>21</v>
      </c>
      <c r="BM67" s="68" t="s">
        <v>86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88</v>
      </c>
      <c r="BR67" s="68" t="s">
        <v>18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86</v>
      </c>
      <c r="L68" s="68" t="str">
        <f t="shared" si="7"/>
        <v>AGR_NON_MOT</v>
      </c>
      <c r="M68" s="68" t="s">
        <v>155</v>
      </c>
      <c r="N68" s="68">
        <f>[2]attached_energy_demand_split!D6</f>
        <v>0.0233000948138204</v>
      </c>
      <c r="O68" s="68" t="s">
        <v>88</v>
      </c>
      <c r="P68" s="68" t="s">
        <v>22</v>
      </c>
      <c r="T68" s="68" t="s">
        <v>86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88</v>
      </c>
      <c r="Y68" s="68" t="s">
        <v>17</v>
      </c>
      <c r="AC68" s="68" t="s">
        <v>86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88</v>
      </c>
      <c r="AH68" s="68" t="s">
        <v>23</v>
      </c>
      <c r="AL68" s="68" t="s">
        <v>86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88</v>
      </c>
      <c r="AQ68" s="68" t="s">
        <v>20</v>
      </c>
      <c r="AU68" s="68" t="s">
        <v>86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88</v>
      </c>
      <c r="AZ68" s="68" t="s">
        <v>19</v>
      </c>
      <c r="BD68" s="68" t="s">
        <v>86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88</v>
      </c>
      <c r="BI68" s="68" t="s">
        <v>21</v>
      </c>
      <c r="BM68" s="68" t="s">
        <v>86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88</v>
      </c>
      <c r="BR68" s="68" t="s">
        <v>18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86</v>
      </c>
      <c r="L69" s="68" t="str">
        <f t="shared" si="7"/>
        <v>AGR_NON_MOT</v>
      </c>
      <c r="M69" s="68" t="s">
        <v>156</v>
      </c>
      <c r="N69" s="68">
        <f>[2]attached_energy_demand_split!D8</f>
        <v>0.0229492798370929</v>
      </c>
      <c r="O69" s="68" t="s">
        <v>88</v>
      </c>
      <c r="P69" s="68" t="s">
        <v>22</v>
      </c>
      <c r="T69" s="68" t="s">
        <v>86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88</v>
      </c>
      <c r="Y69" s="68" t="s">
        <v>17</v>
      </c>
      <c r="AC69" s="68" t="s">
        <v>86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88</v>
      </c>
      <c r="AH69" s="68" t="s">
        <v>23</v>
      </c>
      <c r="AL69" s="68" t="s">
        <v>86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88</v>
      </c>
      <c r="AQ69" s="68" t="s">
        <v>20</v>
      </c>
      <c r="AU69" s="68" t="s">
        <v>86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88</v>
      </c>
      <c r="AZ69" s="68" t="s">
        <v>19</v>
      </c>
      <c r="BD69" s="68" t="s">
        <v>86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88</v>
      </c>
      <c r="BI69" s="68" t="s">
        <v>21</v>
      </c>
      <c r="BM69" s="68" t="s">
        <v>86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88</v>
      </c>
      <c r="BR69" s="68" t="s">
        <v>18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86</v>
      </c>
      <c r="L70" s="68" t="str">
        <f t="shared" si="7"/>
        <v>AGR_NON_MOT</v>
      </c>
      <c r="M70" s="68" t="s">
        <v>157</v>
      </c>
      <c r="N70" s="68">
        <f>[2]attached_energy_demand_split!D10</f>
        <v>0.0222223809455457</v>
      </c>
      <c r="O70" s="68" t="s">
        <v>88</v>
      </c>
      <c r="P70" s="68" t="s">
        <v>22</v>
      </c>
      <c r="T70" s="68" t="s">
        <v>86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88</v>
      </c>
      <c r="Y70" s="68" t="s">
        <v>17</v>
      </c>
      <c r="AC70" s="68" t="s">
        <v>86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88</v>
      </c>
      <c r="AH70" s="68" t="s">
        <v>23</v>
      </c>
      <c r="AL70" s="68" t="s">
        <v>86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88</v>
      </c>
      <c r="AQ70" s="68" t="s">
        <v>20</v>
      </c>
      <c r="AU70" s="68" t="s">
        <v>86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88</v>
      </c>
      <c r="AZ70" s="68" t="s">
        <v>19</v>
      </c>
      <c r="BD70" s="68" t="s">
        <v>86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88</v>
      </c>
      <c r="BI70" s="68" t="s">
        <v>21</v>
      </c>
      <c r="BM70" s="68" t="s">
        <v>86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88</v>
      </c>
      <c r="BR70" s="68" t="s">
        <v>18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86</v>
      </c>
      <c r="L71" s="68" t="str">
        <f t="shared" si="7"/>
        <v>AGR_NON_MOT</v>
      </c>
      <c r="M71" s="68" t="s">
        <v>158</v>
      </c>
      <c r="N71" s="68">
        <f>[2]attached_energy_demand_split!D12</f>
        <v>0.0212585220509218</v>
      </c>
      <c r="O71" s="68" t="s">
        <v>88</v>
      </c>
      <c r="P71" s="68" t="s">
        <v>22</v>
      </c>
      <c r="T71" s="68" t="s">
        <v>86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88</v>
      </c>
      <c r="Y71" s="68" t="s">
        <v>17</v>
      </c>
      <c r="AC71" s="68" t="s">
        <v>86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88</v>
      </c>
      <c r="AH71" s="68" t="s">
        <v>23</v>
      </c>
      <c r="AL71" s="68" t="s">
        <v>86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88</v>
      </c>
      <c r="AQ71" s="68" t="s">
        <v>20</v>
      </c>
      <c r="AU71" s="68" t="s">
        <v>86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88</v>
      </c>
      <c r="AZ71" s="68" t="s">
        <v>19</v>
      </c>
      <c r="BD71" s="68" t="s">
        <v>86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88</v>
      </c>
      <c r="BI71" s="68" t="s">
        <v>21</v>
      </c>
      <c r="BM71" s="68" t="s">
        <v>86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88</v>
      </c>
      <c r="BR71" s="68" t="s">
        <v>18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86</v>
      </c>
      <c r="L72" s="68" t="str">
        <f t="shared" si="7"/>
        <v>AGR_NON_MOT</v>
      </c>
      <c r="M72" s="68" t="s">
        <v>159</v>
      </c>
      <c r="N72" s="68">
        <f>[2]attached_energy_demand_split!D14</f>
        <v>0.0207811308875425</v>
      </c>
      <c r="O72" s="68" t="s">
        <v>88</v>
      </c>
      <c r="P72" s="68" t="s">
        <v>22</v>
      </c>
      <c r="T72" s="68" t="s">
        <v>86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88</v>
      </c>
      <c r="Y72" s="68" t="s">
        <v>17</v>
      </c>
      <c r="AC72" s="68" t="s">
        <v>86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88</v>
      </c>
      <c r="AH72" s="68" t="s">
        <v>23</v>
      </c>
      <c r="AL72" s="68" t="s">
        <v>86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88</v>
      </c>
      <c r="AQ72" s="68" t="s">
        <v>20</v>
      </c>
      <c r="AU72" s="68" t="s">
        <v>86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88</v>
      </c>
      <c r="AZ72" s="68" t="s">
        <v>19</v>
      </c>
      <c r="BD72" s="68" t="s">
        <v>86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88</v>
      </c>
      <c r="BI72" s="68" t="s">
        <v>21</v>
      </c>
      <c r="BM72" s="68" t="s">
        <v>86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88</v>
      </c>
      <c r="BR72" s="68" t="s">
        <v>18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86</v>
      </c>
      <c r="L73" s="68" t="str">
        <f t="shared" si="7"/>
        <v>AGR_NON_MOT</v>
      </c>
      <c r="M73" s="68" t="s">
        <v>160</v>
      </c>
      <c r="N73" s="68">
        <f>[2]attached_energy_demand_split!D16</f>
        <v>0.0207247431264493</v>
      </c>
      <c r="O73" s="68" t="s">
        <v>88</v>
      </c>
      <c r="P73" s="68" t="s">
        <v>22</v>
      </c>
      <c r="T73" s="68" t="s">
        <v>86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88</v>
      </c>
      <c r="Y73" s="68" t="s">
        <v>17</v>
      </c>
      <c r="AC73" s="68" t="s">
        <v>86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88</v>
      </c>
      <c r="AH73" s="68" t="s">
        <v>23</v>
      </c>
      <c r="AL73" s="68" t="s">
        <v>86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88</v>
      </c>
      <c r="AQ73" s="68" t="s">
        <v>20</v>
      </c>
      <c r="AU73" s="68" t="s">
        <v>86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88</v>
      </c>
      <c r="AZ73" s="68" t="s">
        <v>19</v>
      </c>
      <c r="BD73" s="68" t="s">
        <v>86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88</v>
      </c>
      <c r="BI73" s="68" t="s">
        <v>21</v>
      </c>
      <c r="BM73" s="68" t="s">
        <v>86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88</v>
      </c>
      <c r="BR73" s="68" t="s">
        <v>18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86</v>
      </c>
      <c r="L74" s="68" t="str">
        <f t="shared" si="7"/>
        <v>AGR_NON_MOT</v>
      </c>
      <c r="M74" s="68" t="s">
        <v>161</v>
      </c>
      <c r="N74" s="68">
        <f>[2]attached_energy_demand_split!D18</f>
        <v>0.0213134263086159</v>
      </c>
      <c r="O74" s="68" t="s">
        <v>88</v>
      </c>
      <c r="P74" s="68" t="s">
        <v>22</v>
      </c>
      <c r="T74" s="68" t="s">
        <v>86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88</v>
      </c>
      <c r="Y74" s="68" t="s">
        <v>17</v>
      </c>
      <c r="AC74" s="68" t="s">
        <v>86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88</v>
      </c>
      <c r="AH74" s="68" t="s">
        <v>23</v>
      </c>
      <c r="AL74" s="68" t="s">
        <v>86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88</v>
      </c>
      <c r="AQ74" s="68" t="s">
        <v>20</v>
      </c>
      <c r="AU74" s="68" t="s">
        <v>86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88</v>
      </c>
      <c r="AZ74" s="68" t="s">
        <v>19</v>
      </c>
      <c r="BD74" s="68" t="s">
        <v>86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88</v>
      </c>
      <c r="BI74" s="68" t="s">
        <v>21</v>
      </c>
      <c r="BM74" s="68" t="s">
        <v>86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88</v>
      </c>
      <c r="BR74" s="68" t="s">
        <v>18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86</v>
      </c>
      <c r="L75" s="68" t="str">
        <f t="shared" si="7"/>
        <v>AGR_NON_MOT</v>
      </c>
      <c r="M75" s="68" t="s">
        <v>162</v>
      </c>
      <c r="N75" s="68">
        <f>[2]attached_energy_demand_split!D20</f>
        <v>0.0224691056303517</v>
      </c>
      <c r="O75" s="68" t="s">
        <v>88</v>
      </c>
      <c r="P75" s="68" t="s">
        <v>22</v>
      </c>
      <c r="T75" s="68" t="s">
        <v>86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88</v>
      </c>
      <c r="Y75" s="68" t="s">
        <v>17</v>
      </c>
      <c r="AC75" s="68" t="s">
        <v>86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88</v>
      </c>
      <c r="AH75" s="68" t="s">
        <v>23</v>
      </c>
      <c r="AL75" s="68" t="s">
        <v>86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88</v>
      </c>
      <c r="AQ75" s="68" t="s">
        <v>20</v>
      </c>
      <c r="AU75" s="68" t="s">
        <v>86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88</v>
      </c>
      <c r="AZ75" s="68" t="s">
        <v>19</v>
      </c>
      <c r="BD75" s="68" t="s">
        <v>86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88</v>
      </c>
      <c r="BI75" s="68" t="s">
        <v>21</v>
      </c>
      <c r="BM75" s="68" t="s">
        <v>86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88</v>
      </c>
      <c r="BR75" s="68" t="s">
        <v>18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86</v>
      </c>
      <c r="L76" s="68" t="str">
        <f t="shared" si="7"/>
        <v>AGR_NON_MOT</v>
      </c>
      <c r="M76" s="68" t="s">
        <v>163</v>
      </c>
      <c r="N76" s="68">
        <f>[2]attached_energy_demand_split!D22</f>
        <v>0.0228058793544892</v>
      </c>
      <c r="O76" s="68" t="s">
        <v>88</v>
      </c>
      <c r="P76" s="68" t="s">
        <v>22</v>
      </c>
      <c r="T76" s="68" t="s">
        <v>86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88</v>
      </c>
      <c r="Y76" s="68" t="s">
        <v>17</v>
      </c>
      <c r="AC76" s="68" t="s">
        <v>86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88</v>
      </c>
      <c r="AH76" s="68" t="s">
        <v>23</v>
      </c>
      <c r="AL76" s="68" t="s">
        <v>86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88</v>
      </c>
      <c r="AQ76" s="68" t="s">
        <v>20</v>
      </c>
      <c r="AU76" s="68" t="s">
        <v>86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88</v>
      </c>
      <c r="AZ76" s="68" t="s">
        <v>19</v>
      </c>
      <c r="BD76" s="68" t="s">
        <v>86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88</v>
      </c>
      <c r="BI76" s="68" t="s">
        <v>21</v>
      </c>
      <c r="BM76" s="68" t="s">
        <v>86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88</v>
      </c>
      <c r="BR76" s="68" t="s">
        <v>18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86</v>
      </c>
      <c r="L77" s="68" t="str">
        <f t="shared" si="7"/>
        <v>AGR_NON_MOT</v>
      </c>
      <c r="M77" s="68" t="s">
        <v>164</v>
      </c>
      <c r="N77" s="68">
        <f>[2]attached_energy_demand_split!D24</f>
        <v>0.0228335510535675</v>
      </c>
      <c r="O77" s="68" t="s">
        <v>88</v>
      </c>
      <c r="P77" s="68" t="s">
        <v>22</v>
      </c>
      <c r="T77" s="68" t="s">
        <v>86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88</v>
      </c>
      <c r="Y77" s="68" t="s">
        <v>17</v>
      </c>
      <c r="AC77" s="68" t="s">
        <v>86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88</v>
      </c>
      <c r="AH77" s="68" t="s">
        <v>23</v>
      </c>
      <c r="AL77" s="68" t="s">
        <v>86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88</v>
      </c>
      <c r="AQ77" s="68" t="s">
        <v>20</v>
      </c>
      <c r="AU77" s="68" t="s">
        <v>86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88</v>
      </c>
      <c r="AZ77" s="68" t="s">
        <v>19</v>
      </c>
      <c r="BD77" s="68" t="s">
        <v>86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88</v>
      </c>
      <c r="BI77" s="68" t="s">
        <v>21</v>
      </c>
      <c r="BM77" s="68" t="s">
        <v>86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88</v>
      </c>
      <c r="BR77" s="68" t="s">
        <v>18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86</v>
      </c>
      <c r="L78" s="68" t="str">
        <f t="shared" si="7"/>
        <v>AGR_NON_MOT</v>
      </c>
      <c r="M78" s="68" t="s">
        <v>165</v>
      </c>
      <c r="N78" s="68">
        <f>[2]attached_energy_demand_split!D26</f>
        <v>0.0227154557821904</v>
      </c>
      <c r="O78" s="68" t="s">
        <v>88</v>
      </c>
      <c r="P78" s="68" t="s">
        <v>22</v>
      </c>
      <c r="T78" s="68" t="s">
        <v>86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88</v>
      </c>
      <c r="Y78" s="68" t="s">
        <v>17</v>
      </c>
      <c r="AC78" s="68" t="s">
        <v>86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88</v>
      </c>
      <c r="AH78" s="68" t="s">
        <v>23</v>
      </c>
      <c r="AL78" s="68" t="s">
        <v>86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88</v>
      </c>
      <c r="AQ78" s="68" t="s">
        <v>20</v>
      </c>
      <c r="AU78" s="68" t="s">
        <v>86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88</v>
      </c>
      <c r="AZ78" s="68" t="s">
        <v>19</v>
      </c>
      <c r="BD78" s="68" t="s">
        <v>86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88</v>
      </c>
      <c r="BI78" s="68" t="s">
        <v>21</v>
      </c>
      <c r="BM78" s="68" t="s">
        <v>86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88</v>
      </c>
      <c r="BR78" s="68" t="s">
        <v>18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86</v>
      </c>
      <c r="L79" s="68" t="str">
        <f t="shared" si="7"/>
        <v>AGR_NON_MOT</v>
      </c>
      <c r="M79" s="68" t="s">
        <v>166</v>
      </c>
      <c r="N79" s="68">
        <f>[2]attached_energy_demand_split!D28</f>
        <v>0.0228898262899369</v>
      </c>
      <c r="O79" s="68" t="s">
        <v>88</v>
      </c>
      <c r="P79" s="68" t="s">
        <v>22</v>
      </c>
      <c r="T79" s="68" t="s">
        <v>86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88</v>
      </c>
      <c r="Y79" s="68" t="s">
        <v>17</v>
      </c>
      <c r="AC79" s="68" t="s">
        <v>86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88</v>
      </c>
      <c r="AH79" s="68" t="s">
        <v>23</v>
      </c>
      <c r="AL79" s="68" t="s">
        <v>86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88</v>
      </c>
      <c r="AQ79" s="68" t="s">
        <v>20</v>
      </c>
      <c r="AU79" s="68" t="s">
        <v>86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88</v>
      </c>
      <c r="AZ79" s="68" t="s">
        <v>19</v>
      </c>
      <c r="BD79" s="68" t="s">
        <v>86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88</v>
      </c>
      <c r="BI79" s="68" t="s">
        <v>21</v>
      </c>
      <c r="BM79" s="68" t="s">
        <v>86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88</v>
      </c>
      <c r="BR79" s="68" t="s">
        <v>18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86</v>
      </c>
      <c r="L80" s="68" t="str">
        <f>C10</f>
        <v>AGR_MOT</v>
      </c>
      <c r="M80" s="68" t="s">
        <v>119</v>
      </c>
      <c r="N80" s="68">
        <f t="shared" ref="N80:N127" si="8">N32</f>
        <v>0.0207246590371655</v>
      </c>
      <c r="O80" s="68" t="s">
        <v>88</v>
      </c>
      <c r="P80" s="68" t="s">
        <v>22</v>
      </c>
      <c r="T80" s="68" t="s">
        <v>86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88</v>
      </c>
      <c r="Y80" s="68" t="s">
        <v>17</v>
      </c>
      <c r="AC80" s="68" t="s">
        <v>86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88</v>
      </c>
      <c r="AH80" s="68" t="s">
        <v>23</v>
      </c>
      <c r="AL80" s="68" t="s">
        <v>86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88</v>
      </c>
      <c r="AQ80" s="68" t="s">
        <v>20</v>
      </c>
      <c r="AU80" s="68" t="s">
        <v>86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88</v>
      </c>
      <c r="AZ80" s="68" t="s">
        <v>19</v>
      </c>
      <c r="BD80" s="68" t="s">
        <v>86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88</v>
      </c>
      <c r="BI80" s="68" t="s">
        <v>21</v>
      </c>
      <c r="BM80" s="68" t="s">
        <v>86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88</v>
      </c>
      <c r="BR80" s="68" t="s">
        <v>18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86</v>
      </c>
      <c r="L81" s="68" t="str">
        <f t="shared" ref="L81:L127" si="20">L80</f>
        <v>AGR_MOT</v>
      </c>
      <c r="M81" s="68" t="s">
        <v>120</v>
      </c>
      <c r="N81" s="68">
        <f t="shared" si="8"/>
        <v>0.0206069139508455</v>
      </c>
      <c r="O81" s="68" t="s">
        <v>88</v>
      </c>
      <c r="P81" s="68" t="s">
        <v>22</v>
      </c>
      <c r="T81" s="68" t="s">
        <v>86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88</v>
      </c>
      <c r="Y81" s="68" t="s">
        <v>17</v>
      </c>
      <c r="AC81" s="68" t="s">
        <v>86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88</v>
      </c>
      <c r="AH81" s="68" t="s">
        <v>23</v>
      </c>
      <c r="AL81" s="68" t="s">
        <v>86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88</v>
      </c>
      <c r="AQ81" s="68" t="s">
        <v>20</v>
      </c>
      <c r="AU81" s="68" t="s">
        <v>86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88</v>
      </c>
      <c r="AZ81" s="68" t="s">
        <v>19</v>
      </c>
      <c r="BD81" s="68" t="s">
        <v>86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88</v>
      </c>
      <c r="BI81" s="68" t="s">
        <v>21</v>
      </c>
      <c r="BM81" s="68" t="s">
        <v>86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88</v>
      </c>
      <c r="BR81" s="68" t="s">
        <v>18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86</v>
      </c>
      <c r="L82" s="68" t="str">
        <f t="shared" si="20"/>
        <v>AGR_MOT</v>
      </c>
      <c r="M82" s="68" t="s">
        <v>121</v>
      </c>
      <c r="N82" s="68">
        <f t="shared" si="8"/>
        <v>0.0199087438710615</v>
      </c>
      <c r="O82" s="68" t="s">
        <v>88</v>
      </c>
      <c r="P82" s="68" t="s">
        <v>22</v>
      </c>
      <c r="T82" s="68" t="s">
        <v>86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88</v>
      </c>
      <c r="Y82" s="68" t="s">
        <v>17</v>
      </c>
      <c r="AC82" s="68" t="s">
        <v>86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88</v>
      </c>
      <c r="AH82" s="68" t="s">
        <v>23</v>
      </c>
      <c r="AL82" s="68" t="s">
        <v>86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88</v>
      </c>
      <c r="AQ82" s="68" t="s">
        <v>20</v>
      </c>
      <c r="AU82" s="68" t="s">
        <v>86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88</v>
      </c>
      <c r="AZ82" s="68" t="s">
        <v>19</v>
      </c>
      <c r="BD82" s="68" t="s">
        <v>86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88</v>
      </c>
      <c r="BI82" s="68" t="s">
        <v>21</v>
      </c>
      <c r="BM82" s="68" t="s">
        <v>86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88</v>
      </c>
      <c r="BR82" s="68" t="s">
        <v>18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86</v>
      </c>
      <c r="L83" s="68" t="str">
        <f t="shared" si="20"/>
        <v>AGR_MOT</v>
      </c>
      <c r="M83" s="68" t="s">
        <v>122</v>
      </c>
      <c r="N83" s="68">
        <f t="shared" si="8"/>
        <v>0.019131142691048</v>
      </c>
      <c r="O83" s="68" t="s">
        <v>88</v>
      </c>
      <c r="P83" s="68" t="s">
        <v>22</v>
      </c>
      <c r="T83" s="68" t="s">
        <v>86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88</v>
      </c>
      <c r="Y83" s="68" t="s">
        <v>17</v>
      </c>
      <c r="AC83" s="68" t="s">
        <v>86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88</v>
      </c>
      <c r="AH83" s="68" t="s">
        <v>23</v>
      </c>
      <c r="AL83" s="68" t="s">
        <v>86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88</v>
      </c>
      <c r="AQ83" s="68" t="s">
        <v>20</v>
      </c>
      <c r="AU83" s="68" t="s">
        <v>86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88</v>
      </c>
      <c r="AZ83" s="68" t="s">
        <v>19</v>
      </c>
      <c r="BD83" s="68" t="s">
        <v>86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88</v>
      </c>
      <c r="BI83" s="68" t="s">
        <v>21</v>
      </c>
      <c r="BM83" s="68" t="s">
        <v>86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88</v>
      </c>
      <c r="BR83" s="68" t="s">
        <v>18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86</v>
      </c>
      <c r="L84" s="68" t="str">
        <f t="shared" si="20"/>
        <v>AGR_MOT</v>
      </c>
      <c r="M84" s="68" t="s">
        <v>123</v>
      </c>
      <c r="N84" s="68">
        <f t="shared" si="8"/>
        <v>0.0188308994526831</v>
      </c>
      <c r="O84" s="68" t="s">
        <v>88</v>
      </c>
      <c r="P84" s="68" t="s">
        <v>22</v>
      </c>
      <c r="T84" s="68" t="s">
        <v>86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88</v>
      </c>
      <c r="Y84" s="68" t="s">
        <v>17</v>
      </c>
      <c r="AC84" s="68" t="s">
        <v>86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88</v>
      </c>
      <c r="AH84" s="68" t="s">
        <v>23</v>
      </c>
      <c r="AL84" s="68" t="s">
        <v>86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88</v>
      </c>
      <c r="AQ84" s="68" t="s">
        <v>20</v>
      </c>
      <c r="AU84" s="68" t="s">
        <v>86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88</v>
      </c>
      <c r="AZ84" s="68" t="s">
        <v>19</v>
      </c>
      <c r="BD84" s="68" t="s">
        <v>86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88</v>
      </c>
      <c r="BI84" s="68" t="s">
        <v>21</v>
      </c>
      <c r="BM84" s="68" t="s">
        <v>86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88</v>
      </c>
      <c r="BR84" s="68" t="s">
        <v>18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86</v>
      </c>
      <c r="L85" s="68" t="str">
        <f t="shared" si="20"/>
        <v>AGR_MOT</v>
      </c>
      <c r="M85" s="68" t="s">
        <v>124</v>
      </c>
      <c r="N85" s="68">
        <f t="shared" si="8"/>
        <v>0.0188922096207154</v>
      </c>
      <c r="O85" s="68" t="s">
        <v>88</v>
      </c>
      <c r="P85" s="68" t="s">
        <v>22</v>
      </c>
      <c r="T85" s="68" t="s">
        <v>86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88</v>
      </c>
      <c r="Y85" s="68" t="s">
        <v>17</v>
      </c>
      <c r="AC85" s="68" t="s">
        <v>86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88</v>
      </c>
      <c r="AH85" s="68" t="s">
        <v>23</v>
      </c>
      <c r="AL85" s="68" t="s">
        <v>86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88</v>
      </c>
      <c r="AQ85" s="68" t="s">
        <v>20</v>
      </c>
      <c r="AU85" s="68" t="s">
        <v>86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88</v>
      </c>
      <c r="AZ85" s="68" t="s">
        <v>19</v>
      </c>
      <c r="BD85" s="68" t="s">
        <v>86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88</v>
      </c>
      <c r="BI85" s="68" t="s">
        <v>21</v>
      </c>
      <c r="BM85" s="68" t="s">
        <v>86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88</v>
      </c>
      <c r="BR85" s="68" t="s">
        <v>18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86</v>
      </c>
      <c r="L86" s="68" t="str">
        <f t="shared" si="20"/>
        <v>AGR_MOT</v>
      </c>
      <c r="M86" s="68" t="s">
        <v>125</v>
      </c>
      <c r="N86" s="68">
        <f t="shared" si="8"/>
        <v>0.0197356728752531</v>
      </c>
      <c r="O86" s="68" t="s">
        <v>88</v>
      </c>
      <c r="P86" s="68" t="s">
        <v>22</v>
      </c>
      <c r="T86" s="68" t="s">
        <v>86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88</v>
      </c>
      <c r="Y86" s="68" t="s">
        <v>17</v>
      </c>
      <c r="AC86" s="68" t="s">
        <v>86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88</v>
      </c>
      <c r="AH86" s="68" t="s">
        <v>23</v>
      </c>
      <c r="AL86" s="68" t="s">
        <v>86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88</v>
      </c>
      <c r="AQ86" s="68" t="s">
        <v>20</v>
      </c>
      <c r="AU86" s="68" t="s">
        <v>86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88</v>
      </c>
      <c r="AZ86" s="68" t="s">
        <v>19</v>
      </c>
      <c r="BD86" s="68" t="s">
        <v>86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88</v>
      </c>
      <c r="BI86" s="68" t="s">
        <v>21</v>
      </c>
      <c r="BM86" s="68" t="s">
        <v>86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88</v>
      </c>
      <c r="BR86" s="68" t="s">
        <v>18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86</v>
      </c>
      <c r="L87" s="68" t="str">
        <f t="shared" si="20"/>
        <v>AGR_MOT</v>
      </c>
      <c r="M87" s="68" t="s">
        <v>126</v>
      </c>
      <c r="N87" s="68">
        <f t="shared" si="8"/>
        <v>0.0205351902664844</v>
      </c>
      <c r="O87" s="68" t="s">
        <v>88</v>
      </c>
      <c r="P87" s="68" t="s">
        <v>22</v>
      </c>
      <c r="T87" s="68" t="s">
        <v>86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88</v>
      </c>
      <c r="Y87" s="68" t="s">
        <v>17</v>
      </c>
      <c r="AC87" s="68" t="s">
        <v>86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88</v>
      </c>
      <c r="AH87" s="68" t="s">
        <v>23</v>
      </c>
      <c r="AL87" s="68" t="s">
        <v>86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88</v>
      </c>
      <c r="AQ87" s="68" t="s">
        <v>20</v>
      </c>
      <c r="AU87" s="68" t="s">
        <v>86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88</v>
      </c>
      <c r="AZ87" s="68" t="s">
        <v>19</v>
      </c>
      <c r="BD87" s="68" t="s">
        <v>86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88</v>
      </c>
      <c r="BI87" s="68" t="s">
        <v>21</v>
      </c>
      <c r="BM87" s="68" t="s">
        <v>86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88</v>
      </c>
      <c r="BR87" s="68" t="s">
        <v>18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86</v>
      </c>
      <c r="L88" s="68" t="str">
        <f t="shared" si="20"/>
        <v>AGR_MOT</v>
      </c>
      <c r="M88" s="68" t="s">
        <v>127</v>
      </c>
      <c r="N88" s="68">
        <f t="shared" si="8"/>
        <v>0.0208967198623784</v>
      </c>
      <c r="O88" s="68" t="s">
        <v>88</v>
      </c>
      <c r="P88" s="68" t="s">
        <v>22</v>
      </c>
      <c r="T88" s="68" t="s">
        <v>86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88</v>
      </c>
      <c r="Y88" s="68" t="s">
        <v>17</v>
      </c>
      <c r="AC88" s="68" t="s">
        <v>86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88</v>
      </c>
      <c r="AH88" s="68" t="s">
        <v>23</v>
      </c>
      <c r="AL88" s="68" t="s">
        <v>86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88</v>
      </c>
      <c r="AQ88" s="68" t="s">
        <v>20</v>
      </c>
      <c r="AU88" s="68" t="s">
        <v>86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88</v>
      </c>
      <c r="AZ88" s="68" t="s">
        <v>19</v>
      </c>
      <c r="BD88" s="68" t="s">
        <v>86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88</v>
      </c>
      <c r="BI88" s="68" t="s">
        <v>21</v>
      </c>
      <c r="BM88" s="68" t="s">
        <v>86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88</v>
      </c>
      <c r="BR88" s="68" t="s">
        <v>18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86</v>
      </c>
      <c r="L89" s="68" t="str">
        <f t="shared" si="20"/>
        <v>AGR_MOT</v>
      </c>
      <c r="M89" s="68" t="s">
        <v>128</v>
      </c>
      <c r="N89" s="68">
        <f t="shared" si="8"/>
        <v>0.0208657701701157</v>
      </c>
      <c r="O89" s="68" t="s">
        <v>88</v>
      </c>
      <c r="P89" s="68" t="s">
        <v>22</v>
      </c>
      <c r="T89" s="68" t="s">
        <v>86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88</v>
      </c>
      <c r="Y89" s="68" t="s">
        <v>17</v>
      </c>
      <c r="AC89" s="68" t="s">
        <v>86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88</v>
      </c>
      <c r="AH89" s="68" t="s">
        <v>23</v>
      </c>
      <c r="AL89" s="68" t="s">
        <v>86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88</v>
      </c>
      <c r="AQ89" s="68" t="s">
        <v>20</v>
      </c>
      <c r="AU89" s="68" t="s">
        <v>86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88</v>
      </c>
      <c r="AZ89" s="68" t="s">
        <v>19</v>
      </c>
      <c r="BD89" s="68" t="s">
        <v>86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88</v>
      </c>
      <c r="BI89" s="68" t="s">
        <v>21</v>
      </c>
      <c r="BM89" s="68" t="s">
        <v>86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88</v>
      </c>
      <c r="BR89" s="68" t="s">
        <v>18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86</v>
      </c>
      <c r="L90" s="68" t="str">
        <f t="shared" si="20"/>
        <v>AGR_MOT</v>
      </c>
      <c r="M90" s="68" t="s">
        <v>129</v>
      </c>
      <c r="N90" s="68">
        <f t="shared" si="8"/>
        <v>0.0208182800695852</v>
      </c>
      <c r="O90" s="68" t="s">
        <v>88</v>
      </c>
      <c r="P90" s="68" t="s">
        <v>22</v>
      </c>
      <c r="T90" s="68" t="s">
        <v>86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88</v>
      </c>
      <c r="Y90" s="68" t="s">
        <v>17</v>
      </c>
      <c r="AC90" s="68" t="s">
        <v>86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88</v>
      </c>
      <c r="AH90" s="68" t="s">
        <v>23</v>
      </c>
      <c r="AL90" s="68" t="s">
        <v>86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88</v>
      </c>
      <c r="AQ90" s="68" t="s">
        <v>20</v>
      </c>
      <c r="AU90" s="68" t="s">
        <v>86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88</v>
      </c>
      <c r="AZ90" s="68" t="s">
        <v>19</v>
      </c>
      <c r="BD90" s="68" t="s">
        <v>86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88</v>
      </c>
      <c r="BI90" s="68" t="s">
        <v>21</v>
      </c>
      <c r="BM90" s="68" t="s">
        <v>86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88</v>
      </c>
      <c r="BR90" s="68" t="s">
        <v>18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86</v>
      </c>
      <c r="L91" s="68" t="str">
        <f t="shared" si="20"/>
        <v>AGR_MOT</v>
      </c>
      <c r="M91" s="68" t="s">
        <v>130</v>
      </c>
      <c r="N91" s="68">
        <f t="shared" si="8"/>
        <v>0.0209309345114678</v>
      </c>
      <c r="O91" s="68" t="s">
        <v>88</v>
      </c>
      <c r="P91" s="68" t="s">
        <v>22</v>
      </c>
      <c r="T91" s="68" t="s">
        <v>86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88</v>
      </c>
      <c r="Y91" s="68" t="s">
        <v>17</v>
      </c>
      <c r="AC91" s="68" t="s">
        <v>86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88</v>
      </c>
      <c r="AH91" s="68" t="s">
        <v>23</v>
      </c>
      <c r="AL91" s="68" t="s">
        <v>86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88</v>
      </c>
      <c r="AQ91" s="68" t="s">
        <v>20</v>
      </c>
      <c r="AU91" s="68" t="s">
        <v>86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88</v>
      </c>
      <c r="AZ91" s="68" t="s">
        <v>19</v>
      </c>
      <c r="BD91" s="68" t="s">
        <v>86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88</v>
      </c>
      <c r="BI91" s="68" t="s">
        <v>21</v>
      </c>
      <c r="BM91" s="68" t="s">
        <v>86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88</v>
      </c>
      <c r="BR91" s="68" t="s">
        <v>18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86</v>
      </c>
      <c r="L92" s="68" t="str">
        <f t="shared" si="20"/>
        <v>AGR_MOT</v>
      </c>
      <c r="M92" s="68" t="s">
        <v>131</v>
      </c>
      <c r="N92" s="68">
        <f t="shared" si="8"/>
        <v>0.0216934658061337</v>
      </c>
      <c r="O92" s="68" t="s">
        <v>88</v>
      </c>
      <c r="P92" s="68" t="s">
        <v>22</v>
      </c>
      <c r="T92" s="68" t="s">
        <v>86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88</v>
      </c>
      <c r="Y92" s="68" t="s">
        <v>17</v>
      </c>
      <c r="AC92" s="68" t="s">
        <v>86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88</v>
      </c>
      <c r="AH92" s="68" t="s">
        <v>23</v>
      </c>
      <c r="AL92" s="68" t="s">
        <v>86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88</v>
      </c>
      <c r="AQ92" s="68" t="s">
        <v>20</v>
      </c>
      <c r="AU92" s="68" t="s">
        <v>86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88</v>
      </c>
      <c r="AZ92" s="68" t="s">
        <v>19</v>
      </c>
      <c r="BD92" s="68" t="s">
        <v>86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88</v>
      </c>
      <c r="BI92" s="68" t="s">
        <v>21</v>
      </c>
      <c r="BM92" s="68" t="s">
        <v>86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88</v>
      </c>
      <c r="BR92" s="68" t="s">
        <v>18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86</v>
      </c>
      <c r="L93" s="68" t="str">
        <f t="shared" si="20"/>
        <v>AGR_MOT</v>
      </c>
      <c r="M93" s="68" t="s">
        <v>132</v>
      </c>
      <c r="N93" s="68">
        <f t="shared" si="8"/>
        <v>0.0210916294485409</v>
      </c>
      <c r="O93" s="68" t="s">
        <v>88</v>
      </c>
      <c r="P93" s="68" t="s">
        <v>22</v>
      </c>
      <c r="T93" s="68" t="s">
        <v>86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88</v>
      </c>
      <c r="Y93" s="68" t="s">
        <v>17</v>
      </c>
      <c r="AC93" s="68" t="s">
        <v>86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88</v>
      </c>
      <c r="AH93" s="68" t="s">
        <v>23</v>
      </c>
      <c r="AL93" s="68" t="s">
        <v>86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88</v>
      </c>
      <c r="AQ93" s="68" t="s">
        <v>20</v>
      </c>
      <c r="AU93" s="68" t="s">
        <v>86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88</v>
      </c>
      <c r="AZ93" s="68" t="s">
        <v>19</v>
      </c>
      <c r="BD93" s="68" t="s">
        <v>86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88</v>
      </c>
      <c r="BI93" s="68" t="s">
        <v>21</v>
      </c>
      <c r="BM93" s="68" t="s">
        <v>86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88</v>
      </c>
      <c r="BR93" s="68" t="s">
        <v>18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86</v>
      </c>
      <c r="L94" s="68" t="str">
        <f t="shared" si="20"/>
        <v>AGR_MOT</v>
      </c>
      <c r="M94" s="68" t="s">
        <v>133</v>
      </c>
      <c r="N94" s="68">
        <f t="shared" si="8"/>
        <v>0.0202885549117574</v>
      </c>
      <c r="O94" s="68" t="s">
        <v>88</v>
      </c>
      <c r="P94" s="68" t="s">
        <v>22</v>
      </c>
      <c r="T94" s="68" t="s">
        <v>86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88</v>
      </c>
      <c r="Y94" s="68" t="s">
        <v>17</v>
      </c>
      <c r="AC94" s="68" t="s">
        <v>86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88</v>
      </c>
      <c r="AH94" s="68" t="s">
        <v>23</v>
      </c>
      <c r="AL94" s="68" t="s">
        <v>86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88</v>
      </c>
      <c r="AQ94" s="68" t="s">
        <v>20</v>
      </c>
      <c r="AU94" s="68" t="s">
        <v>86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88</v>
      </c>
      <c r="AZ94" s="68" t="s">
        <v>19</v>
      </c>
      <c r="BD94" s="68" t="s">
        <v>86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88</v>
      </c>
      <c r="BI94" s="68" t="s">
        <v>21</v>
      </c>
      <c r="BM94" s="68" t="s">
        <v>86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88</v>
      </c>
      <c r="BR94" s="68" t="s">
        <v>18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86</v>
      </c>
      <c r="L95" s="68" t="str">
        <f t="shared" si="20"/>
        <v>AGR_MOT</v>
      </c>
      <c r="M95" s="68" t="s">
        <v>134</v>
      </c>
      <c r="N95" s="68">
        <f t="shared" si="8"/>
        <v>0.0192322364169783</v>
      </c>
      <c r="O95" s="68" t="s">
        <v>88</v>
      </c>
      <c r="P95" s="68" t="s">
        <v>22</v>
      </c>
      <c r="T95" s="68" t="s">
        <v>86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88</v>
      </c>
      <c r="Y95" s="68" t="s">
        <v>17</v>
      </c>
      <c r="AC95" s="68" t="s">
        <v>86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88</v>
      </c>
      <c r="AH95" s="68" t="s">
        <v>23</v>
      </c>
      <c r="AL95" s="68" t="s">
        <v>86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88</v>
      </c>
      <c r="AQ95" s="68" t="s">
        <v>20</v>
      </c>
      <c r="AU95" s="68" t="s">
        <v>86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88</v>
      </c>
      <c r="AZ95" s="68" t="s">
        <v>19</v>
      </c>
      <c r="BD95" s="68" t="s">
        <v>86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88</v>
      </c>
      <c r="BI95" s="68" t="s">
        <v>21</v>
      </c>
      <c r="BM95" s="68" t="s">
        <v>86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88</v>
      </c>
      <c r="BR95" s="68" t="s">
        <v>18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86</v>
      </c>
      <c r="L96" s="68" t="str">
        <f t="shared" si="20"/>
        <v>AGR_MOT</v>
      </c>
      <c r="M96" s="68" t="s">
        <v>135</v>
      </c>
      <c r="N96" s="68">
        <f t="shared" si="8"/>
        <v>0.0187485070114251</v>
      </c>
      <c r="O96" s="68" t="s">
        <v>88</v>
      </c>
      <c r="P96" s="68" t="s">
        <v>22</v>
      </c>
      <c r="T96" s="68" t="s">
        <v>86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88</v>
      </c>
      <c r="Y96" s="68" t="s">
        <v>17</v>
      </c>
      <c r="AC96" s="68" t="s">
        <v>86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88</v>
      </c>
      <c r="AH96" s="68" t="s">
        <v>23</v>
      </c>
      <c r="AL96" s="68" t="s">
        <v>86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88</v>
      </c>
      <c r="AQ96" s="68" t="s">
        <v>20</v>
      </c>
      <c r="AU96" s="68" t="s">
        <v>86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88</v>
      </c>
      <c r="AZ96" s="68" t="s">
        <v>19</v>
      </c>
      <c r="BD96" s="68" t="s">
        <v>86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88</v>
      </c>
      <c r="BI96" s="68" t="s">
        <v>21</v>
      </c>
      <c r="BM96" s="68" t="s">
        <v>86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88</v>
      </c>
      <c r="BR96" s="68" t="s">
        <v>18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86</v>
      </c>
      <c r="L97" s="68" t="str">
        <f t="shared" si="20"/>
        <v>AGR_MOT</v>
      </c>
      <c r="M97" s="68" t="s">
        <v>136</v>
      </c>
      <c r="N97" s="68">
        <f t="shared" si="8"/>
        <v>0.0186780472400084</v>
      </c>
      <c r="O97" s="68" t="s">
        <v>88</v>
      </c>
      <c r="P97" s="68" t="s">
        <v>22</v>
      </c>
      <c r="T97" s="68" t="s">
        <v>86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88</v>
      </c>
      <c r="Y97" s="68" t="s">
        <v>17</v>
      </c>
      <c r="AC97" s="68" t="s">
        <v>86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88</v>
      </c>
      <c r="AH97" s="68" t="s">
        <v>23</v>
      </c>
      <c r="AL97" s="68" t="s">
        <v>86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88</v>
      </c>
      <c r="AQ97" s="68" t="s">
        <v>20</v>
      </c>
      <c r="AU97" s="68" t="s">
        <v>86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88</v>
      </c>
      <c r="AZ97" s="68" t="s">
        <v>19</v>
      </c>
      <c r="BD97" s="68" t="s">
        <v>86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88</v>
      </c>
      <c r="BI97" s="68" t="s">
        <v>21</v>
      </c>
      <c r="BM97" s="68" t="s">
        <v>86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88</v>
      </c>
      <c r="BR97" s="68" t="s">
        <v>18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86</v>
      </c>
      <c r="L98" s="68" t="str">
        <f t="shared" si="20"/>
        <v>AGR_MOT</v>
      </c>
      <c r="M98" s="68" t="s">
        <v>137</v>
      </c>
      <c r="N98" s="68">
        <f t="shared" si="8"/>
        <v>0.0193543241840057</v>
      </c>
      <c r="O98" s="68" t="s">
        <v>88</v>
      </c>
      <c r="P98" s="68" t="s">
        <v>22</v>
      </c>
      <c r="T98" s="68" t="s">
        <v>86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88</v>
      </c>
      <c r="Y98" s="68" t="s">
        <v>17</v>
      </c>
      <c r="AC98" s="68" t="s">
        <v>86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88</v>
      </c>
      <c r="AH98" s="68" t="s">
        <v>23</v>
      </c>
      <c r="AL98" s="68" t="s">
        <v>86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88</v>
      </c>
      <c r="AQ98" s="68" t="s">
        <v>20</v>
      </c>
      <c r="AU98" s="68" t="s">
        <v>86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88</v>
      </c>
      <c r="AZ98" s="68" t="s">
        <v>19</v>
      </c>
      <c r="BD98" s="68" t="s">
        <v>86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88</v>
      </c>
      <c r="BI98" s="68" t="s">
        <v>21</v>
      </c>
      <c r="BM98" s="68" t="s">
        <v>86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88</v>
      </c>
      <c r="BR98" s="68" t="s">
        <v>18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86</v>
      </c>
      <c r="L99" s="68" t="str">
        <f t="shared" si="20"/>
        <v>AGR_MOT</v>
      </c>
      <c r="M99" s="68" t="s">
        <v>138</v>
      </c>
      <c r="N99" s="68">
        <f t="shared" si="8"/>
        <v>0.0204723701496402</v>
      </c>
      <c r="O99" s="68" t="s">
        <v>88</v>
      </c>
      <c r="P99" s="68" t="s">
        <v>22</v>
      </c>
      <c r="T99" s="68" t="s">
        <v>86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88</v>
      </c>
      <c r="Y99" s="68" t="s">
        <v>17</v>
      </c>
      <c r="AC99" s="68" t="s">
        <v>86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88</v>
      </c>
      <c r="AH99" s="68" t="s">
        <v>23</v>
      </c>
      <c r="AL99" s="68" t="s">
        <v>86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88</v>
      </c>
      <c r="AQ99" s="68" t="s">
        <v>20</v>
      </c>
      <c r="AU99" s="68" t="s">
        <v>86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88</v>
      </c>
      <c r="AZ99" s="68" t="s">
        <v>19</v>
      </c>
      <c r="BD99" s="68" t="s">
        <v>86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88</v>
      </c>
      <c r="BI99" s="68" t="s">
        <v>21</v>
      </c>
      <c r="BM99" s="68" t="s">
        <v>86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88</v>
      </c>
      <c r="BR99" s="68" t="s">
        <v>18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86</v>
      </c>
      <c r="L100" s="68" t="str">
        <f t="shared" si="20"/>
        <v>AGR_MOT</v>
      </c>
      <c r="M100" s="68" t="s">
        <v>139</v>
      </c>
      <c r="N100" s="68">
        <f t="shared" si="8"/>
        <v>0.021278922422278</v>
      </c>
      <c r="O100" s="68" t="s">
        <v>88</v>
      </c>
      <c r="P100" s="68" t="s">
        <v>22</v>
      </c>
      <c r="T100" s="68" t="s">
        <v>86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88</v>
      </c>
      <c r="Y100" s="68" t="s">
        <v>17</v>
      </c>
      <c r="AC100" s="68" t="s">
        <v>86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88</v>
      </c>
      <c r="AH100" s="68" t="s">
        <v>23</v>
      </c>
      <c r="AL100" s="68" t="s">
        <v>86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88</v>
      </c>
      <c r="AQ100" s="68" t="s">
        <v>20</v>
      </c>
      <c r="AU100" s="68" t="s">
        <v>86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88</v>
      </c>
      <c r="AZ100" s="68" t="s">
        <v>19</v>
      </c>
      <c r="BD100" s="68" t="s">
        <v>86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88</v>
      </c>
      <c r="BI100" s="68" t="s">
        <v>21</v>
      </c>
      <c r="BM100" s="68" t="s">
        <v>86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88</v>
      </c>
      <c r="BR100" s="68" t="s">
        <v>18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86</v>
      </c>
      <c r="L101" s="68" t="str">
        <f t="shared" si="20"/>
        <v>AGR_MOT</v>
      </c>
      <c r="M101" s="68" t="s">
        <v>140</v>
      </c>
      <c r="N101" s="68">
        <f t="shared" si="8"/>
        <v>0.0217388347288327</v>
      </c>
      <c r="O101" s="68" t="s">
        <v>88</v>
      </c>
      <c r="P101" s="68" t="s">
        <v>22</v>
      </c>
      <c r="T101" s="68" t="s">
        <v>86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88</v>
      </c>
      <c r="Y101" s="68" t="s">
        <v>17</v>
      </c>
      <c r="AC101" s="68" t="s">
        <v>86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88</v>
      </c>
      <c r="AH101" s="68" t="s">
        <v>23</v>
      </c>
      <c r="AL101" s="68" t="s">
        <v>86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88</v>
      </c>
      <c r="AQ101" s="68" t="s">
        <v>20</v>
      </c>
      <c r="AU101" s="68" t="s">
        <v>86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88</v>
      </c>
      <c r="AZ101" s="68" t="s">
        <v>19</v>
      </c>
      <c r="BD101" s="68" t="s">
        <v>86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88</v>
      </c>
      <c r="BI101" s="68" t="s">
        <v>21</v>
      </c>
      <c r="BM101" s="68" t="s">
        <v>86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88</v>
      </c>
      <c r="BR101" s="68" t="s">
        <v>18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86</v>
      </c>
      <c r="L102" s="68" t="str">
        <f t="shared" si="20"/>
        <v>AGR_MOT</v>
      </c>
      <c r="M102" s="68" t="s">
        <v>141</v>
      </c>
      <c r="N102" s="68">
        <f t="shared" si="8"/>
        <v>0.0219554256218374</v>
      </c>
      <c r="O102" s="68" t="s">
        <v>88</v>
      </c>
      <c r="P102" s="68" t="s">
        <v>22</v>
      </c>
      <c r="T102" s="68" t="s">
        <v>86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88</v>
      </c>
      <c r="Y102" s="68" t="s">
        <v>17</v>
      </c>
      <c r="AC102" s="68" t="s">
        <v>86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88</v>
      </c>
      <c r="AH102" s="68" t="s">
        <v>23</v>
      </c>
      <c r="AL102" s="68" t="s">
        <v>86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88</v>
      </c>
      <c r="AQ102" s="68" t="s">
        <v>20</v>
      </c>
      <c r="AU102" s="68" t="s">
        <v>86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88</v>
      </c>
      <c r="AZ102" s="68" t="s">
        <v>19</v>
      </c>
      <c r="BD102" s="68" t="s">
        <v>86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88</v>
      </c>
      <c r="BI102" s="68" t="s">
        <v>21</v>
      </c>
      <c r="BM102" s="68" t="s">
        <v>86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88</v>
      </c>
      <c r="BR102" s="68" t="s">
        <v>18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86</v>
      </c>
      <c r="L103" s="68" t="str">
        <f t="shared" si="20"/>
        <v>AGR_MOT</v>
      </c>
      <c r="M103" s="68" t="s">
        <v>142</v>
      </c>
      <c r="N103" s="68">
        <f t="shared" si="8"/>
        <v>0.0221215642248193</v>
      </c>
      <c r="O103" s="68" t="s">
        <v>88</v>
      </c>
      <c r="P103" s="68" t="s">
        <v>22</v>
      </c>
      <c r="T103" s="68" t="s">
        <v>86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88</v>
      </c>
      <c r="Y103" s="68" t="s">
        <v>17</v>
      </c>
      <c r="AC103" s="68" t="s">
        <v>86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88</v>
      </c>
      <c r="AH103" s="68" t="s">
        <v>23</v>
      </c>
      <c r="AL103" s="68" t="s">
        <v>86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88</v>
      </c>
      <c r="AQ103" s="68" t="s">
        <v>20</v>
      </c>
      <c r="AU103" s="68" t="s">
        <v>86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88</v>
      </c>
      <c r="AZ103" s="68" t="s">
        <v>19</v>
      </c>
      <c r="BD103" s="68" t="s">
        <v>86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88</v>
      </c>
      <c r="BI103" s="68" t="s">
        <v>21</v>
      </c>
      <c r="BM103" s="68" t="s">
        <v>86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88</v>
      </c>
      <c r="BR103" s="68" t="s">
        <v>18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86</v>
      </c>
      <c r="L104" s="68" t="str">
        <f t="shared" si="20"/>
        <v>AGR_MOT</v>
      </c>
      <c r="M104" s="68" t="s">
        <v>143</v>
      </c>
      <c r="N104" s="68">
        <f t="shared" si="8"/>
        <v>0.0213934931755858</v>
      </c>
      <c r="O104" s="68" t="s">
        <v>88</v>
      </c>
      <c r="P104" s="68" t="s">
        <v>22</v>
      </c>
      <c r="T104" s="68" t="s">
        <v>86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88</v>
      </c>
      <c r="Y104" s="68" t="s">
        <v>17</v>
      </c>
      <c r="AC104" s="68" t="s">
        <v>86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88</v>
      </c>
      <c r="AH104" s="68" t="s">
        <v>23</v>
      </c>
      <c r="AL104" s="68" t="s">
        <v>86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88</v>
      </c>
      <c r="AQ104" s="68" t="s">
        <v>20</v>
      </c>
      <c r="AU104" s="68" t="s">
        <v>86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88</v>
      </c>
      <c r="AZ104" s="68" t="s">
        <v>19</v>
      </c>
      <c r="BD104" s="68" t="s">
        <v>86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88</v>
      </c>
      <c r="BI104" s="68" t="s">
        <v>21</v>
      </c>
      <c r="BM104" s="68" t="s">
        <v>86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88</v>
      </c>
      <c r="BR104" s="68" t="s">
        <v>18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86</v>
      </c>
      <c r="L105" s="68" t="str">
        <f t="shared" si="20"/>
        <v>AGR_MOT</v>
      </c>
      <c r="M105" s="68" t="s">
        <v>144</v>
      </c>
      <c r="N105" s="68">
        <f t="shared" si="8"/>
        <v>0.02102967448633</v>
      </c>
      <c r="O105" s="68" t="s">
        <v>88</v>
      </c>
      <c r="P105" s="68" t="s">
        <v>22</v>
      </c>
      <c r="T105" s="68" t="s">
        <v>86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88</v>
      </c>
      <c r="Y105" s="68" t="s">
        <v>17</v>
      </c>
      <c r="AC105" s="68" t="s">
        <v>86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88</v>
      </c>
      <c r="AH105" s="68" t="s">
        <v>23</v>
      </c>
      <c r="AL105" s="68" t="s">
        <v>86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88</v>
      </c>
      <c r="AQ105" s="68" t="s">
        <v>20</v>
      </c>
      <c r="AU105" s="68" t="s">
        <v>86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88</v>
      </c>
      <c r="AZ105" s="68" t="s">
        <v>19</v>
      </c>
      <c r="BD105" s="68" t="s">
        <v>86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88</v>
      </c>
      <c r="BI105" s="68" t="s">
        <v>21</v>
      </c>
      <c r="BM105" s="68" t="s">
        <v>86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88</v>
      </c>
      <c r="BR105" s="68" t="s">
        <v>18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86</v>
      </c>
      <c r="L106" s="68" t="str">
        <f t="shared" si="20"/>
        <v>AGR_MOT</v>
      </c>
      <c r="M106" s="68" t="s">
        <v>145</v>
      </c>
      <c r="N106" s="68">
        <f t="shared" si="8"/>
        <v>0.0201116701113584</v>
      </c>
      <c r="O106" s="68" t="s">
        <v>88</v>
      </c>
      <c r="P106" s="68" t="s">
        <v>22</v>
      </c>
      <c r="T106" s="68" t="s">
        <v>86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88</v>
      </c>
      <c r="Y106" s="68" t="s">
        <v>17</v>
      </c>
      <c r="AC106" s="68" t="s">
        <v>86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88</v>
      </c>
      <c r="AH106" s="68" t="s">
        <v>23</v>
      </c>
      <c r="AL106" s="68" t="s">
        <v>86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88</v>
      </c>
      <c r="AQ106" s="68" t="s">
        <v>20</v>
      </c>
      <c r="AU106" s="68" t="s">
        <v>86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88</v>
      </c>
      <c r="AZ106" s="68" t="s">
        <v>19</v>
      </c>
      <c r="BD106" s="68" t="s">
        <v>86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88</v>
      </c>
      <c r="BI106" s="68" t="s">
        <v>21</v>
      </c>
      <c r="BM106" s="68" t="s">
        <v>86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88</v>
      </c>
      <c r="BR106" s="68" t="s">
        <v>18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86</v>
      </c>
      <c r="L107" s="68" t="str">
        <f t="shared" si="20"/>
        <v>AGR_MOT</v>
      </c>
      <c r="M107" s="68" t="s">
        <v>146</v>
      </c>
      <c r="N107" s="68">
        <f t="shared" si="8"/>
        <v>0.0192099222047578</v>
      </c>
      <c r="O107" s="68" t="s">
        <v>88</v>
      </c>
      <c r="P107" s="68" t="s">
        <v>22</v>
      </c>
      <c r="T107" s="68" t="s">
        <v>86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88</v>
      </c>
      <c r="Y107" s="68" t="s">
        <v>17</v>
      </c>
      <c r="AC107" s="68" t="s">
        <v>86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88</v>
      </c>
      <c r="AH107" s="68" t="s">
        <v>23</v>
      </c>
      <c r="AL107" s="68" t="s">
        <v>86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88</v>
      </c>
      <c r="AQ107" s="68" t="s">
        <v>20</v>
      </c>
      <c r="AU107" s="68" t="s">
        <v>86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88</v>
      </c>
      <c r="AZ107" s="68" t="s">
        <v>19</v>
      </c>
      <c r="BD107" s="68" t="s">
        <v>86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88</v>
      </c>
      <c r="BI107" s="68" t="s">
        <v>21</v>
      </c>
      <c r="BM107" s="68" t="s">
        <v>86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88</v>
      </c>
      <c r="BR107" s="68" t="s">
        <v>18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86</v>
      </c>
      <c r="L108" s="68" t="str">
        <f t="shared" si="20"/>
        <v>AGR_MOT</v>
      </c>
      <c r="M108" s="68" t="s">
        <v>147</v>
      </c>
      <c r="N108" s="68">
        <f t="shared" si="8"/>
        <v>0.018841834190357</v>
      </c>
      <c r="O108" s="68" t="s">
        <v>88</v>
      </c>
      <c r="P108" s="68" t="s">
        <v>22</v>
      </c>
      <c r="T108" s="68" t="s">
        <v>86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88</v>
      </c>
      <c r="Y108" s="68" t="s">
        <v>17</v>
      </c>
      <c r="AC108" s="68" t="s">
        <v>86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88</v>
      </c>
      <c r="AH108" s="68" t="s">
        <v>23</v>
      </c>
      <c r="AL108" s="68" t="s">
        <v>86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88</v>
      </c>
      <c r="AQ108" s="68" t="s">
        <v>20</v>
      </c>
      <c r="AU108" s="68" t="s">
        <v>86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88</v>
      </c>
      <c r="AZ108" s="68" t="s">
        <v>19</v>
      </c>
      <c r="BD108" s="68" t="s">
        <v>86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88</v>
      </c>
      <c r="BI108" s="68" t="s">
        <v>21</v>
      </c>
      <c r="BM108" s="68" t="s">
        <v>86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88</v>
      </c>
      <c r="BR108" s="68" t="s">
        <v>18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86</v>
      </c>
      <c r="L109" s="68" t="str">
        <f t="shared" si="20"/>
        <v>AGR_MOT</v>
      </c>
      <c r="M109" s="68" t="s">
        <v>148</v>
      </c>
      <c r="N109" s="68">
        <f t="shared" si="8"/>
        <v>0.0189356699331529</v>
      </c>
      <c r="O109" s="68" t="s">
        <v>88</v>
      </c>
      <c r="P109" s="68" t="s">
        <v>22</v>
      </c>
      <c r="T109" s="68" t="s">
        <v>86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88</v>
      </c>
      <c r="Y109" s="68" t="s">
        <v>17</v>
      </c>
      <c r="AC109" s="68" t="s">
        <v>86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88</v>
      </c>
      <c r="AH109" s="68" t="s">
        <v>23</v>
      </c>
      <c r="AL109" s="68" t="s">
        <v>86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88</v>
      </c>
      <c r="AQ109" s="68" t="s">
        <v>20</v>
      </c>
      <c r="AU109" s="68" t="s">
        <v>86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88</v>
      </c>
      <c r="AZ109" s="68" t="s">
        <v>19</v>
      </c>
      <c r="BD109" s="68" t="s">
        <v>86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88</v>
      </c>
      <c r="BI109" s="68" t="s">
        <v>21</v>
      </c>
      <c r="BM109" s="68" t="s">
        <v>86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88</v>
      </c>
      <c r="BR109" s="68" t="s">
        <v>18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86</v>
      </c>
      <c r="L110" s="68" t="str">
        <f t="shared" si="20"/>
        <v>AGR_MOT</v>
      </c>
      <c r="M110" s="68" t="s">
        <v>149</v>
      </c>
      <c r="N110" s="68">
        <f t="shared" si="8"/>
        <v>0.0198847069007047</v>
      </c>
      <c r="O110" s="68" t="s">
        <v>88</v>
      </c>
      <c r="P110" s="68" t="s">
        <v>22</v>
      </c>
      <c r="T110" s="68" t="s">
        <v>86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88</v>
      </c>
      <c r="Y110" s="68" t="s">
        <v>17</v>
      </c>
      <c r="AC110" s="68" t="s">
        <v>86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88</v>
      </c>
      <c r="AH110" s="68" t="s">
        <v>23</v>
      </c>
      <c r="AL110" s="68" t="s">
        <v>86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88</v>
      </c>
      <c r="AQ110" s="68" t="s">
        <v>20</v>
      </c>
      <c r="AU110" s="68" t="s">
        <v>86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88</v>
      </c>
      <c r="AZ110" s="68" t="s">
        <v>19</v>
      </c>
      <c r="BD110" s="68" t="s">
        <v>86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88</v>
      </c>
      <c r="BI110" s="68" t="s">
        <v>21</v>
      </c>
      <c r="BM110" s="68" t="s">
        <v>86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88</v>
      </c>
      <c r="BR110" s="68" t="s">
        <v>18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86</v>
      </c>
      <c r="L111" s="68" t="str">
        <f t="shared" si="20"/>
        <v>AGR_MOT</v>
      </c>
      <c r="M111" s="68" t="s">
        <v>150</v>
      </c>
      <c r="N111" s="68">
        <f t="shared" si="8"/>
        <v>0.0208389906197208</v>
      </c>
      <c r="O111" s="68" t="s">
        <v>88</v>
      </c>
      <c r="P111" s="68" t="s">
        <v>22</v>
      </c>
      <c r="T111" s="68" t="s">
        <v>86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88</v>
      </c>
      <c r="Y111" s="68" t="s">
        <v>17</v>
      </c>
      <c r="AC111" s="68" t="s">
        <v>86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88</v>
      </c>
      <c r="AH111" s="68" t="s">
        <v>23</v>
      </c>
      <c r="AL111" s="68" t="s">
        <v>86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88</v>
      </c>
      <c r="AQ111" s="68" t="s">
        <v>20</v>
      </c>
      <c r="AU111" s="68" t="s">
        <v>86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88</v>
      </c>
      <c r="AZ111" s="68" t="s">
        <v>19</v>
      </c>
      <c r="BD111" s="68" t="s">
        <v>86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88</v>
      </c>
      <c r="BI111" s="68" t="s">
        <v>21</v>
      </c>
      <c r="BM111" s="68" t="s">
        <v>86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88</v>
      </c>
      <c r="BR111" s="68" t="s">
        <v>18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86</v>
      </c>
      <c r="L112" s="68" t="str">
        <f t="shared" si="20"/>
        <v>AGR_MOT</v>
      </c>
      <c r="M112" s="68" t="s">
        <v>151</v>
      </c>
      <c r="N112" s="68">
        <f t="shared" si="8"/>
        <v>0.0211595818818846</v>
      </c>
      <c r="O112" s="68" t="s">
        <v>88</v>
      </c>
      <c r="P112" s="68" t="s">
        <v>22</v>
      </c>
      <c r="T112" s="68" t="s">
        <v>86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88</v>
      </c>
      <c r="Y112" s="68" t="s">
        <v>17</v>
      </c>
      <c r="AC112" s="68" t="s">
        <v>86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88</v>
      </c>
      <c r="AH112" s="68" t="s">
        <v>23</v>
      </c>
      <c r="AL112" s="68" t="s">
        <v>86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88</v>
      </c>
      <c r="AQ112" s="68" t="s">
        <v>20</v>
      </c>
      <c r="AU112" s="68" t="s">
        <v>86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88</v>
      </c>
      <c r="AZ112" s="68" t="s">
        <v>19</v>
      </c>
      <c r="BD112" s="68" t="s">
        <v>86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88</v>
      </c>
      <c r="BI112" s="68" t="s">
        <v>21</v>
      </c>
      <c r="BM112" s="68" t="s">
        <v>86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88</v>
      </c>
      <c r="BR112" s="68" t="s">
        <v>18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86</v>
      </c>
      <c r="L113" s="68" t="str">
        <f t="shared" si="20"/>
        <v>AGR_MOT</v>
      </c>
      <c r="M113" s="68" t="s">
        <v>152</v>
      </c>
      <c r="N113" s="68">
        <f t="shared" si="8"/>
        <v>0.0212246785407572</v>
      </c>
      <c r="O113" s="68" t="s">
        <v>88</v>
      </c>
      <c r="P113" s="68" t="s">
        <v>22</v>
      </c>
      <c r="T113" s="68" t="s">
        <v>86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88</v>
      </c>
      <c r="Y113" s="68" t="s">
        <v>17</v>
      </c>
      <c r="AC113" s="68" t="s">
        <v>86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88</v>
      </c>
      <c r="AH113" s="68" t="s">
        <v>23</v>
      </c>
      <c r="AL113" s="68" t="s">
        <v>86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88</v>
      </c>
      <c r="AQ113" s="68" t="s">
        <v>20</v>
      </c>
      <c r="AU113" s="68" t="s">
        <v>86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88</v>
      </c>
      <c r="AZ113" s="68" t="s">
        <v>19</v>
      </c>
      <c r="BD113" s="68" t="s">
        <v>86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88</v>
      </c>
      <c r="BI113" s="68" t="s">
        <v>21</v>
      </c>
      <c r="BM113" s="68" t="s">
        <v>86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88</v>
      </c>
      <c r="BR113" s="68" t="s">
        <v>18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86</v>
      </c>
      <c r="L114" s="68" t="str">
        <f t="shared" si="20"/>
        <v>AGR_MOT</v>
      </c>
      <c r="M114" s="68" t="s">
        <v>153</v>
      </c>
      <c r="N114" s="68">
        <f t="shared" si="8"/>
        <v>0.021196759693815</v>
      </c>
      <c r="O114" s="68" t="s">
        <v>88</v>
      </c>
      <c r="P114" s="68" t="s">
        <v>22</v>
      </c>
      <c r="T114" s="68" t="s">
        <v>86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88</v>
      </c>
      <c r="Y114" s="68" t="s">
        <v>17</v>
      </c>
      <c r="AC114" s="68" t="s">
        <v>86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88</v>
      </c>
      <c r="AH114" s="68" t="s">
        <v>23</v>
      </c>
      <c r="AL114" s="68" t="s">
        <v>86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88</v>
      </c>
      <c r="AQ114" s="68" t="s">
        <v>20</v>
      </c>
      <c r="AU114" s="68" t="s">
        <v>86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88</v>
      </c>
      <c r="AZ114" s="68" t="s">
        <v>19</v>
      </c>
      <c r="BD114" s="68" t="s">
        <v>86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88</v>
      </c>
      <c r="BI114" s="68" t="s">
        <v>21</v>
      </c>
      <c r="BM114" s="68" t="s">
        <v>86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88</v>
      </c>
      <c r="BR114" s="68" t="s">
        <v>18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86</v>
      </c>
      <c r="L115" s="68" t="str">
        <f t="shared" si="20"/>
        <v>AGR_MOT</v>
      </c>
      <c r="M115" s="68" t="s">
        <v>154</v>
      </c>
      <c r="N115" s="68">
        <f t="shared" si="8"/>
        <v>0.0213786036359911</v>
      </c>
      <c r="O115" s="68" t="s">
        <v>88</v>
      </c>
      <c r="P115" s="68" t="s">
        <v>22</v>
      </c>
      <c r="T115" s="68" t="s">
        <v>86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88</v>
      </c>
      <c r="Y115" s="68" t="s">
        <v>17</v>
      </c>
      <c r="AC115" s="68" t="s">
        <v>86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88</v>
      </c>
      <c r="AH115" s="68" t="s">
        <v>23</v>
      </c>
      <c r="AL115" s="68" t="s">
        <v>86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88</v>
      </c>
      <c r="AQ115" s="68" t="s">
        <v>20</v>
      </c>
      <c r="AU115" s="68" t="s">
        <v>86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88</v>
      </c>
      <c r="AZ115" s="68" t="s">
        <v>19</v>
      </c>
      <c r="BD115" s="68" t="s">
        <v>86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88</v>
      </c>
      <c r="BI115" s="68" t="s">
        <v>21</v>
      </c>
      <c r="BM115" s="68" t="s">
        <v>86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88</v>
      </c>
      <c r="BR115" s="68" t="s">
        <v>18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86</v>
      </c>
      <c r="L116" s="68" t="str">
        <f t="shared" si="20"/>
        <v>AGR_MOT</v>
      </c>
      <c r="M116" s="68" t="s">
        <v>155</v>
      </c>
      <c r="N116" s="68">
        <f t="shared" si="8"/>
        <v>0.0233000948138204</v>
      </c>
      <c r="O116" s="68" t="s">
        <v>88</v>
      </c>
      <c r="P116" s="68" t="s">
        <v>22</v>
      </c>
      <c r="T116" s="68" t="s">
        <v>86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88</v>
      </c>
      <c r="Y116" s="68" t="s">
        <v>17</v>
      </c>
      <c r="AC116" s="68" t="s">
        <v>86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88</v>
      </c>
      <c r="AH116" s="68" t="s">
        <v>23</v>
      </c>
      <c r="AL116" s="68" t="s">
        <v>86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88</v>
      </c>
      <c r="AQ116" s="68" t="s">
        <v>20</v>
      </c>
      <c r="AU116" s="68" t="s">
        <v>86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88</v>
      </c>
      <c r="AZ116" s="68" t="s">
        <v>19</v>
      </c>
      <c r="BD116" s="68" t="s">
        <v>86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88</v>
      </c>
      <c r="BI116" s="68" t="s">
        <v>21</v>
      </c>
      <c r="BM116" s="68" t="s">
        <v>86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88</v>
      </c>
      <c r="BR116" s="68" t="s">
        <v>18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86</v>
      </c>
      <c r="L117" s="68" t="str">
        <f t="shared" si="20"/>
        <v>AGR_MOT</v>
      </c>
      <c r="M117" s="68" t="s">
        <v>156</v>
      </c>
      <c r="N117" s="68">
        <f t="shared" si="8"/>
        <v>0.0229492798370929</v>
      </c>
      <c r="O117" s="68" t="s">
        <v>88</v>
      </c>
      <c r="P117" s="68" t="s">
        <v>22</v>
      </c>
      <c r="T117" s="68" t="s">
        <v>86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88</v>
      </c>
      <c r="Y117" s="68" t="s">
        <v>17</v>
      </c>
      <c r="AC117" s="68" t="s">
        <v>86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88</v>
      </c>
      <c r="AH117" s="68" t="s">
        <v>23</v>
      </c>
      <c r="AL117" s="68" t="s">
        <v>86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88</v>
      </c>
      <c r="AQ117" s="68" t="s">
        <v>20</v>
      </c>
      <c r="AU117" s="68" t="s">
        <v>86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88</v>
      </c>
      <c r="AZ117" s="68" t="s">
        <v>19</v>
      </c>
      <c r="BD117" s="68" t="s">
        <v>86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88</v>
      </c>
      <c r="BI117" s="68" t="s">
        <v>21</v>
      </c>
      <c r="BM117" s="68" t="s">
        <v>86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88</v>
      </c>
      <c r="BR117" s="68" t="s">
        <v>18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86</v>
      </c>
      <c r="L118" s="68" t="str">
        <f t="shared" si="20"/>
        <v>AGR_MOT</v>
      </c>
      <c r="M118" s="68" t="s">
        <v>157</v>
      </c>
      <c r="N118" s="68">
        <f t="shared" si="8"/>
        <v>0.0222223809455457</v>
      </c>
      <c r="O118" s="68" t="s">
        <v>88</v>
      </c>
      <c r="P118" s="68" t="s">
        <v>22</v>
      </c>
      <c r="T118" s="68" t="s">
        <v>86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88</v>
      </c>
      <c r="Y118" s="68" t="s">
        <v>17</v>
      </c>
      <c r="AC118" s="68" t="s">
        <v>86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88</v>
      </c>
      <c r="AH118" s="68" t="s">
        <v>23</v>
      </c>
      <c r="AL118" s="68" t="s">
        <v>86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88</v>
      </c>
      <c r="AQ118" s="68" t="s">
        <v>20</v>
      </c>
      <c r="AU118" s="68" t="s">
        <v>86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88</v>
      </c>
      <c r="AZ118" s="68" t="s">
        <v>19</v>
      </c>
      <c r="BD118" s="68" t="s">
        <v>86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88</v>
      </c>
      <c r="BI118" s="68" t="s">
        <v>21</v>
      </c>
      <c r="BM118" s="68" t="s">
        <v>86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88</v>
      </c>
      <c r="BR118" s="68" t="s">
        <v>18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86</v>
      </c>
      <c r="L119" s="68" t="str">
        <f t="shared" si="20"/>
        <v>AGR_MOT</v>
      </c>
      <c r="M119" s="68" t="s">
        <v>158</v>
      </c>
      <c r="N119" s="68">
        <f t="shared" si="8"/>
        <v>0.0212585220509218</v>
      </c>
      <c r="O119" s="68" t="s">
        <v>88</v>
      </c>
      <c r="P119" s="68" t="s">
        <v>22</v>
      </c>
      <c r="T119" s="68" t="s">
        <v>86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88</v>
      </c>
      <c r="Y119" s="68" t="s">
        <v>17</v>
      </c>
      <c r="AC119" s="68" t="s">
        <v>86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88</v>
      </c>
      <c r="AH119" s="68" t="s">
        <v>23</v>
      </c>
      <c r="AL119" s="68" t="s">
        <v>86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88</v>
      </c>
      <c r="AQ119" s="68" t="s">
        <v>20</v>
      </c>
      <c r="AU119" s="68" t="s">
        <v>86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88</v>
      </c>
      <c r="AZ119" s="68" t="s">
        <v>19</v>
      </c>
      <c r="BD119" s="68" t="s">
        <v>86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88</v>
      </c>
      <c r="BI119" s="68" t="s">
        <v>21</v>
      </c>
      <c r="BM119" s="68" t="s">
        <v>86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88</v>
      </c>
      <c r="BR119" s="68" t="s">
        <v>18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86</v>
      </c>
      <c r="L120" s="68" t="str">
        <f t="shared" si="20"/>
        <v>AGR_MOT</v>
      </c>
      <c r="M120" s="68" t="s">
        <v>159</v>
      </c>
      <c r="N120" s="68">
        <f t="shared" si="8"/>
        <v>0.0207811308875425</v>
      </c>
      <c r="O120" s="68" t="s">
        <v>88</v>
      </c>
      <c r="P120" s="68" t="s">
        <v>22</v>
      </c>
      <c r="T120" s="68" t="s">
        <v>86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88</v>
      </c>
      <c r="Y120" s="68" t="s">
        <v>17</v>
      </c>
      <c r="AC120" s="68" t="s">
        <v>86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88</v>
      </c>
      <c r="AH120" s="68" t="s">
        <v>23</v>
      </c>
      <c r="AL120" s="68" t="s">
        <v>86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88</v>
      </c>
      <c r="AQ120" s="68" t="s">
        <v>20</v>
      </c>
      <c r="AU120" s="68" t="s">
        <v>86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88</v>
      </c>
      <c r="AZ120" s="68" t="s">
        <v>19</v>
      </c>
      <c r="BD120" s="68" t="s">
        <v>86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88</v>
      </c>
      <c r="BI120" s="68" t="s">
        <v>21</v>
      </c>
      <c r="BM120" s="68" t="s">
        <v>86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88</v>
      </c>
      <c r="BR120" s="68" t="s">
        <v>18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86</v>
      </c>
      <c r="L121" s="68" t="str">
        <f t="shared" si="20"/>
        <v>AGR_MOT</v>
      </c>
      <c r="M121" s="68" t="s">
        <v>160</v>
      </c>
      <c r="N121" s="68">
        <f t="shared" si="8"/>
        <v>0.0207247431264493</v>
      </c>
      <c r="O121" s="68" t="s">
        <v>88</v>
      </c>
      <c r="P121" s="68" t="s">
        <v>22</v>
      </c>
      <c r="T121" s="68" t="s">
        <v>86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88</v>
      </c>
      <c r="Y121" s="68" t="s">
        <v>17</v>
      </c>
      <c r="AC121" s="68" t="s">
        <v>86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88</v>
      </c>
      <c r="AH121" s="68" t="s">
        <v>23</v>
      </c>
      <c r="AL121" s="68" t="s">
        <v>86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88</v>
      </c>
      <c r="AQ121" s="68" t="s">
        <v>20</v>
      </c>
      <c r="AU121" s="68" t="s">
        <v>86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88</v>
      </c>
      <c r="AZ121" s="68" t="s">
        <v>19</v>
      </c>
      <c r="BD121" s="68" t="s">
        <v>86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88</v>
      </c>
      <c r="BI121" s="68" t="s">
        <v>21</v>
      </c>
      <c r="BM121" s="68" t="s">
        <v>86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88</v>
      </c>
      <c r="BR121" s="68" t="s">
        <v>18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86</v>
      </c>
      <c r="L122" s="68" t="str">
        <f t="shared" si="20"/>
        <v>AGR_MOT</v>
      </c>
      <c r="M122" s="68" t="s">
        <v>161</v>
      </c>
      <c r="N122" s="68">
        <f t="shared" si="8"/>
        <v>0.0213134263086159</v>
      </c>
      <c r="O122" s="68" t="s">
        <v>88</v>
      </c>
      <c r="P122" s="68" t="s">
        <v>22</v>
      </c>
      <c r="T122" s="68" t="s">
        <v>86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88</v>
      </c>
      <c r="Y122" s="68" t="s">
        <v>17</v>
      </c>
      <c r="AC122" s="68" t="s">
        <v>86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88</v>
      </c>
      <c r="AH122" s="68" t="s">
        <v>23</v>
      </c>
      <c r="AL122" s="68" t="s">
        <v>86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88</v>
      </c>
      <c r="AQ122" s="68" t="s">
        <v>20</v>
      </c>
      <c r="AU122" s="68" t="s">
        <v>86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88</v>
      </c>
      <c r="AZ122" s="68" t="s">
        <v>19</v>
      </c>
      <c r="BD122" s="68" t="s">
        <v>86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88</v>
      </c>
      <c r="BI122" s="68" t="s">
        <v>21</v>
      </c>
      <c r="BM122" s="68" t="s">
        <v>86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88</v>
      </c>
      <c r="BR122" s="68" t="s">
        <v>18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86</v>
      </c>
      <c r="L123" s="68" t="str">
        <f t="shared" si="20"/>
        <v>AGR_MOT</v>
      </c>
      <c r="M123" s="68" t="s">
        <v>162</v>
      </c>
      <c r="N123" s="68">
        <f t="shared" si="8"/>
        <v>0.0224691056303517</v>
      </c>
      <c r="O123" s="68" t="s">
        <v>88</v>
      </c>
      <c r="P123" s="68" t="s">
        <v>22</v>
      </c>
      <c r="T123" s="68" t="s">
        <v>86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88</v>
      </c>
      <c r="Y123" s="68" t="s">
        <v>17</v>
      </c>
      <c r="AC123" s="68" t="s">
        <v>86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88</v>
      </c>
      <c r="AH123" s="68" t="s">
        <v>23</v>
      </c>
      <c r="AL123" s="68" t="s">
        <v>86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88</v>
      </c>
      <c r="AQ123" s="68" t="s">
        <v>20</v>
      </c>
      <c r="AU123" s="68" t="s">
        <v>86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88</v>
      </c>
      <c r="AZ123" s="68" t="s">
        <v>19</v>
      </c>
      <c r="BD123" s="68" t="s">
        <v>86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88</v>
      </c>
      <c r="BI123" s="68" t="s">
        <v>21</v>
      </c>
      <c r="BM123" s="68" t="s">
        <v>86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88</v>
      </c>
      <c r="BR123" s="68" t="s">
        <v>18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86</v>
      </c>
      <c r="L124" s="68" t="str">
        <f t="shared" si="20"/>
        <v>AGR_MOT</v>
      </c>
      <c r="M124" s="68" t="s">
        <v>163</v>
      </c>
      <c r="N124" s="68">
        <f t="shared" si="8"/>
        <v>0.0228058793544892</v>
      </c>
      <c r="O124" s="68" t="s">
        <v>88</v>
      </c>
      <c r="P124" s="68" t="s">
        <v>22</v>
      </c>
      <c r="T124" s="68" t="s">
        <v>86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88</v>
      </c>
      <c r="Y124" s="68" t="s">
        <v>17</v>
      </c>
      <c r="AC124" s="68" t="s">
        <v>86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88</v>
      </c>
      <c r="AH124" s="68" t="s">
        <v>23</v>
      </c>
      <c r="AL124" s="68" t="s">
        <v>86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88</v>
      </c>
      <c r="AQ124" s="68" t="s">
        <v>20</v>
      </c>
      <c r="AU124" s="68" t="s">
        <v>86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88</v>
      </c>
      <c r="AZ124" s="68" t="s">
        <v>19</v>
      </c>
      <c r="BD124" s="68" t="s">
        <v>86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88</v>
      </c>
      <c r="BI124" s="68" t="s">
        <v>21</v>
      </c>
      <c r="BM124" s="68" t="s">
        <v>86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88</v>
      </c>
      <c r="BR124" s="68" t="s">
        <v>18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86</v>
      </c>
      <c r="L125" s="68" t="str">
        <f t="shared" si="20"/>
        <v>AGR_MOT</v>
      </c>
      <c r="M125" s="68" t="s">
        <v>164</v>
      </c>
      <c r="N125" s="68">
        <f t="shared" si="8"/>
        <v>0.0228335510535675</v>
      </c>
      <c r="O125" s="68" t="s">
        <v>88</v>
      </c>
      <c r="P125" s="68" t="s">
        <v>22</v>
      </c>
      <c r="T125" s="68" t="s">
        <v>86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88</v>
      </c>
      <c r="Y125" s="68" t="s">
        <v>17</v>
      </c>
      <c r="AC125" s="68" t="s">
        <v>86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88</v>
      </c>
      <c r="AH125" s="68" t="s">
        <v>23</v>
      </c>
      <c r="AL125" s="68" t="s">
        <v>86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88</v>
      </c>
      <c r="AQ125" s="68" t="s">
        <v>20</v>
      </c>
      <c r="AU125" s="68" t="s">
        <v>86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88</v>
      </c>
      <c r="AZ125" s="68" t="s">
        <v>19</v>
      </c>
      <c r="BD125" s="68" t="s">
        <v>86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88</v>
      </c>
      <c r="BI125" s="68" t="s">
        <v>21</v>
      </c>
      <c r="BM125" s="68" t="s">
        <v>86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88</v>
      </c>
      <c r="BR125" s="68" t="s">
        <v>18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86</v>
      </c>
      <c r="L126" s="68" t="str">
        <f t="shared" si="20"/>
        <v>AGR_MOT</v>
      </c>
      <c r="M126" s="68" t="s">
        <v>165</v>
      </c>
      <c r="N126" s="68">
        <f t="shared" si="8"/>
        <v>0.0227154557821904</v>
      </c>
      <c r="O126" s="68" t="s">
        <v>88</v>
      </c>
      <c r="P126" s="68" t="s">
        <v>22</v>
      </c>
      <c r="T126" s="68" t="s">
        <v>86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88</v>
      </c>
      <c r="Y126" s="68" t="s">
        <v>17</v>
      </c>
      <c r="AC126" s="68" t="s">
        <v>86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88</v>
      </c>
      <c r="AH126" s="68" t="s">
        <v>23</v>
      </c>
      <c r="AL126" s="68" t="s">
        <v>86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88</v>
      </c>
      <c r="AQ126" s="68" t="s">
        <v>20</v>
      </c>
      <c r="AU126" s="68" t="s">
        <v>86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88</v>
      </c>
      <c r="AZ126" s="68" t="s">
        <v>19</v>
      </c>
      <c r="BD126" s="68" t="s">
        <v>86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88</v>
      </c>
      <c r="BI126" s="68" t="s">
        <v>21</v>
      </c>
      <c r="BM126" s="68" t="s">
        <v>86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88</v>
      </c>
      <c r="BR126" s="68" t="s">
        <v>18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86</v>
      </c>
      <c r="L127" s="68" t="str">
        <f t="shared" si="20"/>
        <v>AGR_MOT</v>
      </c>
      <c r="M127" s="68" t="s">
        <v>166</v>
      </c>
      <c r="N127" s="68">
        <f t="shared" si="8"/>
        <v>0.0228898262899369</v>
      </c>
      <c r="O127" s="68" t="s">
        <v>88</v>
      </c>
      <c r="P127" s="68" t="s">
        <v>22</v>
      </c>
      <c r="T127" s="68" t="s">
        <v>86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88</v>
      </c>
      <c r="Y127" s="68" t="s">
        <v>17</v>
      </c>
      <c r="AC127" s="68" t="s">
        <v>86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88</v>
      </c>
      <c r="AH127" s="68" t="s">
        <v>23</v>
      </c>
      <c r="AL127" s="68" t="s">
        <v>86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88</v>
      </c>
      <c r="AQ127" s="68" t="s">
        <v>20</v>
      </c>
      <c r="AU127" s="68" t="s">
        <v>86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88</v>
      </c>
      <c r="AZ127" s="68" t="s">
        <v>19</v>
      </c>
      <c r="BD127" s="68" t="s">
        <v>86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88</v>
      </c>
      <c r="BI127" s="68" t="s">
        <v>21</v>
      </c>
      <c r="BM127" s="68" t="s">
        <v>86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88</v>
      </c>
      <c r="BR127" s="68" t="s">
        <v>18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topLeftCell="CT1" workbookViewId="0">
      <selection activeCell="FS53" sqref="FS53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5" max="175" width="12.8181818181818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17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18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19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20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21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22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167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168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168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168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168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168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168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168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169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170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171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172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173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174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175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176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177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178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179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180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181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182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183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183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183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184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183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183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183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185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185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185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185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185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185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185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186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186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186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186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186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186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186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187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187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187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187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187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187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187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188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188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188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188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188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188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188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189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189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189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189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189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190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190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190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190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190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190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190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191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191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191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191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191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191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191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192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192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192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192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192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192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192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193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193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193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193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193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193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193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194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194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194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194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194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194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194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195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195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195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195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195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195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195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196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196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196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196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196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196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196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197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197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197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197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197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197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197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198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198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198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198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198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198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199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199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199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199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199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190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190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190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190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190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190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190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191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191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191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191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191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191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192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192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192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192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192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192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192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193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193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193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193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193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193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193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194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194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194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194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194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194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194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195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195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195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195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195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195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195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196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196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196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196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196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196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196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197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197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197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197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197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197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197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198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198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198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198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198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198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200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200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200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200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200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200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200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201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201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201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201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201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201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201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202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203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203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203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203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203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203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204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204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204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204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204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204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204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205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205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205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205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205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205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206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206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206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206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206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206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206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207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207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207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207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207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207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207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27</v>
      </c>
      <c r="Y49" s="18" t="s">
        <v>209</v>
      </c>
      <c r="Z49" s="1"/>
      <c r="AA49" s="13" t="s">
        <v>208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27</v>
      </c>
      <c r="AX49" s="18" t="s">
        <v>209</v>
      </c>
      <c r="AY49" s="1"/>
      <c r="AZ49" s="13" t="s">
        <v>208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27</v>
      </c>
      <c r="BW49" s="18" t="s">
        <v>209</v>
      </c>
      <c r="BX49" s="1"/>
      <c r="BY49" s="13" t="s">
        <v>208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27</v>
      </c>
      <c r="CV49" s="18" t="s">
        <v>209</v>
      </c>
      <c r="CW49" s="1"/>
      <c r="CX49" s="13" t="s">
        <v>208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27</v>
      </c>
      <c r="DU49" s="18" t="s">
        <v>209</v>
      </c>
      <c r="DV49" s="1"/>
      <c r="DW49" s="13" t="s">
        <v>208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27</v>
      </c>
      <c r="ET49" s="18" t="s">
        <v>209</v>
      </c>
      <c r="EU49" s="1"/>
      <c r="EV49" s="13" t="s">
        <v>208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27</v>
      </c>
      <c r="FS49" s="18" t="s">
        <v>209</v>
      </c>
    </row>
    <row r="50" ht="14.5" spans="1:175">
      <c r="A50" s="1"/>
      <c r="B50" s="14" t="s">
        <v>190</v>
      </c>
      <c r="C50" s="5" t="s">
        <v>210</v>
      </c>
      <c r="D50" s="5" t="s">
        <v>210</v>
      </c>
      <c r="E50" s="5" t="s">
        <v>210</v>
      </c>
      <c r="F50" s="5" t="s">
        <v>210</v>
      </c>
      <c r="G50" s="5" t="s">
        <v>210</v>
      </c>
      <c r="H50" s="5" t="s">
        <v>210</v>
      </c>
      <c r="I50" s="5" t="s">
        <v>210</v>
      </c>
      <c r="J50" s="5" t="s">
        <v>210</v>
      </c>
      <c r="K50" s="5" t="s">
        <v>210</v>
      </c>
      <c r="L50" s="5" t="s">
        <v>210</v>
      </c>
      <c r="M50" s="5" t="s">
        <v>210</v>
      </c>
      <c r="N50" s="5" t="s">
        <v>210</v>
      </c>
      <c r="O50" s="5" t="s">
        <v>210</v>
      </c>
      <c r="P50" s="5" t="s">
        <v>210</v>
      </c>
      <c r="Q50" s="5" t="s">
        <v>210</v>
      </c>
      <c r="R50" s="5" t="s">
        <v>210</v>
      </c>
      <c r="S50" s="5" t="s">
        <v>210</v>
      </c>
      <c r="T50" s="5" t="s">
        <v>210</v>
      </c>
      <c r="U50" s="5" t="s">
        <v>210</v>
      </c>
      <c r="V50" s="5" t="s">
        <v>210</v>
      </c>
      <c r="W50" s="5" t="s">
        <v>210</v>
      </c>
      <c r="X50" s="18">
        <f>W18</f>
        <v>2.2</v>
      </c>
      <c r="Y50" s="18" t="e">
        <f>W50*1000/X50</f>
        <v>#VALUE!</v>
      </c>
      <c r="Z50" s="1"/>
      <c r="AA50" s="14" t="s">
        <v>190</v>
      </c>
      <c r="AB50" s="5" t="s">
        <v>210</v>
      </c>
      <c r="AC50" s="5" t="s">
        <v>210</v>
      </c>
      <c r="AD50" s="5" t="s">
        <v>210</v>
      </c>
      <c r="AE50" s="5" t="s">
        <v>210</v>
      </c>
      <c r="AF50" s="5" t="s">
        <v>210</v>
      </c>
      <c r="AG50" s="5" t="s">
        <v>210</v>
      </c>
      <c r="AH50" s="5" t="s">
        <v>210</v>
      </c>
      <c r="AI50" s="5" t="s">
        <v>210</v>
      </c>
      <c r="AJ50" s="5" t="s">
        <v>210</v>
      </c>
      <c r="AK50" s="5" t="s">
        <v>210</v>
      </c>
      <c r="AL50" s="5" t="s">
        <v>210</v>
      </c>
      <c r="AM50" s="5" t="s">
        <v>210</v>
      </c>
      <c r="AN50" s="5" t="s">
        <v>210</v>
      </c>
      <c r="AO50" s="5" t="s">
        <v>210</v>
      </c>
      <c r="AP50" s="5" t="s">
        <v>210</v>
      </c>
      <c r="AQ50" s="5" t="s">
        <v>210</v>
      </c>
      <c r="AR50" s="5" t="s">
        <v>210</v>
      </c>
      <c r="AS50" s="5" t="s">
        <v>210</v>
      </c>
      <c r="AT50" s="5" t="s">
        <v>210</v>
      </c>
      <c r="AU50" s="5" t="s">
        <v>210</v>
      </c>
      <c r="AV50" s="5" t="s">
        <v>210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190</v>
      </c>
      <c r="BA50" s="5" t="s">
        <v>210</v>
      </c>
      <c r="BB50" s="5" t="s">
        <v>210</v>
      </c>
      <c r="BC50" s="5" t="s">
        <v>210</v>
      </c>
      <c r="BD50" s="5" t="s">
        <v>210</v>
      </c>
      <c r="BE50" s="5" t="s">
        <v>210</v>
      </c>
      <c r="BF50" s="5" t="s">
        <v>210</v>
      </c>
      <c r="BG50" s="5" t="s">
        <v>210</v>
      </c>
      <c r="BH50" s="5" t="s">
        <v>210</v>
      </c>
      <c r="BI50" s="5" t="s">
        <v>210</v>
      </c>
      <c r="BJ50" s="5" t="s">
        <v>210</v>
      </c>
      <c r="BK50" s="5" t="s">
        <v>210</v>
      </c>
      <c r="BL50" s="5" t="s">
        <v>210</v>
      </c>
      <c r="BM50" s="5" t="s">
        <v>210</v>
      </c>
      <c r="BN50" s="5" t="s">
        <v>210</v>
      </c>
      <c r="BO50" s="5" t="s">
        <v>210</v>
      </c>
      <c r="BP50" s="5" t="s">
        <v>210</v>
      </c>
      <c r="BQ50" s="5" t="s">
        <v>210</v>
      </c>
      <c r="BR50" s="5" t="s">
        <v>210</v>
      </c>
      <c r="BS50" s="5" t="s">
        <v>210</v>
      </c>
      <c r="BT50" s="5" t="s">
        <v>210</v>
      </c>
      <c r="BU50" s="5" t="s">
        <v>210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190</v>
      </c>
      <c r="BZ50" s="5" t="s">
        <v>210</v>
      </c>
      <c r="CA50" s="5" t="s">
        <v>210</v>
      </c>
      <c r="CB50" s="5" t="s">
        <v>210</v>
      </c>
      <c r="CC50" s="5" t="s">
        <v>210</v>
      </c>
      <c r="CD50" s="5" t="s">
        <v>210</v>
      </c>
      <c r="CE50" s="5" t="s">
        <v>210</v>
      </c>
      <c r="CF50" s="5" t="s">
        <v>210</v>
      </c>
      <c r="CG50" s="5" t="s">
        <v>210</v>
      </c>
      <c r="CH50" s="5" t="s">
        <v>210</v>
      </c>
      <c r="CI50" s="5" t="s">
        <v>210</v>
      </c>
      <c r="CJ50" s="5" t="s">
        <v>210</v>
      </c>
      <c r="CK50" s="5" t="s">
        <v>210</v>
      </c>
      <c r="CL50" s="5" t="s">
        <v>210</v>
      </c>
      <c r="CM50" s="5" t="s">
        <v>210</v>
      </c>
      <c r="CN50" s="5" t="s">
        <v>210</v>
      </c>
      <c r="CO50" s="5" t="s">
        <v>210</v>
      </c>
      <c r="CP50" s="5" t="s">
        <v>210</v>
      </c>
      <c r="CQ50" s="5" t="s">
        <v>210</v>
      </c>
      <c r="CR50" s="5" t="s">
        <v>210</v>
      </c>
      <c r="CS50" s="5" t="s">
        <v>210</v>
      </c>
      <c r="CT50" s="5" t="s">
        <v>210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190</v>
      </c>
      <c r="CY50" s="5" t="s">
        <v>210</v>
      </c>
      <c r="CZ50" s="5" t="s">
        <v>210</v>
      </c>
      <c r="DA50" s="5" t="s">
        <v>210</v>
      </c>
      <c r="DB50" s="5" t="s">
        <v>210</v>
      </c>
      <c r="DC50" s="5" t="s">
        <v>210</v>
      </c>
      <c r="DD50" s="5" t="s">
        <v>210</v>
      </c>
      <c r="DE50" s="5" t="s">
        <v>210</v>
      </c>
      <c r="DF50" s="5" t="s">
        <v>210</v>
      </c>
      <c r="DG50" s="5" t="s">
        <v>210</v>
      </c>
      <c r="DH50" s="5" t="s">
        <v>210</v>
      </c>
      <c r="DI50" s="5" t="s">
        <v>210</v>
      </c>
      <c r="DJ50" s="5" t="s">
        <v>210</v>
      </c>
      <c r="DK50" s="5" t="s">
        <v>210</v>
      </c>
      <c r="DL50" s="5" t="s">
        <v>210</v>
      </c>
      <c r="DM50" s="5" t="s">
        <v>210</v>
      </c>
      <c r="DN50" s="5" t="s">
        <v>210</v>
      </c>
      <c r="DO50" s="5" t="s">
        <v>210</v>
      </c>
      <c r="DP50" s="5" t="s">
        <v>210</v>
      </c>
      <c r="DQ50" s="5" t="s">
        <v>210</v>
      </c>
      <c r="DR50" s="5" t="s">
        <v>210</v>
      </c>
      <c r="DS50" s="5" t="s">
        <v>210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190</v>
      </c>
      <c r="DX50" s="5" t="s">
        <v>210</v>
      </c>
      <c r="DY50" s="5" t="s">
        <v>210</v>
      </c>
      <c r="DZ50" s="5" t="s">
        <v>210</v>
      </c>
      <c r="EA50" s="5" t="s">
        <v>210</v>
      </c>
      <c r="EB50" s="5" t="s">
        <v>210</v>
      </c>
      <c r="EC50" s="5" t="s">
        <v>210</v>
      </c>
      <c r="ED50" s="5" t="s">
        <v>210</v>
      </c>
      <c r="EE50" s="5" t="s">
        <v>210</v>
      </c>
      <c r="EF50" s="5" t="s">
        <v>210</v>
      </c>
      <c r="EG50" s="5" t="s">
        <v>210</v>
      </c>
      <c r="EH50" s="5" t="s">
        <v>210</v>
      </c>
      <c r="EI50" s="5" t="s">
        <v>210</v>
      </c>
      <c r="EJ50" s="5" t="s">
        <v>210</v>
      </c>
      <c r="EK50" s="5" t="s">
        <v>210</v>
      </c>
      <c r="EL50" s="5" t="s">
        <v>210</v>
      </c>
      <c r="EM50" s="5" t="s">
        <v>210</v>
      </c>
      <c r="EN50" s="5" t="s">
        <v>210</v>
      </c>
      <c r="EO50" s="5" t="s">
        <v>210</v>
      </c>
      <c r="EP50" s="5" t="s">
        <v>210</v>
      </c>
      <c r="EQ50" s="5" t="s">
        <v>210</v>
      </c>
      <c r="ER50" s="5" t="s">
        <v>210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190</v>
      </c>
      <c r="EW50" s="5" t="s">
        <v>210</v>
      </c>
      <c r="EX50" s="5" t="s">
        <v>210</v>
      </c>
      <c r="EY50" s="5" t="s">
        <v>210</v>
      </c>
      <c r="EZ50" s="5" t="s">
        <v>210</v>
      </c>
      <c r="FA50" s="5" t="s">
        <v>210</v>
      </c>
      <c r="FB50" s="5" t="s">
        <v>210</v>
      </c>
      <c r="FC50" s="5" t="s">
        <v>210</v>
      </c>
      <c r="FD50" s="5" t="s">
        <v>210</v>
      </c>
      <c r="FE50" s="5" t="s">
        <v>210</v>
      </c>
      <c r="FF50" s="5" t="s">
        <v>210</v>
      </c>
      <c r="FG50" s="5" t="s">
        <v>210</v>
      </c>
      <c r="FH50" s="5" t="s">
        <v>210</v>
      </c>
      <c r="FI50" s="5" t="s">
        <v>210</v>
      </c>
      <c r="FJ50" s="5" t="s">
        <v>210</v>
      </c>
      <c r="FK50" s="5" t="s">
        <v>210</v>
      </c>
      <c r="FL50" s="5" t="s">
        <v>210</v>
      </c>
      <c r="FM50" s="5" t="s">
        <v>210</v>
      </c>
      <c r="FN50" s="5" t="s">
        <v>210</v>
      </c>
      <c r="FO50" s="5" t="s">
        <v>210</v>
      </c>
      <c r="FP50" s="5" t="s">
        <v>210</v>
      </c>
      <c r="FQ50" s="5" t="s">
        <v>210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191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191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191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191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191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191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191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192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192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192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192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192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192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192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193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193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193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193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193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193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193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194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194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194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194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194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194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194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195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195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195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195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195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195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195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196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196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196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196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196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196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196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197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197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197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197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197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197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198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198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198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198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198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198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199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199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199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199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199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199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190</v>
      </c>
      <c r="C61" s="5" t="s">
        <v>210</v>
      </c>
      <c r="D61" s="5" t="s">
        <v>210</v>
      </c>
      <c r="E61" s="5" t="s">
        <v>210</v>
      </c>
      <c r="F61" s="5" t="s">
        <v>210</v>
      </c>
      <c r="G61" s="5" t="s">
        <v>210</v>
      </c>
      <c r="H61" s="5" t="s">
        <v>210</v>
      </c>
      <c r="I61" s="5" t="s">
        <v>210</v>
      </c>
      <c r="J61" s="5" t="s">
        <v>210</v>
      </c>
      <c r="K61" s="5" t="s">
        <v>210</v>
      </c>
      <c r="L61" s="5" t="s">
        <v>210</v>
      </c>
      <c r="M61" s="5" t="s">
        <v>210</v>
      </c>
      <c r="N61" s="5" t="s">
        <v>210</v>
      </c>
      <c r="O61" s="5" t="s">
        <v>210</v>
      </c>
      <c r="P61" s="5" t="s">
        <v>210</v>
      </c>
      <c r="Q61" s="5" t="s">
        <v>210</v>
      </c>
      <c r="R61" s="5" t="s">
        <v>210</v>
      </c>
      <c r="S61" s="5" t="s">
        <v>210</v>
      </c>
      <c r="T61" s="5" t="s">
        <v>210</v>
      </c>
      <c r="U61" s="5" t="s">
        <v>210</v>
      </c>
      <c r="V61" s="5" t="s">
        <v>210</v>
      </c>
      <c r="W61" s="5" t="s">
        <v>210</v>
      </c>
      <c r="Z61" s="1"/>
      <c r="AA61" s="14" t="s">
        <v>190</v>
      </c>
      <c r="AB61" s="5" t="s">
        <v>210</v>
      </c>
      <c r="AC61" s="5" t="s">
        <v>210</v>
      </c>
      <c r="AD61" s="5" t="s">
        <v>210</v>
      </c>
      <c r="AE61" s="5" t="s">
        <v>210</v>
      </c>
      <c r="AF61" s="5" t="s">
        <v>210</v>
      </c>
      <c r="AG61" s="5" t="s">
        <v>210</v>
      </c>
      <c r="AH61" s="5" t="s">
        <v>210</v>
      </c>
      <c r="AI61" s="5" t="s">
        <v>210</v>
      </c>
      <c r="AJ61" s="5" t="s">
        <v>210</v>
      </c>
      <c r="AK61" s="5" t="s">
        <v>210</v>
      </c>
      <c r="AL61" s="5" t="s">
        <v>210</v>
      </c>
      <c r="AM61" s="5" t="s">
        <v>210</v>
      </c>
      <c r="AN61" s="5" t="s">
        <v>210</v>
      </c>
      <c r="AO61" s="5" t="s">
        <v>210</v>
      </c>
      <c r="AP61" s="5" t="s">
        <v>210</v>
      </c>
      <c r="AQ61" s="5" t="s">
        <v>210</v>
      </c>
      <c r="AR61" s="5" t="s">
        <v>210</v>
      </c>
      <c r="AS61" s="5" t="s">
        <v>210</v>
      </c>
      <c r="AT61" s="5" t="s">
        <v>210</v>
      </c>
      <c r="AU61" s="5" t="s">
        <v>210</v>
      </c>
      <c r="AV61" s="5" t="s">
        <v>210</v>
      </c>
      <c r="AY61" s="1"/>
      <c r="AZ61" s="14" t="s">
        <v>190</v>
      </c>
      <c r="BA61" s="5" t="s">
        <v>210</v>
      </c>
      <c r="BB61" s="5" t="s">
        <v>210</v>
      </c>
      <c r="BC61" s="5" t="s">
        <v>210</v>
      </c>
      <c r="BD61" s="5" t="s">
        <v>210</v>
      </c>
      <c r="BE61" s="5" t="s">
        <v>210</v>
      </c>
      <c r="BF61" s="5" t="s">
        <v>210</v>
      </c>
      <c r="BG61" s="5" t="s">
        <v>210</v>
      </c>
      <c r="BH61" s="5" t="s">
        <v>210</v>
      </c>
      <c r="BI61" s="5" t="s">
        <v>210</v>
      </c>
      <c r="BJ61" s="5" t="s">
        <v>210</v>
      </c>
      <c r="BK61" s="5" t="s">
        <v>210</v>
      </c>
      <c r="BL61" s="5" t="s">
        <v>210</v>
      </c>
      <c r="BM61" s="5" t="s">
        <v>210</v>
      </c>
      <c r="BN61" s="5" t="s">
        <v>210</v>
      </c>
      <c r="BO61" s="5" t="s">
        <v>210</v>
      </c>
      <c r="BP61" s="5" t="s">
        <v>210</v>
      </c>
      <c r="BQ61" s="5" t="s">
        <v>210</v>
      </c>
      <c r="BR61" s="5" t="s">
        <v>210</v>
      </c>
      <c r="BS61" s="5" t="s">
        <v>210</v>
      </c>
      <c r="BT61" s="5" t="s">
        <v>210</v>
      </c>
      <c r="BU61" s="5" t="s">
        <v>210</v>
      </c>
      <c r="BX61" s="1"/>
      <c r="BY61" s="14" t="s">
        <v>190</v>
      </c>
      <c r="BZ61" s="5" t="s">
        <v>210</v>
      </c>
      <c r="CA61" s="5" t="s">
        <v>210</v>
      </c>
      <c r="CB61" s="5" t="s">
        <v>210</v>
      </c>
      <c r="CC61" s="5" t="s">
        <v>210</v>
      </c>
      <c r="CD61" s="5" t="s">
        <v>210</v>
      </c>
      <c r="CE61" s="5" t="s">
        <v>210</v>
      </c>
      <c r="CF61" s="5" t="s">
        <v>210</v>
      </c>
      <c r="CG61" s="5" t="s">
        <v>210</v>
      </c>
      <c r="CH61" s="5" t="s">
        <v>210</v>
      </c>
      <c r="CI61" s="5" t="s">
        <v>210</v>
      </c>
      <c r="CJ61" s="5" t="s">
        <v>210</v>
      </c>
      <c r="CK61" s="5" t="s">
        <v>210</v>
      </c>
      <c r="CL61" s="5" t="s">
        <v>210</v>
      </c>
      <c r="CM61" s="5" t="s">
        <v>210</v>
      </c>
      <c r="CN61" s="5" t="s">
        <v>210</v>
      </c>
      <c r="CO61" s="5" t="s">
        <v>210</v>
      </c>
      <c r="CP61" s="5" t="s">
        <v>210</v>
      </c>
      <c r="CQ61" s="5" t="s">
        <v>210</v>
      </c>
      <c r="CR61" s="5" t="s">
        <v>210</v>
      </c>
      <c r="CS61" s="5" t="s">
        <v>210</v>
      </c>
      <c r="CT61" s="5" t="s">
        <v>210</v>
      </c>
      <c r="CW61" s="1"/>
      <c r="CX61" s="14" t="s">
        <v>190</v>
      </c>
      <c r="CY61" s="5" t="s">
        <v>210</v>
      </c>
      <c r="CZ61" s="5" t="s">
        <v>210</v>
      </c>
      <c r="DA61" s="5" t="s">
        <v>210</v>
      </c>
      <c r="DB61" s="5" t="s">
        <v>210</v>
      </c>
      <c r="DC61" s="5" t="s">
        <v>210</v>
      </c>
      <c r="DD61" s="5" t="s">
        <v>210</v>
      </c>
      <c r="DE61" s="5" t="s">
        <v>210</v>
      </c>
      <c r="DF61" s="5" t="s">
        <v>210</v>
      </c>
      <c r="DG61" s="5" t="s">
        <v>210</v>
      </c>
      <c r="DH61" s="5" t="s">
        <v>210</v>
      </c>
      <c r="DI61" s="5" t="s">
        <v>210</v>
      </c>
      <c r="DJ61" s="5" t="s">
        <v>210</v>
      </c>
      <c r="DK61" s="5" t="s">
        <v>210</v>
      </c>
      <c r="DL61" s="5" t="s">
        <v>210</v>
      </c>
      <c r="DM61" s="5" t="s">
        <v>210</v>
      </c>
      <c r="DN61" s="5" t="s">
        <v>210</v>
      </c>
      <c r="DO61" s="5" t="s">
        <v>210</v>
      </c>
      <c r="DP61" s="5" t="s">
        <v>210</v>
      </c>
      <c r="DQ61" s="5" t="s">
        <v>210</v>
      </c>
      <c r="DR61" s="5" t="s">
        <v>210</v>
      </c>
      <c r="DS61" s="5" t="s">
        <v>210</v>
      </c>
      <c r="DV61" s="1"/>
      <c r="DW61" s="14" t="s">
        <v>190</v>
      </c>
      <c r="DX61" s="5" t="s">
        <v>210</v>
      </c>
      <c r="DY61" s="5" t="s">
        <v>210</v>
      </c>
      <c r="DZ61" s="5" t="s">
        <v>210</v>
      </c>
      <c r="EA61" s="5" t="s">
        <v>210</v>
      </c>
      <c r="EB61" s="5" t="s">
        <v>210</v>
      </c>
      <c r="EC61" s="5" t="s">
        <v>210</v>
      </c>
      <c r="ED61" s="5" t="s">
        <v>210</v>
      </c>
      <c r="EE61" s="5" t="s">
        <v>210</v>
      </c>
      <c r="EF61" s="5" t="s">
        <v>210</v>
      </c>
      <c r="EG61" s="5" t="s">
        <v>210</v>
      </c>
      <c r="EH61" s="5" t="s">
        <v>210</v>
      </c>
      <c r="EI61" s="5" t="s">
        <v>210</v>
      </c>
      <c r="EJ61" s="5" t="s">
        <v>210</v>
      </c>
      <c r="EK61" s="5" t="s">
        <v>210</v>
      </c>
      <c r="EL61" s="5" t="s">
        <v>210</v>
      </c>
      <c r="EM61" s="5" t="s">
        <v>210</v>
      </c>
      <c r="EN61" s="5" t="s">
        <v>210</v>
      </c>
      <c r="EO61" s="5" t="s">
        <v>210</v>
      </c>
      <c r="EP61" s="5" t="s">
        <v>210</v>
      </c>
      <c r="EQ61" s="5" t="s">
        <v>210</v>
      </c>
      <c r="ER61" s="5" t="s">
        <v>210</v>
      </c>
      <c r="EU61" s="1"/>
      <c r="EV61" s="14" t="s">
        <v>190</v>
      </c>
      <c r="EW61" s="5" t="s">
        <v>210</v>
      </c>
      <c r="EX61" s="5" t="s">
        <v>210</v>
      </c>
      <c r="EY61" s="5" t="s">
        <v>210</v>
      </c>
      <c r="EZ61" s="5" t="s">
        <v>210</v>
      </c>
      <c r="FA61" s="5" t="s">
        <v>210</v>
      </c>
      <c r="FB61" s="5" t="s">
        <v>210</v>
      </c>
      <c r="FC61" s="5" t="s">
        <v>210</v>
      </c>
      <c r="FD61" s="5" t="s">
        <v>210</v>
      </c>
      <c r="FE61" s="5" t="s">
        <v>210</v>
      </c>
      <c r="FF61" s="5" t="s">
        <v>210</v>
      </c>
      <c r="FG61" s="5" t="s">
        <v>210</v>
      </c>
      <c r="FH61" s="5" t="s">
        <v>210</v>
      </c>
      <c r="FI61" s="5" t="s">
        <v>210</v>
      </c>
      <c r="FJ61" s="5" t="s">
        <v>210</v>
      </c>
      <c r="FK61" s="5" t="s">
        <v>210</v>
      </c>
      <c r="FL61" s="5" t="s">
        <v>210</v>
      </c>
      <c r="FM61" s="5" t="s">
        <v>210</v>
      </c>
      <c r="FN61" s="5" t="s">
        <v>210</v>
      </c>
      <c r="FO61" s="5" t="s">
        <v>210</v>
      </c>
      <c r="FP61" s="5" t="s">
        <v>210</v>
      </c>
      <c r="FQ61" s="5" t="s">
        <v>210</v>
      </c>
    </row>
    <row r="62" ht="14.5" spans="1:173">
      <c r="A62" s="1"/>
      <c r="B62" s="14" t="s">
        <v>191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191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191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191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191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191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191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192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192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192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192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192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192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192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193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193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193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193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193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193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193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194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194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194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194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194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194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194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195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195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195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195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195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195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195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196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196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196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196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196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196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196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197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197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197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197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197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197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197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198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198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198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198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198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198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211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211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211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211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211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211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211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212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212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212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212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212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212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212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213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213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213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213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213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213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213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2025-02-28T01:03:55Z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1033-12.2.0.20323</vt:lpwstr>
  </property>
</Properties>
</file>