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 - Copy/Result_/SuppXLS-others/SuppXLS-2020 - Copy/"/>
    </mc:Choice>
  </mc:AlternateContent>
  <xr:revisionPtr revIDLastSave="4" documentId="11_335353261331E20C10C68CFCC4E01783A674EE2F" xr6:coauthVersionLast="47" xr6:coauthVersionMax="47" xr10:uidLastSave="{7753F79E-9BDD-455B-B3B9-658F9168A6B7}"/>
  <bookViews>
    <workbookView xWindow="-110" yWindow="-110" windowWidth="19420" windowHeight="12220" xr2:uid="{00000000-000D-0000-FFFF-FFFF00000000}"/>
  </bookViews>
  <sheets>
    <sheet name="gnz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4" i="1" l="1"/>
  <c r="J69" i="1"/>
  <c r="J64" i="1"/>
  <c r="J51" i="1"/>
  <c r="J46" i="1"/>
  <c r="J33" i="1"/>
  <c r="J30" i="1"/>
  <c r="J29" i="1"/>
  <c r="J17" i="1"/>
  <c r="J5" i="1"/>
  <c r="L96" i="1"/>
  <c r="G76" i="1"/>
  <c r="G77" i="1" s="1"/>
  <c r="G78" i="1" s="1"/>
  <c r="G75" i="1"/>
  <c r="L72" i="1"/>
  <c r="G70" i="1"/>
  <c r="G71" i="1" s="1"/>
  <c r="G72" i="1" s="1"/>
  <c r="L69" i="1"/>
  <c r="G65" i="1"/>
  <c r="G66" i="1" s="1"/>
  <c r="G67" i="1" s="1"/>
  <c r="G68" i="1" s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34" i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8" i="1"/>
  <c r="G9" i="1" s="1"/>
  <c r="G10" i="1" s="1"/>
  <c r="G11" i="1" s="1"/>
  <c r="G12" i="1" s="1"/>
  <c r="G13" i="1" s="1"/>
  <c r="G14" i="1" s="1"/>
  <c r="G15" i="1" s="1"/>
  <c r="G16" i="1" s="1"/>
  <c r="L7" i="1"/>
  <c r="K7" i="1"/>
  <c r="G7" i="1"/>
  <c r="L6" i="1"/>
  <c r="K6" i="1"/>
  <c r="G6" i="1"/>
  <c r="L5" i="1"/>
  <c r="K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3" authorId="0" shapeId="0" xr:uid="{00000000-0006-0000-0000-000001000000}">
      <text>
        <r>
          <rPr>
            <b/>
            <sz val="8"/>
            <rFont val="Tahoma"/>
            <charset val="134"/>
          </rPr>
          <t>Insert Table</t>
        </r>
      </text>
    </comment>
    <comment ref="Q4" authorId="0" shapeId="0" xr:uid="{00000000-0006-0000-0000-000002000000}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<sst xmlns="http://schemas.openxmlformats.org/spreadsheetml/2006/main" count="173" uniqueCount="56">
  <si>
    <t>TimeSlice</t>
  </si>
  <si>
    <t>LimType</t>
  </si>
  <si>
    <t>Attribute</t>
  </si>
  <si>
    <t>Year</t>
  </si>
  <si>
    <t>AllRegions</t>
  </si>
  <si>
    <t>Pset_PN</t>
  </si>
  <si>
    <t>INVCOST</t>
  </si>
  <si>
    <t>TRA_Bus_BEV01</t>
  </si>
  <si>
    <t>*Original is decrease to 90%</t>
  </si>
  <si>
    <t>TRA_Bus_PHEV01</t>
  </si>
  <si>
    <t>TRA_Bus_HEV01</t>
  </si>
  <si>
    <t>TRA_Mot_ELC1</t>
  </si>
  <si>
    <t>TRA_Rai_Pas-ELC01</t>
  </si>
  <si>
    <t>TRA_Rai_Frt-ELC01</t>
  </si>
  <si>
    <t>TRA_Car_BEV01</t>
  </si>
  <si>
    <t>TRA_Car_PHEV01</t>
  </si>
  <si>
    <t>TRA_Car_HEV01</t>
  </si>
  <si>
    <t>TRA_Tru_BEV01</t>
  </si>
  <si>
    <t>TRA_Tru_PHEV01</t>
  </si>
  <si>
    <t>TRA_Tru_HEV01</t>
  </si>
  <si>
    <t>SNK_DAC</t>
  </si>
  <si>
    <t>*1</t>
  </si>
  <si>
    <t>SINKCCU</t>
  </si>
  <si>
    <t>EUCSPSOL201</t>
  </si>
  <si>
    <t>EUCSPSOL301</t>
  </si>
  <si>
    <t>EUCSPSOL501</t>
  </si>
  <si>
    <t>EUCSPSOL601</t>
  </si>
  <si>
    <t>EUCSPSOL101</t>
  </si>
  <si>
    <t>EUCSPSOL401</t>
  </si>
  <si>
    <t>EUPVSOLL101</t>
  </si>
  <si>
    <t>EUPVSOLL201</t>
  </si>
  <si>
    <t>EUPVSOLS101</t>
  </si>
  <si>
    <t>EUPVSOLS201</t>
  </si>
  <si>
    <t>EUPVSOLM101</t>
  </si>
  <si>
    <t>EUPVSOLM201</t>
  </si>
  <si>
    <t>EUPVSOLHC01</t>
  </si>
  <si>
    <t>EUWINOFH01</t>
  </si>
  <si>
    <t>EUWINOFV01</t>
  </si>
  <si>
    <t>EUWINONH01</t>
  </si>
  <si>
    <t>EUWINONL01</t>
  </si>
  <si>
    <t>EUWINONM01</t>
  </si>
  <si>
    <t>STGHTH01</t>
  </si>
  <si>
    <t>STGHTH02</t>
  </si>
  <si>
    <t>*BATS*</t>
  </si>
  <si>
    <t>*CAESS*</t>
  </si>
  <si>
    <t>*HYDPS*</t>
  </si>
  <si>
    <t>*0.688889</t>
  </si>
  <si>
    <t>*0.736842</t>
  </si>
  <si>
    <t>*0.92</t>
  </si>
  <si>
    <t>*0.942857</t>
  </si>
  <si>
    <t>*0.422222</t>
  </si>
  <si>
    <t>*0.955556</t>
  </si>
  <si>
    <t>*0.594</t>
  </si>
  <si>
    <t>*0.970526</t>
  </si>
  <si>
    <t>*1.08275</t>
  </si>
  <si>
    <t>~TFM_UPD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</si>
</sst>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sz val="11"/>
      <color indexed="8"/>
      <name val="Calibri"/>
    </font>
    <font>
      <b/>
      <sz val="8"/>
      <name val="Tahoma"/>
      <charset val="134"/>
    </font>
    <font>
      <sz val="11"/>
      <color theme="1"/>
      <name val="Calibri"/>
      <charset val="134"/>
      <scheme val="minor"/>
    </font>
    <font>
      <sz val="8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6" fillId="0" borderId="0"/>
    <xf numFmtId="0" fontId="3" fillId="0" borderId="0"/>
  </cellStyleXfs>
  <cellXfs count="12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3" fillId="2" borderId="1" xfId="0" applyFont="1" applyFill="1" applyBorder="1" applyAlignment="1"/>
    <xf numFmtId="0" fontId="2" fillId="2" borderId="2" xfId="2" applyFont="1" applyFill="1" applyBorder="1" applyAlignment="1">
      <alignment horizontal="right" vertical="center"/>
    </xf>
    <xf numFmtId="0" fontId="6" fillId="0" borderId="0" xfId="1"/>
    <xf numFmtId="0" fontId="0" fillId="0" borderId="0" xfId="1" applyFont="1"/>
    <xf numFmtId="0" fontId="4" fillId="0" borderId="0" xfId="0" applyFont="1" applyFill="1" applyBorder="1" applyAlignment="1"/>
    <xf numFmtId="0" fontId="3" fillId="0" borderId="0" xfId="0" applyFont="1" applyFill="1" applyAlignment="1">
      <alignment vertical="center"/>
    </xf>
  </cellXfs>
  <cellStyles count="3">
    <cellStyle name="Normal" xfId="0" builtinId="0"/>
    <cellStyle name="Normal 11 2 2" xfId="1" xr:uid="{00000000-0005-0000-0000-000031000000}"/>
    <cellStyle name="Normal 4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609600</xdr:colOff>
      <xdr:row>12</xdr:row>
      <xdr:rowOff>44450</xdr:rowOff>
    </xdr:from>
    <xdr:to>
      <xdr:col>30</xdr:col>
      <xdr:colOff>152400</xdr:colOff>
      <xdr:row>28</xdr:row>
      <xdr:rowOff>174625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37500" y="2273300"/>
          <a:ext cx="11753850" cy="30765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527050</xdr:colOff>
      <xdr:row>22</xdr:row>
      <xdr:rowOff>38100</xdr:rowOff>
    </xdr:from>
    <xdr:to>
      <xdr:col>28</xdr:col>
      <xdr:colOff>50800</xdr:colOff>
      <xdr:row>32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9600" y="4108450"/>
          <a:ext cx="11372850" cy="19621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10</xdr:col>
      <xdr:colOff>279400</xdr:colOff>
      <xdr:row>40</xdr:row>
      <xdr:rowOff>0</xdr:rowOff>
    </xdr:from>
    <xdr:to>
      <xdr:col>28</xdr:col>
      <xdr:colOff>165100</xdr:colOff>
      <xdr:row>55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11950" y="7366000"/>
          <a:ext cx="11734800" cy="28765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li9/OneDrive%20-%20McGill%20University/Desktop/CAN_TIMES_v2%20-%20Copy%20-%20Copy/SubRES_TMPL/SubRES_NewTechForOtherSe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1"/>
      <sheetName val="TRA2"/>
      <sheetName val="TRA3"/>
      <sheetName val="RSD"/>
      <sheetName val="COM"/>
      <sheetName val="AGR"/>
      <sheetName val="PRIorSUP_VACANT"/>
      <sheetName val="ELC_DEFINED_IN_OTHERS"/>
    </sheetNames>
    <sheetDataSet>
      <sheetData sheetId="0"/>
      <sheetData sheetId="1"/>
      <sheetData sheetId="2">
        <row r="5">
          <cell r="L5">
            <v>1537.8356387306801</v>
          </cell>
        </row>
        <row r="6">
          <cell r="L6">
            <v>1537.8356387306801</v>
          </cell>
        </row>
        <row r="8">
          <cell r="L8">
            <v>1537.8356387306801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96"/>
  <sheetViews>
    <sheetView tabSelected="1" topLeftCell="A64" workbookViewId="0">
      <selection activeCell="J78" sqref="J78"/>
    </sheetView>
  </sheetViews>
  <sheetFormatPr defaultColWidth="9" defaultRowHeight="14.5"/>
  <cols>
    <col min="5" max="5" width="11.08984375" customWidth="1"/>
    <col min="7" max="7" width="10.453125" bestFit="1" customWidth="1"/>
    <col min="11" max="12" width="12.81640625"/>
  </cols>
  <sheetData>
    <row r="3" spans="3:22">
      <c r="C3" s="1" t="s">
        <v>55</v>
      </c>
      <c r="D3" s="2"/>
      <c r="E3" s="2"/>
      <c r="F3" s="2"/>
      <c r="G3" s="2"/>
      <c r="H3" s="3"/>
    </row>
    <row r="4" spans="3:22">
      <c r="C4" s="4" t="s">
        <v>0</v>
      </c>
      <c r="D4" s="4" t="s">
        <v>1</v>
      </c>
      <c r="E4" s="4" t="s">
        <v>2</v>
      </c>
      <c r="F4" s="4" t="s">
        <v>3</v>
      </c>
      <c r="G4" s="5" t="s">
        <v>4</v>
      </c>
      <c r="H4" s="6" t="s">
        <v>5</v>
      </c>
      <c r="Q4" s="1"/>
      <c r="R4" s="2"/>
      <c r="S4" s="2"/>
      <c r="T4" s="2"/>
      <c r="U4" s="2"/>
      <c r="V4" s="3"/>
    </row>
    <row r="5" spans="3:22">
      <c r="C5" s="2"/>
      <c r="D5" s="2"/>
      <c r="E5" s="7" t="s">
        <v>6</v>
      </c>
      <c r="F5" s="2">
        <v>2050</v>
      </c>
      <c r="G5" s="2" t="s">
        <v>46</v>
      </c>
      <c r="H5" s="8" t="s">
        <v>7</v>
      </c>
      <c r="J5">
        <f>62/90</f>
        <v>0.68888888888888888</v>
      </c>
      <c r="K5" s="2">
        <f>2100/1.229</f>
        <v>1708.70626525631</v>
      </c>
      <c r="L5" s="2">
        <f>[1]TRA3!$L$5</f>
        <v>1537.8356387306801</v>
      </c>
      <c r="M5" t="s">
        <v>8</v>
      </c>
      <c r="Q5" s="4"/>
      <c r="R5" s="4"/>
      <c r="S5" s="4"/>
      <c r="T5" s="4"/>
      <c r="U5" s="5"/>
      <c r="V5" s="6"/>
    </row>
    <row r="6" spans="3:22">
      <c r="C6" s="2"/>
      <c r="D6" s="2"/>
      <c r="E6" s="7" t="s">
        <v>6</v>
      </c>
      <c r="F6" s="2">
        <v>2050</v>
      </c>
      <c r="G6" s="2" t="str">
        <f>G5</f>
        <v>*0.688889</v>
      </c>
      <c r="H6" s="8" t="s">
        <v>9</v>
      </c>
      <c r="K6" s="2">
        <f>2100/1.229</f>
        <v>1708.70626525631</v>
      </c>
      <c r="L6" s="2">
        <f>[1]TRA3!$L$6</f>
        <v>1537.8356387306801</v>
      </c>
    </row>
    <row r="7" spans="3:22">
      <c r="C7" s="2"/>
      <c r="D7" s="2"/>
      <c r="E7" s="7" t="s">
        <v>6</v>
      </c>
      <c r="F7" s="2">
        <v>2050</v>
      </c>
      <c r="G7" s="2" t="str">
        <f t="shared" ref="G7:G16" si="0">G6</f>
        <v>*0.688889</v>
      </c>
      <c r="H7" s="8" t="s">
        <v>10</v>
      </c>
      <c r="K7" s="2">
        <f>K6</f>
        <v>1708.70626525631</v>
      </c>
      <c r="L7" s="2">
        <f>[1]TRA3!$L$8</f>
        <v>1537.8356387306801</v>
      </c>
    </row>
    <row r="8" spans="3:22">
      <c r="C8" s="2"/>
      <c r="D8" s="2"/>
      <c r="E8" s="7" t="s">
        <v>6</v>
      </c>
      <c r="F8" s="2">
        <v>2050</v>
      </c>
      <c r="G8" s="2" t="str">
        <f t="shared" si="0"/>
        <v>*0.688889</v>
      </c>
      <c r="H8" s="8" t="s">
        <v>11</v>
      </c>
      <c r="L8" s="2"/>
    </row>
    <row r="9" spans="3:22">
      <c r="C9" s="2"/>
      <c r="D9" s="2"/>
      <c r="E9" s="7" t="s">
        <v>6</v>
      </c>
      <c r="F9" s="2">
        <v>2050</v>
      </c>
      <c r="G9" s="2" t="str">
        <f t="shared" si="0"/>
        <v>*0.688889</v>
      </c>
      <c r="H9" s="8" t="s">
        <v>12</v>
      </c>
    </row>
    <row r="10" spans="3:22">
      <c r="C10" s="2"/>
      <c r="D10" s="2"/>
      <c r="E10" s="7" t="s">
        <v>6</v>
      </c>
      <c r="F10" s="2">
        <v>2050</v>
      </c>
      <c r="G10" s="2" t="str">
        <f t="shared" si="0"/>
        <v>*0.688889</v>
      </c>
      <c r="H10" s="8" t="s">
        <v>13</v>
      </c>
    </row>
    <row r="11" spans="3:22">
      <c r="C11" s="2"/>
      <c r="D11" s="2"/>
      <c r="E11" s="7" t="s">
        <v>6</v>
      </c>
      <c r="F11" s="2">
        <v>2050</v>
      </c>
      <c r="G11" s="2" t="str">
        <f t="shared" si="0"/>
        <v>*0.688889</v>
      </c>
      <c r="H11" s="9" t="s">
        <v>14</v>
      </c>
    </row>
    <row r="12" spans="3:22">
      <c r="C12" s="2"/>
      <c r="D12" s="2"/>
      <c r="E12" s="7" t="s">
        <v>6</v>
      </c>
      <c r="F12" s="2">
        <v>2050</v>
      </c>
      <c r="G12" s="2" t="str">
        <f t="shared" si="0"/>
        <v>*0.688889</v>
      </c>
      <c r="H12" s="9" t="s">
        <v>15</v>
      </c>
    </row>
    <row r="13" spans="3:22">
      <c r="C13" s="2"/>
      <c r="D13" s="2"/>
      <c r="E13" s="7" t="s">
        <v>6</v>
      </c>
      <c r="F13" s="2">
        <v>2050</v>
      </c>
      <c r="G13" s="2" t="str">
        <f t="shared" si="0"/>
        <v>*0.688889</v>
      </c>
      <c r="H13" s="9" t="s">
        <v>16</v>
      </c>
    </row>
    <row r="14" spans="3:22">
      <c r="C14" s="2"/>
      <c r="D14" s="2"/>
      <c r="E14" s="7" t="s">
        <v>6</v>
      </c>
      <c r="F14" s="2">
        <v>2050</v>
      </c>
      <c r="G14" s="2" t="str">
        <f t="shared" si="0"/>
        <v>*0.688889</v>
      </c>
      <c r="H14" s="9" t="s">
        <v>17</v>
      </c>
    </row>
    <row r="15" spans="3:22">
      <c r="E15" s="7" t="s">
        <v>6</v>
      </c>
      <c r="F15" s="2">
        <v>2050</v>
      </c>
      <c r="G15" s="2" t="str">
        <f t="shared" si="0"/>
        <v>*0.688889</v>
      </c>
      <c r="H15" s="9" t="s">
        <v>18</v>
      </c>
    </row>
    <row r="16" spans="3:22">
      <c r="E16" s="7" t="s">
        <v>6</v>
      </c>
      <c r="F16" s="2">
        <v>2050</v>
      </c>
      <c r="G16" s="2" t="str">
        <f t="shared" si="0"/>
        <v>*0.688889</v>
      </c>
      <c r="H16" s="9" t="s">
        <v>19</v>
      </c>
    </row>
    <row r="17" spans="3:10">
      <c r="E17" s="7" t="s">
        <v>6</v>
      </c>
      <c r="F17" s="2">
        <v>2030</v>
      </c>
      <c r="G17" s="2" t="s">
        <v>47</v>
      </c>
      <c r="H17" s="8" t="s">
        <v>7</v>
      </c>
      <c r="J17">
        <f>70/95</f>
        <v>0.73684210526315785</v>
      </c>
    </row>
    <row r="18" spans="3:10">
      <c r="E18" s="7" t="s">
        <v>6</v>
      </c>
      <c r="F18" s="2">
        <v>2030</v>
      </c>
      <c r="G18" s="2" t="str">
        <f t="shared" ref="G18:G28" si="1">G17</f>
        <v>*0.736842</v>
      </c>
      <c r="H18" s="8" t="s">
        <v>9</v>
      </c>
    </row>
    <row r="19" spans="3:10">
      <c r="E19" s="7" t="s">
        <v>6</v>
      </c>
      <c r="F19" s="2">
        <v>2030</v>
      </c>
      <c r="G19" s="2" t="str">
        <f t="shared" si="1"/>
        <v>*0.736842</v>
      </c>
      <c r="H19" s="8" t="s">
        <v>10</v>
      </c>
    </row>
    <row r="20" spans="3:10">
      <c r="E20" s="7" t="s">
        <v>6</v>
      </c>
      <c r="F20" s="2">
        <v>2030</v>
      </c>
      <c r="G20" s="2" t="str">
        <f t="shared" si="1"/>
        <v>*0.736842</v>
      </c>
      <c r="H20" s="8" t="s">
        <v>11</v>
      </c>
    </row>
    <row r="21" spans="3:10">
      <c r="E21" s="7" t="s">
        <v>6</v>
      </c>
      <c r="F21" s="2">
        <v>2030</v>
      </c>
      <c r="G21" s="2" t="str">
        <f t="shared" si="1"/>
        <v>*0.736842</v>
      </c>
      <c r="H21" s="8" t="s">
        <v>12</v>
      </c>
    </row>
    <row r="22" spans="3:10">
      <c r="E22" s="7" t="s">
        <v>6</v>
      </c>
      <c r="F22" s="2">
        <v>2030</v>
      </c>
      <c r="G22" s="2" t="str">
        <f t="shared" si="1"/>
        <v>*0.736842</v>
      </c>
      <c r="H22" s="8" t="s">
        <v>13</v>
      </c>
    </row>
    <row r="23" spans="3:10">
      <c r="E23" s="7" t="s">
        <v>6</v>
      </c>
      <c r="F23" s="2">
        <v>2030</v>
      </c>
      <c r="G23" s="2" t="str">
        <f t="shared" si="1"/>
        <v>*0.736842</v>
      </c>
      <c r="H23" s="9" t="s">
        <v>14</v>
      </c>
    </row>
    <row r="24" spans="3:10">
      <c r="E24" s="7" t="s">
        <v>6</v>
      </c>
      <c r="F24" s="2">
        <v>2030</v>
      </c>
      <c r="G24" s="2" t="str">
        <f t="shared" si="1"/>
        <v>*0.736842</v>
      </c>
      <c r="H24" s="9" t="s">
        <v>15</v>
      </c>
    </row>
    <row r="25" spans="3:10">
      <c r="E25" s="7" t="s">
        <v>6</v>
      </c>
      <c r="F25" s="2">
        <v>2030</v>
      </c>
      <c r="G25" s="2" t="str">
        <f t="shared" si="1"/>
        <v>*0.736842</v>
      </c>
      <c r="H25" s="9" t="s">
        <v>16</v>
      </c>
    </row>
    <row r="26" spans="3:10">
      <c r="E26" s="7" t="s">
        <v>6</v>
      </c>
      <c r="F26" s="2">
        <v>2030</v>
      </c>
      <c r="G26" s="2" t="str">
        <f t="shared" si="1"/>
        <v>*0.736842</v>
      </c>
      <c r="H26" s="9" t="s">
        <v>17</v>
      </c>
    </row>
    <row r="27" spans="3:10">
      <c r="E27" s="7" t="s">
        <v>6</v>
      </c>
      <c r="F27" s="2">
        <v>2030</v>
      </c>
      <c r="G27" s="2" t="str">
        <f t="shared" si="1"/>
        <v>*0.736842</v>
      </c>
      <c r="H27" s="9" t="s">
        <v>18</v>
      </c>
    </row>
    <row r="28" spans="3:10">
      <c r="E28" s="7" t="s">
        <v>6</v>
      </c>
      <c r="F28" s="2">
        <v>2030</v>
      </c>
      <c r="G28" s="2" t="str">
        <f t="shared" si="1"/>
        <v>*0.736842</v>
      </c>
      <c r="H28" s="9" t="s">
        <v>19</v>
      </c>
    </row>
    <row r="29" spans="3:10">
      <c r="C29" s="2"/>
      <c r="D29" s="2"/>
      <c r="E29" s="7" t="s">
        <v>6</v>
      </c>
      <c r="F29" s="2">
        <v>2050</v>
      </c>
      <c r="G29" s="2" t="s">
        <v>48</v>
      </c>
      <c r="H29" s="8" t="s">
        <v>20</v>
      </c>
      <c r="J29">
        <f>23/25</f>
        <v>0.92</v>
      </c>
    </row>
    <row r="30" spans="3:10">
      <c r="C30" s="2"/>
      <c r="D30" s="2"/>
      <c r="E30" s="7" t="s">
        <v>6</v>
      </c>
      <c r="F30" s="2">
        <v>2030</v>
      </c>
      <c r="G30" s="2" t="s">
        <v>49</v>
      </c>
      <c r="H30" s="8" t="s">
        <v>20</v>
      </c>
      <c r="J30">
        <f>33/35</f>
        <v>0.94285714285714284</v>
      </c>
    </row>
    <row r="31" spans="3:10">
      <c r="D31" s="2"/>
      <c r="E31" s="7" t="s">
        <v>6</v>
      </c>
      <c r="F31" s="2">
        <v>2050</v>
      </c>
      <c r="G31" s="2" t="s">
        <v>21</v>
      </c>
      <c r="H31" s="8" t="s">
        <v>22</v>
      </c>
    </row>
    <row r="32" spans="3:10">
      <c r="D32" s="2"/>
      <c r="E32" s="7" t="s">
        <v>6</v>
      </c>
      <c r="F32" s="2">
        <v>2030</v>
      </c>
      <c r="G32" s="2" t="s">
        <v>21</v>
      </c>
      <c r="H32" s="8" t="s">
        <v>22</v>
      </c>
    </row>
    <row r="33" spans="3:10">
      <c r="C33" s="2"/>
      <c r="D33" s="2"/>
      <c r="E33" s="7" t="s">
        <v>6</v>
      </c>
      <c r="F33" s="2">
        <v>2050</v>
      </c>
      <c r="G33" s="2" t="s">
        <v>50</v>
      </c>
      <c r="H33" s="10" t="s">
        <v>23</v>
      </c>
      <c r="J33">
        <f>38/90</f>
        <v>0.42222222222222222</v>
      </c>
    </row>
    <row r="34" spans="3:10">
      <c r="C34" s="2"/>
      <c r="D34" s="2"/>
      <c r="E34" s="7" t="s">
        <v>6</v>
      </c>
      <c r="F34" s="2">
        <v>2050</v>
      </c>
      <c r="G34" s="2" t="str">
        <f>G33</f>
        <v>*0.422222</v>
      </c>
      <c r="H34" s="10" t="s">
        <v>24</v>
      </c>
    </row>
    <row r="35" spans="3:10">
      <c r="C35" s="2"/>
      <c r="D35" s="2"/>
      <c r="E35" s="7" t="s">
        <v>6</v>
      </c>
      <c r="F35" s="2">
        <v>2050</v>
      </c>
      <c r="G35" s="2" t="str">
        <f t="shared" ref="G35:G45" si="2">G34</f>
        <v>*0.422222</v>
      </c>
      <c r="H35" s="10" t="s">
        <v>25</v>
      </c>
    </row>
    <row r="36" spans="3:10">
      <c r="C36" s="2"/>
      <c r="D36" s="2"/>
      <c r="E36" s="7" t="s">
        <v>6</v>
      </c>
      <c r="F36" s="2">
        <v>2050</v>
      </c>
      <c r="G36" s="2" t="str">
        <f t="shared" si="2"/>
        <v>*0.422222</v>
      </c>
      <c r="H36" s="10" t="s">
        <v>26</v>
      </c>
    </row>
    <row r="37" spans="3:10">
      <c r="C37" s="2"/>
      <c r="D37" s="2"/>
      <c r="E37" s="7" t="s">
        <v>6</v>
      </c>
      <c r="F37" s="2">
        <v>2050</v>
      </c>
      <c r="G37" s="2" t="str">
        <f t="shared" si="2"/>
        <v>*0.422222</v>
      </c>
      <c r="H37" s="10" t="s">
        <v>27</v>
      </c>
    </row>
    <row r="38" spans="3:10">
      <c r="C38" s="2"/>
      <c r="D38" s="2"/>
      <c r="E38" s="7" t="s">
        <v>6</v>
      </c>
      <c r="F38" s="2">
        <v>2050</v>
      </c>
      <c r="G38" s="2" t="str">
        <f t="shared" si="2"/>
        <v>*0.422222</v>
      </c>
      <c r="H38" s="10" t="s">
        <v>28</v>
      </c>
    </row>
    <row r="39" spans="3:10">
      <c r="C39" s="2"/>
      <c r="D39" s="2"/>
      <c r="E39" s="7" t="s">
        <v>6</v>
      </c>
      <c r="F39" s="2">
        <v>2050</v>
      </c>
      <c r="G39" s="2" t="str">
        <f t="shared" si="2"/>
        <v>*0.422222</v>
      </c>
      <c r="H39" s="10" t="s">
        <v>29</v>
      </c>
    </row>
    <row r="40" spans="3:10">
      <c r="C40" s="2"/>
      <c r="D40" s="2"/>
      <c r="E40" s="7" t="s">
        <v>6</v>
      </c>
      <c r="F40" s="2">
        <v>2050</v>
      </c>
      <c r="G40" s="2" t="str">
        <f t="shared" si="2"/>
        <v>*0.422222</v>
      </c>
      <c r="H40" s="10" t="s">
        <v>30</v>
      </c>
    </row>
    <row r="41" spans="3:10">
      <c r="C41" s="2"/>
      <c r="D41" s="2"/>
      <c r="E41" s="7" t="s">
        <v>6</v>
      </c>
      <c r="F41" s="2">
        <v>2050</v>
      </c>
      <c r="G41" s="2" t="str">
        <f t="shared" si="2"/>
        <v>*0.422222</v>
      </c>
      <c r="H41" s="10" t="s">
        <v>31</v>
      </c>
    </row>
    <row r="42" spans="3:10">
      <c r="C42" s="2"/>
      <c r="D42" s="2"/>
      <c r="E42" s="7" t="s">
        <v>6</v>
      </c>
      <c r="F42" s="2">
        <v>2050</v>
      </c>
      <c r="G42" s="2" t="str">
        <f t="shared" si="2"/>
        <v>*0.422222</v>
      </c>
      <c r="H42" s="10" t="s">
        <v>32</v>
      </c>
    </row>
    <row r="43" spans="3:10">
      <c r="E43" s="7" t="s">
        <v>6</v>
      </c>
      <c r="F43" s="2">
        <v>2050</v>
      </c>
      <c r="G43" s="2" t="str">
        <f t="shared" si="2"/>
        <v>*0.422222</v>
      </c>
      <c r="H43" s="10" t="s">
        <v>33</v>
      </c>
    </row>
    <row r="44" spans="3:10">
      <c r="E44" s="7" t="s">
        <v>6</v>
      </c>
      <c r="F44" s="2">
        <v>2050</v>
      </c>
      <c r="G44" s="2" t="str">
        <f t="shared" si="2"/>
        <v>*0.422222</v>
      </c>
      <c r="H44" s="10" t="s">
        <v>34</v>
      </c>
    </row>
    <row r="45" spans="3:10">
      <c r="E45" s="7" t="s">
        <v>6</v>
      </c>
      <c r="F45" s="2">
        <v>2050</v>
      </c>
      <c r="G45" s="2" t="str">
        <f t="shared" si="2"/>
        <v>*0.422222</v>
      </c>
      <c r="H45" s="10" t="s">
        <v>35</v>
      </c>
    </row>
    <row r="46" spans="3:10">
      <c r="E46" s="7" t="s">
        <v>6</v>
      </c>
      <c r="F46" s="2">
        <v>2050</v>
      </c>
      <c r="G46" t="s">
        <v>51</v>
      </c>
      <c r="H46" s="10" t="s">
        <v>36</v>
      </c>
      <c r="J46">
        <f>86/90</f>
        <v>0.9555555555555556</v>
      </c>
    </row>
    <row r="47" spans="3:10">
      <c r="E47" s="7" t="s">
        <v>6</v>
      </c>
      <c r="F47" s="2">
        <v>2050</v>
      </c>
      <c r="G47" t="s">
        <v>51</v>
      </c>
      <c r="H47" s="10" t="s">
        <v>37</v>
      </c>
    </row>
    <row r="48" spans="3:10">
      <c r="E48" s="7" t="s">
        <v>6</v>
      </c>
      <c r="F48" s="2">
        <v>2050</v>
      </c>
      <c r="G48" t="s">
        <v>51</v>
      </c>
      <c r="H48" s="10" t="s">
        <v>38</v>
      </c>
    </row>
    <row r="49" spans="3:10">
      <c r="E49" s="7" t="s">
        <v>6</v>
      </c>
      <c r="F49" s="2">
        <v>2050</v>
      </c>
      <c r="G49" t="s">
        <v>51</v>
      </c>
      <c r="H49" s="10" t="s">
        <v>39</v>
      </c>
    </row>
    <row r="50" spans="3:10">
      <c r="E50" s="7" t="s">
        <v>6</v>
      </c>
      <c r="F50" s="2">
        <v>2050</v>
      </c>
      <c r="G50" t="s">
        <v>51</v>
      </c>
      <c r="H50" s="10" t="s">
        <v>40</v>
      </c>
    </row>
    <row r="51" spans="3:10">
      <c r="C51" s="2"/>
      <c r="D51" s="2"/>
      <c r="E51" s="7" t="s">
        <v>6</v>
      </c>
      <c r="F51" s="2">
        <v>2030</v>
      </c>
      <c r="G51" s="2" t="s">
        <v>52</v>
      </c>
      <c r="H51" s="10" t="s">
        <v>23</v>
      </c>
      <c r="J51">
        <f>56.43/95</f>
        <v>0.59399999999999997</v>
      </c>
    </row>
    <row r="52" spans="3:10">
      <c r="C52" s="2"/>
      <c r="D52" s="2"/>
      <c r="E52" s="7" t="s">
        <v>6</v>
      </c>
      <c r="F52" s="2">
        <v>2030</v>
      </c>
      <c r="G52" s="2" t="str">
        <f t="shared" ref="G52:G63" si="3">G51</f>
        <v>*0.594</v>
      </c>
      <c r="H52" s="10" t="s">
        <v>24</v>
      </c>
    </row>
    <row r="53" spans="3:10">
      <c r="C53" s="2"/>
      <c r="D53" s="2"/>
      <c r="E53" s="7" t="s">
        <v>6</v>
      </c>
      <c r="F53" s="2">
        <v>2030</v>
      </c>
      <c r="G53" s="2" t="str">
        <f t="shared" si="3"/>
        <v>*0.594</v>
      </c>
      <c r="H53" s="10" t="s">
        <v>25</v>
      </c>
    </row>
    <row r="54" spans="3:10">
      <c r="C54" s="2"/>
      <c r="D54" s="2"/>
      <c r="E54" s="7" t="s">
        <v>6</v>
      </c>
      <c r="F54" s="2">
        <v>2030</v>
      </c>
      <c r="G54" s="2" t="str">
        <f t="shared" si="3"/>
        <v>*0.594</v>
      </c>
      <c r="H54" s="10" t="s">
        <v>26</v>
      </c>
    </row>
    <row r="55" spans="3:10">
      <c r="C55" s="2"/>
      <c r="D55" s="2"/>
      <c r="E55" s="7" t="s">
        <v>6</v>
      </c>
      <c r="F55" s="2">
        <v>2030</v>
      </c>
      <c r="G55" s="2" t="str">
        <f t="shared" si="3"/>
        <v>*0.594</v>
      </c>
      <c r="H55" s="10" t="s">
        <v>27</v>
      </c>
    </row>
    <row r="56" spans="3:10">
      <c r="C56" s="2"/>
      <c r="D56" s="2"/>
      <c r="E56" s="7" t="s">
        <v>6</v>
      </c>
      <c r="F56" s="2">
        <v>2030</v>
      </c>
      <c r="G56" s="2" t="str">
        <f t="shared" si="3"/>
        <v>*0.594</v>
      </c>
      <c r="H56" s="10" t="s">
        <v>28</v>
      </c>
    </row>
    <row r="57" spans="3:10">
      <c r="C57" s="2"/>
      <c r="D57" s="2"/>
      <c r="E57" s="7" t="s">
        <v>6</v>
      </c>
      <c r="F57" s="2">
        <v>2030</v>
      </c>
      <c r="G57" s="2" t="str">
        <f t="shared" si="3"/>
        <v>*0.594</v>
      </c>
      <c r="H57" s="10" t="s">
        <v>29</v>
      </c>
    </row>
    <row r="58" spans="3:10">
      <c r="C58" s="2"/>
      <c r="D58" s="2"/>
      <c r="E58" s="7" t="s">
        <v>6</v>
      </c>
      <c r="F58" s="2">
        <v>2030</v>
      </c>
      <c r="G58" s="2" t="str">
        <f t="shared" si="3"/>
        <v>*0.594</v>
      </c>
      <c r="H58" s="10" t="s">
        <v>30</v>
      </c>
    </row>
    <row r="59" spans="3:10">
      <c r="C59" s="2"/>
      <c r="D59" s="2"/>
      <c r="E59" s="7" t="s">
        <v>6</v>
      </c>
      <c r="F59" s="2">
        <v>2030</v>
      </c>
      <c r="G59" s="2" t="str">
        <f t="shared" si="3"/>
        <v>*0.594</v>
      </c>
      <c r="H59" s="10" t="s">
        <v>31</v>
      </c>
    </row>
    <row r="60" spans="3:10">
      <c r="C60" s="2"/>
      <c r="D60" s="2"/>
      <c r="E60" s="7" t="s">
        <v>6</v>
      </c>
      <c r="F60" s="2">
        <v>2030</v>
      </c>
      <c r="G60" s="2" t="str">
        <f t="shared" si="3"/>
        <v>*0.594</v>
      </c>
      <c r="H60" s="10" t="s">
        <v>32</v>
      </c>
    </row>
    <row r="61" spans="3:10">
      <c r="E61" s="7" t="s">
        <v>6</v>
      </c>
      <c r="F61" s="2">
        <v>2030</v>
      </c>
      <c r="G61" s="2" t="str">
        <f t="shared" si="3"/>
        <v>*0.594</v>
      </c>
      <c r="H61" s="10" t="s">
        <v>33</v>
      </c>
    </row>
    <row r="62" spans="3:10">
      <c r="E62" s="7" t="s">
        <v>6</v>
      </c>
      <c r="F62" s="2">
        <v>2030</v>
      </c>
      <c r="G62" s="2" t="str">
        <f t="shared" si="3"/>
        <v>*0.594</v>
      </c>
      <c r="H62" s="10" t="s">
        <v>34</v>
      </c>
    </row>
    <row r="63" spans="3:10">
      <c r="E63" s="7" t="s">
        <v>6</v>
      </c>
      <c r="F63" s="2">
        <v>2030</v>
      </c>
      <c r="G63" s="2" t="str">
        <f t="shared" si="3"/>
        <v>*0.594</v>
      </c>
      <c r="H63" s="10" t="s">
        <v>35</v>
      </c>
    </row>
    <row r="64" spans="3:10">
      <c r="E64" s="7" t="s">
        <v>6</v>
      </c>
      <c r="F64" s="2">
        <v>2030</v>
      </c>
      <c r="G64" t="s">
        <v>53</v>
      </c>
      <c r="H64" s="10" t="s">
        <v>36</v>
      </c>
      <c r="J64">
        <f>92.2/95</f>
        <v>0.97052631578947368</v>
      </c>
    </row>
    <row r="65" spans="3:14">
      <c r="E65" s="7" t="s">
        <v>6</v>
      </c>
      <c r="F65" s="2">
        <v>2030</v>
      </c>
      <c r="G65" t="str">
        <f>G64</f>
        <v>*0.970526</v>
      </c>
      <c r="H65" s="10" t="s">
        <v>37</v>
      </c>
    </row>
    <row r="66" spans="3:14">
      <c r="E66" s="7" t="s">
        <v>6</v>
      </c>
      <c r="F66" s="2">
        <v>2030</v>
      </c>
      <c r="G66" t="str">
        <f>G65</f>
        <v>*0.970526</v>
      </c>
      <c r="H66" s="10" t="s">
        <v>38</v>
      </c>
    </row>
    <row r="67" spans="3:14">
      <c r="E67" s="7" t="s">
        <v>6</v>
      </c>
      <c r="F67" s="2">
        <v>2030</v>
      </c>
      <c r="G67" t="str">
        <f>G66</f>
        <v>*0.970526</v>
      </c>
      <c r="H67" s="10" t="s">
        <v>39</v>
      </c>
    </row>
    <row r="68" spans="3:14">
      <c r="E68" s="7" t="s">
        <v>6</v>
      </c>
      <c r="F68" s="2">
        <v>2030</v>
      </c>
      <c r="G68" t="str">
        <f>G67</f>
        <v>*0.970526</v>
      </c>
      <c r="H68" s="10" t="s">
        <v>40</v>
      </c>
    </row>
    <row r="69" spans="3:14">
      <c r="C69" s="2"/>
      <c r="D69" s="2"/>
      <c r="E69" s="7" t="s">
        <v>6</v>
      </c>
      <c r="F69" s="2">
        <v>2030</v>
      </c>
      <c r="G69" s="2" t="s">
        <v>54</v>
      </c>
      <c r="H69" s="11" t="s">
        <v>41</v>
      </c>
      <c r="J69">
        <f>43.31/40</f>
        <v>1.0827500000000001</v>
      </c>
      <c r="L69">
        <f>1752/1900</f>
        <v>0.92210526315789498</v>
      </c>
    </row>
    <row r="70" spans="3:14">
      <c r="C70" s="2"/>
      <c r="D70" s="2"/>
      <c r="E70" s="7" t="s">
        <v>6</v>
      </c>
      <c r="F70" s="2">
        <v>2030</v>
      </c>
      <c r="G70" s="2" t="str">
        <f t="shared" ref="G70:G78" si="4">G69</f>
        <v>*1.08275</v>
      </c>
      <c r="H70" s="11" t="s">
        <v>42</v>
      </c>
    </row>
    <row r="71" spans="3:14">
      <c r="C71" s="2"/>
      <c r="D71" s="2"/>
      <c r="E71" s="7" t="s">
        <v>6</v>
      </c>
      <c r="F71" s="2">
        <v>2030</v>
      </c>
      <c r="G71" s="2" t="str">
        <f t="shared" si="4"/>
        <v>*1.08275</v>
      </c>
      <c r="H71" s="10" t="s">
        <v>43</v>
      </c>
    </row>
    <row r="72" spans="3:14">
      <c r="C72" s="2"/>
      <c r="D72" s="2"/>
      <c r="E72" s="7" t="s">
        <v>6</v>
      </c>
      <c r="F72" s="2">
        <v>2030</v>
      </c>
      <c r="G72" s="2" t="str">
        <f t="shared" si="4"/>
        <v>*1.08275</v>
      </c>
      <c r="H72" s="10" t="s">
        <v>44</v>
      </c>
      <c r="L72">
        <f>790/1400</f>
        <v>0.56428571428571395</v>
      </c>
    </row>
    <row r="73" spans="3:14">
      <c r="C73" s="2"/>
      <c r="D73" s="2"/>
      <c r="E73" s="7" t="s">
        <v>6</v>
      </c>
      <c r="F73" s="2">
        <v>2030</v>
      </c>
      <c r="G73" s="2" t="s">
        <v>21</v>
      </c>
      <c r="H73" s="10" t="s">
        <v>45</v>
      </c>
    </row>
    <row r="74" spans="3:14">
      <c r="C74" s="2"/>
      <c r="D74" s="2"/>
      <c r="E74" s="7" t="s">
        <v>6</v>
      </c>
      <c r="F74" s="2">
        <v>2050</v>
      </c>
      <c r="G74" s="2" t="s">
        <v>21</v>
      </c>
      <c r="H74" s="11" t="s">
        <v>41</v>
      </c>
      <c r="N74">
        <f>98.054/90.56</f>
        <v>1.0827517667844524</v>
      </c>
    </row>
    <row r="75" spans="3:14">
      <c r="C75" s="2"/>
      <c r="D75" s="2"/>
      <c r="E75" s="7" t="s">
        <v>6</v>
      </c>
      <c r="F75" s="2">
        <v>2050</v>
      </c>
      <c r="G75" s="2" t="str">
        <f t="shared" si="4"/>
        <v>*1</v>
      </c>
      <c r="H75" s="11" t="s">
        <v>42</v>
      </c>
    </row>
    <row r="76" spans="3:14">
      <c r="C76" s="2"/>
      <c r="D76" s="2"/>
      <c r="E76" s="7" t="s">
        <v>6</v>
      </c>
      <c r="F76" s="2">
        <v>2050</v>
      </c>
      <c r="G76" s="2" t="str">
        <f t="shared" si="4"/>
        <v>*1</v>
      </c>
      <c r="H76" s="10" t="s">
        <v>43</v>
      </c>
    </row>
    <row r="77" spans="3:14">
      <c r="C77" s="2"/>
      <c r="D77" s="2"/>
      <c r="E77" s="7" t="s">
        <v>6</v>
      </c>
      <c r="F77" s="2">
        <v>2050</v>
      </c>
      <c r="G77" s="2" t="str">
        <f t="shared" si="4"/>
        <v>*1</v>
      </c>
      <c r="H77" s="10" t="s">
        <v>44</v>
      </c>
    </row>
    <row r="78" spans="3:14">
      <c r="C78" s="2"/>
      <c r="D78" s="2"/>
      <c r="E78" s="7" t="s">
        <v>6</v>
      </c>
      <c r="F78" s="2">
        <v>2050</v>
      </c>
      <c r="G78" s="2" t="str">
        <f t="shared" si="4"/>
        <v>*1</v>
      </c>
      <c r="H78" s="10" t="s">
        <v>45</v>
      </c>
    </row>
    <row r="79" spans="3:14">
      <c r="E79" s="7"/>
      <c r="G79" s="2"/>
      <c r="H79" s="10"/>
    </row>
    <row r="80" spans="3:14">
      <c r="E80" s="7"/>
      <c r="G80" s="2"/>
      <c r="H80" s="10"/>
    </row>
    <row r="81" spans="5:12">
      <c r="E81" s="7"/>
      <c r="G81" s="2"/>
      <c r="H81" s="10"/>
    </row>
    <row r="82" spans="5:12">
      <c r="E82" s="7"/>
      <c r="H82" s="10"/>
    </row>
    <row r="83" spans="5:12">
      <c r="E83" s="7"/>
      <c r="H83" s="10"/>
    </row>
    <row r="84" spans="5:12">
      <c r="E84" s="7"/>
      <c r="H84" s="10"/>
    </row>
    <row r="85" spans="5:12">
      <c r="E85" s="7"/>
      <c r="H85" s="10"/>
    </row>
    <row r="86" spans="5:12">
      <c r="E86" s="7"/>
      <c r="H86" s="10"/>
    </row>
    <row r="96" spans="5:12">
      <c r="L96">
        <f>952/2198</f>
        <v>0.43312101910827999</v>
      </c>
    </row>
  </sheetData>
  <phoneticPr fontId="7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gnz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Xiao Li</cp:lastModifiedBy>
  <dcterms:created xsi:type="dcterms:W3CDTF">2024-04-28T20:24:00Z</dcterms:created>
  <dcterms:modified xsi:type="dcterms:W3CDTF">2024-05-18T15:04:54Z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1033-12.2.0.16731</vt:lpwstr>
  </property>
</Properties>
</file>