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50" windowHeight="7440" firstSheet="10" activeTab="11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bio_n_geo" sheetId="33" r:id="rId19"/>
    <sheet name="Bound_on_hydrogen" sheetId="34" r:id="rId20"/>
    <sheet name="Bound_on_hydrogen (2)" sheetId="35" r:id="rId21"/>
    <sheet name="Bound_on_hydrogen (3)" sheetId="36" r:id="rId22"/>
    <sheet name="Bound_on_hydrogen (4)" sheetId="38" r:id="rId23"/>
    <sheet name="Reduced_exports_of_fossil_toUSA" sheetId="39" r:id="rId24"/>
  </sheets>
  <definedNames>
    <definedName name="_xlnm._FilterDatabase" localSheetId="17" hidden="1">Bound_on_ele!$K$1:$K$325</definedName>
    <definedName name="_xlnm._FilterDatabase" localSheetId="18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<sst xmlns="http://schemas.openxmlformats.org/spreadsheetml/2006/main" count="3449" uniqueCount="139">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</sst>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7">
    <font>
      <sz val="11"/>
      <color theme="1"/>
      <name val="Calibri"/>
      <charset val="134"/>
      <scheme val="minor"/>
    </font>
    <font>
      <sz val="10"/>
      <name val="Arial"/>
      <charset val="0"/>
    </font>
    <font>
      <sz val="11"/>
      <color indexed="8"/>
      <name val="Calibri"/>
      <charset val="0"/>
    </font>
    <font>
      <b/>
      <sz val="10"/>
      <name val="Arial"/>
      <charset val="0"/>
    </font>
    <font>
      <b/>
      <sz val="10"/>
      <color rgb="FFFF0000"/>
      <name val="Arial"/>
      <charset val="0"/>
    </font>
    <font>
      <b/>
      <sz val="10"/>
      <color indexed="12"/>
      <name val="Arial"/>
      <charset val="0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2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b/>
      <sz val="9"/>
      <name val="Times New Roman"/>
      <charset val="0"/>
    </font>
    <font>
      <sz val="9"/>
      <name val="Times New Roman"/>
      <charset val="134"/>
    </font>
    <font>
      <sz val="9"/>
      <name val="Times New Roman"/>
      <charset val="0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90691854609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11" borderId="11" applyNumberFormat="0" applyAlignment="0" applyProtection="0">
      <alignment vertical="center"/>
    </xf>
    <xf numFmtId="0" fontId="33" fillId="12" borderId="12" applyNumberFormat="0" applyAlignment="0" applyProtection="0">
      <alignment vertical="center"/>
    </xf>
    <xf numFmtId="0" fontId="34" fillId="12" borderId="11" applyNumberFormat="0" applyAlignment="0" applyProtection="0">
      <alignment vertical="center"/>
    </xf>
    <xf numFmtId="0" fontId="35" fillId="13" borderId="13" applyNumberFormat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9" fillId="0" borderId="0"/>
    <xf numFmtId="0" fontId="0" fillId="0" borderId="0"/>
    <xf numFmtId="0" fontId="9" fillId="0" borderId="0"/>
    <xf numFmtId="0" fontId="11" fillId="0" borderId="0"/>
    <xf numFmtId="0" fontId="1" fillId="0" borderId="0"/>
  </cellStyleXfs>
  <cellXfs count="60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3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 applyFill="1" applyBorder="1" applyAlignment="1"/>
    <xf numFmtId="0" fontId="10" fillId="0" borderId="0" xfId="0" applyFont="1"/>
    <xf numFmtId="0" fontId="11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10" fillId="0" borderId="0" xfId="0" applyFont="1" applyAlignment="1">
      <alignment horizontal="center" inden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4" borderId="0" xfId="0" applyNumberFormat="1" applyFont="1" applyFill="1" applyBorder="1" applyAlignment="1" applyProtection="1"/>
    <xf numFmtId="0" fontId="13" fillId="5" borderId="0" xfId="0" applyNumberFormat="1" applyFont="1" applyFill="1" applyBorder="1" applyAlignment="1" applyProtection="1"/>
    <xf numFmtId="0" fontId="13" fillId="6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9" fillId="0" borderId="0" xfId="0" applyNumberFormat="1" applyFont="1" applyFill="1" applyBorder="1" applyAlignment="1" applyProtection="1"/>
    <xf numFmtId="179" fontId="11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4" fillId="0" borderId="7" xfId="0" applyFont="1" applyBorder="1"/>
    <xf numFmtId="0" fontId="15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16" fillId="0" borderId="0" xfId="0" applyFont="1" applyFill="1" applyAlignment="1"/>
    <xf numFmtId="0" fontId="17" fillId="0" borderId="0" xfId="0" applyFont="1" applyFill="1" applyAlignment="1">
      <alignment vertical="center"/>
    </xf>
    <xf numFmtId="0" fontId="17" fillId="0" borderId="0" xfId="0" applyFont="1"/>
    <xf numFmtId="0" fontId="0" fillId="0" borderId="0" xfId="0" applyNumberForma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Alignment="1">
      <alignment horizontal="center" indent="1"/>
    </xf>
    <xf numFmtId="0" fontId="22" fillId="0" borderId="0" xfId="0" applyFont="1"/>
    <xf numFmtId="0" fontId="9" fillId="8" borderId="0" xfId="0" applyFont="1" applyFill="1" applyBorder="1"/>
    <xf numFmtId="11" fontId="0" fillId="0" borderId="0" xfId="0" applyNumberFormat="1" applyFill="1" applyAlignment="1">
      <alignment vertical="center"/>
    </xf>
    <xf numFmtId="0" fontId="23" fillId="0" borderId="0" xfId="0" applyFont="1" applyFill="1" applyAlignment="1"/>
    <xf numFmtId="0" fontId="9" fillId="0" borderId="0" xfId="0" applyFont="1" applyFill="1" applyBorder="1"/>
    <xf numFmtId="0" fontId="9" fillId="9" borderId="0" xfId="0" applyFont="1" applyFill="1" applyBorder="1"/>
    <xf numFmtId="0" fontId="0" fillId="9" borderId="0" xfId="0" applyFill="1"/>
    <xf numFmtId="0" fontId="11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4" xfId="51"/>
    <cellStyle name="Normale_Scen_UC_IND-StrucConst" xfId="52"/>
    <cellStyle name="Normal 3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L11" s="8">
        <f>N11*1000</f>
        <v>645400.5013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43</v>
      </c>
      <c r="D11" s="25" t="s">
        <v>44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25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25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25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25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25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25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25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25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25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25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25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25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25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25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25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25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25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48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B4:V41"/>
  <sheetViews>
    <sheetView tabSelected="1" zoomScale="58" zoomScaleNormal="58" topLeftCell="A2" workbookViewId="0">
      <selection activeCell="L12" sqref="L12:L41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8" t="s">
        <v>13</v>
      </c>
      <c r="R10" s="54"/>
      <c r="S10" t="s">
        <v>45</v>
      </c>
      <c r="V10" t="s">
        <v>46</v>
      </c>
    </row>
    <row r="11" spans="2:22">
      <c r="B11" s="8" t="s">
        <v>49</v>
      </c>
      <c r="D11" s="25" t="s">
        <v>50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25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>L11</f>
        <v>13387.68103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25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ref="L13:L41" si="3">L12</f>
        <v>13387.68103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25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13387.68103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5">
        <v>-3.48e-13</v>
      </c>
      <c r="U14" s="8"/>
      <c r="V14" s="10">
        <v>-17.23053509</v>
      </c>
    </row>
    <row r="15" spans="4:22">
      <c r="D15" s="25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13387.68103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5">
        <v>-2.29e-10</v>
      </c>
      <c r="U15" s="8"/>
      <c r="V15" s="10">
        <v>-19.05474437</v>
      </c>
    </row>
    <row r="16" spans="4:22">
      <c r="D16" s="25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13387.68103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5">
        <v>-1.81e-8</v>
      </c>
      <c r="U16" s="8"/>
      <c r="V16" s="10">
        <v>-20.87895364</v>
      </c>
    </row>
    <row r="17" spans="4:22">
      <c r="D17" s="25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13387.68103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5">
        <v>-4.2e-7</v>
      </c>
      <c r="U17" s="8"/>
      <c r="V17" s="10">
        <v>-22.70316291</v>
      </c>
    </row>
    <row r="18" spans="4:22">
      <c r="D18" s="25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13387.68103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5">
        <v>-4.61e-6</v>
      </c>
      <c r="U18" s="8"/>
      <c r="V18" s="10">
        <v>-24.52737218</v>
      </c>
    </row>
    <row r="19" spans="4:22">
      <c r="D19" s="25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13387.68103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5">
        <v>-3.08e-5</v>
      </c>
      <c r="U19" s="8"/>
      <c r="V19" s="10">
        <v>-26.35158146</v>
      </c>
    </row>
    <row r="20" spans="4:22">
      <c r="D20" s="25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13387.68103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25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13387.68103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25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13387.68103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25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13387.68103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25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13387.68103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25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13387.68103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25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13387.68103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25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13387.68103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25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13387.68103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25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13387.68103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25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13387.68103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25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13387.68103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25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13387.68103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25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13387.68103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25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13387.68103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25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13387.68103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25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13387.68103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25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13387.68103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25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13387.68103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25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13387.68103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25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13387.68103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25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13387.68103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D20" sqref="D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39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51</v>
      </c>
      <c r="G11" s="25" t="s">
        <v>52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53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54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3" t="s">
        <v>55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6" t="s">
        <v>56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  <c r="P10" t="s">
        <v>45</v>
      </c>
      <c r="S10" t="s">
        <v>46</v>
      </c>
    </row>
    <row r="11" spans="2:19">
      <c r="B11" s="8" t="s">
        <v>47</v>
      </c>
      <c r="D11" s="25" t="s">
        <v>57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25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25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25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5">
        <v>-3.48e-13</v>
      </c>
      <c r="R14" s="8"/>
      <c r="S14" s="10">
        <v>-17.23053509</v>
      </c>
    </row>
    <row r="15" spans="4:19">
      <c r="D15" s="25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5">
        <v>-2.29e-10</v>
      </c>
      <c r="R15" s="8"/>
      <c r="S15" s="10">
        <v>-19.05474437</v>
      </c>
    </row>
    <row r="16" spans="4:19">
      <c r="D16" s="25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5">
        <v>-1.81e-8</v>
      </c>
      <c r="R16" s="8"/>
      <c r="S16" s="10">
        <v>-20.87895364</v>
      </c>
    </row>
    <row r="17" spans="4:19">
      <c r="D17" s="25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5">
        <v>-4.2e-7</v>
      </c>
      <c r="R17" s="8"/>
      <c r="S17" s="10">
        <v>-22.70316291</v>
      </c>
    </row>
    <row r="18" spans="4:19">
      <c r="D18" s="25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5">
        <v>-4.61e-6</v>
      </c>
      <c r="R18" s="8"/>
      <c r="S18" s="10">
        <v>-24.52737218</v>
      </c>
    </row>
    <row r="19" spans="4:19">
      <c r="D19" s="25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5">
        <v>-3.08e-5</v>
      </c>
      <c r="R19" s="8"/>
      <c r="S19" s="10">
        <v>-26.35158146</v>
      </c>
    </row>
    <row r="20" spans="4:19">
      <c r="D20" s="25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25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25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25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25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25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25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25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25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25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25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25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25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25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25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25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25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25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25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25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25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25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5" t="s">
        <v>58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ht="16" spans="4:12">
      <c r="D11" s="52" t="s">
        <v>60</v>
      </c>
      <c r="G11" s="25"/>
      <c r="H11" s="11" t="s">
        <v>61</v>
      </c>
      <c r="I11" s="8">
        <v>2020</v>
      </c>
      <c r="J11" s="8" t="s">
        <v>62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61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61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61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61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61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61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61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61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61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61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61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61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61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61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61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61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61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61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61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61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61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61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61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61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61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61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61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61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61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61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2" t="s">
        <v>63</v>
      </c>
      <c r="G42" s="25"/>
      <c r="H42" s="11" t="s">
        <v>61</v>
      </c>
      <c r="I42" s="8">
        <v>2020</v>
      </c>
      <c r="J42" s="8" t="s">
        <v>62</v>
      </c>
      <c r="L42" s="8">
        <v>0</v>
      </c>
    </row>
    <row r="43" spans="4:12">
      <c r="D43" s="8" t="str">
        <f t="shared" ref="D43:D72" si="2">D42</f>
        <v>SINKCCS_Miscible</v>
      </c>
      <c r="H43" s="11" t="s">
        <v>61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61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61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61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61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61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61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61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61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61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61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61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61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61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61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61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61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61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61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61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61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61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61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61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61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61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61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61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61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61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2" t="s">
        <v>64</v>
      </c>
      <c r="G73" s="25"/>
      <c r="H73" s="11" t="s">
        <v>61</v>
      </c>
      <c r="I73" s="8">
        <v>2020</v>
      </c>
      <c r="J73" s="8" t="s">
        <v>62</v>
      </c>
      <c r="L73" s="8">
        <v>0</v>
      </c>
    </row>
    <row r="74" spans="4:12">
      <c r="D74" s="8" t="str">
        <f t="shared" ref="D74:D103" si="4">D73</f>
        <v>SINKCCS_Saline</v>
      </c>
      <c r="H74" s="11" t="s">
        <v>61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61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61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61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61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61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61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61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61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61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61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61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61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61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61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61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61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61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61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61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61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61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61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61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61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61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61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61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61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61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2" t="s">
        <v>65</v>
      </c>
      <c r="G104" s="53"/>
      <c r="H104" s="11" t="s">
        <v>61</v>
      </c>
      <c r="I104" s="8">
        <v>2020</v>
      </c>
      <c r="J104" s="8" t="s">
        <v>62</v>
      </c>
      <c r="L104" s="8">
        <v>0</v>
      </c>
    </row>
    <row r="105" spans="4:12">
      <c r="D105" s="8" t="str">
        <f t="shared" ref="D105:D134" si="6">D104</f>
        <v>SINKCCU</v>
      </c>
      <c r="H105" s="11" t="s">
        <v>61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61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61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61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61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61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61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61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61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61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61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61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61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61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61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61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61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61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61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61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61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61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61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61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61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61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61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61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61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61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6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7">
      <c r="B11" s="8" t="s">
        <v>66</v>
      </c>
      <c r="D11" s="25" t="s">
        <v>67</v>
      </c>
      <c r="G11"/>
      <c r="H11" s="8" t="s">
        <v>61</v>
      </c>
      <c r="I11" s="8">
        <v>2020</v>
      </c>
      <c r="J11" s="8" t="s">
        <v>16</v>
      </c>
      <c r="L11" s="8">
        <f>8823.795*0.000039356*366/3</f>
        <v>42.36685167444</v>
      </c>
      <c r="O11" s="25"/>
      <c r="P11" s="51" t="s">
        <v>68</v>
      </c>
      <c r="Q11" s="49" t="s">
        <v>69</v>
      </c>
    </row>
    <row r="12" spans="4:17">
      <c r="D12" s="25" t="s">
        <v>67</v>
      </c>
      <c r="G12"/>
      <c r="H12" s="8" t="s">
        <v>61</v>
      </c>
      <c r="I12" s="8">
        <v>2021</v>
      </c>
      <c r="J12" s="8" t="s">
        <v>16</v>
      </c>
      <c r="L12" s="8">
        <f t="shared" ref="L12:L41" si="0">L11</f>
        <v>42.36685167444</v>
      </c>
      <c r="P12" s="28"/>
      <c r="Q12" s="28"/>
    </row>
    <row r="13" spans="4:17">
      <c r="D13" s="25" t="s">
        <v>67</v>
      </c>
      <c r="G13"/>
      <c r="H13" s="8" t="s">
        <v>61</v>
      </c>
      <c r="I13" s="8">
        <v>2022</v>
      </c>
      <c r="J13" s="8" t="s">
        <v>16</v>
      </c>
      <c r="L13" s="8">
        <f t="shared" si="0"/>
        <v>42.36685167444</v>
      </c>
      <c r="P13" s="28"/>
      <c r="Q13" s="28"/>
    </row>
    <row r="14" spans="4:17">
      <c r="D14" s="25" t="s">
        <v>67</v>
      </c>
      <c r="G14"/>
      <c r="H14" s="8" t="s">
        <v>61</v>
      </c>
      <c r="I14" s="8">
        <v>2023</v>
      </c>
      <c r="J14" s="8" t="s">
        <v>16</v>
      </c>
      <c r="L14" s="8">
        <f t="shared" si="0"/>
        <v>42.36685167444</v>
      </c>
      <c r="P14" s="28"/>
      <c r="Q14" s="28"/>
    </row>
    <row r="15" spans="4:12">
      <c r="D15" s="25" t="s">
        <v>67</v>
      </c>
      <c r="G15"/>
      <c r="H15" s="8" t="s">
        <v>61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25" t="s">
        <v>67</v>
      </c>
      <c r="G16"/>
      <c r="H16" s="8" t="s">
        <v>61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25" t="s">
        <v>67</v>
      </c>
      <c r="G17"/>
      <c r="H17" s="8" t="s">
        <v>61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25" t="s">
        <v>67</v>
      </c>
      <c r="G18"/>
      <c r="H18" s="8" t="s">
        <v>61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25" t="s">
        <v>67</v>
      </c>
      <c r="G19"/>
      <c r="H19" s="8" t="s">
        <v>61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25" t="s">
        <v>67</v>
      </c>
      <c r="G20"/>
      <c r="H20" s="8" t="s">
        <v>61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25" t="s">
        <v>67</v>
      </c>
      <c r="G21"/>
      <c r="H21" s="8" t="s">
        <v>61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25" t="s">
        <v>67</v>
      </c>
      <c r="G22"/>
      <c r="H22" s="8" t="s">
        <v>61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25" t="s">
        <v>67</v>
      </c>
      <c r="G23"/>
      <c r="H23" s="8" t="s">
        <v>61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25" t="s">
        <v>67</v>
      </c>
      <c r="G24"/>
      <c r="H24" s="8" t="s">
        <v>61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25" t="s">
        <v>67</v>
      </c>
      <c r="G25"/>
      <c r="H25" s="8" t="s">
        <v>61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25" t="s">
        <v>67</v>
      </c>
      <c r="G26"/>
      <c r="H26" s="8" t="s">
        <v>61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25" t="s">
        <v>67</v>
      </c>
      <c r="G27"/>
      <c r="H27" s="8" t="s">
        <v>61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25" t="s">
        <v>67</v>
      </c>
      <c r="G28"/>
      <c r="H28" s="8" t="s">
        <v>61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25" t="s">
        <v>67</v>
      </c>
      <c r="G29"/>
      <c r="H29" s="8" t="s">
        <v>61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25" t="s">
        <v>67</v>
      </c>
      <c r="G30"/>
      <c r="H30" s="8" t="s">
        <v>61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25" t="s">
        <v>67</v>
      </c>
      <c r="G31"/>
      <c r="H31" s="8" t="s">
        <v>61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25" t="s">
        <v>67</v>
      </c>
      <c r="G32"/>
      <c r="H32" s="8" t="s">
        <v>61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25" t="s">
        <v>67</v>
      </c>
      <c r="G33"/>
      <c r="H33" s="8" t="s">
        <v>61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25" t="s">
        <v>67</v>
      </c>
      <c r="G34"/>
      <c r="H34" s="8" t="s">
        <v>61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25" t="s">
        <v>67</v>
      </c>
      <c r="G35"/>
      <c r="H35" s="8" t="s">
        <v>61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25" t="s">
        <v>67</v>
      </c>
      <c r="G36"/>
      <c r="H36" s="8" t="s">
        <v>61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25" t="s">
        <v>67</v>
      </c>
      <c r="G37"/>
      <c r="H37" s="8" t="s">
        <v>61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25" t="s">
        <v>67</v>
      </c>
      <c r="G38"/>
      <c r="H38" s="8" t="s">
        <v>61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25" t="s">
        <v>67</v>
      </c>
      <c r="G39"/>
      <c r="H39" s="8" t="s">
        <v>61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25" t="s">
        <v>67</v>
      </c>
      <c r="G40"/>
      <c r="H40" s="8" t="s">
        <v>61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25" t="s">
        <v>67</v>
      </c>
      <c r="G41"/>
      <c r="H41" s="8" t="s">
        <v>61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7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59</v>
      </c>
      <c r="L10" s="8" t="s">
        <v>13</v>
      </c>
    </row>
    <row r="11" spans="2:16">
      <c r="B11" s="8" t="s">
        <v>66</v>
      </c>
      <c r="D11" s="25" t="s">
        <v>70</v>
      </c>
      <c r="G11"/>
      <c r="H11" s="8" t="s">
        <v>61</v>
      </c>
      <c r="I11" s="8">
        <v>2020</v>
      </c>
      <c r="J11" s="8" t="s">
        <v>16</v>
      </c>
      <c r="L11" s="49">
        <f>0.06*366*10^9*0.0373/10^6/3</f>
        <v>273.036</v>
      </c>
      <c r="O11" s="25"/>
      <c r="P11" s="50" t="s">
        <v>71</v>
      </c>
    </row>
    <row r="12" spans="4:16">
      <c r="D12" s="25" t="s">
        <v>70</v>
      </c>
      <c r="G12"/>
      <c r="H12" s="8" t="s">
        <v>61</v>
      </c>
      <c r="I12" s="8">
        <v>2021</v>
      </c>
      <c r="J12" s="8" t="s">
        <v>16</v>
      </c>
      <c r="L12" s="49">
        <f t="shared" ref="L12:L21" si="0">0.06*366*10^9*0.0373/10^6/3</f>
        <v>273.036</v>
      </c>
      <c r="P12" s="28"/>
    </row>
    <row r="13" spans="4:16">
      <c r="D13" s="25" t="s">
        <v>70</v>
      </c>
      <c r="G13"/>
      <c r="H13" s="8" t="s">
        <v>61</v>
      </c>
      <c r="I13" s="8">
        <v>2022</v>
      </c>
      <c r="J13" s="8" t="s">
        <v>16</v>
      </c>
      <c r="L13" s="49">
        <f t="shared" si="0"/>
        <v>273.036</v>
      </c>
      <c r="P13" s="28"/>
    </row>
    <row r="14" spans="4:16">
      <c r="D14" s="25" t="s">
        <v>70</v>
      </c>
      <c r="G14"/>
      <c r="H14" s="8" t="s">
        <v>61</v>
      </c>
      <c r="I14" s="8">
        <v>2023</v>
      </c>
      <c r="J14" s="8" t="s">
        <v>16</v>
      </c>
      <c r="L14" s="49">
        <f t="shared" si="0"/>
        <v>273.036</v>
      </c>
      <c r="P14" s="28"/>
    </row>
    <row r="15" spans="4:12">
      <c r="D15" s="25" t="s">
        <v>70</v>
      </c>
      <c r="G15"/>
      <c r="H15" s="8" t="s">
        <v>61</v>
      </c>
      <c r="I15" s="8">
        <v>2024</v>
      </c>
      <c r="J15" s="8" t="s">
        <v>16</v>
      </c>
      <c r="L15" s="49">
        <f t="shared" si="0"/>
        <v>273.036</v>
      </c>
    </row>
    <row r="16" spans="4:12">
      <c r="D16" s="25" t="s">
        <v>70</v>
      </c>
      <c r="G16"/>
      <c r="H16" s="8" t="s">
        <v>61</v>
      </c>
      <c r="I16" s="8">
        <v>2025</v>
      </c>
      <c r="J16" s="8" t="s">
        <v>16</v>
      </c>
      <c r="L16" s="49">
        <f t="shared" si="0"/>
        <v>273.036</v>
      </c>
    </row>
    <row r="17" spans="4:12">
      <c r="D17" s="25" t="s">
        <v>70</v>
      </c>
      <c r="G17"/>
      <c r="H17" s="8" t="s">
        <v>61</v>
      </c>
      <c r="I17" s="8">
        <v>2026</v>
      </c>
      <c r="J17" s="8" t="s">
        <v>16</v>
      </c>
      <c r="L17" s="49">
        <f t="shared" si="0"/>
        <v>273.036</v>
      </c>
    </row>
    <row r="18" spans="4:12">
      <c r="D18" s="25" t="s">
        <v>70</v>
      </c>
      <c r="G18"/>
      <c r="H18" s="8" t="s">
        <v>61</v>
      </c>
      <c r="I18" s="8">
        <v>2027</v>
      </c>
      <c r="J18" s="8" t="s">
        <v>16</v>
      </c>
      <c r="L18" s="49">
        <f t="shared" si="0"/>
        <v>273.036</v>
      </c>
    </row>
    <row r="19" spans="4:12">
      <c r="D19" s="25" t="s">
        <v>70</v>
      </c>
      <c r="G19"/>
      <c r="H19" s="8" t="s">
        <v>61</v>
      </c>
      <c r="I19" s="8">
        <v>2028</v>
      </c>
      <c r="J19" s="8" t="s">
        <v>16</v>
      </c>
      <c r="L19" s="49">
        <f t="shared" si="0"/>
        <v>273.036</v>
      </c>
    </row>
    <row r="20" spans="4:12">
      <c r="D20" s="25" t="s">
        <v>70</v>
      </c>
      <c r="G20"/>
      <c r="H20" s="8" t="s">
        <v>61</v>
      </c>
      <c r="I20" s="8">
        <v>2029</v>
      </c>
      <c r="J20" s="8" t="s">
        <v>16</v>
      </c>
      <c r="L20" s="49">
        <f t="shared" si="0"/>
        <v>273.036</v>
      </c>
    </row>
    <row r="21" spans="4:12">
      <c r="D21" s="25" t="s">
        <v>70</v>
      </c>
      <c r="G21"/>
      <c r="H21" s="8" t="s">
        <v>61</v>
      </c>
      <c r="I21" s="8">
        <v>2030</v>
      </c>
      <c r="J21" s="8" t="s">
        <v>16</v>
      </c>
      <c r="L21" s="49">
        <f t="shared" si="0"/>
        <v>273.036</v>
      </c>
    </row>
    <row r="22" spans="4:12">
      <c r="D22" s="25" t="s">
        <v>70</v>
      </c>
      <c r="G22"/>
      <c r="H22" s="8" t="s">
        <v>61</v>
      </c>
      <c r="I22" s="8">
        <v>2031</v>
      </c>
      <c r="J22" s="8" t="s">
        <v>16</v>
      </c>
      <c r="L22" s="49">
        <f t="shared" ref="L22:L31" si="1">0.06*366*10^9*0.0373/10^6/3</f>
        <v>273.036</v>
      </c>
    </row>
    <row r="23" spans="4:12">
      <c r="D23" s="25" t="s">
        <v>70</v>
      </c>
      <c r="G23"/>
      <c r="H23" s="8" t="s">
        <v>61</v>
      </c>
      <c r="I23" s="8">
        <v>2032</v>
      </c>
      <c r="J23" s="8" t="s">
        <v>16</v>
      </c>
      <c r="L23" s="49">
        <f t="shared" si="1"/>
        <v>273.036</v>
      </c>
    </row>
    <row r="24" spans="4:12">
      <c r="D24" s="25" t="s">
        <v>70</v>
      </c>
      <c r="G24"/>
      <c r="H24" s="8" t="s">
        <v>61</v>
      </c>
      <c r="I24" s="8">
        <v>2033</v>
      </c>
      <c r="J24" s="8" t="s">
        <v>16</v>
      </c>
      <c r="L24" s="49">
        <f t="shared" si="1"/>
        <v>273.036</v>
      </c>
    </row>
    <row r="25" spans="4:12">
      <c r="D25" s="25" t="s">
        <v>70</v>
      </c>
      <c r="G25"/>
      <c r="H25" s="8" t="s">
        <v>61</v>
      </c>
      <c r="I25" s="8">
        <v>2034</v>
      </c>
      <c r="J25" s="8" t="s">
        <v>16</v>
      </c>
      <c r="L25" s="49">
        <f t="shared" si="1"/>
        <v>273.036</v>
      </c>
    </row>
    <row r="26" spans="4:12">
      <c r="D26" s="25" t="s">
        <v>70</v>
      </c>
      <c r="G26"/>
      <c r="H26" s="8" t="s">
        <v>61</v>
      </c>
      <c r="I26" s="8">
        <v>2035</v>
      </c>
      <c r="J26" s="8" t="s">
        <v>16</v>
      </c>
      <c r="L26" s="49">
        <f t="shared" si="1"/>
        <v>273.036</v>
      </c>
    </row>
    <row r="27" spans="4:12">
      <c r="D27" s="25" t="s">
        <v>70</v>
      </c>
      <c r="G27"/>
      <c r="H27" s="8" t="s">
        <v>61</v>
      </c>
      <c r="I27" s="8">
        <v>2036</v>
      </c>
      <c r="J27" s="8" t="s">
        <v>16</v>
      </c>
      <c r="L27" s="49">
        <f t="shared" si="1"/>
        <v>273.036</v>
      </c>
    </row>
    <row r="28" spans="4:12">
      <c r="D28" s="25" t="s">
        <v>70</v>
      </c>
      <c r="G28"/>
      <c r="H28" s="8" t="s">
        <v>61</v>
      </c>
      <c r="I28" s="8">
        <v>2037</v>
      </c>
      <c r="J28" s="8" t="s">
        <v>16</v>
      </c>
      <c r="L28" s="49">
        <f t="shared" si="1"/>
        <v>273.036</v>
      </c>
    </row>
    <row r="29" spans="4:12">
      <c r="D29" s="25" t="s">
        <v>70</v>
      </c>
      <c r="G29"/>
      <c r="H29" s="8" t="s">
        <v>61</v>
      </c>
      <c r="I29" s="8">
        <v>2038</v>
      </c>
      <c r="J29" s="8" t="s">
        <v>16</v>
      </c>
      <c r="L29" s="49">
        <f t="shared" si="1"/>
        <v>273.036</v>
      </c>
    </row>
    <row r="30" spans="4:12">
      <c r="D30" s="25" t="s">
        <v>70</v>
      </c>
      <c r="G30"/>
      <c r="H30" s="8" t="s">
        <v>61</v>
      </c>
      <c r="I30" s="8">
        <v>2039</v>
      </c>
      <c r="J30" s="8" t="s">
        <v>16</v>
      </c>
      <c r="L30" s="49">
        <f t="shared" si="1"/>
        <v>273.036</v>
      </c>
    </row>
    <row r="31" spans="4:12">
      <c r="D31" s="25" t="s">
        <v>70</v>
      </c>
      <c r="G31"/>
      <c r="H31" s="8" t="s">
        <v>61</v>
      </c>
      <c r="I31" s="8">
        <v>2040</v>
      </c>
      <c r="J31" s="8" t="s">
        <v>16</v>
      </c>
      <c r="L31" s="49">
        <f t="shared" si="1"/>
        <v>273.036</v>
      </c>
    </row>
    <row r="32" spans="4:12">
      <c r="D32" s="25" t="s">
        <v>70</v>
      </c>
      <c r="G32"/>
      <c r="H32" s="8" t="s">
        <v>61</v>
      </c>
      <c r="I32" s="8">
        <v>2041</v>
      </c>
      <c r="J32" s="8" t="s">
        <v>16</v>
      </c>
      <c r="L32" s="49">
        <f t="shared" ref="L32:L41" si="2">0.06*366*10^9*0.0373/10^6/3</f>
        <v>273.036</v>
      </c>
    </row>
    <row r="33" spans="4:12">
      <c r="D33" s="25" t="s">
        <v>70</v>
      </c>
      <c r="G33"/>
      <c r="H33" s="8" t="s">
        <v>61</v>
      </c>
      <c r="I33" s="8">
        <v>2042</v>
      </c>
      <c r="J33" s="8" t="s">
        <v>16</v>
      </c>
      <c r="L33" s="49">
        <f t="shared" si="2"/>
        <v>273.036</v>
      </c>
    </row>
    <row r="34" spans="4:12">
      <c r="D34" s="25" t="s">
        <v>70</v>
      </c>
      <c r="G34"/>
      <c r="H34" s="8" t="s">
        <v>61</v>
      </c>
      <c r="I34" s="8">
        <v>2043</v>
      </c>
      <c r="J34" s="8" t="s">
        <v>16</v>
      </c>
      <c r="L34" s="49">
        <f t="shared" si="2"/>
        <v>273.036</v>
      </c>
    </row>
    <row r="35" spans="4:12">
      <c r="D35" s="25" t="s">
        <v>70</v>
      </c>
      <c r="G35"/>
      <c r="H35" s="8" t="s">
        <v>61</v>
      </c>
      <c r="I35" s="8">
        <v>2044</v>
      </c>
      <c r="J35" s="8" t="s">
        <v>16</v>
      </c>
      <c r="L35" s="49">
        <f t="shared" si="2"/>
        <v>273.036</v>
      </c>
    </row>
    <row r="36" spans="4:12">
      <c r="D36" s="25" t="s">
        <v>70</v>
      </c>
      <c r="G36"/>
      <c r="H36" s="8" t="s">
        <v>61</v>
      </c>
      <c r="I36" s="8">
        <v>2045</v>
      </c>
      <c r="J36" s="8" t="s">
        <v>16</v>
      </c>
      <c r="L36" s="49">
        <f t="shared" si="2"/>
        <v>273.036</v>
      </c>
    </row>
    <row r="37" spans="4:12">
      <c r="D37" s="25" t="s">
        <v>70</v>
      </c>
      <c r="G37"/>
      <c r="H37" s="8" t="s">
        <v>61</v>
      </c>
      <c r="I37" s="8">
        <v>2046</v>
      </c>
      <c r="J37" s="8" t="s">
        <v>16</v>
      </c>
      <c r="L37" s="49">
        <f t="shared" si="2"/>
        <v>273.036</v>
      </c>
    </row>
    <row r="38" spans="4:12">
      <c r="D38" s="25" t="s">
        <v>70</v>
      </c>
      <c r="G38"/>
      <c r="H38" s="8" t="s">
        <v>61</v>
      </c>
      <c r="I38" s="8">
        <v>2047</v>
      </c>
      <c r="J38" s="8" t="s">
        <v>16</v>
      </c>
      <c r="L38" s="49">
        <f t="shared" si="2"/>
        <v>273.036</v>
      </c>
    </row>
    <row r="39" spans="4:12">
      <c r="D39" s="25" t="s">
        <v>70</v>
      </c>
      <c r="G39"/>
      <c r="H39" s="8" t="s">
        <v>61</v>
      </c>
      <c r="I39" s="8">
        <v>2048</v>
      </c>
      <c r="J39" s="8" t="s">
        <v>16</v>
      </c>
      <c r="L39" s="49">
        <f t="shared" si="2"/>
        <v>273.036</v>
      </c>
    </row>
    <row r="40" spans="4:12">
      <c r="D40" s="25" t="s">
        <v>70</v>
      </c>
      <c r="G40"/>
      <c r="H40" s="8" t="s">
        <v>61</v>
      </c>
      <c r="I40" s="8">
        <v>2049</v>
      </c>
      <c r="J40" s="8" t="s">
        <v>16</v>
      </c>
      <c r="L40" s="49">
        <f t="shared" si="2"/>
        <v>273.036</v>
      </c>
    </row>
    <row r="41" spans="4:12">
      <c r="D41" s="25" t="s">
        <v>70</v>
      </c>
      <c r="G41"/>
      <c r="H41" s="8" t="s">
        <v>61</v>
      </c>
      <c r="I41" s="8">
        <v>2050</v>
      </c>
      <c r="J41" s="8" t="s">
        <v>16</v>
      </c>
      <c r="L41" s="49">
        <f t="shared" si="2"/>
        <v>273.036</v>
      </c>
    </row>
    <row r="45" spans="14:14">
      <c r="N45" s="27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46" zoomScaleNormal="46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1.2727272727273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2"/>
      <c r="F4" s="8"/>
      <c r="G4" s="9"/>
      <c r="H4" s="8"/>
      <c r="I4" s="8"/>
      <c r="J4" s="8"/>
      <c r="K4" s="8"/>
    </row>
    <row r="5" spans="3:11">
      <c r="C5" s="43"/>
      <c r="F5" s="8"/>
      <c r="G5" s="9"/>
      <c r="H5" s="8"/>
      <c r="I5" s="8"/>
      <c r="J5" s="45" t="s">
        <v>58</v>
      </c>
      <c r="K5" s="8"/>
    </row>
    <row r="6" spans="3:11">
      <c r="C6" s="43"/>
      <c r="F6" s="8"/>
      <c r="G6" s="9"/>
      <c r="H6" s="8"/>
      <c r="I6" s="8"/>
      <c r="J6" s="8"/>
      <c r="K6" s="8"/>
    </row>
    <row r="7" spans="3:36">
      <c r="C7" s="43"/>
      <c r="F7" s="8"/>
      <c r="G7" s="9"/>
      <c r="H7" s="8"/>
      <c r="I7" s="8"/>
      <c r="J7" s="8"/>
      <c r="K7" s="8"/>
      <c r="AJ7" t="s">
        <v>72</v>
      </c>
    </row>
    <row r="8" spans="3:11">
      <c r="C8" s="43"/>
      <c r="F8" s="8"/>
      <c r="G8" s="9"/>
      <c r="H8" s="8"/>
      <c r="I8" s="8"/>
      <c r="J8" s="8"/>
      <c r="K8" s="8"/>
    </row>
    <row r="9" spans="3:11">
      <c r="C9" s="43"/>
      <c r="F9" s="8"/>
      <c r="G9" s="9"/>
      <c r="H9" s="8"/>
      <c r="I9" s="8"/>
      <c r="K9" s="8"/>
    </row>
    <row r="10" spans="3:42">
      <c r="C10" s="43"/>
      <c r="F10" s="8" t="s">
        <v>73</v>
      </c>
      <c r="G10" s="9" t="s">
        <v>9</v>
      </c>
      <c r="H10" s="8" t="s">
        <v>11</v>
      </c>
      <c r="I10" s="8" t="s">
        <v>59</v>
      </c>
      <c r="J10" s="10" t="s">
        <v>10</v>
      </c>
      <c r="K10" s="8" t="s">
        <v>5</v>
      </c>
      <c r="L10" s="10" t="s">
        <v>74</v>
      </c>
      <c r="M10" s="10" t="s">
        <v>75</v>
      </c>
      <c r="N10" s="10" t="s">
        <v>76</v>
      </c>
      <c r="O10" s="10" t="s">
        <v>77</v>
      </c>
      <c r="P10" s="10" t="s">
        <v>78</v>
      </c>
      <c r="Q10" s="10" t="s">
        <v>79</v>
      </c>
      <c r="R10" s="10" t="s">
        <v>80</v>
      </c>
      <c r="AJ10" s="10" t="s">
        <v>74</v>
      </c>
      <c r="AK10" s="10" t="s">
        <v>75</v>
      </c>
      <c r="AL10" s="10" t="s">
        <v>76</v>
      </c>
      <c r="AM10" s="10" t="s">
        <v>77</v>
      </c>
      <c r="AN10" s="10" t="s">
        <v>78</v>
      </c>
      <c r="AO10" s="10" t="s">
        <v>79</v>
      </c>
      <c r="AP10" s="10" t="s">
        <v>80</v>
      </c>
    </row>
    <row r="11" ht="16" spans="3:42">
      <c r="C11" s="43"/>
      <c r="D11" s="26"/>
      <c r="F11" s="8" t="s">
        <v>81</v>
      </c>
      <c r="G11" s="11" t="s">
        <v>61</v>
      </c>
      <c r="H11" t="s">
        <v>16</v>
      </c>
      <c r="J11" s="10">
        <v>2020</v>
      </c>
      <c r="K11" s="10" t="s">
        <v>82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9">
        <v>101.298449388049</v>
      </c>
      <c r="X11" s="10">
        <v>0</v>
      </c>
      <c r="Y11" s="39">
        <v>29.4065608675306</v>
      </c>
      <c r="Z11" s="10">
        <v>0</v>
      </c>
      <c r="AA11" s="10">
        <v>0</v>
      </c>
      <c r="AB11" s="10">
        <v>0</v>
      </c>
      <c r="AC11" s="39">
        <v>20.1721171418287</v>
      </c>
      <c r="AI11" s="10" t="s">
        <v>82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4"/>
      <c r="D12" s="26"/>
      <c r="F12" s="8" t="s">
        <v>81</v>
      </c>
      <c r="G12" s="11" t="s">
        <v>61</v>
      </c>
      <c r="H12" t="s">
        <v>16</v>
      </c>
      <c r="J12" s="10">
        <v>2020</v>
      </c>
      <c r="K12" s="10" t="s">
        <v>83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9">
        <v>149.028618538517</v>
      </c>
      <c r="X12" s="39">
        <v>4.73432936454284</v>
      </c>
      <c r="Y12" s="39">
        <v>39.287368862491</v>
      </c>
      <c r="Z12" s="39">
        <v>0.075327360475162</v>
      </c>
      <c r="AA12" s="39">
        <v>39.7385016198704</v>
      </c>
      <c r="AB12" s="39">
        <v>0.311558599280058</v>
      </c>
      <c r="AC12" s="39">
        <v>11.7396998707703</v>
      </c>
      <c r="AI12" s="10" t="s">
        <v>83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spans="4:42">
      <c r="D13" s="26"/>
      <c r="F13" s="8" t="s">
        <v>81</v>
      </c>
      <c r="G13" s="11" t="s">
        <v>61</v>
      </c>
      <c r="H13" t="s">
        <v>16</v>
      </c>
      <c r="J13" s="10">
        <v>2020</v>
      </c>
      <c r="K13" s="10" t="s">
        <v>84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9">
        <v>0.056366090712743</v>
      </c>
      <c r="X13" s="39">
        <v>0.664733489848812</v>
      </c>
      <c r="Y13" s="39">
        <v>0.00367049676025918</v>
      </c>
      <c r="Z13" s="39">
        <v>0.0590808819294456</v>
      </c>
      <c r="AA13" s="39">
        <v>0.306237365010799</v>
      </c>
      <c r="AB13" s="39">
        <v>2.00418387329014</v>
      </c>
      <c r="AC13" s="39">
        <v>3.4153392587113</v>
      </c>
      <c r="AI13" s="10" t="s">
        <v>84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6"/>
      <c r="F14" s="8" t="s">
        <v>81</v>
      </c>
      <c r="G14" s="11" t="s">
        <v>61</v>
      </c>
      <c r="H14" t="s">
        <v>16</v>
      </c>
      <c r="J14" s="10">
        <v>2020</v>
      </c>
      <c r="K14" s="10" t="s">
        <v>85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9">
        <v>8.75116982721382</v>
      </c>
      <c r="X14" s="39">
        <v>232.180425491001</v>
      </c>
      <c r="Y14" s="39">
        <v>12.2000257919366</v>
      </c>
      <c r="Z14" s="39">
        <v>130.100664110871</v>
      </c>
      <c r="AA14" s="39">
        <v>140.406680633549</v>
      </c>
      <c r="AB14" s="39">
        <v>699.162785097192</v>
      </c>
      <c r="AC14" s="39">
        <v>149.297904190425</v>
      </c>
      <c r="AI14" s="10" t="s">
        <v>85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spans="4:42">
      <c r="D15" s="26"/>
      <c r="F15" s="8" t="s">
        <v>81</v>
      </c>
      <c r="G15" s="11" t="s">
        <v>61</v>
      </c>
      <c r="H15" t="s">
        <v>16</v>
      </c>
      <c r="J15" s="10">
        <v>2020</v>
      </c>
      <c r="K15" s="10" t="s">
        <v>86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6">
        <v>32.6480421540679</v>
      </c>
      <c r="Q15" s="8">
        <f t="shared" si="7"/>
        <v>0</v>
      </c>
      <c r="R15" s="36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9">
        <v>316.217874154068</v>
      </c>
      <c r="AB15" s="10">
        <v>0</v>
      </c>
      <c r="AC15" s="39">
        <v>17.2803422354212</v>
      </c>
      <c r="AI15" s="46" t="s">
        <v>87</v>
      </c>
      <c r="AJ15" s="47">
        <v>1</v>
      </c>
      <c r="AK15" s="47">
        <v>1</v>
      </c>
      <c r="AL15" s="47">
        <f t="shared" ref="AL15:AP15" si="12">AK15</f>
        <v>1</v>
      </c>
      <c r="AM15" s="47">
        <f t="shared" si="12"/>
        <v>1</v>
      </c>
      <c r="AN15" s="47">
        <f t="shared" si="12"/>
        <v>1</v>
      </c>
      <c r="AO15" s="47">
        <f t="shared" si="12"/>
        <v>1</v>
      </c>
      <c r="AP15" s="47">
        <f t="shared" si="12"/>
        <v>1</v>
      </c>
    </row>
    <row r="16" ht="16" spans="4:42">
      <c r="D16" s="26"/>
      <c r="F16" s="8" t="s">
        <v>81</v>
      </c>
      <c r="G16" s="11" t="s">
        <v>61</v>
      </c>
      <c r="H16" t="s">
        <v>16</v>
      </c>
      <c r="J16" s="10">
        <v>2020</v>
      </c>
      <c r="K16" s="10" t="s">
        <v>88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9">
        <v>0.641186192584593</v>
      </c>
      <c r="X16" s="39">
        <v>0.103449060183585</v>
      </c>
      <c r="Y16" s="39">
        <v>0.115296256803456</v>
      </c>
      <c r="Z16" s="39">
        <v>0.0300581751547876</v>
      </c>
      <c r="AA16" s="39">
        <v>20.2886954931605</v>
      </c>
      <c r="AB16" s="39">
        <v>0.109915518142549</v>
      </c>
      <c r="AC16" s="39">
        <v>0.0193174282901368</v>
      </c>
      <c r="AI16" s="10" t="s">
        <v>88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6"/>
      <c r="F17" s="8" t="s">
        <v>81</v>
      </c>
      <c r="G17" s="11" t="s">
        <v>61</v>
      </c>
      <c r="H17" t="s">
        <v>16</v>
      </c>
      <c r="J17" s="10">
        <v>2020</v>
      </c>
      <c r="K17" s="10" t="s">
        <v>89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9">
        <v>19.6278420554356</v>
      </c>
      <c r="X17" s="39">
        <v>10.8931014612419</v>
      </c>
      <c r="Y17" s="39">
        <v>2.95705171202304</v>
      </c>
      <c r="Z17" s="39">
        <v>3.3795993912887</v>
      </c>
      <c r="AA17" s="39">
        <v>47.4038760979122</v>
      </c>
      <c r="AB17" s="39">
        <v>40.7592956443484</v>
      </c>
      <c r="AC17" s="39">
        <v>9.80311190028798</v>
      </c>
      <c r="AI17" s="10" t="s">
        <v>89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spans="4:42">
      <c r="D18" s="26"/>
      <c r="F18" s="8" t="s">
        <v>81</v>
      </c>
      <c r="G18" s="11" t="s">
        <v>61</v>
      </c>
      <c r="H18" t="s">
        <v>16</v>
      </c>
      <c r="J18" s="10">
        <v>2020</v>
      </c>
      <c r="K18" s="10" t="s">
        <v>90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9">
        <v>6.42451266018718</v>
      </c>
      <c r="X18" s="39">
        <v>14.1664769825666</v>
      </c>
      <c r="Y18" s="39">
        <v>0.393270645428366</v>
      </c>
      <c r="Z18" s="39">
        <v>0.287616990640749</v>
      </c>
      <c r="AA18" s="39">
        <v>3.95968322534197</v>
      </c>
      <c r="AB18" s="39">
        <v>4.71349665586753</v>
      </c>
      <c r="AC18" s="39">
        <v>2.96037184697624</v>
      </c>
      <c r="AI18" s="10" t="s">
        <v>90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6"/>
      <c r="F19" s="8" t="s">
        <v>81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9">
        <v>58.3736385529158</v>
      </c>
      <c r="X19" s="10">
        <v>0</v>
      </c>
      <c r="Y19" s="39">
        <v>37.2015118790497</v>
      </c>
      <c r="Z19" s="10">
        <v>0</v>
      </c>
      <c r="AA19" s="10">
        <v>0</v>
      </c>
      <c r="AB19" s="10">
        <v>0</v>
      </c>
      <c r="AC19" s="39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spans="4:42">
      <c r="D20" s="26"/>
      <c r="F20" s="8" t="s">
        <v>81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9">
        <v>167.456705831533</v>
      </c>
      <c r="X20" s="39">
        <v>6.81616304478042</v>
      </c>
      <c r="Y20" s="39">
        <v>39.9350118430526</v>
      </c>
      <c r="Z20" s="39">
        <v>0.166660195356371</v>
      </c>
      <c r="AA20" s="39">
        <v>40.9866428725702</v>
      </c>
      <c r="AB20" s="39">
        <v>0.383038160547156</v>
      </c>
      <c r="AC20" s="39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spans="4:42">
      <c r="D21" s="26"/>
      <c r="F21" s="8" t="s">
        <v>81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9">
        <v>0.056366090712743</v>
      </c>
      <c r="X21" s="39">
        <v>0.671654805435565</v>
      </c>
      <c r="Y21" s="39">
        <v>0.00367049676025918</v>
      </c>
      <c r="Z21" s="39">
        <v>0.0607423568034557</v>
      </c>
      <c r="AA21" s="39">
        <v>0.336068034557235</v>
      </c>
      <c r="AB21" s="39">
        <v>2.00310648020158</v>
      </c>
      <c r="AC21" s="39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6"/>
      <c r="F22" s="8" t="s">
        <v>81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9">
        <v>7.74325046076314</v>
      </c>
      <c r="X22" s="39">
        <v>232.375297068754</v>
      </c>
      <c r="Y22" s="39">
        <v>8.97969541396688</v>
      </c>
      <c r="Z22" s="39">
        <v>103.888431785457</v>
      </c>
      <c r="AA22" s="39">
        <v>126.827715802736</v>
      </c>
      <c r="AB22" s="39">
        <v>722.05928149748</v>
      </c>
      <c r="AC22" s="39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spans="4:42">
      <c r="D23" s="26"/>
      <c r="F23" s="8" t="s">
        <v>81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6">
        <v>19.7069732915769</v>
      </c>
      <c r="Q23" s="8">
        <f t="shared" si="7"/>
        <v>0</v>
      </c>
      <c r="R23" s="36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9">
        <v>296.189305291577</v>
      </c>
      <c r="AB23" s="10">
        <v>0</v>
      </c>
      <c r="AC23" s="39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6"/>
      <c r="F24" s="8" t="s">
        <v>81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9">
        <v>1.46105905867531</v>
      </c>
      <c r="X24" s="39">
        <v>0.115081441227502</v>
      </c>
      <c r="Y24" s="39">
        <v>0.127175306479482</v>
      </c>
      <c r="Z24" s="39">
        <v>0.0372575992080634</v>
      </c>
      <c r="AA24" s="39">
        <v>20.6121506191505</v>
      </c>
      <c r="AB24" s="39">
        <v>0.120714654211663</v>
      </c>
      <c r="AC24" s="39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6"/>
      <c r="F25" s="8" t="s">
        <v>81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9">
        <v>24.480253862491</v>
      </c>
      <c r="X25" s="39">
        <v>7.29698915022678</v>
      </c>
      <c r="Y25" s="39">
        <v>3.13314832469402</v>
      </c>
      <c r="Z25" s="39">
        <v>3.41609802663787</v>
      </c>
      <c r="AA25" s="39">
        <v>44.7068942044636</v>
      </c>
      <c r="AB25" s="39">
        <v>37.1595836213103</v>
      </c>
      <c r="AC25" s="39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spans="4:42">
      <c r="D26" s="26"/>
      <c r="F26" s="8" t="s">
        <v>81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9">
        <v>6.45635694384449</v>
      </c>
      <c r="X26" s="39">
        <v>14.6182300434917</v>
      </c>
      <c r="Y26" s="39">
        <v>0.395471517278618</v>
      </c>
      <c r="Z26" s="39">
        <v>0.291202303815695</v>
      </c>
      <c r="AA26" s="39">
        <v>4.30122723182145</v>
      </c>
      <c r="AB26" s="39">
        <v>4.68402875809935</v>
      </c>
      <c r="AC26" s="39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spans="4:42">
      <c r="D27" s="26"/>
      <c r="F27" s="8" t="s">
        <v>81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9">
        <v>51.2294598272138</v>
      </c>
      <c r="X27" s="10">
        <v>0</v>
      </c>
      <c r="Y27" s="39">
        <v>28.3637298884089</v>
      </c>
      <c r="Z27" s="10">
        <v>0</v>
      </c>
      <c r="AA27" s="10">
        <v>0</v>
      </c>
      <c r="AB27" s="10">
        <v>0</v>
      </c>
      <c r="AC27" s="39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6"/>
      <c r="F28" s="8" t="s">
        <v>81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9">
        <v>192.606921094312</v>
      </c>
      <c r="X28" s="39">
        <v>6.44772061483081</v>
      </c>
      <c r="Y28" s="39">
        <v>40.4857143988481</v>
      </c>
      <c r="Z28" s="39">
        <v>0.634940262059035</v>
      </c>
      <c r="AA28" s="39">
        <v>39.0264726781857</v>
      </c>
      <c r="AB28" s="39">
        <v>1.07515886177106</v>
      </c>
      <c r="AC28" s="39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6"/>
      <c r="F29" s="8" t="s">
        <v>81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9">
        <v>0.056366090712743</v>
      </c>
      <c r="X29" s="39">
        <v>0.763276831425486</v>
      </c>
      <c r="Y29" s="39">
        <v>0.00367049676025918</v>
      </c>
      <c r="Z29" s="39">
        <v>0.0588257019438445</v>
      </c>
      <c r="AA29" s="39">
        <v>0.306237365010799</v>
      </c>
      <c r="AB29" s="39">
        <v>2.0759439949604</v>
      </c>
      <c r="AC29" s="39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6"/>
      <c r="F30" s="8" t="s">
        <v>81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9">
        <v>8.10322166306695</v>
      </c>
      <c r="X30" s="39">
        <v>214.554927048956</v>
      </c>
      <c r="Y30" s="39">
        <v>13.9072119726422</v>
      </c>
      <c r="Z30" s="39">
        <v>132.274732541397</v>
      </c>
      <c r="AA30" s="39">
        <v>140.682102987761</v>
      </c>
      <c r="AB30" s="39">
        <v>704.626730741541</v>
      </c>
      <c r="AC30" s="39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6"/>
      <c r="F31" s="8" t="s">
        <v>81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6">
        <v>11.4214182519801</v>
      </c>
      <c r="Q31" s="8">
        <f t="shared" si="7"/>
        <v>0</v>
      </c>
      <c r="R31" s="36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9">
        <v>280.81625025198</v>
      </c>
      <c r="AB31" s="10">
        <v>0</v>
      </c>
      <c r="AC31" s="39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6"/>
      <c r="F32" s="8" t="s">
        <v>81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9">
        <v>6.58953784737221</v>
      </c>
      <c r="X32" s="39">
        <v>0.119514398228942</v>
      </c>
      <c r="Y32" s="39">
        <v>0.2232876174946</v>
      </c>
      <c r="Z32" s="39">
        <v>0.0552561593232541</v>
      </c>
      <c r="AA32" s="39">
        <v>21.5674648236141</v>
      </c>
      <c r="AB32" s="39">
        <v>0.10631580611951</v>
      </c>
      <c r="AC32" s="39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6"/>
      <c r="F33" s="8" t="s">
        <v>81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9">
        <v>36.5776192944564</v>
      </c>
      <c r="X33" s="39">
        <v>7.31959329709503</v>
      </c>
      <c r="Y33" s="39">
        <v>5.90261866810655</v>
      </c>
      <c r="Z33" s="39">
        <v>1.93340874334053</v>
      </c>
      <c r="AA33" s="39">
        <v>64.3325957883369</v>
      </c>
      <c r="AB33" s="39">
        <v>51.5584317134629</v>
      </c>
      <c r="AC33" s="39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6"/>
      <c r="F34" s="8" t="s">
        <v>81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9">
        <v>7.0094309287257</v>
      </c>
      <c r="X34" s="39">
        <v>19.958579268049</v>
      </c>
      <c r="Y34" s="39">
        <v>0.888262780057595</v>
      </c>
      <c r="Z34" s="39">
        <v>0.289877609791217</v>
      </c>
      <c r="AA34" s="39">
        <v>3.85559364650828</v>
      </c>
      <c r="AB34" s="39">
        <v>5.65085291936645</v>
      </c>
      <c r="AC34" s="39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6"/>
      <c r="F35" s="8" t="s">
        <v>81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9">
        <v>25.6330890064795</v>
      </c>
      <c r="X35" s="10">
        <v>0</v>
      </c>
      <c r="Y35" s="39">
        <v>24.1848520950324</v>
      </c>
      <c r="Z35" s="10">
        <v>0</v>
      </c>
      <c r="AA35" s="10">
        <v>0</v>
      </c>
      <c r="AB35" s="10">
        <v>0</v>
      </c>
      <c r="AC35" s="39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6"/>
      <c r="F36" s="8" t="s">
        <v>81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9">
        <v>217.480452807775</v>
      </c>
      <c r="X36" s="39">
        <v>7.07456514683225</v>
      </c>
      <c r="Y36" s="39">
        <v>42.5917223182145</v>
      </c>
      <c r="Z36" s="39">
        <v>0.635487066234701</v>
      </c>
      <c r="AA36" s="39">
        <v>40.7329543916487</v>
      </c>
      <c r="AB36" s="39">
        <v>0.945345373290137</v>
      </c>
      <c r="AC36" s="39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6"/>
      <c r="F37" s="8" t="s">
        <v>81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9">
        <v>0.056366090712743</v>
      </c>
      <c r="X37" s="39">
        <v>0.834340593736501</v>
      </c>
      <c r="Y37" s="39">
        <v>0.00367049676025918</v>
      </c>
      <c r="Z37" s="39">
        <v>0.0588257019438445</v>
      </c>
      <c r="AA37" s="39">
        <v>0.306237365010799</v>
      </c>
      <c r="AB37" s="39">
        <v>2.13802968610511</v>
      </c>
      <c r="AC37" s="39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6"/>
      <c r="F38" s="8" t="s">
        <v>81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9">
        <v>5.94336527357811</v>
      </c>
      <c r="X38" s="39">
        <v>217.081723197624</v>
      </c>
      <c r="Y38" s="39">
        <v>14.3145804787617</v>
      </c>
      <c r="Z38" s="39">
        <v>107.204432757379</v>
      </c>
      <c r="AA38" s="39">
        <v>130.409066342693</v>
      </c>
      <c r="AB38" s="39">
        <v>704.364103311735</v>
      </c>
      <c r="AC38" s="39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6"/>
      <c r="F39" s="8" t="s">
        <v>81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6">
        <v>15.8890492455002</v>
      </c>
      <c r="Q39" s="8">
        <f t="shared" si="7"/>
        <v>0</v>
      </c>
      <c r="R39" s="36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9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6"/>
      <c r="F40" s="8" t="s">
        <v>81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9">
        <v>8.40833423686105</v>
      </c>
      <c r="X40" s="39">
        <v>0.174343323556515</v>
      </c>
      <c r="Y40" s="39">
        <v>0.536462563354932</v>
      </c>
      <c r="Z40" s="39">
        <v>0.0624555833693305</v>
      </c>
      <c r="AA40" s="39">
        <v>29.0888871562275</v>
      </c>
      <c r="AB40" s="39">
        <v>0.10631580611951</v>
      </c>
      <c r="AC40" s="39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6"/>
      <c r="F41" s="8" t="s">
        <v>81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9">
        <v>48.1342856011519</v>
      </c>
      <c r="X41" s="39">
        <v>7.31959329709503</v>
      </c>
      <c r="Y41" s="39">
        <v>5.90261866810655</v>
      </c>
      <c r="Z41" s="39">
        <v>1.9353571162707</v>
      </c>
      <c r="AA41" s="39">
        <v>64.9949332973362</v>
      </c>
      <c r="AB41" s="39">
        <v>51.5584317134629</v>
      </c>
      <c r="AC41" s="39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6"/>
      <c r="F42" s="8" t="s">
        <v>81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9">
        <v>6.49451212023038</v>
      </c>
      <c r="X42" s="39">
        <v>15.5981236367135</v>
      </c>
      <c r="Y42" s="39">
        <v>0.989424009359251</v>
      </c>
      <c r="Z42" s="39">
        <v>0.283107748740101</v>
      </c>
      <c r="AA42" s="39">
        <v>5.31878555435565</v>
      </c>
      <c r="AB42" s="39">
        <v>5.62421229661627</v>
      </c>
      <c r="AC42" s="39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6"/>
      <c r="F43" s="8" t="s">
        <v>81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9">
        <v>21.803192224622</v>
      </c>
      <c r="Z43" s="10">
        <v>0</v>
      </c>
      <c r="AA43" s="10">
        <v>0</v>
      </c>
      <c r="AB43" s="10">
        <v>0</v>
      </c>
      <c r="AC43" s="39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6"/>
      <c r="F44" s="8" t="s">
        <v>81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9">
        <v>245.723271562275</v>
      </c>
      <c r="X44" s="39">
        <v>7.55321968934485</v>
      </c>
      <c r="Y44" s="39">
        <v>39.4245726781857</v>
      </c>
      <c r="Z44" s="39">
        <v>0.572228627069834</v>
      </c>
      <c r="AA44" s="39">
        <v>43.6141509719222</v>
      </c>
      <c r="AB44" s="39">
        <v>1.76304762850972</v>
      </c>
      <c r="AC44" s="39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6"/>
      <c r="F45" s="8" t="s">
        <v>81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9">
        <v>0.0507294816414687</v>
      </c>
      <c r="X45" s="39">
        <v>0.891575254103672</v>
      </c>
      <c r="Y45" s="39">
        <v>0.00330344708423326</v>
      </c>
      <c r="Z45" s="39">
        <v>0.05294313174946</v>
      </c>
      <c r="AA45" s="39">
        <v>0.275613628509719</v>
      </c>
      <c r="AB45" s="39">
        <v>2.07796434017279</v>
      </c>
      <c r="AC45" s="39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6"/>
      <c r="F46" s="8" t="s">
        <v>81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9">
        <v>5.94339444924406</v>
      </c>
      <c r="X46" s="39">
        <v>216.476902708063</v>
      </c>
      <c r="Y46" s="39">
        <v>10.9271375017999</v>
      </c>
      <c r="Z46" s="39">
        <v>108.884004823614</v>
      </c>
      <c r="AA46" s="39">
        <v>132.631379949604</v>
      </c>
      <c r="AB46" s="39">
        <v>717.587326853852</v>
      </c>
      <c r="AC46" s="39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6"/>
      <c r="F47" s="8" t="s">
        <v>81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6">
        <v>33.4415695838728</v>
      </c>
      <c r="Q47" s="8">
        <f t="shared" si="7"/>
        <v>0</v>
      </c>
      <c r="R47" s="36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9">
        <v>288.661401583873</v>
      </c>
      <c r="AB47" s="10">
        <v>0</v>
      </c>
      <c r="AC47" s="39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6"/>
      <c r="F48" s="8" t="s">
        <v>81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9">
        <v>8.40833423686105</v>
      </c>
      <c r="X48" s="39">
        <v>0.876595801670266</v>
      </c>
      <c r="Y48" s="39">
        <v>0.536462563354932</v>
      </c>
      <c r="Z48" s="39">
        <v>0.0624555833693305</v>
      </c>
      <c r="AA48" s="39">
        <v>29.4108854391649</v>
      </c>
      <c r="AB48" s="39">
        <v>0.10631580611951</v>
      </c>
      <c r="AC48" s="39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6"/>
      <c r="F49" s="8" t="s">
        <v>81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9">
        <v>48.1342856011519</v>
      </c>
      <c r="X49" s="39">
        <v>7.28356815217063</v>
      </c>
      <c r="Y49" s="39">
        <v>20.1766753455724</v>
      </c>
      <c r="Z49" s="39">
        <v>1.94424550071994</v>
      </c>
      <c r="AA49" s="39">
        <v>66.8118329013679</v>
      </c>
      <c r="AB49" s="39">
        <v>53.9221041396688</v>
      </c>
      <c r="AC49" s="39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6"/>
      <c r="F50" s="8" t="s">
        <v>81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9">
        <v>6.53282399208063</v>
      </c>
      <c r="X50" s="39">
        <v>13.5893658560691</v>
      </c>
      <c r="Y50" s="39">
        <v>0.732784316774658</v>
      </c>
      <c r="Z50" s="39">
        <v>0.224409071418287</v>
      </c>
      <c r="AA50" s="39">
        <v>6.91987435205184</v>
      </c>
      <c r="AB50" s="39">
        <v>5.72641892728582</v>
      </c>
      <c r="AC50" s="39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6"/>
      <c r="F51" s="8" t="s">
        <v>81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9">
        <v>13.1604967602592</v>
      </c>
      <c r="Z51" s="10">
        <v>0</v>
      </c>
      <c r="AA51" s="10">
        <v>0</v>
      </c>
      <c r="AB51" s="10">
        <v>0</v>
      </c>
      <c r="AC51" s="39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6"/>
      <c r="F52" s="8" t="s">
        <v>81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9">
        <v>255.442148812095</v>
      </c>
      <c r="X52" s="39">
        <v>12.6822216843053</v>
      </c>
      <c r="Y52" s="39">
        <v>38.7091380849532</v>
      </c>
      <c r="Z52" s="39">
        <v>0.636554844492441</v>
      </c>
      <c r="AA52" s="39">
        <v>34.3594068430526</v>
      </c>
      <c r="AB52" s="39">
        <v>0.0163519530669546</v>
      </c>
      <c r="AC52" s="39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6"/>
      <c r="F53" s="8" t="s">
        <v>81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9">
        <v>0.056366090712743</v>
      </c>
      <c r="X53" s="39">
        <v>0.627089805615551</v>
      </c>
      <c r="Y53" s="10">
        <v>0</v>
      </c>
      <c r="Z53" s="39">
        <v>0.0588257019438445</v>
      </c>
      <c r="AA53" s="39">
        <v>0.293750107991361</v>
      </c>
      <c r="AB53" s="39">
        <v>2.00300910511159</v>
      </c>
      <c r="AC53" s="39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6"/>
      <c r="F54" s="8" t="s">
        <v>81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9">
        <v>5.94339444924406</v>
      </c>
      <c r="X54" s="39">
        <v>229.265264905688</v>
      </c>
      <c r="Y54" s="39">
        <v>14.5397207703384</v>
      </c>
      <c r="Z54" s="39">
        <v>109.441060799136</v>
      </c>
      <c r="AA54" s="39">
        <v>128.481250899928</v>
      </c>
      <c r="AB54" s="39">
        <v>783.175355651548</v>
      </c>
      <c r="AC54" s="39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6"/>
      <c r="F55" s="8" t="s">
        <v>81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6">
        <v>15.9089159481644</v>
      </c>
      <c r="Q55" s="8">
        <f t="shared" si="7"/>
        <v>0</v>
      </c>
      <c r="R55" s="36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9">
        <v>264.041247948164</v>
      </c>
      <c r="AB55" s="10">
        <v>0</v>
      </c>
      <c r="AC55" s="39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6"/>
      <c r="F56" s="8" t="s">
        <v>81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9">
        <v>8.71206420446364</v>
      </c>
      <c r="X56" s="39">
        <v>2.79446530771418</v>
      </c>
      <c r="Y56" s="39">
        <v>0.536462563354932</v>
      </c>
      <c r="Z56" s="39">
        <v>0.0624555833693305</v>
      </c>
      <c r="AA56" s="39">
        <v>29.7328837257019</v>
      </c>
      <c r="AB56" s="39">
        <v>0.10631580611951</v>
      </c>
      <c r="AC56" s="39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6"/>
      <c r="F57" s="8" t="s">
        <v>81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9">
        <v>48.1342856011519</v>
      </c>
      <c r="X57" s="39">
        <v>8.49431836418287</v>
      </c>
      <c r="Y57" s="39">
        <v>22.1797403347732</v>
      </c>
      <c r="Z57" s="39">
        <v>2.57354938084953</v>
      </c>
      <c r="AA57" s="39">
        <v>64.206473650108</v>
      </c>
      <c r="AB57" s="39">
        <v>53.9221041396688</v>
      </c>
      <c r="AC57" s="39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6"/>
      <c r="F58" s="8" t="s">
        <v>81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9">
        <v>4.47860497480202</v>
      </c>
      <c r="X58" s="39">
        <v>13.6242838397768</v>
      </c>
      <c r="Y58" s="39">
        <v>0.566754998920086</v>
      </c>
      <c r="Z58" s="39">
        <v>0.277930136357091</v>
      </c>
      <c r="AA58" s="39">
        <v>3.97669345212383</v>
      </c>
      <c r="AB58" s="39">
        <v>4.72844469042477</v>
      </c>
      <c r="AC58" s="39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6"/>
      <c r="F59" s="8" t="s">
        <v>81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9">
        <v>13.1604967602592</v>
      </c>
      <c r="Z59" s="10">
        <v>0</v>
      </c>
      <c r="AA59" s="10">
        <v>0</v>
      </c>
      <c r="AB59" s="10">
        <v>0</v>
      </c>
      <c r="AC59" s="39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6"/>
      <c r="F60" s="8" t="s">
        <v>81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9">
        <v>256.106185061195</v>
      </c>
      <c r="X60" s="39">
        <v>13.267666287257</v>
      </c>
      <c r="Y60" s="39">
        <v>39.3377465442765</v>
      </c>
      <c r="Z60" s="39">
        <v>0.635224139668827</v>
      </c>
      <c r="AA60" s="39">
        <v>43.4821691144708</v>
      </c>
      <c r="AB60" s="39">
        <v>0.0198160332793377</v>
      </c>
      <c r="AC60" s="39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6"/>
      <c r="F61" s="8" t="s">
        <v>81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9">
        <v>0.056366090712743</v>
      </c>
      <c r="X61" s="39">
        <v>0.672298671814255</v>
      </c>
      <c r="Y61" s="10">
        <v>0</v>
      </c>
      <c r="Z61" s="39">
        <v>0.0588257019438445</v>
      </c>
      <c r="AA61" s="39">
        <v>0.293750107991361</v>
      </c>
      <c r="AB61" s="39">
        <v>1.15785817134629</v>
      </c>
      <c r="AC61" s="39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6"/>
      <c r="F62" s="8" t="s">
        <v>81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9">
        <v>5.94339444924406</v>
      </c>
      <c r="X62" s="39">
        <v>229.570186271778</v>
      </c>
      <c r="Y62" s="39">
        <v>14.3307851547876</v>
      </c>
      <c r="Z62" s="39">
        <v>112.271904895608</v>
      </c>
      <c r="AA62" s="39">
        <v>131.557410583153</v>
      </c>
      <c r="AB62" s="39">
        <v>813.839232901368</v>
      </c>
      <c r="AC62" s="39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6"/>
      <c r="F63" s="8" t="s">
        <v>81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6">
        <v>14.8479211677468</v>
      </c>
      <c r="Q63" s="8">
        <f t="shared" si="7"/>
        <v>0</v>
      </c>
      <c r="R63" s="36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9">
        <v>255.892753167747</v>
      </c>
      <c r="AB63" s="10">
        <v>0</v>
      </c>
      <c r="AC63" s="39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6"/>
      <c r="F64" s="8" t="s">
        <v>81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9">
        <v>10.0109072534197</v>
      </c>
      <c r="X64" s="39">
        <v>3.31862918678546</v>
      </c>
      <c r="Y64" s="39">
        <v>0.625952061555076</v>
      </c>
      <c r="Z64" s="39">
        <v>0.100037832181425</v>
      </c>
      <c r="AA64" s="39">
        <v>30.0548820086393</v>
      </c>
      <c r="AB64" s="39">
        <v>0.190223798164147</v>
      </c>
      <c r="AC64" s="39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6"/>
      <c r="F65" s="8" t="s">
        <v>81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9">
        <v>54.6833135709143</v>
      </c>
      <c r="X65" s="39">
        <v>9.55877353084953</v>
      </c>
      <c r="Y65" s="39">
        <v>25.4366181785457</v>
      </c>
      <c r="Z65" s="39">
        <v>2.83354639812815</v>
      </c>
      <c r="AA65" s="39">
        <v>73.0401905687545</v>
      </c>
      <c r="AB65" s="39">
        <v>53.9221041396688</v>
      </c>
      <c r="AC65" s="39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6"/>
      <c r="F66" s="8" t="s">
        <v>81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9">
        <v>3.96078837293017</v>
      </c>
      <c r="X66" s="39">
        <v>13.3610547705904</v>
      </c>
      <c r="Y66" s="39">
        <v>0.557628822174226</v>
      </c>
      <c r="Z66" s="39">
        <v>0.259565860655148</v>
      </c>
      <c r="AA66" s="39">
        <v>4.24127897408207</v>
      </c>
      <c r="AB66" s="39">
        <v>4.77349832973362</v>
      </c>
      <c r="AC66" s="39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6"/>
      <c r="F67" s="8" t="s">
        <v>81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9">
        <v>10.4076241900648</v>
      </c>
      <c r="Z67" s="10">
        <v>0</v>
      </c>
      <c r="AA67" s="10">
        <v>0</v>
      </c>
      <c r="AB67" s="10">
        <v>0</v>
      </c>
      <c r="AC67" s="39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6"/>
      <c r="F68" s="8" t="s">
        <v>81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9">
        <v>261.976128257739</v>
      </c>
      <c r="X68" s="39">
        <v>14.1176620226782</v>
      </c>
      <c r="Y68" s="39">
        <v>42.3396867890569</v>
      </c>
      <c r="Z68" s="39">
        <v>0.642184311015119</v>
      </c>
      <c r="AA68" s="39">
        <v>55.122542224622</v>
      </c>
      <c r="AB68" s="39">
        <v>0.0622196269978402</v>
      </c>
      <c r="AC68" s="39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6"/>
      <c r="F69" s="8" t="s">
        <v>81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9">
        <v>0.056366090712743</v>
      </c>
      <c r="X69" s="39">
        <v>0.753995660187185</v>
      </c>
      <c r="Y69" s="10">
        <v>0</v>
      </c>
      <c r="Z69" s="39">
        <v>0.0590808819294456</v>
      </c>
      <c r="AA69" s="39">
        <v>0.293750107991361</v>
      </c>
      <c r="AB69" s="39">
        <v>1.15997334557235</v>
      </c>
      <c r="AC69" s="39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6"/>
      <c r="F70" s="8" t="s">
        <v>81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9">
        <v>5.94339444924406</v>
      </c>
      <c r="X70" s="39">
        <v>229.718053357091</v>
      </c>
      <c r="Y70" s="39">
        <v>14.3340486105112</v>
      </c>
      <c r="Z70" s="39">
        <v>119.223366198704</v>
      </c>
      <c r="AA70" s="39">
        <v>132.911743412527</v>
      </c>
      <c r="AB70" s="39">
        <v>834.843552915767</v>
      </c>
      <c r="AC70" s="39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6"/>
      <c r="F71" s="8" t="s">
        <v>81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6">
        <v>21.7488630323972</v>
      </c>
      <c r="Q71" s="8">
        <f t="shared" si="7"/>
        <v>0</v>
      </c>
      <c r="R71" s="36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9">
        <v>255.706195032397</v>
      </c>
      <c r="AB71" s="10">
        <v>0</v>
      </c>
      <c r="AC71" s="39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6"/>
      <c r="F72" s="8" t="s">
        <v>81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9">
        <v>11.3097503059755</v>
      </c>
      <c r="X72" s="39">
        <v>3.84219142359971</v>
      </c>
      <c r="Y72" s="39">
        <v>0.715441560115191</v>
      </c>
      <c r="Z72" s="39">
        <v>0.13762008099352</v>
      </c>
      <c r="AA72" s="39">
        <v>30.3768802951764</v>
      </c>
      <c r="AB72" s="39">
        <v>0.27413179024478</v>
      </c>
      <c r="AC72" s="39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6"/>
      <c r="F73" s="8" t="s">
        <v>81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9">
        <v>58.8256272858171</v>
      </c>
      <c r="X73" s="39">
        <v>10.1990797106551</v>
      </c>
      <c r="Y73" s="39">
        <v>27.669166511879</v>
      </c>
      <c r="Z73" s="39">
        <v>3.10592450395968</v>
      </c>
      <c r="AA73" s="39">
        <v>78.6007591072714</v>
      </c>
      <c r="AB73" s="39">
        <v>53.9221041396688</v>
      </c>
      <c r="AC73" s="39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6"/>
      <c r="F74" s="8" t="s">
        <v>81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9">
        <v>3.70962356731461</v>
      </c>
      <c r="X74" s="39">
        <v>13.2850600605112</v>
      </c>
      <c r="Y74" s="39">
        <v>0.333483974910007</v>
      </c>
      <c r="Z74" s="39">
        <v>0.29003599712023</v>
      </c>
      <c r="AA74" s="39">
        <v>3.97603430885529</v>
      </c>
      <c r="AB74" s="39">
        <v>4.82484612311015</v>
      </c>
      <c r="AC74" s="39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6"/>
      <c r="F75" s="8" t="s">
        <v>81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9">
        <v>10.3418768898488</v>
      </c>
      <c r="Z75" s="10">
        <v>0</v>
      </c>
      <c r="AA75" s="10">
        <v>0</v>
      </c>
      <c r="AB75" s="10">
        <v>0</v>
      </c>
      <c r="AC75" s="39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6"/>
      <c r="F76" s="8" t="s">
        <v>81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9">
        <v>263.588622930166</v>
      </c>
      <c r="X76" s="39">
        <v>17.1638156011519</v>
      </c>
      <c r="Y76" s="39">
        <v>41.5757953923686</v>
      </c>
      <c r="Z76" s="39">
        <v>0.543370634989201</v>
      </c>
      <c r="AA76" s="39">
        <v>66.6374866450684</v>
      </c>
      <c r="AB76" s="39">
        <v>2.55587893844492</v>
      </c>
      <c r="AC76" s="39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spans="4:42">
      <c r="D77" s="26"/>
      <c r="F77" s="8" t="s">
        <v>81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9">
        <v>0.0428185205183585</v>
      </c>
      <c r="X77" s="39">
        <v>0.692937642548596</v>
      </c>
      <c r="Y77" s="39">
        <v>0.00187624190064795</v>
      </c>
      <c r="Z77" s="39">
        <v>0.0511969479841613</v>
      </c>
      <c r="AA77" s="39">
        <v>0.23306944924406</v>
      </c>
      <c r="AB77" s="39">
        <v>1.74432324514039</v>
      </c>
      <c r="AC77" s="39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6"/>
      <c r="F78" s="8" t="s">
        <v>81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9">
        <v>5.94339444924406</v>
      </c>
      <c r="X78" s="39">
        <v>229.831760934125</v>
      </c>
      <c r="Y78" s="39">
        <v>14.2419381569474</v>
      </c>
      <c r="Z78" s="39">
        <v>122.215019978402</v>
      </c>
      <c r="AA78" s="39">
        <v>134.779009035277</v>
      </c>
      <c r="AB78" s="39">
        <v>853.932162347012</v>
      </c>
      <c r="AC78" s="39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spans="4:42">
      <c r="D79" s="26"/>
      <c r="F79" s="8" t="s">
        <v>81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6">
        <v>39.4144725716343</v>
      </c>
      <c r="Q79" s="8">
        <f t="shared" si="139"/>
        <v>0</v>
      </c>
      <c r="R79" s="36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9">
        <v>266.284304571634</v>
      </c>
      <c r="AB79" s="10">
        <v>0</v>
      </c>
      <c r="AC79" s="39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6"/>
      <c r="F80" s="8" t="s">
        <v>81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9">
        <v>12.6085933585313</v>
      </c>
      <c r="X80" s="39">
        <v>4.36574298065875</v>
      </c>
      <c r="Y80" s="39">
        <v>0.804931058315335</v>
      </c>
      <c r="Z80" s="39">
        <v>0.175202329769618</v>
      </c>
      <c r="AA80" s="39">
        <v>30.6988785781137</v>
      </c>
      <c r="AB80" s="39">
        <v>0.358039782289417</v>
      </c>
      <c r="AC80" s="39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6"/>
      <c r="F81" s="8" t="s">
        <v>81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9">
        <v>62.9679409647228</v>
      </c>
      <c r="X81" s="39">
        <v>10.8402388431246</v>
      </c>
      <c r="Y81" s="39">
        <v>29.8459727177826</v>
      </c>
      <c r="Z81" s="39">
        <v>3.3705472275018</v>
      </c>
      <c r="AA81" s="39">
        <v>85.3731147228222</v>
      </c>
      <c r="AB81" s="39">
        <v>53.9221041396688</v>
      </c>
      <c r="AC81" s="39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spans="4:42">
      <c r="D82" s="26"/>
      <c r="F82" s="8" t="s">
        <v>81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9">
        <v>3.18110483765299</v>
      </c>
      <c r="X82" s="39">
        <v>14.1460126763859</v>
      </c>
      <c r="Y82" s="39">
        <v>0.306082373110151</v>
      </c>
      <c r="Z82" s="39">
        <v>0.281252699784017</v>
      </c>
      <c r="AA82" s="39">
        <v>5.29517638588913</v>
      </c>
      <c r="AB82" s="39">
        <v>4.84407230741541</v>
      </c>
      <c r="AC82" s="39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spans="4:42">
      <c r="D83" s="26"/>
      <c r="F83" s="8" t="s">
        <v>81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9">
        <v>3.79968941684665</v>
      </c>
      <c r="Z83" s="10">
        <v>0</v>
      </c>
      <c r="AA83" s="10">
        <v>0</v>
      </c>
      <c r="AB83" s="10">
        <v>0</v>
      </c>
      <c r="AC83" s="39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spans="4:42">
      <c r="D84" s="26"/>
      <c r="F84" s="8" t="s">
        <v>81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9">
        <v>261.075976637869</v>
      </c>
      <c r="X84" s="39">
        <v>31.385007437437</v>
      </c>
      <c r="Y84" s="39">
        <v>48.7886566234701</v>
      </c>
      <c r="Z84" s="39">
        <v>0.398049555075594</v>
      </c>
      <c r="AA84" s="39">
        <v>75.2158000359971</v>
      </c>
      <c r="AB84" s="39">
        <v>1.97477671778258</v>
      </c>
      <c r="AC84" s="39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spans="4:42">
      <c r="D85" s="26"/>
      <c r="F85" s="8" t="s">
        <v>81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9">
        <v>0.0278320462203024</v>
      </c>
      <c r="X85" s="39">
        <v>0.663309653347732</v>
      </c>
      <c r="Y85" s="39">
        <v>0.00121955723542117</v>
      </c>
      <c r="Z85" s="39">
        <v>0.0364970690424766</v>
      </c>
      <c r="AA85" s="39">
        <v>0.151495118358531</v>
      </c>
      <c r="AB85" s="39">
        <v>1.13702630201584</v>
      </c>
      <c r="AC85" s="39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6"/>
      <c r="F86" s="8" t="s">
        <v>81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9">
        <v>5.94339444924406</v>
      </c>
      <c r="X86" s="39">
        <v>229.965598590353</v>
      </c>
      <c r="Y86" s="39">
        <v>14.7899567026638</v>
      </c>
      <c r="Z86" s="39">
        <v>140.211402159827</v>
      </c>
      <c r="AA86" s="39">
        <v>135.881050935925</v>
      </c>
      <c r="AB86" s="39">
        <v>868.341705543556</v>
      </c>
      <c r="AC86" s="39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spans="4:42">
      <c r="D87" s="26"/>
      <c r="F87" s="8" t="s">
        <v>81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6">
        <v>54.8149638963283</v>
      </c>
      <c r="Q87" s="8">
        <f t="shared" si="139"/>
        <v>0</v>
      </c>
      <c r="R87" s="36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9">
        <v>274.597295896328</v>
      </c>
      <c r="AB87" s="10">
        <v>0</v>
      </c>
      <c r="AC87" s="39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6"/>
      <c r="F88" s="8" t="s">
        <v>81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9">
        <v>13.9074364074874</v>
      </c>
      <c r="X88" s="39">
        <v>4.88928987791937</v>
      </c>
      <c r="Y88" s="39">
        <v>0.89442055687545</v>
      </c>
      <c r="Z88" s="39">
        <v>0.212784578581713</v>
      </c>
      <c r="AA88" s="39">
        <v>31.0208768646508</v>
      </c>
      <c r="AB88" s="39">
        <v>0.441947774298056</v>
      </c>
      <c r="AC88" s="39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6"/>
      <c r="F89" s="8" t="s">
        <v>81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9">
        <v>67.1102546436285</v>
      </c>
      <c r="X89" s="39">
        <v>11.4831750785817</v>
      </c>
      <c r="Y89" s="39">
        <v>32.3397180705544</v>
      </c>
      <c r="Z89" s="39">
        <v>3.68601989200864</v>
      </c>
      <c r="AA89" s="39">
        <v>91.4756628509719</v>
      </c>
      <c r="AB89" s="39">
        <v>53.9221041396688</v>
      </c>
      <c r="AC89" s="39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spans="4:42">
      <c r="D90" s="26"/>
      <c r="F90" s="8" t="s">
        <v>81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9">
        <v>3.79637988840893</v>
      </c>
      <c r="X90" s="39">
        <v>12.4927975136789</v>
      </c>
      <c r="Y90" s="39">
        <v>0.278224493304536</v>
      </c>
      <c r="Z90" s="39">
        <v>0.267657824262059</v>
      </c>
      <c r="AA90" s="39">
        <v>3.96616270698344</v>
      </c>
      <c r="AB90" s="10">
        <v>4.863341825054</v>
      </c>
      <c r="AC90" s="39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spans="4:42">
      <c r="D91" s="26"/>
      <c r="F91" s="8" t="s">
        <v>81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9">
        <v>2.35712742980562</v>
      </c>
      <c r="Z91" s="10">
        <v>0</v>
      </c>
      <c r="AA91" s="10">
        <v>0</v>
      </c>
      <c r="AB91" s="10">
        <v>0</v>
      </c>
      <c r="AC91" s="39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spans="4:42">
      <c r="D92" s="26"/>
      <c r="F92" s="8" t="s">
        <v>81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9">
        <v>260.276487724982</v>
      </c>
      <c r="X92" s="39">
        <v>37.9820943844492</v>
      </c>
      <c r="Y92" s="39">
        <v>50.4743767458603</v>
      </c>
      <c r="Z92" s="39">
        <v>0.0444160727141829</v>
      </c>
      <c r="AA92" s="39">
        <v>87.8794039956803</v>
      </c>
      <c r="AB92" s="39">
        <v>0.610927165226782</v>
      </c>
      <c r="AC92" s="39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spans="4:42">
      <c r="D93" s="26"/>
      <c r="F93" s="8" t="s">
        <v>81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9">
        <v>0.566138084881209</v>
      </c>
      <c r="Y93" s="10">
        <v>0</v>
      </c>
      <c r="Z93" s="39">
        <v>0.00282041036717063</v>
      </c>
      <c r="AA93" s="39">
        <v>0.0491794850971922</v>
      </c>
      <c r="AB93" s="39">
        <v>1.15860475161987</v>
      </c>
      <c r="AC93" s="39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6"/>
      <c r="F94" s="8" t="s">
        <v>81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9">
        <v>5.94339444924406</v>
      </c>
      <c r="X94" s="39">
        <v>230.029317631389</v>
      </c>
      <c r="Y94" s="39">
        <v>14.9111630525558</v>
      </c>
      <c r="Z94" s="39">
        <v>144.310454571634</v>
      </c>
      <c r="AA94" s="39">
        <v>137.529725233981</v>
      </c>
      <c r="AB94" s="39">
        <v>884.733739020878</v>
      </c>
      <c r="AC94" s="39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spans="4:42">
      <c r="D95" s="26"/>
      <c r="F95" s="8" t="s">
        <v>81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6">
        <v>83.2574103686101</v>
      </c>
      <c r="Q95" s="8">
        <f t="shared" si="139"/>
        <v>0</v>
      </c>
      <c r="R95" s="36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9">
        <v>295.95224236861</v>
      </c>
      <c r="AB95" s="10">
        <v>0</v>
      </c>
      <c r="AC95" s="39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6"/>
      <c r="F96" s="8" t="s">
        <v>81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9">
        <v>15.2062794600432</v>
      </c>
      <c r="X96" s="39">
        <v>5.4180663999604</v>
      </c>
      <c r="Y96" s="39">
        <v>1.20470241396688</v>
      </c>
      <c r="Z96" s="39">
        <v>0.250366827393808</v>
      </c>
      <c r="AA96" s="39">
        <v>31.3428751475882</v>
      </c>
      <c r="AB96" s="39">
        <v>0.52585576637869</v>
      </c>
      <c r="AC96" s="39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6"/>
      <c r="F97" s="8" t="s">
        <v>81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9">
        <v>71.2525683225342</v>
      </c>
      <c r="X97" s="39">
        <v>12.1445251689345</v>
      </c>
      <c r="Y97" s="39">
        <v>34.7117504463643</v>
      </c>
      <c r="Z97" s="39">
        <v>3.95069313534917</v>
      </c>
      <c r="AA97" s="39">
        <v>102.751420950324</v>
      </c>
      <c r="AB97" s="39">
        <v>53.9221041396688</v>
      </c>
      <c r="AC97" s="39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spans="4:42">
      <c r="D98" s="26"/>
      <c r="F98" s="8" t="s">
        <v>81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9">
        <v>4.16270451403888</v>
      </c>
      <c r="X98" s="39">
        <v>11.5411751717063</v>
      </c>
      <c r="Y98" s="39">
        <v>0.0454859611231101</v>
      </c>
      <c r="Z98" s="39">
        <v>0.291116693556515</v>
      </c>
      <c r="AA98" s="39">
        <v>4.32505399568035</v>
      </c>
      <c r="AB98" s="39">
        <v>4.88967505759539</v>
      </c>
      <c r="AC98" s="39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spans="4:42">
      <c r="D99" s="26"/>
      <c r="F99" s="8" t="s">
        <v>81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9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spans="4:42">
      <c r="D100" s="26"/>
      <c r="F100" s="8" t="s">
        <v>81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9">
        <v>221.744673074154</v>
      </c>
      <c r="X100" s="39">
        <v>36.7656774989201</v>
      </c>
      <c r="Y100" s="39">
        <v>43.1050664146868</v>
      </c>
      <c r="Z100" s="39">
        <v>0.0467195890568754</v>
      </c>
      <c r="AA100" s="39">
        <v>73.1848397408207</v>
      </c>
      <c r="AB100" s="39">
        <v>0.608093136789057</v>
      </c>
      <c r="AC100" s="39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spans="4:42">
      <c r="D101" s="26"/>
      <c r="F101" s="8" t="s">
        <v>81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9">
        <v>0.660974784233261</v>
      </c>
      <c r="Y101" s="10">
        <v>0</v>
      </c>
      <c r="Z101" s="39">
        <v>0.00327932367170626</v>
      </c>
      <c r="AA101" s="39">
        <v>0.0491794850971922</v>
      </c>
      <c r="AB101" s="39">
        <v>1.16233765298776</v>
      </c>
      <c r="AC101" s="39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6"/>
      <c r="F102" s="8" t="s">
        <v>81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9">
        <v>5.94339444924406</v>
      </c>
      <c r="X102" s="39">
        <v>230.079969824694</v>
      </c>
      <c r="Y102" s="39">
        <v>14.8148670842333</v>
      </c>
      <c r="Z102" s="39">
        <v>146.876037832973</v>
      </c>
      <c r="AA102" s="39">
        <v>139.443934665227</v>
      </c>
      <c r="AB102" s="39">
        <v>893.347503239741</v>
      </c>
      <c r="AC102" s="39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spans="4:42">
      <c r="D103" s="26"/>
      <c r="F103" s="8" t="s">
        <v>81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6">
        <v>109.265236718503</v>
      </c>
      <c r="Q103" s="8">
        <f t="shared" si="139"/>
        <v>0</v>
      </c>
      <c r="R103" s="36">
        <v>7.73934841630671</v>
      </c>
      <c r="W103" s="10">
        <v>0</v>
      </c>
      <c r="X103" s="39">
        <v>4.80104885889129</v>
      </c>
      <c r="Y103" s="39">
        <v>4.35028443484521</v>
      </c>
      <c r="Z103" s="39">
        <v>0.224360016954644</v>
      </c>
      <c r="AA103" s="39">
        <v>314.872568718503</v>
      </c>
      <c r="AB103" s="10">
        <v>0</v>
      </c>
      <c r="AC103" s="39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6"/>
      <c r="F104" s="8" t="s">
        <v>81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9">
        <v>27.9205831641469</v>
      </c>
      <c r="X104" s="39">
        <v>8.86843644424406</v>
      </c>
      <c r="Y104" s="39">
        <v>2.1524052674586</v>
      </c>
      <c r="Z104" s="39">
        <v>0.325204629697624</v>
      </c>
      <c r="AA104" s="39">
        <v>33.1905861051116</v>
      </c>
      <c r="AB104" s="39">
        <v>0.870490116630669</v>
      </c>
      <c r="AC104" s="39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6"/>
      <c r="F105" s="8" t="s">
        <v>81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9">
        <v>94.0789572354212</v>
      </c>
      <c r="X105" s="39">
        <v>15.6672951114471</v>
      </c>
      <c r="Y105" s="39">
        <v>36.9243125269978</v>
      </c>
      <c r="Z105" s="39">
        <v>3.95497268898488</v>
      </c>
      <c r="AA105" s="39">
        <v>127.609813822894</v>
      </c>
      <c r="AB105" s="39">
        <v>54.3748444204464</v>
      </c>
      <c r="AC105" s="39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spans="4:42">
      <c r="D106" s="26"/>
      <c r="F106" s="8" t="s">
        <v>81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9">
        <v>9.33187418646508</v>
      </c>
      <c r="X106" s="39">
        <v>13.3662097533477</v>
      </c>
      <c r="Y106" s="39">
        <v>3.67254305975522</v>
      </c>
      <c r="Z106" s="39">
        <v>0.300068746976242</v>
      </c>
      <c r="AA106" s="39">
        <v>4.17469598632109</v>
      </c>
      <c r="AB106" s="39">
        <v>5.02384278977682</v>
      </c>
      <c r="AC106" s="39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spans="4:42">
      <c r="D107" s="26"/>
      <c r="F107" s="8" t="s">
        <v>81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9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spans="4:42">
      <c r="D108" s="26"/>
      <c r="F108" s="8" t="s">
        <v>81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9">
        <v>192.119912275018</v>
      </c>
      <c r="X108" s="39">
        <v>21.2650300298776</v>
      </c>
      <c r="Y108" s="39">
        <v>36.5004948524118</v>
      </c>
      <c r="Z108" s="39">
        <v>0.0506573791216703</v>
      </c>
      <c r="AA108" s="39">
        <v>58.3178554355651</v>
      </c>
      <c r="AB108" s="39">
        <v>0.598132246220302</v>
      </c>
      <c r="AC108" s="39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spans="4:42">
      <c r="D109" s="26"/>
      <c r="F109" s="8" t="s">
        <v>81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9">
        <v>0.624441762922966</v>
      </c>
      <c r="Y109" s="10">
        <v>0</v>
      </c>
      <c r="Z109" s="39">
        <v>0.00392139233261339</v>
      </c>
      <c r="AA109" s="39">
        <v>0.0491794850971922</v>
      </c>
      <c r="AB109" s="39">
        <v>1.16233765298776</v>
      </c>
      <c r="AC109" s="39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6"/>
      <c r="F110" s="8" t="s">
        <v>81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9">
        <v>5.92692221742261</v>
      </c>
      <c r="X110" s="39">
        <v>230.133511074514</v>
      </c>
      <c r="Y110" s="39">
        <v>14.9254105507559</v>
      </c>
      <c r="Z110" s="39">
        <v>150.797667566595</v>
      </c>
      <c r="AA110" s="39">
        <v>142.243529337653</v>
      </c>
      <c r="AB110" s="39">
        <v>901.785909287257</v>
      </c>
      <c r="AC110" s="39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spans="4:42">
      <c r="D111" s="26"/>
      <c r="F111" s="8" t="s">
        <v>81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6">
        <v>139.925621671706</v>
      </c>
      <c r="Q111" s="8">
        <f t="shared" si="139"/>
        <v>0</v>
      </c>
      <c r="R111" s="36">
        <v>7.77979773074147</v>
      </c>
      <c r="W111" s="10">
        <v>0</v>
      </c>
      <c r="X111" s="39">
        <v>9.54232171706263</v>
      </c>
      <c r="Y111" s="39">
        <v>8.48064511159107</v>
      </c>
      <c r="Z111" s="39">
        <v>0.453874522678186</v>
      </c>
      <c r="AA111" s="39">
        <v>338.445453671706</v>
      </c>
      <c r="AB111" s="10">
        <v>0</v>
      </c>
      <c r="AC111" s="39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6"/>
      <c r="F112" s="8" t="s">
        <v>81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9">
        <v>40.6348868610511</v>
      </c>
      <c r="X112" s="39">
        <v>12.318806567167</v>
      </c>
      <c r="Y112" s="39">
        <v>3.10010812059035</v>
      </c>
      <c r="Z112" s="39">
        <v>0.400042431965443</v>
      </c>
      <c r="AA112" s="39">
        <v>35.0814335601152</v>
      </c>
      <c r="AB112" s="39">
        <v>1.21512446688265</v>
      </c>
      <c r="AC112" s="39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6"/>
      <c r="F113" s="8" t="s">
        <v>81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9">
        <v>116.859574766019</v>
      </c>
      <c r="X113" s="39">
        <v>19.1898793915767</v>
      </c>
      <c r="Y113" s="39">
        <v>39.0796239020878</v>
      </c>
      <c r="Z113" s="39">
        <v>3.97951507919366</v>
      </c>
      <c r="AA113" s="39">
        <v>155.718433765299</v>
      </c>
      <c r="AB113" s="39">
        <v>54.8275847012239</v>
      </c>
      <c r="AC113" s="39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spans="4:42">
      <c r="D114" s="26"/>
      <c r="F114" s="8" t="s">
        <v>81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9">
        <v>14.3711193016559</v>
      </c>
      <c r="X114" s="39">
        <v>11.8245325863931</v>
      </c>
      <c r="Y114" s="39">
        <v>7.10016090712743</v>
      </c>
      <c r="Z114" s="39">
        <v>0.286541545032397</v>
      </c>
      <c r="AA114" s="39">
        <v>8.59858069834413</v>
      </c>
      <c r="AB114" s="39">
        <v>6.26744212023038</v>
      </c>
      <c r="AC114" s="39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spans="4:42">
      <c r="D115" s="26"/>
      <c r="F115" s="8" t="s">
        <v>81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9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spans="4:42">
      <c r="D116" s="26"/>
      <c r="F116" s="8" t="s">
        <v>81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9">
        <v>155.811234773218</v>
      </c>
      <c r="X116" s="39">
        <v>10.7380648944204</v>
      </c>
      <c r="Y116" s="39">
        <v>31.5398219510439</v>
      </c>
      <c r="Z116" s="39">
        <v>0.0554199077033837</v>
      </c>
      <c r="AA116" s="39">
        <v>51.9690476961843</v>
      </c>
      <c r="AB116" s="39">
        <v>0.573254254139669</v>
      </c>
      <c r="AC116" s="39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spans="4:42">
      <c r="D117" s="26"/>
      <c r="F117" s="8" t="s">
        <v>81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9">
        <v>0.569884941036717</v>
      </c>
      <c r="Y117" s="10">
        <v>0</v>
      </c>
      <c r="Z117" s="39">
        <v>0.00416346292296616</v>
      </c>
      <c r="AA117" s="39">
        <v>0.0491794850971922</v>
      </c>
      <c r="AB117" s="39">
        <v>1.16233765298776</v>
      </c>
      <c r="AC117" s="39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6"/>
      <c r="F118" s="8" t="s">
        <v>81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9">
        <v>5.88350004679626</v>
      </c>
      <c r="X118" s="39">
        <v>230.016869277538</v>
      </c>
      <c r="Y118" s="39">
        <v>14.5563919726422</v>
      </c>
      <c r="Z118" s="39">
        <v>154.381254895608</v>
      </c>
      <c r="AA118" s="39">
        <v>144.609747264219</v>
      </c>
      <c r="AB118" s="39">
        <v>910.001808135349</v>
      </c>
      <c r="AC118" s="39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spans="4:42">
      <c r="D119" s="26"/>
      <c r="F119" s="8" t="s">
        <v>81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6">
        <v>168.720880023038</v>
      </c>
      <c r="Q119" s="8">
        <f t="shared" si="139"/>
        <v>0</v>
      </c>
      <c r="R119" s="36">
        <v>8.0177210012599</v>
      </c>
      <c r="W119" s="10">
        <v>0</v>
      </c>
      <c r="X119" s="39">
        <v>14.0746205615551</v>
      </c>
      <c r="Y119" s="39">
        <v>12.4169501763859</v>
      </c>
      <c r="Z119" s="39">
        <v>0.707004980201584</v>
      </c>
      <c r="AA119" s="39">
        <v>360.153212023038</v>
      </c>
      <c r="AB119" s="10">
        <v>0</v>
      </c>
      <c r="AC119" s="39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6"/>
      <c r="F120" s="8" t="s">
        <v>81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9">
        <v>53.3100558675306</v>
      </c>
      <c r="X120" s="10">
        <v>15.76917495518</v>
      </c>
      <c r="Y120" s="39">
        <v>4.04781097552196</v>
      </c>
      <c r="Z120" s="39">
        <v>0.474880234341253</v>
      </c>
      <c r="AA120" s="39">
        <v>36.9085770338373</v>
      </c>
      <c r="AB120" s="39">
        <v>1.55975881677466</v>
      </c>
      <c r="AC120" s="39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6"/>
      <c r="F121" s="8" t="s">
        <v>81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9">
        <v>139.055545932325</v>
      </c>
      <c r="X121" s="39">
        <v>22.7114987038877</v>
      </c>
      <c r="Y121" s="39">
        <v>41.2704267458603</v>
      </c>
      <c r="Z121" s="39">
        <v>4.01667804535637</v>
      </c>
      <c r="AA121" s="39">
        <v>183.118116594672</v>
      </c>
      <c r="AB121" s="39">
        <v>55.2803249460043</v>
      </c>
      <c r="AC121" s="39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spans="4:42">
      <c r="D122" s="26"/>
      <c r="F122" s="8" t="s">
        <v>81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9">
        <v>18.4369574658027</v>
      </c>
      <c r="X122" s="39">
        <v>17.9654044225342</v>
      </c>
      <c r="Y122" s="39">
        <v>10.1473244888409</v>
      </c>
      <c r="Z122" s="39">
        <v>0.283136665586753</v>
      </c>
      <c r="AA122" s="39">
        <v>9.73029187544996</v>
      </c>
      <c r="AB122" s="39">
        <v>6.34381798776098</v>
      </c>
      <c r="AC122" s="39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spans="4:42">
      <c r="D123" s="26"/>
      <c r="F123" s="8" t="s">
        <v>81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9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spans="4:42">
      <c r="D124" s="26"/>
      <c r="F124" s="8" t="s">
        <v>81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9">
        <v>119.686567458603</v>
      </c>
      <c r="X124" s="39">
        <v>8.81600818948884</v>
      </c>
      <c r="Y124" s="39">
        <v>27.0216868574514</v>
      </c>
      <c r="Z124" s="39">
        <v>0.0609053350611951</v>
      </c>
      <c r="AA124" s="39">
        <v>41.184902087833</v>
      </c>
      <c r="AB124" s="39">
        <v>0.467100370410367</v>
      </c>
      <c r="AC124" s="39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spans="4:42">
      <c r="D125" s="26"/>
      <c r="F125" s="8" t="s">
        <v>81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9">
        <v>0.583608436285097</v>
      </c>
      <c r="Y125" s="10">
        <v>0</v>
      </c>
      <c r="Z125" s="39">
        <v>0.00451683220302376</v>
      </c>
      <c r="AA125" s="39">
        <v>0.0491794850971922</v>
      </c>
      <c r="AB125" s="39">
        <v>1.16233765298776</v>
      </c>
      <c r="AC125" s="39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6"/>
      <c r="F126" s="8" t="s">
        <v>81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9">
        <v>5.67549905327574</v>
      </c>
      <c r="X126" s="39">
        <v>229.045108275018</v>
      </c>
      <c r="Y126" s="39">
        <v>14.0511298668107</v>
      </c>
      <c r="Z126" s="39">
        <v>157.920247300216</v>
      </c>
      <c r="AA126" s="39">
        <v>146.844943808495</v>
      </c>
      <c r="AB126" s="39">
        <v>918.131823614111</v>
      </c>
      <c r="AC126" s="39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spans="4:42">
      <c r="D127" s="26"/>
      <c r="F127" s="8" t="s">
        <v>81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6">
        <v>214.988555688985</v>
      </c>
      <c r="Q127" s="8">
        <f t="shared" si="139"/>
        <v>0</v>
      </c>
      <c r="R127" s="36">
        <v>8.19580129481638</v>
      </c>
      <c r="W127" s="10">
        <v>0</v>
      </c>
      <c r="X127" s="39">
        <v>18.1290664470842</v>
      </c>
      <c r="Y127" s="39">
        <v>16.0358325197984</v>
      </c>
      <c r="Z127" s="39">
        <v>0.986186574514039</v>
      </c>
      <c r="AA127" s="39">
        <v>399.333387688985</v>
      </c>
      <c r="AB127" s="10">
        <v>0</v>
      </c>
      <c r="AC127" s="39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6"/>
      <c r="F128" s="8" t="s">
        <v>81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9">
        <v>65.6338933045356</v>
      </c>
      <c r="X128" s="39">
        <v>19.2195431468143</v>
      </c>
      <c r="Y128" s="39">
        <v>4.99443093232541</v>
      </c>
      <c r="Z128" s="39">
        <v>0.549718036717063</v>
      </c>
      <c r="AA128" s="39">
        <v>38.6850181065515</v>
      </c>
      <c r="AB128" s="39">
        <v>1.90439316702664</v>
      </c>
      <c r="AC128" s="39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6"/>
      <c r="F129" s="8" t="s">
        <v>81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9">
        <v>160.265581677466</v>
      </c>
      <c r="X129" s="39">
        <v>26.2310596016199</v>
      </c>
      <c r="Y129" s="39">
        <v>44.6091558315335</v>
      </c>
      <c r="Z129" s="39">
        <v>4.05289213462923</v>
      </c>
      <c r="AA129" s="39">
        <v>210.506922858171</v>
      </c>
      <c r="AB129" s="39">
        <v>55.7330652267819</v>
      </c>
      <c r="AC129" s="39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spans="4:42">
      <c r="D130" s="26"/>
      <c r="F130" s="8" t="s">
        <v>81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9">
        <v>22.4165007955364</v>
      </c>
      <c r="X130" s="39">
        <v>20.0747168571634</v>
      </c>
      <c r="Y130" s="39">
        <v>13.1375049892009</v>
      </c>
      <c r="Z130" s="39">
        <v>0.271473882829374</v>
      </c>
      <c r="AA130" s="39">
        <v>9.12259878689705</v>
      </c>
      <c r="AB130" s="39">
        <v>6.08507524838013</v>
      </c>
      <c r="AC130" s="39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spans="4:42">
      <c r="D131" s="26"/>
      <c r="F131" s="8" t="s">
        <v>81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spans="4:42">
      <c r="D132" s="26"/>
      <c r="F132" s="8" t="s">
        <v>81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9">
        <v>97.8545824694024</v>
      </c>
      <c r="X132" s="39">
        <v>3.39844535256659</v>
      </c>
      <c r="Y132" s="39">
        <v>15.4556126277898</v>
      </c>
      <c r="Z132" s="39">
        <v>0.000365651202303816</v>
      </c>
      <c r="AA132" s="39">
        <v>33.8937424298056</v>
      </c>
      <c r="AB132" s="10">
        <v>0</v>
      </c>
      <c r="AC132" s="39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spans="4:42">
      <c r="D133" s="26"/>
      <c r="F133" s="8" t="s">
        <v>81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9">
        <v>0.325701480417567</v>
      </c>
      <c r="Y133" s="10">
        <v>0</v>
      </c>
      <c r="Z133" s="10">
        <v>0</v>
      </c>
      <c r="AA133" s="39">
        <v>0.0491794850971922</v>
      </c>
      <c r="AB133" s="39">
        <v>1.15990656551476</v>
      </c>
      <c r="AC133" s="39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6"/>
      <c r="F134" s="8" t="s">
        <v>81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9">
        <v>5.14478464362851</v>
      </c>
      <c r="X134" s="39">
        <v>225.173263136069</v>
      </c>
      <c r="Y134" s="39">
        <v>14.265053912887</v>
      </c>
      <c r="Z134" s="39">
        <v>175.174490820734</v>
      </c>
      <c r="AA134" s="39">
        <v>149.635421814255</v>
      </c>
      <c r="AB134" s="39">
        <v>934.489106911447</v>
      </c>
      <c r="AC134" s="39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spans="4:42">
      <c r="D135" s="26"/>
      <c r="F135" s="8" t="s">
        <v>81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6">
        <v>236.55407512743</v>
      </c>
      <c r="Q135" s="8">
        <f t="shared" si="139"/>
        <v>0</v>
      </c>
      <c r="R135" s="36">
        <v>10.4720244490641</v>
      </c>
      <c r="W135" s="10">
        <v>0</v>
      </c>
      <c r="X135" s="39">
        <v>20.3066372930166</v>
      </c>
      <c r="Y135" s="39">
        <v>18.1612113606911</v>
      </c>
      <c r="Z135" s="39">
        <v>1.57492710187185</v>
      </c>
      <c r="AA135" s="39">
        <v>413.81140712743</v>
      </c>
      <c r="AB135" s="10">
        <v>0</v>
      </c>
      <c r="AC135" s="39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6"/>
      <c r="F136" s="8" t="s">
        <v>81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9">
        <v>77.6332798056156</v>
      </c>
      <c r="X136" s="39">
        <v>22.8765080496256</v>
      </c>
      <c r="Y136" s="39">
        <v>5.93890497480202</v>
      </c>
      <c r="Z136" s="39">
        <v>0.624555839092872</v>
      </c>
      <c r="AA136" s="39">
        <v>40.7126627069834</v>
      </c>
      <c r="AB136" s="39">
        <v>2.24902751727862</v>
      </c>
      <c r="AC136" s="39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6"/>
      <c r="F137" s="8" t="s">
        <v>81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9">
        <v>177.619886825054</v>
      </c>
      <c r="X137" s="39">
        <v>29.7899233533837</v>
      </c>
      <c r="Y137" s="39">
        <v>46.7915418646508</v>
      </c>
      <c r="Z137" s="39">
        <v>4.74962903527718</v>
      </c>
      <c r="AA137" s="39">
        <v>239.740501043916</v>
      </c>
      <c r="AB137" s="39">
        <v>56.1858055075594</v>
      </c>
      <c r="AC137" s="39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spans="4:42">
      <c r="D138" s="26"/>
      <c r="F138" s="8" t="s">
        <v>81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9">
        <v>24.9795656911447</v>
      </c>
      <c r="X138" s="39">
        <v>13.8804174541757</v>
      </c>
      <c r="Y138" s="39">
        <v>16.4043334305256</v>
      </c>
      <c r="Z138" s="39">
        <v>0.229978401727862</v>
      </c>
      <c r="AA138" s="39">
        <v>8.62444740820734</v>
      </c>
      <c r="AB138" s="39">
        <v>6.01938750539957</v>
      </c>
      <c r="AC138" s="39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spans="4:42">
      <c r="D139" s="26"/>
      <c r="F139" s="8" t="s">
        <v>81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spans="4:42">
      <c r="D140" s="26"/>
      <c r="F140" s="8" t="s">
        <v>81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9">
        <v>92.4240775017998</v>
      </c>
      <c r="X140" s="39">
        <v>3.41181782881929</v>
      </c>
      <c r="Y140" s="39">
        <v>14.2337360799136</v>
      </c>
      <c r="Z140" s="39">
        <v>0.000227415503959683</v>
      </c>
      <c r="AA140" s="39">
        <v>35.4884305651548</v>
      </c>
      <c r="AB140" s="10">
        <v>0</v>
      </c>
      <c r="AC140" s="39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spans="4:42">
      <c r="D141" s="26"/>
      <c r="F141" s="8" t="s">
        <v>81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9">
        <v>0.207528353095752</v>
      </c>
      <c r="Y141" s="10">
        <v>0</v>
      </c>
      <c r="Z141" s="10">
        <v>0</v>
      </c>
      <c r="AA141" s="10">
        <v>0</v>
      </c>
      <c r="AB141" s="39">
        <v>1.1600132649388</v>
      </c>
      <c r="AC141" s="39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6"/>
      <c r="F142" s="8" t="s">
        <v>81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9">
        <v>5.09963874010079</v>
      </c>
      <c r="X142" s="39">
        <v>224.153080414327</v>
      </c>
      <c r="Y142" s="39">
        <v>14.3640197768179</v>
      </c>
      <c r="Z142" s="39">
        <v>176.564755219582</v>
      </c>
      <c r="AA142" s="39">
        <v>150.548837508999</v>
      </c>
      <c r="AB142" s="39">
        <v>937.909774298056</v>
      </c>
      <c r="AC142" s="39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spans="4:42">
      <c r="D143" s="26"/>
      <c r="F143" s="8" t="s">
        <v>81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6">
        <v>280.893716956083</v>
      </c>
      <c r="Q143" s="8">
        <f t="shared" si="276"/>
        <v>4.4245164074874</v>
      </c>
      <c r="R143" s="36">
        <v>14.3215445446364</v>
      </c>
      <c r="W143" s="10">
        <v>0</v>
      </c>
      <c r="X143" s="39">
        <v>26.7898798740101</v>
      </c>
      <c r="Y143" s="39">
        <v>19.5192863786897</v>
      </c>
      <c r="Z143" s="39">
        <v>5.14713864650828</v>
      </c>
      <c r="AA143" s="39">
        <v>451.063548956083</v>
      </c>
      <c r="AB143" s="39">
        <v>4.4245164074874</v>
      </c>
      <c r="AC143" s="39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6"/>
      <c r="F144" s="8" t="s">
        <v>81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9">
        <v>78.3030100071994</v>
      </c>
      <c r="X144" s="10">
        <v>23.79372287554</v>
      </c>
      <c r="Y144" s="39">
        <v>5.99512244420446</v>
      </c>
      <c r="Z144" s="39">
        <v>0.635293624550036</v>
      </c>
      <c r="AA144" s="39">
        <v>41.0515657307415</v>
      </c>
      <c r="AB144" s="39">
        <v>2.40635500215983</v>
      </c>
      <c r="AC144" s="39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6"/>
      <c r="F145" s="8" t="s">
        <v>81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9">
        <v>177.11612199424</v>
      </c>
      <c r="X145" s="39">
        <v>35.9200143721022</v>
      </c>
      <c r="Y145" s="39">
        <v>46.8566525197984</v>
      </c>
      <c r="Z145" s="39">
        <v>4.79631019078474</v>
      </c>
      <c r="AA145" s="39">
        <v>256.766393232541</v>
      </c>
      <c r="AB145" s="39">
        <v>58.1952862491001</v>
      </c>
      <c r="AC145" s="39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spans="4:42">
      <c r="D146" s="26"/>
      <c r="F146" s="8" t="s">
        <v>81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9">
        <v>29.0596872930166</v>
      </c>
      <c r="X146" s="39">
        <v>13.3981537637293</v>
      </c>
      <c r="Y146" s="39">
        <v>20.158868149748</v>
      </c>
      <c r="Z146" s="39">
        <v>0.22080699337653</v>
      </c>
      <c r="AA146" s="39">
        <v>8.83842361051116</v>
      </c>
      <c r="AB146" s="39">
        <v>5.96751819294456</v>
      </c>
      <c r="AC146" s="39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spans="4:42">
      <c r="D147" s="26"/>
      <c r="F147" s="8" t="s">
        <v>81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spans="4:42">
      <c r="D148" s="26"/>
      <c r="F148" s="8" t="s">
        <v>81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9">
        <v>88.4461776457883</v>
      </c>
      <c r="X148" s="39">
        <v>3.40220781523038</v>
      </c>
      <c r="Y148" s="39">
        <v>12.8192746796256</v>
      </c>
      <c r="Z148" s="10">
        <v>0</v>
      </c>
      <c r="AA148" s="39">
        <v>38.2459945644348</v>
      </c>
      <c r="AB148" s="10">
        <v>0</v>
      </c>
      <c r="AC148" s="39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spans="4:42">
      <c r="D149" s="26"/>
      <c r="F149" s="8" t="s">
        <v>81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9">
        <v>0.222765757559395</v>
      </c>
      <c r="Y149" s="10">
        <v>0</v>
      </c>
      <c r="Z149" s="10">
        <v>0</v>
      </c>
      <c r="AA149" s="10">
        <v>0</v>
      </c>
      <c r="AB149" s="39">
        <v>1.15901217962563</v>
      </c>
      <c r="AC149" s="39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6"/>
      <c r="F150" s="8" t="s">
        <v>81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9">
        <v>5.04128431965443</v>
      </c>
      <c r="X150" s="39">
        <v>223.681179835133</v>
      </c>
      <c r="Y150" s="39">
        <v>14.4411671274298</v>
      </c>
      <c r="Z150" s="39">
        <v>177.796022066235</v>
      </c>
      <c r="AA150" s="39">
        <v>151.337390964723</v>
      </c>
      <c r="AB150" s="39">
        <v>940.958412886969</v>
      </c>
      <c r="AC150" s="39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spans="4:42">
      <c r="D151" s="26"/>
      <c r="F151" s="8" t="s">
        <v>81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6">
        <v>325.350711196544</v>
      </c>
      <c r="Q151" s="8">
        <f t="shared" si="276"/>
        <v>9.21397532757379</v>
      </c>
      <c r="R151" s="36">
        <v>18.1275281632469</v>
      </c>
      <c r="W151" s="10">
        <v>0</v>
      </c>
      <c r="X151" s="39">
        <v>33.1032236393089</v>
      </c>
      <c r="Y151" s="39">
        <v>20.955950449964</v>
      </c>
      <c r="Z151" s="39">
        <v>8.68326339452844</v>
      </c>
      <c r="AA151" s="39">
        <v>488.433043196544</v>
      </c>
      <c r="AB151" s="39">
        <v>9.21397532757379</v>
      </c>
      <c r="AC151" s="39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6"/>
      <c r="F152" s="8" t="s">
        <v>81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9">
        <v>78.5753249100072</v>
      </c>
      <c r="X152" s="39">
        <v>24.710937705018</v>
      </c>
      <c r="Y152" s="39">
        <v>6.05018498560115</v>
      </c>
      <c r="Z152" s="39">
        <v>0.646031409647228</v>
      </c>
      <c r="AA152" s="39">
        <v>41.3370672786177</v>
      </c>
      <c r="AB152" s="39">
        <v>2.56368248740101</v>
      </c>
      <c r="AC152" s="39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6"/>
      <c r="F153" s="8" t="s">
        <v>81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9">
        <v>177.044662491001</v>
      </c>
      <c r="X153" s="39">
        <v>42.0501053944204</v>
      </c>
      <c r="Y153" s="39">
        <v>46.964964974802</v>
      </c>
      <c r="Z153" s="39">
        <v>4.83654876889849</v>
      </c>
      <c r="AA153" s="39">
        <v>273.234162239021</v>
      </c>
      <c r="AB153" s="39">
        <v>60.2047669906407</v>
      </c>
      <c r="AC153" s="39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spans="4:42">
      <c r="D154" s="26"/>
      <c r="F154" s="8" t="s">
        <v>81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9">
        <v>32.9619931389489</v>
      </c>
      <c r="X154" s="39">
        <v>12.9604788513679</v>
      </c>
      <c r="Y154" s="39">
        <v>23.9209918430526</v>
      </c>
      <c r="Z154" s="39">
        <v>0.208793982109431</v>
      </c>
      <c r="AA154" s="39">
        <v>9.24903236861051</v>
      </c>
      <c r="AB154" s="39">
        <v>5.94012442764579</v>
      </c>
      <c r="AC154" s="39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spans="4:42">
      <c r="D155" s="26"/>
      <c r="F155" s="8" t="s">
        <v>81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spans="4:42">
      <c r="D156" s="26"/>
      <c r="F156" s="8" t="s">
        <v>81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9">
        <v>86.1217554715623</v>
      </c>
      <c r="X156" s="39">
        <v>3.29878851457883</v>
      </c>
      <c r="Y156" s="39">
        <v>11.3272166810655</v>
      </c>
      <c r="Z156" s="10">
        <v>0</v>
      </c>
      <c r="AA156" s="39">
        <v>40.8356592152628</v>
      </c>
      <c r="AB156" s="10">
        <v>0</v>
      </c>
      <c r="AC156" s="39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spans="4:42">
      <c r="D157" s="26"/>
      <c r="F157" s="8" t="s">
        <v>81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9">
        <v>0.240432893275738</v>
      </c>
      <c r="Y157" s="10">
        <v>0</v>
      </c>
      <c r="Z157" s="10">
        <v>0</v>
      </c>
      <c r="AA157" s="10">
        <v>0</v>
      </c>
      <c r="AB157" s="39">
        <v>1.15860475161987</v>
      </c>
      <c r="AC157" s="39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6"/>
      <c r="F158" s="8" t="s">
        <v>81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9">
        <v>4.95317467242621</v>
      </c>
      <c r="X158" s="39">
        <v>223.069172367891</v>
      </c>
      <c r="Y158" s="39">
        <v>14.4589096544276</v>
      </c>
      <c r="Z158" s="39">
        <v>179.128572210223</v>
      </c>
      <c r="AA158" s="39">
        <v>151.977111663067</v>
      </c>
      <c r="AB158" s="39">
        <v>943.546439524838</v>
      </c>
      <c r="AC158" s="39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spans="4:42">
      <c r="D159" s="26"/>
      <c r="F159" s="8" t="s">
        <v>81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6">
        <v>371.601571527718</v>
      </c>
      <c r="Q159" s="8">
        <f t="shared" si="276"/>
        <v>14.0694334053276</v>
      </c>
      <c r="R159" s="36">
        <v>21.7806944956803</v>
      </c>
      <c r="W159" s="10">
        <v>0</v>
      </c>
      <c r="X159" s="39">
        <v>39.0972954283657</v>
      </c>
      <c r="Y159" s="39">
        <v>22.2496309791217</v>
      </c>
      <c r="Z159" s="39">
        <v>12.2539586213103</v>
      </c>
      <c r="AA159" s="39">
        <v>527.596403527718</v>
      </c>
      <c r="AB159" s="39">
        <v>14.0694334053276</v>
      </c>
      <c r="AC159" s="39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6"/>
      <c r="F160" s="8" t="s">
        <v>81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9">
        <v>79.0448233261339</v>
      </c>
      <c r="X160" s="39">
        <v>25.628152534532</v>
      </c>
      <c r="Y160" s="39">
        <v>6.10348460403168</v>
      </c>
      <c r="Z160" s="39">
        <v>0.656769195104392</v>
      </c>
      <c r="AA160" s="39">
        <v>41.6873816054716</v>
      </c>
      <c r="AB160" s="39">
        <v>2.72100997264219</v>
      </c>
      <c r="AC160" s="39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6"/>
      <c r="F161" s="8" t="s">
        <v>81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9">
        <v>176.752617386609</v>
      </c>
      <c r="X161" s="39">
        <v>48.1801964311375</v>
      </c>
      <c r="Y161" s="39">
        <v>48.3124696904248</v>
      </c>
      <c r="Z161" s="39">
        <v>4.90349467602592</v>
      </c>
      <c r="AA161" s="39">
        <v>290.062388300936</v>
      </c>
      <c r="AB161" s="39">
        <v>62.2142477321814</v>
      </c>
      <c r="AC161" s="39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spans="4:42">
      <c r="D162" s="26"/>
      <c r="F162" s="8" t="s">
        <v>81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9">
        <v>36.8263438084953</v>
      </c>
      <c r="X162" s="39">
        <v>12.7614418021202</v>
      </c>
      <c r="Y162" s="39">
        <v>27.6670884665227</v>
      </c>
      <c r="Z162" s="39">
        <v>0.19772303862491</v>
      </c>
      <c r="AA162" s="39">
        <v>9.53657014038877</v>
      </c>
      <c r="AB162" s="39">
        <v>5.90413438804896</v>
      </c>
      <c r="AC162" s="39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spans="4:42">
      <c r="D163" s="26"/>
      <c r="F163" s="8" t="s">
        <v>81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spans="4:42">
      <c r="D164" s="26"/>
      <c r="F164" s="8" t="s">
        <v>81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9">
        <v>85.4326201583873</v>
      </c>
      <c r="X164" s="39">
        <v>3.56195459578834</v>
      </c>
      <c r="Y164" s="39">
        <v>10.3257198668107</v>
      </c>
      <c r="Z164" s="10">
        <v>0</v>
      </c>
      <c r="AA164" s="39">
        <v>44.1063395608351</v>
      </c>
      <c r="AB164" s="10">
        <v>0</v>
      </c>
      <c r="AC164" s="39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spans="4:42">
      <c r="D165" s="26"/>
      <c r="F165" s="8" t="s">
        <v>81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9">
        <v>0.260987820431965</v>
      </c>
      <c r="Y165" s="10">
        <v>0</v>
      </c>
      <c r="Z165" s="10">
        <v>0</v>
      </c>
      <c r="AA165" s="10">
        <v>0</v>
      </c>
      <c r="AB165" s="39">
        <v>1.15860475161987</v>
      </c>
      <c r="AC165" s="39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6"/>
      <c r="F166" s="8" t="s">
        <v>81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9">
        <v>4.86877404967603</v>
      </c>
      <c r="X166" s="39">
        <v>222.842198329014</v>
      </c>
      <c r="Y166" s="39">
        <v>14.5943595356371</v>
      </c>
      <c r="Z166" s="39">
        <v>179.995314182865</v>
      </c>
      <c r="AA166" s="39">
        <v>152.419810907127</v>
      </c>
      <c r="AB166" s="39">
        <v>946.422375089993</v>
      </c>
      <c r="AC166" s="39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spans="4:42">
      <c r="D167" s="26"/>
      <c r="F167" s="8" t="s">
        <v>81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6">
        <v>419.476458136789</v>
      </c>
      <c r="Q167" s="8">
        <f t="shared" si="276"/>
        <v>18.877288574514</v>
      </c>
      <c r="R167" s="36">
        <v>25.9254205739741</v>
      </c>
      <c r="W167" s="10">
        <v>0</v>
      </c>
      <c r="X167" s="39">
        <v>44.9672764218862</v>
      </c>
      <c r="Y167" s="39">
        <v>23.557080975522</v>
      </c>
      <c r="Z167" s="39">
        <v>15.8899430201584</v>
      </c>
      <c r="AA167" s="39">
        <v>568.383790136789</v>
      </c>
      <c r="AB167" s="39">
        <v>18.877288574514</v>
      </c>
      <c r="AC167" s="39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6"/>
      <c r="F168" s="8" t="s">
        <v>81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9">
        <v>79.4343396688265</v>
      </c>
      <c r="X168" s="39">
        <v>26.5453673640461</v>
      </c>
      <c r="Y168" s="39">
        <v>6.15857278257739</v>
      </c>
      <c r="Z168" s="39">
        <v>0.667506980561555</v>
      </c>
      <c r="AA168" s="39">
        <v>41.9822476961843</v>
      </c>
      <c r="AB168" s="39">
        <v>2.8783374575234</v>
      </c>
      <c r="AC168" s="39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6"/>
      <c r="F169" s="8" t="s">
        <v>81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9">
        <v>176.751875305976</v>
      </c>
      <c r="X169" s="39">
        <v>54.3102874318574</v>
      </c>
      <c r="Y169" s="39">
        <v>48.4077875809935</v>
      </c>
      <c r="Z169" s="39">
        <v>4.98148225341973</v>
      </c>
      <c r="AA169" s="39">
        <v>306.576707631389</v>
      </c>
      <c r="AB169" s="39">
        <v>64.223728437725</v>
      </c>
      <c r="AC169" s="39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spans="4:42">
      <c r="D170" s="26"/>
      <c r="F170" s="8" t="s">
        <v>81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9">
        <v>40.8242093952484</v>
      </c>
      <c r="X170" s="39">
        <v>12.6123477663679</v>
      </c>
      <c r="Y170" s="39">
        <v>31.4091537365011</v>
      </c>
      <c r="Z170" s="39">
        <v>0.191136920590353</v>
      </c>
      <c r="AA170" s="39">
        <v>9.93832315334773</v>
      </c>
      <c r="AB170" s="39">
        <v>5.9071262562995</v>
      </c>
      <c r="AC170" s="39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spans="4:42">
      <c r="D171" s="26"/>
      <c r="F171" s="8" t="s">
        <v>81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spans="4:42">
      <c r="D172" s="26"/>
      <c r="F172" s="8" t="s">
        <v>81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9">
        <v>84.7662125989921</v>
      </c>
      <c r="X172" s="39">
        <v>3.21444155313175</v>
      </c>
      <c r="Y172" s="39">
        <v>9.51328432325414</v>
      </c>
      <c r="Z172" s="10">
        <v>0</v>
      </c>
      <c r="AA172" s="39">
        <v>48.6786967602592</v>
      </c>
      <c r="AB172" s="10">
        <v>0</v>
      </c>
      <c r="AC172" s="39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spans="4:42">
      <c r="D173" s="26"/>
      <c r="F173" s="8" t="s">
        <v>81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9">
        <v>0.242560627257019</v>
      </c>
      <c r="Y173" s="10">
        <v>0</v>
      </c>
      <c r="Z173" s="10">
        <v>0</v>
      </c>
      <c r="AA173" s="10">
        <v>0</v>
      </c>
      <c r="AB173" s="39">
        <v>1.17811316954644</v>
      </c>
      <c r="AC173" s="39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6"/>
      <c r="F174" s="8" t="s">
        <v>81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9">
        <v>4.85589455723542</v>
      </c>
      <c r="X174" s="39">
        <v>222.211034798776</v>
      </c>
      <c r="Y174" s="39">
        <v>14.8862385673146</v>
      </c>
      <c r="Z174" s="39">
        <v>180.377943484521</v>
      </c>
      <c r="AA174" s="39">
        <v>152.728757343413</v>
      </c>
      <c r="AB174" s="39">
        <v>948.607518358531</v>
      </c>
      <c r="AC174" s="39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spans="4:42">
      <c r="D175" s="26"/>
      <c r="F175" s="8" t="s">
        <v>81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6">
        <v>469.36069787761</v>
      </c>
      <c r="Q175" s="8">
        <f t="shared" si="276"/>
        <v>24.004328362131</v>
      </c>
      <c r="R175" s="36">
        <v>29.5745195572354</v>
      </c>
      <c r="W175" s="39">
        <v>0.773170108711303</v>
      </c>
      <c r="X175" s="39">
        <v>50.6591033477322</v>
      </c>
      <c r="Y175" s="39">
        <v>25.1014059647228</v>
      </c>
      <c r="Z175" s="39">
        <v>20.0714783801296</v>
      </c>
      <c r="AA175" s="39">
        <v>611.18052987761</v>
      </c>
      <c r="AB175" s="39">
        <v>24.004328362131</v>
      </c>
      <c r="AC175" s="39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6"/>
      <c r="F176" s="8" t="s">
        <v>81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9">
        <v>80.3228742980561</v>
      </c>
      <c r="X176" s="39">
        <v>27.5746753899208</v>
      </c>
      <c r="Y176" s="39">
        <v>6.21789313894888</v>
      </c>
      <c r="Z176" s="39">
        <v>0.678244766018718</v>
      </c>
      <c r="AA176" s="39">
        <v>42.2607022318215</v>
      </c>
      <c r="AB176" s="39">
        <v>3.03566494276458</v>
      </c>
      <c r="AC176" s="39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6"/>
      <c r="F177" s="8" t="s">
        <v>81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9">
        <v>176.655965118791</v>
      </c>
      <c r="X177" s="39">
        <v>60.5367087563715</v>
      </c>
      <c r="Y177" s="39">
        <v>48.500467674586</v>
      </c>
      <c r="Z177" s="39">
        <v>5.02672551835853</v>
      </c>
      <c r="AA177" s="39">
        <v>323.155467098632</v>
      </c>
      <c r="AB177" s="39">
        <v>66.2332091792657</v>
      </c>
      <c r="AC177" s="39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spans="4:42">
      <c r="D178" s="26"/>
      <c r="F178" s="8" t="s">
        <v>81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9">
        <v>44.8130499640029</v>
      </c>
      <c r="X178" s="39">
        <v>12.141351671951</v>
      </c>
      <c r="Y178" s="39">
        <v>35.1587776781857</v>
      </c>
      <c r="Z178" s="39">
        <v>0.184470892800576</v>
      </c>
      <c r="AA178" s="39">
        <v>10.4757816558675</v>
      </c>
      <c r="AB178" s="39">
        <v>5.94299202303816</v>
      </c>
      <c r="AC178" s="39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spans="4:42">
      <c r="D179" s="26"/>
      <c r="F179" s="8" t="s">
        <v>81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spans="4:42">
      <c r="D180" s="26"/>
      <c r="F180" s="8" t="s">
        <v>81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9">
        <v>82.1760980201584</v>
      </c>
      <c r="X180" s="39">
        <v>5.10775796227502</v>
      </c>
      <c r="Y180" s="39">
        <v>9.62883368610511</v>
      </c>
      <c r="Z180" s="10">
        <v>0</v>
      </c>
      <c r="AA180" s="39">
        <v>61.2293896688265</v>
      </c>
      <c r="AB180" s="10">
        <v>0</v>
      </c>
      <c r="AC180" s="39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spans="4:42">
      <c r="D181" s="26"/>
      <c r="F181" s="8" t="s">
        <v>81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9">
        <v>0.259046559884809</v>
      </c>
      <c r="Y181" s="10">
        <v>0</v>
      </c>
      <c r="Z181" s="10">
        <v>0</v>
      </c>
      <c r="AA181" s="10">
        <v>0</v>
      </c>
      <c r="AB181" s="39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6"/>
      <c r="F182" s="8" t="s">
        <v>81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9">
        <v>4.73718860331173</v>
      </c>
      <c r="X182" s="39">
        <v>222.85011462023</v>
      </c>
      <c r="Y182" s="39">
        <v>14.9021554679626</v>
      </c>
      <c r="Z182" s="39">
        <v>180.40094312455</v>
      </c>
      <c r="AA182" s="39">
        <v>152.33641987041</v>
      </c>
      <c r="AB182" s="39">
        <v>949.507046076314</v>
      </c>
      <c r="AC182" s="39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spans="4:42">
      <c r="D183" s="26"/>
      <c r="F183" s="8" t="s">
        <v>81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6">
        <v>476.373389022318</v>
      </c>
      <c r="Q183" s="8">
        <f t="shared" si="276"/>
        <v>32.587405637149</v>
      </c>
      <c r="R183" s="36">
        <v>29.7178540984521</v>
      </c>
      <c r="W183" s="39">
        <v>5.16298912167027</v>
      </c>
      <c r="X183" s="39">
        <v>50.5417012958963</v>
      </c>
      <c r="Y183" s="39">
        <v>24.8509117962563</v>
      </c>
      <c r="Z183" s="39">
        <v>23.5346820014399</v>
      </c>
      <c r="AA183" s="39">
        <v>611.105721022318</v>
      </c>
      <c r="AB183" s="39">
        <v>32.587405637149</v>
      </c>
      <c r="AC183" s="39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6"/>
      <c r="F184" s="8" t="s">
        <v>81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9">
        <v>82.5053816774658</v>
      </c>
      <c r="X184" s="39">
        <v>30.491585812563</v>
      </c>
      <c r="Y184" s="39">
        <v>6.52969951763859</v>
      </c>
      <c r="Z184" s="39">
        <v>0.783324796616271</v>
      </c>
      <c r="AA184" s="39">
        <v>46.1397684665227</v>
      </c>
      <c r="AB184" s="10">
        <v>3.4874145</v>
      </c>
      <c r="AC184" s="39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6"/>
      <c r="F185" s="8" t="s">
        <v>81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9">
        <v>177.39573812095</v>
      </c>
      <c r="X185" s="39">
        <v>64.4982975972642</v>
      </c>
      <c r="Y185" s="39">
        <v>50.1897415766739</v>
      </c>
      <c r="Z185" s="39">
        <v>5.06992127069834</v>
      </c>
      <c r="AA185" s="39">
        <v>379.670549316055</v>
      </c>
      <c r="AB185" s="39">
        <v>66.2332091792657</v>
      </c>
      <c r="AC185" s="39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spans="4:42">
      <c r="D186" s="26"/>
      <c r="F186" s="8" t="s">
        <v>81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9">
        <v>49.5830069474442</v>
      </c>
      <c r="X186" s="39">
        <v>13.1562429538157</v>
      </c>
      <c r="Y186" s="39">
        <v>38.9432876889849</v>
      </c>
      <c r="Z186" s="39">
        <v>0.206831013858891</v>
      </c>
      <c r="AA186" s="39">
        <v>11.6430376313895</v>
      </c>
      <c r="AB186" s="39">
        <v>5.98489822894168</v>
      </c>
      <c r="AC186" s="39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spans="4:42">
      <c r="D187" s="26"/>
      <c r="F187" s="8" t="s">
        <v>81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spans="4:42">
      <c r="D188" s="26"/>
      <c r="F188" s="8" t="s">
        <v>81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9">
        <v>79.5424047516199</v>
      </c>
      <c r="X188" s="39">
        <v>6.12557585773938</v>
      </c>
      <c r="Y188" s="10">
        <v>9.504828174946</v>
      </c>
      <c r="Z188" s="10">
        <v>0</v>
      </c>
      <c r="AA188" s="39">
        <v>79.0819176025918</v>
      </c>
      <c r="AB188" s="10">
        <v>0</v>
      </c>
      <c r="AC188" s="39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spans="4:42">
      <c r="D189" s="26"/>
      <c r="F189" s="8" t="s">
        <v>81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9">
        <v>0.276200133016559</v>
      </c>
      <c r="Y189" s="10">
        <v>0</v>
      </c>
      <c r="Z189" s="10">
        <v>0</v>
      </c>
      <c r="AA189" s="10">
        <v>0</v>
      </c>
      <c r="AB189" s="39">
        <v>1.15937193520518</v>
      </c>
      <c r="AC189" s="39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6"/>
      <c r="F190" s="8" t="s">
        <v>81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9">
        <v>4.72741069474442</v>
      </c>
      <c r="X190" s="39">
        <v>222.833501163067</v>
      </c>
      <c r="Y190" s="39">
        <v>14.909725687545</v>
      </c>
      <c r="Z190" s="39">
        <v>180.398734485241</v>
      </c>
      <c r="AA190" s="39">
        <v>151.85765262779</v>
      </c>
      <c r="AB190" s="39">
        <v>951.893532397408</v>
      </c>
      <c r="AC190" s="39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spans="4:42">
      <c r="D191" s="26"/>
      <c r="F191" s="8" t="s">
        <v>81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6">
        <v>483.902768071994</v>
      </c>
      <c r="Q191" s="8">
        <f t="shared" si="276"/>
        <v>41.5714145428366</v>
      </c>
      <c r="R191" s="36">
        <v>15.946611037077</v>
      </c>
      <c r="W191" s="39">
        <v>9.4562923362131</v>
      </c>
      <c r="X191" s="39">
        <v>50.0748677105831</v>
      </c>
      <c r="Y191" s="39">
        <v>24.6373803455724</v>
      </c>
      <c r="Z191" s="39">
        <v>27.2428120482361</v>
      </c>
      <c r="AA191" s="39">
        <v>611.547600071994</v>
      </c>
      <c r="AB191" s="39">
        <v>41.5714145428366</v>
      </c>
      <c r="AC191" s="39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6"/>
      <c r="F192" s="8" t="s">
        <v>81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9">
        <v>84.5942026637869</v>
      </c>
      <c r="X192" s="39">
        <v>33.4084962352052</v>
      </c>
      <c r="Y192" s="39">
        <v>6.83794588552916</v>
      </c>
      <c r="Z192" s="39">
        <v>0.888404827213823</v>
      </c>
      <c r="AA192" s="39">
        <v>49.9748466522678</v>
      </c>
      <c r="AB192" s="39">
        <v>3.93916405687545</v>
      </c>
      <c r="AC192" s="39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6"/>
      <c r="F193" s="8" t="s">
        <v>81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9">
        <v>178.001997732181</v>
      </c>
      <c r="X193" s="39">
        <v>68.4598864741541</v>
      </c>
      <c r="Y193" s="39">
        <v>51.9333139308855</v>
      </c>
      <c r="Z193" s="39">
        <v>5.09077990640749</v>
      </c>
      <c r="AA193" s="39">
        <v>435.620424406048</v>
      </c>
      <c r="AB193" s="39">
        <v>66.2332091792657</v>
      </c>
      <c r="AC193" s="39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spans="4:42">
      <c r="D194" s="26"/>
      <c r="F194" s="8" t="s">
        <v>81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9">
        <v>54.2210193664507</v>
      </c>
      <c r="X194" s="39">
        <v>13.3544141658423</v>
      </c>
      <c r="Y194" s="39">
        <v>42.7183696184305</v>
      </c>
      <c r="Z194" s="39">
        <v>0.228071112562995</v>
      </c>
      <c r="AA194" s="39">
        <v>12.9560825197984</v>
      </c>
      <c r="AB194" s="39">
        <v>6.17675727861771</v>
      </c>
      <c r="AC194" s="39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spans="4:42">
      <c r="D195" s="26"/>
      <c r="F195" s="8" t="s">
        <v>81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spans="4:42">
      <c r="D196" s="26"/>
      <c r="F196" s="8" t="s">
        <v>81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9">
        <v>77.1217471922246</v>
      </c>
      <c r="X196" s="39">
        <v>7.10645020431965</v>
      </c>
      <c r="Y196" s="39">
        <v>9.45714507919366</v>
      </c>
      <c r="Z196" s="10">
        <v>0</v>
      </c>
      <c r="AA196" s="39">
        <v>92.8501344852412</v>
      </c>
      <c r="AB196" s="10">
        <v>0</v>
      </c>
      <c r="AC196" s="39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spans="4:42">
      <c r="D197" s="26"/>
      <c r="F197" s="8" t="s">
        <v>81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9">
        <v>0.296735311475882</v>
      </c>
      <c r="Y197" s="10">
        <v>0</v>
      </c>
      <c r="Z197" s="10">
        <v>0</v>
      </c>
      <c r="AA197" s="10">
        <v>0</v>
      </c>
      <c r="AB197" s="39">
        <v>1.15636501079914</v>
      </c>
      <c r="AC197" s="39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6"/>
      <c r="F198" s="8" t="s">
        <v>81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9">
        <v>4.70359664146868</v>
      </c>
      <c r="X198" s="39">
        <v>222.752311790497</v>
      </c>
      <c r="Y198" s="39">
        <v>14.9186549352052</v>
      </c>
      <c r="Z198" s="39">
        <v>179.978379157667</v>
      </c>
      <c r="AA198" s="39">
        <v>151.17229262059</v>
      </c>
      <c r="AB198" s="39">
        <v>951.89492800576</v>
      </c>
      <c r="AC198" s="39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spans="4:42">
      <c r="D199" s="26"/>
      <c r="F199" s="8" t="s">
        <v>81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6">
        <v>487.068991974082</v>
      </c>
      <c r="Q199" s="8">
        <f t="shared" si="276"/>
        <v>49.899014074874</v>
      </c>
      <c r="R199" s="36">
        <v>16.8603353983081</v>
      </c>
      <c r="W199" s="39">
        <v>13.7297768466523</v>
      </c>
      <c r="X199" s="39">
        <v>49.9678907847372</v>
      </c>
      <c r="Y199" s="39">
        <v>24.4468975089993</v>
      </c>
      <c r="Z199" s="39">
        <v>30.4684253527718</v>
      </c>
      <c r="AA199" s="39">
        <v>607.626323974082</v>
      </c>
      <c r="AB199" s="39">
        <v>49.899014074874</v>
      </c>
      <c r="AC199" s="39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6"/>
      <c r="F200" s="8" t="s">
        <v>81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9">
        <v>86.696837724982</v>
      </c>
      <c r="X200" s="39">
        <v>36.3254066542837</v>
      </c>
      <c r="Y200" s="39">
        <v>7.14581418646508</v>
      </c>
      <c r="Z200" s="39">
        <v>0.993484858171346</v>
      </c>
      <c r="AA200" s="39">
        <v>53.8614986681065</v>
      </c>
      <c r="AB200" s="39">
        <v>4.39091361411087</v>
      </c>
      <c r="AC200" s="39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6"/>
      <c r="F201" s="8" t="s">
        <v>81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9">
        <v>178.562986105112</v>
      </c>
      <c r="X201" s="39">
        <v>72.4214753510439</v>
      </c>
      <c r="Y201" s="39">
        <v>53.6481782937365</v>
      </c>
      <c r="Z201" s="39">
        <v>5.07988335133189</v>
      </c>
      <c r="AA201" s="39">
        <v>490.559679985601</v>
      </c>
      <c r="AB201" s="39">
        <v>66.2332091792657</v>
      </c>
      <c r="AC201" s="39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spans="4:42">
      <c r="D202" s="26"/>
      <c r="F202" s="8" t="s">
        <v>81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9">
        <v>58.8573679265659</v>
      </c>
      <c r="X202" s="39">
        <v>13.6514775459395</v>
      </c>
      <c r="Y202" s="39">
        <v>46.5503835853132</v>
      </c>
      <c r="Z202" s="39">
        <v>0.227486358639309</v>
      </c>
      <c r="AA202" s="39">
        <v>13.9270801079914</v>
      </c>
      <c r="AB202" s="39">
        <v>6.23413697264219</v>
      </c>
      <c r="AC202" s="39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spans="4:42">
      <c r="D203" s="26"/>
      <c r="F203" s="8" t="s">
        <v>81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spans="4:42">
      <c r="D204" s="26"/>
      <c r="F204" s="8" t="s">
        <v>81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9">
        <v>75.8560938804896</v>
      </c>
      <c r="X204" s="39">
        <v>9.22969803196544</v>
      </c>
      <c r="Y204" s="39">
        <v>9.13216485241181</v>
      </c>
      <c r="Z204" s="10">
        <v>0</v>
      </c>
      <c r="AA204" s="39">
        <v>98.7188935925126</v>
      </c>
      <c r="AB204" s="10">
        <v>0</v>
      </c>
      <c r="AC204" s="39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spans="4:42">
      <c r="D205" s="26"/>
      <c r="F205" s="8" t="s">
        <v>81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9">
        <v>0.318777820842333</v>
      </c>
      <c r="Y205" s="10">
        <v>0</v>
      </c>
      <c r="Z205" s="10">
        <v>0</v>
      </c>
      <c r="AA205" s="10">
        <v>0</v>
      </c>
      <c r="AB205" s="39">
        <v>1.15636501079914</v>
      </c>
      <c r="AC205" s="39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6"/>
      <c r="F206" s="8" t="s">
        <v>81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9">
        <v>4.67895521598272</v>
      </c>
      <c r="X206" s="39">
        <v>223.061069394528</v>
      </c>
      <c r="Y206" s="39">
        <v>14.9142836465083</v>
      </c>
      <c r="Z206" s="39">
        <v>179.553569150468</v>
      </c>
      <c r="AA206" s="39">
        <v>149.756712598992</v>
      </c>
      <c r="AB206" s="39">
        <v>949.463727141829</v>
      </c>
      <c r="AC206" s="39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spans="4:42">
      <c r="D207" s="26"/>
      <c r="F207" s="8" t="s">
        <v>81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6">
        <v>485.892112924406</v>
      </c>
      <c r="Q207" s="8">
        <f t="shared" ref="Q207:Q255" si="458">AB207/AO207</f>
        <v>57.0760234701224</v>
      </c>
      <c r="R207" s="36">
        <v>32.2157188560115</v>
      </c>
      <c r="W207" s="39">
        <v>17.9524472642189</v>
      </c>
      <c r="X207" s="39">
        <v>50.1004500359971</v>
      </c>
      <c r="Y207" s="39">
        <v>24.1675314506839</v>
      </c>
      <c r="Z207" s="39">
        <v>33.451810025198</v>
      </c>
      <c r="AA207" s="39">
        <v>599.361944924406</v>
      </c>
      <c r="AB207" s="39">
        <v>57.0760234701224</v>
      </c>
      <c r="AC207" s="39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6"/>
      <c r="F208" s="8" t="s">
        <v>81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9">
        <v>88.4932597552196</v>
      </c>
      <c r="X208" s="39">
        <v>39.2423170840893</v>
      </c>
      <c r="Y208" s="39">
        <v>7.45173742260619</v>
      </c>
      <c r="Z208" s="39">
        <v>1.09856488840893</v>
      </c>
      <c r="AA208" s="39">
        <v>57.5475936285097</v>
      </c>
      <c r="AB208" s="39">
        <v>4.84266317134629</v>
      </c>
      <c r="AC208" s="39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6"/>
      <c r="F209" s="8" t="s">
        <v>81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9">
        <v>179.081366270698</v>
      </c>
      <c r="X209" s="39">
        <v>76.3830641919366</v>
      </c>
      <c r="Y209" s="39">
        <v>55.3577347012239</v>
      </c>
      <c r="Z209" s="39">
        <v>5.07183698704104</v>
      </c>
      <c r="AA209" s="39">
        <v>543.97343412527</v>
      </c>
      <c r="AB209" s="39">
        <v>66.2332091792657</v>
      </c>
      <c r="AC209" s="39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spans="4:42">
      <c r="D210" s="26"/>
      <c r="F210" s="8" t="s">
        <v>81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9">
        <v>63.4869935925126</v>
      </c>
      <c r="X210" s="39">
        <v>14.6368014951764</v>
      </c>
      <c r="Y210" s="39">
        <v>50.300066162707</v>
      </c>
      <c r="Z210" s="39">
        <v>0.219559334269258</v>
      </c>
      <c r="AA210" s="39">
        <v>14.2407446220302</v>
      </c>
      <c r="AB210" s="39">
        <v>6.01260121310295</v>
      </c>
      <c r="AC210" s="39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spans="4:42">
      <c r="D211" s="26"/>
      <c r="F211" s="8" t="s">
        <v>81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spans="4:42">
      <c r="D212" s="26"/>
      <c r="F212" s="8" t="s">
        <v>81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9">
        <v>73.199757487401</v>
      </c>
      <c r="X212" s="39">
        <v>9.69443377354212</v>
      </c>
      <c r="Y212" s="39">
        <v>8.77091029517639</v>
      </c>
      <c r="Z212" s="10">
        <v>0</v>
      </c>
      <c r="AA212" s="39">
        <v>107.997811231102</v>
      </c>
      <c r="AB212" s="10">
        <v>0</v>
      </c>
      <c r="AC212" s="39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spans="4:42">
      <c r="D213" s="26"/>
      <c r="F213" s="8" t="s">
        <v>81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9">
        <v>0.325186098448524</v>
      </c>
      <c r="Y213" s="10">
        <v>0</v>
      </c>
      <c r="Z213" s="10">
        <v>0</v>
      </c>
      <c r="AA213" s="10">
        <v>0</v>
      </c>
      <c r="AB213" s="39">
        <v>1.1558364812815</v>
      </c>
      <c r="AC213" s="39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6"/>
      <c r="F214" s="8" t="s">
        <v>81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9">
        <v>4.62277950323974</v>
      </c>
      <c r="X214" s="39">
        <v>222.045433224262</v>
      </c>
      <c r="Y214" s="39">
        <v>14.7163323398128</v>
      </c>
      <c r="Z214" s="39">
        <v>179.262910367171</v>
      </c>
      <c r="AA214" s="39">
        <v>148.537513390929</v>
      </c>
      <c r="AB214" s="39">
        <v>948.201660187185</v>
      </c>
      <c r="AC214" s="39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spans="4:42">
      <c r="D215" s="26"/>
      <c r="F215" s="8" t="s">
        <v>81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6">
        <v>487.173443017999</v>
      </c>
      <c r="Q215" s="8">
        <f t="shared" si="458"/>
        <v>64.3026036717063</v>
      </c>
      <c r="R215" s="36">
        <v>33.167690074694</v>
      </c>
      <c r="W215" s="39">
        <v>21.8002052663787</v>
      </c>
      <c r="X215" s="39">
        <v>49.1338259179266</v>
      </c>
      <c r="Y215" s="39">
        <v>23.6715885565155</v>
      </c>
      <c r="Z215" s="39">
        <v>36.3958492800576</v>
      </c>
      <c r="AA215" s="39">
        <v>593.555775017999</v>
      </c>
      <c r="AB215" s="39">
        <v>64.3026036717063</v>
      </c>
      <c r="AC215" s="39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6"/>
      <c r="F216" s="8" t="s">
        <v>81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9">
        <v>89.7730962922966</v>
      </c>
      <c r="X216" s="39">
        <v>42.2620638712383</v>
      </c>
      <c r="Y216" s="39">
        <v>7.75352646508279</v>
      </c>
      <c r="Z216" s="39">
        <v>1.20364491900648</v>
      </c>
      <c r="AA216" s="39">
        <v>61.2133076673866</v>
      </c>
      <c r="AB216" s="39">
        <v>5.29441272858171</v>
      </c>
      <c r="AC216" s="39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6"/>
      <c r="F217" s="8" t="s">
        <v>81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9">
        <v>180.050398200144</v>
      </c>
      <c r="X217" s="39">
        <v>80.3907964345932</v>
      </c>
      <c r="Y217" s="39">
        <v>57.0424417926566</v>
      </c>
      <c r="Z217" s="39">
        <v>5.06046050755939</v>
      </c>
      <c r="AA217" s="39">
        <v>595.760904607631</v>
      </c>
      <c r="AB217" s="39">
        <v>66.2332091792657</v>
      </c>
      <c r="AC217" s="39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spans="4:42">
      <c r="D218" s="26"/>
      <c r="F218" s="8" t="s">
        <v>81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9">
        <v>68.0622812455004</v>
      </c>
      <c r="X218" s="39">
        <v>14.6974385206695</v>
      </c>
      <c r="Y218" s="39">
        <v>54.0754887329014</v>
      </c>
      <c r="Z218" s="39">
        <v>0.203810299280058</v>
      </c>
      <c r="AA218" s="39">
        <v>14.7462530021598</v>
      </c>
      <c r="AB218" s="39">
        <v>5.98071831533477</v>
      </c>
      <c r="AC218" s="39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spans="4:42">
      <c r="D219" s="26"/>
      <c r="F219" s="8" t="s">
        <v>81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spans="4:42">
      <c r="D220" s="26"/>
      <c r="F220" s="8" t="s">
        <v>81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9">
        <v>73.702301187905</v>
      </c>
      <c r="X220" s="39">
        <v>10.7118925325414</v>
      </c>
      <c r="Y220" s="39">
        <v>8.88843411087113</v>
      </c>
      <c r="Z220" s="10">
        <v>0</v>
      </c>
      <c r="AA220" s="39">
        <v>121.883309539237</v>
      </c>
      <c r="AB220" s="10">
        <v>0</v>
      </c>
      <c r="AC220" s="39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spans="4:42">
      <c r="D221" s="26"/>
      <c r="F221" s="8" t="s">
        <v>81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9">
        <v>0.344881823794096</v>
      </c>
      <c r="Y221" s="10">
        <v>0</v>
      </c>
      <c r="Z221" s="10">
        <v>0</v>
      </c>
      <c r="AA221" s="10">
        <v>0</v>
      </c>
      <c r="AB221" s="39">
        <v>1.15631859971202</v>
      </c>
      <c r="AC221" s="39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6"/>
      <c r="F222" s="8" t="s">
        <v>81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9">
        <v>4.67526564794816</v>
      </c>
      <c r="X222" s="39">
        <v>223.996767588553</v>
      </c>
      <c r="Y222" s="39">
        <v>14.730988336933</v>
      </c>
      <c r="Z222" s="39">
        <v>179.400930345572</v>
      </c>
      <c r="AA222" s="39">
        <v>148.252331677466</v>
      </c>
      <c r="AB222" s="39">
        <v>948.581728941685</v>
      </c>
      <c r="AC222" s="39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spans="4:42">
      <c r="D223" s="26"/>
      <c r="F223" s="8" t="s">
        <v>81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6">
        <v>494.765289310295</v>
      </c>
      <c r="Q223" s="8">
        <f t="shared" si="458"/>
        <v>65.2044123470122</v>
      </c>
      <c r="R223" s="36">
        <v>35.3831658110151</v>
      </c>
      <c r="W223" s="39">
        <v>26.0241239308855</v>
      </c>
      <c r="X223" s="39">
        <v>49.0883930525558</v>
      </c>
      <c r="Y223" s="39">
        <v>23.8371594060475</v>
      </c>
      <c r="Z223" s="39">
        <v>38.4090710943125</v>
      </c>
      <c r="AA223" s="39">
        <v>594.060121310295</v>
      </c>
      <c r="AB223" s="39">
        <v>65.2044123470122</v>
      </c>
      <c r="AC223" s="39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6"/>
      <c r="F224" s="8" t="s">
        <v>81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9">
        <v>89.6775936285097</v>
      </c>
      <c r="X224" s="39">
        <v>43.4939876800576</v>
      </c>
      <c r="Y224" s="39">
        <v>7.85594086033117</v>
      </c>
      <c r="Z224" s="39">
        <v>1.20901381173506</v>
      </c>
      <c r="AA224" s="39">
        <v>61.9102735421166</v>
      </c>
      <c r="AB224" s="39">
        <v>5.39929771778258</v>
      </c>
      <c r="AC224" s="39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6"/>
      <c r="F225" s="8" t="s">
        <v>81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9">
        <v>180.59416637869</v>
      </c>
      <c r="X225" s="39">
        <v>83.905645462671</v>
      </c>
      <c r="Y225" s="39">
        <v>57.085594600432</v>
      </c>
      <c r="Z225" s="39">
        <v>5.06705583153348</v>
      </c>
      <c r="AA225" s="39">
        <v>636.169618430526</v>
      </c>
      <c r="AB225" s="39">
        <v>66.2332091792657</v>
      </c>
      <c r="AC225" s="39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spans="4:42">
      <c r="D226" s="26"/>
      <c r="F226" s="8" t="s">
        <v>81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9">
        <v>73.4038534917207</v>
      </c>
      <c r="X226" s="39">
        <v>15.1692318685385</v>
      </c>
      <c r="Y226" s="39">
        <v>58.1859480921526</v>
      </c>
      <c r="Z226" s="39">
        <v>0.222067629013679</v>
      </c>
      <c r="AA226" s="39">
        <v>15.5703342548596</v>
      </c>
      <c r="AB226" s="39">
        <v>6.12847668826494</v>
      </c>
      <c r="AC226" s="39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spans="4:42">
      <c r="D227" s="26"/>
      <c r="F227" s="8" t="s">
        <v>81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spans="4:42">
      <c r="D228" s="26"/>
      <c r="F228" s="8" t="s">
        <v>81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9">
        <v>75.5609303455724</v>
      </c>
      <c r="X228" s="39">
        <v>12.6697794802016</v>
      </c>
      <c r="Y228" s="39">
        <v>9.47103150467963</v>
      </c>
      <c r="Z228" s="10">
        <v>0</v>
      </c>
      <c r="AA228" s="39">
        <v>135.09145637149</v>
      </c>
      <c r="AB228" s="10">
        <v>0</v>
      </c>
      <c r="AC228" s="39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spans="4:42">
      <c r="D229" s="26"/>
      <c r="F229" s="8" t="s">
        <v>81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9">
        <v>0.364503799640029</v>
      </c>
      <c r="Y229" s="10">
        <v>0</v>
      </c>
      <c r="Z229" s="10">
        <v>0</v>
      </c>
      <c r="AA229" s="10">
        <v>0</v>
      </c>
      <c r="AB229" s="39">
        <v>1.16639182865371</v>
      </c>
      <c r="AC229" s="39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6"/>
      <c r="F230" s="8" t="s">
        <v>81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9">
        <v>4.72577814614831</v>
      </c>
      <c r="X230" s="10">
        <v>226.5305072437</v>
      </c>
      <c r="Y230" s="39">
        <v>14.7378160763139</v>
      </c>
      <c r="Z230" s="39">
        <v>179.587501979842</v>
      </c>
      <c r="AA230" s="39">
        <v>147.881564830814</v>
      </c>
      <c r="AB230" s="39">
        <v>948.751825053996</v>
      </c>
      <c r="AC230" s="39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spans="4:42">
      <c r="D231" s="26"/>
      <c r="F231" s="8" t="s">
        <v>81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6">
        <v>501.613111844492</v>
      </c>
      <c r="Q231" s="8">
        <f t="shared" si="458"/>
        <v>65.9441754859611</v>
      </c>
      <c r="R231" s="36">
        <v>37.5871120836933</v>
      </c>
      <c r="W231" s="39">
        <v>30.7541727645788</v>
      </c>
      <c r="X231" s="39">
        <v>49.8929395608351</v>
      </c>
      <c r="Y231" s="39">
        <v>24.1296509179266</v>
      </c>
      <c r="Z231" s="39">
        <v>40.7172519078474</v>
      </c>
      <c r="AA231" s="39">
        <v>593.820443844492</v>
      </c>
      <c r="AB231" s="39">
        <v>65.9441754859611</v>
      </c>
      <c r="AC231" s="39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6"/>
      <c r="F232" s="8" t="s">
        <v>81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9">
        <v>90.3072975881929</v>
      </c>
      <c r="X232" s="39">
        <v>44.724882037761</v>
      </c>
      <c r="Y232" s="39">
        <v>7.95624348092153</v>
      </c>
      <c r="Z232" s="39">
        <v>1.21438270446364</v>
      </c>
      <c r="AA232" s="39">
        <v>62.6825893448524</v>
      </c>
      <c r="AB232" s="39">
        <v>5.50418270698344</v>
      </c>
      <c r="AC232" s="39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6"/>
      <c r="F233" s="8" t="s">
        <v>81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9">
        <v>180.851532757379</v>
      </c>
      <c r="X233" s="39">
        <v>87.4215597535277</v>
      </c>
      <c r="Y233" s="39">
        <v>57.1308510439165</v>
      </c>
      <c r="Z233" s="39">
        <v>5.07526554715623</v>
      </c>
      <c r="AA233" s="39">
        <v>675.598888768898</v>
      </c>
      <c r="AB233" s="39">
        <v>66.2332091792657</v>
      </c>
      <c r="AC233" s="39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spans="4:42">
      <c r="D234" s="26"/>
      <c r="F234" s="8" t="s">
        <v>81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9">
        <v>78.8606386969042</v>
      </c>
      <c r="X234" s="39">
        <v>16.2548529903528</v>
      </c>
      <c r="Y234" s="39">
        <v>62.3108603671706</v>
      </c>
      <c r="Z234" s="39">
        <v>0.240727630165587</v>
      </c>
      <c r="AA234" s="39">
        <v>16.3653886393089</v>
      </c>
      <c r="AB234" s="39">
        <v>6.18154435925126</v>
      </c>
      <c r="AC234" s="39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spans="4:42">
      <c r="D235" s="26"/>
      <c r="F235" s="8" t="s">
        <v>81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spans="4:42">
      <c r="D236" s="26"/>
      <c r="F236" s="8" t="s">
        <v>81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9">
        <v>77.9132669186465</v>
      </c>
      <c r="X236" s="39">
        <v>15.413688087617</v>
      </c>
      <c r="Y236" s="39">
        <v>10.0081407847372</v>
      </c>
      <c r="Z236" s="10">
        <v>0</v>
      </c>
      <c r="AA236" s="39">
        <v>148.769313210943</v>
      </c>
      <c r="AB236" s="10">
        <v>0</v>
      </c>
      <c r="AC236" s="39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spans="4:42">
      <c r="D237" s="26"/>
      <c r="F237" s="8" t="s">
        <v>81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9">
        <v>0.382260343952484</v>
      </c>
      <c r="Y237" s="10">
        <v>0</v>
      </c>
      <c r="Z237" s="10">
        <v>0</v>
      </c>
      <c r="AA237" s="10">
        <v>0</v>
      </c>
      <c r="AB237" s="39">
        <v>1.16695082037437</v>
      </c>
      <c r="AC237" s="39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6"/>
      <c r="F238" s="8" t="s">
        <v>81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9">
        <v>4.76977033477322</v>
      </c>
      <c r="X238" s="39">
        <v>228.94179550036</v>
      </c>
      <c r="Y238" s="39">
        <v>14.7453745392369</v>
      </c>
      <c r="Z238" s="39">
        <v>179.765540136789</v>
      </c>
      <c r="AA238" s="39">
        <v>147.314622426206</v>
      </c>
      <c r="AB238" s="39">
        <v>949.076306695464</v>
      </c>
      <c r="AC238" s="39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spans="4:42">
      <c r="D239" s="26"/>
      <c r="F239" s="8" t="s">
        <v>81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6">
        <v>508.684348705544</v>
      </c>
      <c r="Q239" s="8">
        <f t="shared" si="458"/>
        <v>66.6597198344132</v>
      </c>
      <c r="R239" s="36">
        <v>39.7824326832253</v>
      </c>
      <c r="W239" s="39">
        <v>35.855818174946</v>
      </c>
      <c r="X239" s="39">
        <v>51.173305687545</v>
      </c>
      <c r="Y239" s="39">
        <v>24.4386639668826</v>
      </c>
      <c r="Z239" s="39">
        <v>42.985644600432</v>
      </c>
      <c r="AA239" s="39">
        <v>593.804180705544</v>
      </c>
      <c r="AB239" s="39">
        <v>66.6597198344132</v>
      </c>
      <c r="AC239" s="39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6"/>
      <c r="F240" s="8" t="s">
        <v>81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9">
        <v>90.628902411807</v>
      </c>
      <c r="X240" s="39">
        <v>45.9581500768538</v>
      </c>
      <c r="Y240" s="39">
        <v>8.05728612670986</v>
      </c>
      <c r="Z240" s="39">
        <v>1.21975159719222</v>
      </c>
      <c r="AA240" s="39">
        <v>63.276560475162</v>
      </c>
      <c r="AB240" s="39">
        <v>5.60906769978402</v>
      </c>
      <c r="AC240" s="39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6"/>
      <c r="F241" s="8" t="s">
        <v>81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9">
        <v>181.455780525558</v>
      </c>
      <c r="X241" s="39">
        <v>90.9367228564795</v>
      </c>
      <c r="Y241" s="39">
        <v>57.153086825054</v>
      </c>
      <c r="Z241" s="39">
        <v>5.08591641828654</v>
      </c>
      <c r="AA241" s="39">
        <v>714.474875089993</v>
      </c>
      <c r="AB241" s="39">
        <v>66.2332091792657</v>
      </c>
      <c r="AC241" s="39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spans="4:42">
      <c r="D242" s="26"/>
      <c r="F242" s="8" t="s">
        <v>81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9">
        <v>84.4176700863931</v>
      </c>
      <c r="X242" s="39">
        <v>17.4450108325054</v>
      </c>
      <c r="Y242" s="39">
        <v>66.4234156587473</v>
      </c>
      <c r="Z242" s="39">
        <v>0.246945681029518</v>
      </c>
      <c r="AA242" s="39">
        <v>17.187451400288</v>
      </c>
      <c r="AB242" s="39">
        <v>6.24988329013679</v>
      </c>
      <c r="AC242" s="39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spans="4:42">
      <c r="D243" s="26"/>
      <c r="F243" s="8" t="s">
        <v>81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spans="4:42">
      <c r="D244" s="26"/>
      <c r="F244" s="8" t="s">
        <v>81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9">
        <v>80.4371872570194</v>
      </c>
      <c r="X244" s="39">
        <v>18.8399717982001</v>
      </c>
      <c r="Y244" s="39">
        <v>10.4623856083513</v>
      </c>
      <c r="Z244" s="10">
        <v>0</v>
      </c>
      <c r="AA244" s="39">
        <v>161.34009312455</v>
      </c>
      <c r="AB244" s="10">
        <v>0</v>
      </c>
      <c r="AC244" s="39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spans="4:42">
      <c r="D245" s="26"/>
      <c r="F245" s="8" t="s">
        <v>81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9">
        <v>0.403657848740101</v>
      </c>
      <c r="Y245" s="10">
        <v>0</v>
      </c>
      <c r="Z245" s="39">
        <v>0.00416346292296616</v>
      </c>
      <c r="AA245" s="39">
        <v>0.024670626349892</v>
      </c>
      <c r="AB245" s="39">
        <v>1.22425227789777</v>
      </c>
      <c r="AC245" s="39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6"/>
      <c r="F246" s="8" t="s">
        <v>81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9">
        <v>4.82188911447084</v>
      </c>
      <c r="X246" s="39">
        <v>231.42673099928</v>
      </c>
      <c r="Y246" s="39">
        <v>14.7602415910727</v>
      </c>
      <c r="Z246" s="39">
        <v>179.891107091433</v>
      </c>
      <c r="AA246" s="39">
        <v>146.895039452844</v>
      </c>
      <c r="AB246" s="39">
        <v>949.197826133909</v>
      </c>
      <c r="AC246" s="39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spans="4:42">
      <c r="D247" s="26"/>
      <c r="F247" s="8" t="s">
        <v>81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6">
        <v>515.258666920086</v>
      </c>
      <c r="Q247" s="8">
        <f t="shared" si="458"/>
        <v>67.133085637149</v>
      </c>
      <c r="R247" s="36">
        <v>42.041867274838</v>
      </c>
      <c r="W247" s="39">
        <v>41.1549466522678</v>
      </c>
      <c r="X247" s="39">
        <v>52.7518278977682</v>
      </c>
      <c r="Y247" s="39">
        <v>24.6624239596832</v>
      </c>
      <c r="Z247" s="39">
        <v>45.0704187544996</v>
      </c>
      <c r="AA247" s="39">
        <v>593.290998920086</v>
      </c>
      <c r="AB247" s="39">
        <v>67.133085637149</v>
      </c>
      <c r="AC247" s="39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6"/>
      <c r="F248" s="8" t="s">
        <v>81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9">
        <v>90.6882424046076</v>
      </c>
      <c r="X248" s="39">
        <v>47.1897769063355</v>
      </c>
      <c r="Y248" s="39">
        <v>8.15711979481642</v>
      </c>
      <c r="Z248" s="39">
        <v>1.22512048992081</v>
      </c>
      <c r="AA248" s="10">
        <v>63.88802724982</v>
      </c>
      <c r="AB248" s="39">
        <v>5.71395268898488</v>
      </c>
      <c r="AC248" s="39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6"/>
      <c r="F249" s="8" t="s">
        <v>81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9">
        <v>182.138090424766</v>
      </c>
      <c r="X249" s="39">
        <v>94.4529139291937</v>
      </c>
      <c r="Y249" s="39">
        <v>57.1867619150468</v>
      </c>
      <c r="Z249" s="39">
        <v>5.08894210223182</v>
      </c>
      <c r="AA249" s="39">
        <v>752.568487760979</v>
      </c>
      <c r="AB249" s="39">
        <v>66.2332091792657</v>
      </c>
      <c r="AC249" s="39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spans="4:42">
      <c r="D250" s="26"/>
      <c r="F250" s="8" t="s">
        <v>81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9">
        <v>89.8903617710583</v>
      </c>
      <c r="X250" s="39">
        <v>19.1518170306695</v>
      </c>
      <c r="Y250" s="39">
        <v>70.545332325414</v>
      </c>
      <c r="Z250" s="39">
        <v>0.259961433117351</v>
      </c>
      <c r="AA250" s="39">
        <v>17.8772401223902</v>
      </c>
      <c r="AB250" s="39">
        <v>6.28224671706263</v>
      </c>
      <c r="AC250" s="39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spans="4:42">
      <c r="D251" s="26"/>
      <c r="F251" s="8" t="s">
        <v>81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spans="4:42">
      <c r="D252" s="26"/>
      <c r="F252" s="8" t="s">
        <v>81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9">
        <v>80.7996665226782</v>
      </c>
      <c r="X252" s="39">
        <v>21.3634351084953</v>
      </c>
      <c r="Y252" s="39">
        <v>10.3972188660907</v>
      </c>
      <c r="Z252" s="10">
        <v>0</v>
      </c>
      <c r="AA252" s="39">
        <v>169.147078833693</v>
      </c>
      <c r="AB252" s="10">
        <v>0</v>
      </c>
      <c r="AC252" s="39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spans="4:42">
      <c r="D253" s="26"/>
      <c r="F253" s="8" t="s">
        <v>81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9">
        <v>0.00231641468682505</v>
      </c>
      <c r="X253" s="39">
        <v>0.412303548740101</v>
      </c>
      <c r="Y253" s="39">
        <v>0.00732397408207343</v>
      </c>
      <c r="Z253" s="39">
        <v>0.0136316347516199</v>
      </c>
      <c r="AA253" s="39">
        <v>0.049341252699784</v>
      </c>
      <c r="AB253" s="39">
        <v>1.19892008639309</v>
      </c>
      <c r="AC253" s="39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6"/>
      <c r="F254" s="8" t="s">
        <v>81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9">
        <v>4.86511348452124</v>
      </c>
      <c r="X254" s="39">
        <v>235.465410931965</v>
      </c>
      <c r="Y254" s="39">
        <v>15.0195990712743</v>
      </c>
      <c r="Z254" s="39">
        <v>180.285303779698</v>
      </c>
      <c r="AA254" s="39">
        <v>146.844044060475</v>
      </c>
      <c r="AB254" s="39">
        <v>951.272650467962</v>
      </c>
      <c r="AC254" s="39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spans="4:42">
      <c r="D255" s="26"/>
      <c r="F255" s="8" t="s">
        <v>81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6">
        <v>521.632096725702</v>
      </c>
      <c r="Q255" s="8">
        <f t="shared" si="458"/>
        <v>68.0273385529158</v>
      </c>
      <c r="R255" s="36">
        <v>44.7496885115191</v>
      </c>
      <c r="W255" s="39">
        <v>46.8525608711303</v>
      </c>
      <c r="X255" s="39">
        <v>54.6946333693305</v>
      </c>
      <c r="Y255" s="39">
        <v>24.8363823614111</v>
      </c>
      <c r="Z255" s="39">
        <v>47.3015178545716</v>
      </c>
      <c r="AA255" s="39">
        <v>592.576928725702</v>
      </c>
      <c r="AB255" s="39">
        <v>68.0273385529158</v>
      </c>
      <c r="AC255" s="39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6"/>
      <c r="F256" s="8" t="s">
        <v>81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9">
        <v>91.3721769978402</v>
      </c>
      <c r="X256" s="39">
        <v>47.9634033424766</v>
      </c>
      <c r="Y256" s="39">
        <v>8.28094821814255</v>
      </c>
      <c r="Z256" s="39">
        <v>1.23048938264939</v>
      </c>
      <c r="AA256" s="39">
        <v>64.8269096472282</v>
      </c>
      <c r="AB256" s="39">
        <v>5.81883767818575</v>
      </c>
      <c r="AC256" s="39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6"/>
      <c r="F257" s="8" t="s">
        <v>81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9">
        <v>183.969425665947</v>
      </c>
      <c r="X257" s="39">
        <v>98.0749904764939</v>
      </c>
      <c r="Y257" s="39">
        <v>57.3183342332613</v>
      </c>
      <c r="Z257" s="39">
        <v>5.12548915406767</v>
      </c>
      <c r="AA257" s="39">
        <v>792.044829733621</v>
      </c>
      <c r="AB257" s="39">
        <v>66.2332091792657</v>
      </c>
      <c r="AC257" s="39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spans="4:42">
      <c r="D258" s="26"/>
      <c r="F258" s="8" t="s">
        <v>81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9">
        <v>95.3633478401728</v>
      </c>
      <c r="X258" s="39">
        <v>21.2073111889849</v>
      </c>
      <c r="Y258" s="39">
        <v>74.6630121670266</v>
      </c>
      <c r="Z258" s="39">
        <v>0.268211439596832</v>
      </c>
      <c r="AA258" s="39">
        <v>18.4577401295896</v>
      </c>
      <c r="AB258" s="39">
        <v>6.31310456083513</v>
      </c>
      <c r="AC258" s="39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8">
        <v>405.09976</v>
      </c>
      <c r="Y261" s="48">
        <v>22.2357</v>
      </c>
    </row>
    <row r="262" spans="20:25">
      <c r="T262" s="8">
        <v>423.127578987967</v>
      </c>
      <c r="U262" s="8">
        <v>23.7233595186671</v>
      </c>
      <c r="X262" s="48">
        <v>394.97476</v>
      </c>
      <c r="Y262" s="48">
        <v>21.6798075</v>
      </c>
    </row>
    <row r="263" spans="20:25">
      <c r="T263" s="8">
        <v>401.166071788543</v>
      </c>
      <c r="U263" s="8">
        <v>26.0768020826906</v>
      </c>
      <c r="X263" s="48">
        <v>384.84976</v>
      </c>
      <c r="Y263" s="48">
        <v>21.123915</v>
      </c>
    </row>
    <row r="264" spans="20:25">
      <c r="T264" s="8">
        <v>397.423401779286</v>
      </c>
      <c r="U264" s="8">
        <v>25.8088287976961</v>
      </c>
      <c r="X264" s="48">
        <v>374.72476</v>
      </c>
      <c r="Y264" s="48">
        <v>20.5680225</v>
      </c>
    </row>
    <row r="265" spans="20:25">
      <c r="T265" s="8">
        <v>412.373430834104</v>
      </c>
      <c r="U265" s="8">
        <v>26.7941045664919</v>
      </c>
      <c r="X265" s="48">
        <v>364.59976</v>
      </c>
      <c r="Y265" s="48">
        <v>20.01213</v>
      </c>
    </row>
    <row r="266" spans="20:25">
      <c r="T266" s="8">
        <v>377.201782783092</v>
      </c>
      <c r="U266" s="8">
        <v>25.3387920754911</v>
      </c>
      <c r="X266" s="48">
        <v>354.47476</v>
      </c>
      <c r="Y266" s="48">
        <v>19.4562375</v>
      </c>
    </row>
    <row r="267" spans="20:25">
      <c r="T267" s="8">
        <v>365.561075953924</v>
      </c>
      <c r="U267" s="8">
        <v>25.4122537796976</v>
      </c>
      <c r="X267" s="48">
        <v>344.34976</v>
      </c>
      <c r="Y267" s="48">
        <v>18.900345</v>
      </c>
    </row>
    <row r="268" spans="20:25">
      <c r="T268" s="8">
        <v>365.294564331996</v>
      </c>
      <c r="U268" s="8">
        <v>25.7119212794406</v>
      </c>
      <c r="X268" s="48">
        <v>334.22476</v>
      </c>
      <c r="Y268" s="48">
        <v>18.3444525</v>
      </c>
    </row>
    <row r="269" spans="20:25">
      <c r="T269" s="8">
        <v>380.406149388049</v>
      </c>
      <c r="U269" s="8">
        <v>26.2335629281086</v>
      </c>
      <c r="X269" s="48">
        <v>324.09976</v>
      </c>
      <c r="Y269" s="48">
        <v>17.78856</v>
      </c>
    </row>
    <row r="270" spans="20:25">
      <c r="T270" s="8">
        <v>392.281851280469</v>
      </c>
      <c r="U270" s="8">
        <v>26.7955725907641</v>
      </c>
      <c r="X270" s="48">
        <v>313.97476</v>
      </c>
      <c r="Y270" s="48">
        <v>17.2326675</v>
      </c>
    </row>
    <row r="271" spans="20:25">
      <c r="T271" s="8">
        <v>422.788917669443</v>
      </c>
      <c r="U271" s="8">
        <v>27.8168945850046</v>
      </c>
      <c r="X271" s="48">
        <v>303.84976</v>
      </c>
      <c r="Y271" s="48">
        <v>16.676775</v>
      </c>
    </row>
    <row r="272" spans="20:25">
      <c r="T272" s="8">
        <v>449.817955312147</v>
      </c>
      <c r="U272" s="8">
        <v>27.1770945232953</v>
      </c>
      <c r="X272" s="48">
        <v>293.72476</v>
      </c>
      <c r="Y272" s="48">
        <v>16.1208825</v>
      </c>
    </row>
    <row r="273" spans="20:25">
      <c r="T273" s="8">
        <v>483.493505245294</v>
      </c>
      <c r="U273" s="8">
        <v>26.6789867582021</v>
      </c>
      <c r="X273" s="48">
        <v>283.59976</v>
      </c>
      <c r="Y273" s="48">
        <v>15.56499</v>
      </c>
    </row>
    <row r="274" spans="20:25">
      <c r="T274" s="8">
        <v>514.50458860434</v>
      </c>
      <c r="U274" s="8">
        <v>26.462984644657</v>
      </c>
      <c r="X274" s="48">
        <v>273.47476</v>
      </c>
      <c r="Y274" s="48">
        <v>15.0090975</v>
      </c>
    </row>
    <row r="275" spans="20:25">
      <c r="T275" s="8">
        <v>570.476268127121</v>
      </c>
      <c r="U275" s="8">
        <v>26.1614925640234</v>
      </c>
      <c r="X275" s="48">
        <v>263.34976</v>
      </c>
      <c r="Y275" s="48">
        <v>14.453205</v>
      </c>
    </row>
    <row r="276" spans="20:25">
      <c r="T276" s="8">
        <v>591.159153039186</v>
      </c>
      <c r="U276" s="8">
        <v>28.8573474272344</v>
      </c>
      <c r="X276" s="48">
        <v>253.22476</v>
      </c>
      <c r="Y276" s="48">
        <v>13.8973125</v>
      </c>
    </row>
    <row r="277" spans="20:25">
      <c r="T277" s="8">
        <v>644.37649850869</v>
      </c>
      <c r="U277" s="8">
        <v>33.8007693494806</v>
      </c>
      <c r="X277" s="48">
        <v>243.09976</v>
      </c>
      <c r="Y277" s="48">
        <v>13.34142</v>
      </c>
    </row>
    <row r="278" spans="20:25">
      <c r="T278" s="8">
        <v>697.761490280777</v>
      </c>
      <c r="U278" s="8">
        <v>38.6819963046384</v>
      </c>
      <c r="X278" s="48">
        <v>232.97476</v>
      </c>
      <c r="Y278" s="48">
        <v>12.7855275</v>
      </c>
    </row>
    <row r="279" spans="20:25">
      <c r="T279" s="8">
        <v>753.70914789674</v>
      </c>
      <c r="U279" s="8">
        <v>43.3449128509719</v>
      </c>
      <c r="X279" s="48">
        <v>222.84976</v>
      </c>
      <c r="Y279" s="48">
        <v>12.229635</v>
      </c>
    </row>
    <row r="280" spans="20:25">
      <c r="T280" s="8">
        <v>811.976843052556</v>
      </c>
      <c r="U280" s="8">
        <v>48.7100576056773</v>
      </c>
      <c r="X280" s="48">
        <v>212.72476</v>
      </c>
      <c r="Y280" s="48">
        <v>11.6737425</v>
      </c>
    </row>
    <row r="281" spans="20:25">
      <c r="T281" s="8">
        <v>873.1150426823</v>
      </c>
      <c r="U281" s="8">
        <v>53.3671636531934</v>
      </c>
      <c r="X281" s="48">
        <v>202.59976</v>
      </c>
      <c r="Y281" s="48">
        <v>11.11785</v>
      </c>
    </row>
    <row r="282" spans="20:25">
      <c r="T282" s="8">
        <v>873.008172889026</v>
      </c>
      <c r="U282" s="8">
        <v>53.016034783503</v>
      </c>
      <c r="X282" s="48">
        <v>192.47476</v>
      </c>
      <c r="Y282" s="48">
        <v>10.5619575</v>
      </c>
    </row>
    <row r="283" spans="20:25">
      <c r="T283" s="8">
        <v>873.639428674277</v>
      </c>
      <c r="U283" s="8">
        <v>32.78693791011</v>
      </c>
      <c r="X283" s="48">
        <v>182.34976</v>
      </c>
      <c r="Y283" s="48">
        <v>10.006065</v>
      </c>
    </row>
    <row r="284" spans="20:25">
      <c r="T284" s="8">
        <v>868.03760567726</v>
      </c>
      <c r="U284" s="8">
        <v>33.5363659261544</v>
      </c>
      <c r="X284" s="48">
        <v>172.22476</v>
      </c>
      <c r="Y284" s="48">
        <v>9.4501725</v>
      </c>
    </row>
    <row r="285" spans="20:25">
      <c r="T285" s="8">
        <v>856.231349892009</v>
      </c>
      <c r="U285" s="8">
        <v>54.9167355085879</v>
      </c>
      <c r="X285" s="48">
        <v>162.09976</v>
      </c>
      <c r="Y285" s="48">
        <v>8.89428</v>
      </c>
    </row>
    <row r="286" spans="20:25">
      <c r="T286" s="8">
        <v>847.936821454284</v>
      </c>
      <c r="U286" s="8">
        <v>55.72080189242</v>
      </c>
      <c r="X286" s="48">
        <v>151.97476</v>
      </c>
      <c r="Y286" s="48">
        <v>8.3383875</v>
      </c>
    </row>
    <row r="287" spans="20:25">
      <c r="T287" s="8">
        <v>848.657316157564</v>
      </c>
      <c r="U287" s="8">
        <v>58.3298747300216</v>
      </c>
      <c r="X287" s="48">
        <v>141.84976</v>
      </c>
      <c r="Y287" s="48">
        <v>7.782495</v>
      </c>
    </row>
    <row r="288" spans="20:25">
      <c r="T288" s="8">
        <v>848.314919777846</v>
      </c>
      <c r="U288" s="8">
        <v>60.9224769052761</v>
      </c>
      <c r="X288" s="48">
        <v>131.72476</v>
      </c>
      <c r="Y288" s="48">
        <v>7.2266025</v>
      </c>
    </row>
    <row r="289" spans="20:25">
      <c r="T289" s="8">
        <v>848.291686722206</v>
      </c>
      <c r="U289" s="8">
        <v>63.5027566903219</v>
      </c>
      <c r="X289" s="48">
        <v>121.59976</v>
      </c>
      <c r="Y289" s="48">
        <v>6.67071</v>
      </c>
    </row>
    <row r="290" spans="20:25">
      <c r="T290" s="8">
        <v>847.558569885837</v>
      </c>
      <c r="U290" s="8">
        <v>66.1746278926257</v>
      </c>
      <c r="X290" s="48">
        <v>111.47476</v>
      </c>
      <c r="Y290" s="48">
        <v>6.1148175</v>
      </c>
    </row>
    <row r="291" spans="20:25">
      <c r="T291" s="8">
        <v>846.538469608146</v>
      </c>
      <c r="U291" s="8">
        <v>69.4870514450273</v>
      </c>
      <c r="X291" s="48">
        <v>101.34976</v>
      </c>
      <c r="Y291" s="48">
        <v>5.558925</v>
      </c>
    </row>
    <row r="294" spans="20:24">
      <c r="T294" t="s">
        <v>91</v>
      </c>
      <c r="X294" t="s">
        <v>92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30" customWidth="1"/>
    <col min="2" max="2" width="22.5454545454545" style="30" customWidth="1"/>
    <col min="3" max="3" width="12.7272727272727" style="30" customWidth="1"/>
    <col min="4" max="4" width="14.2727272727273" style="30" customWidth="1"/>
    <col min="5" max="5" width="8" style="30" customWidth="1"/>
    <col min="6" max="6" width="8.18181818181818" style="30" customWidth="1"/>
    <col min="7" max="7" width="13.4545454545455" style="30" customWidth="1"/>
    <col min="8" max="14" width="12.8181818181818"/>
    <col min="18" max="18" width="12.8181818181818"/>
    <col min="19" max="20" width="13.1818181818182" style="30" customWidth="1"/>
    <col min="21" max="21" width="12.3636363636364" style="30" customWidth="1"/>
    <col min="22" max="22" width="51.8181818181818" style="30" customWidth="1"/>
    <col min="23" max="24" width="12.8181818181818"/>
  </cols>
  <sheetData>
    <row r="1" spans="1:1">
      <c r="A1" s="30" t="s">
        <v>93</v>
      </c>
    </row>
    <row r="3" spans="2:2">
      <c r="B3" s="31"/>
    </row>
    <row r="4" spans="2:3">
      <c r="B4" s="31"/>
      <c r="C4" s="31" t="s">
        <v>94</v>
      </c>
    </row>
    <row r="5" spans="3:3">
      <c r="C5" s="31" t="s">
        <v>95</v>
      </c>
    </row>
    <row r="6" spans="3:22">
      <c r="C6" s="32"/>
      <c r="S6" s="37" t="s">
        <v>96</v>
      </c>
      <c r="T6" s="37" t="s">
        <v>97</v>
      </c>
      <c r="U6" s="37" t="s">
        <v>98</v>
      </c>
      <c r="V6" s="33" t="s">
        <v>99</v>
      </c>
    </row>
    <row r="7" spans="4:22">
      <c r="D7" s="10"/>
      <c r="F7" s="30" t="s">
        <v>100</v>
      </c>
      <c r="I7" s="30"/>
      <c r="J7" s="30"/>
      <c r="K7" s="30"/>
      <c r="L7" s="30"/>
      <c r="M7" s="30"/>
      <c r="N7" s="30"/>
      <c r="S7" s="38">
        <v>0</v>
      </c>
      <c r="T7" s="38">
        <v>0</v>
      </c>
      <c r="U7" s="30">
        <v>3</v>
      </c>
      <c r="V7" s="30" t="s">
        <v>101</v>
      </c>
    </row>
    <row r="8" spans="19:22">
      <c r="S8" s="38">
        <v>2</v>
      </c>
      <c r="T8" s="38">
        <v>0</v>
      </c>
      <c r="U8" s="30">
        <v>4</v>
      </c>
      <c r="V8" s="30" t="s">
        <v>102</v>
      </c>
    </row>
    <row r="9" spans="19:22">
      <c r="S9" s="38">
        <v>0</v>
      </c>
      <c r="T9" s="38">
        <v>0</v>
      </c>
      <c r="U9" s="30">
        <v>3</v>
      </c>
      <c r="V9" s="30" t="s">
        <v>103</v>
      </c>
    </row>
    <row r="10" spans="19:20">
      <c r="S10" s="38"/>
      <c r="T10" s="38"/>
    </row>
    <row r="11" spans="3:20">
      <c r="C11" s="33" t="s">
        <v>3</v>
      </c>
      <c r="D11" s="34" t="s">
        <v>11</v>
      </c>
      <c r="E11" s="35" t="s">
        <v>40</v>
      </c>
      <c r="F11" s="34" t="s">
        <v>10</v>
      </c>
      <c r="G11" s="32" t="s">
        <v>5</v>
      </c>
      <c r="H11" s="10" t="s">
        <v>74</v>
      </c>
      <c r="I11" s="10" t="s">
        <v>75</v>
      </c>
      <c r="J11" s="10" t="s">
        <v>76</v>
      </c>
      <c r="K11" s="10" t="s">
        <v>77</v>
      </c>
      <c r="L11" s="10" t="s">
        <v>78</v>
      </c>
      <c r="M11" s="10" t="s">
        <v>79</v>
      </c>
      <c r="N11" s="10" t="s">
        <v>80</v>
      </c>
      <c r="S11" s="38"/>
      <c r="T11" s="38"/>
    </row>
    <row r="12" spans="3:38">
      <c r="C12" s="30" t="s">
        <v>104</v>
      </c>
      <c r="D12" t="s">
        <v>16</v>
      </c>
      <c r="E12">
        <v>1</v>
      </c>
      <c r="F12" s="10">
        <v>2020</v>
      </c>
      <c r="G12" s="10" t="s">
        <v>105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9">
        <v>17.2803422354212</v>
      </c>
      <c r="AE12" s="10" t="s">
        <v>106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90</v>
      </c>
      <c r="H13" s="8"/>
      <c r="I13" s="8"/>
      <c r="J13" s="8"/>
      <c r="K13" s="8"/>
      <c r="L13" s="36"/>
      <c r="M13" s="8"/>
      <c r="N13" s="36"/>
      <c r="Y13" s="39">
        <v>2.96037184697624</v>
      </c>
      <c r="AE13" s="10" t="s">
        <v>90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105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9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90</v>
      </c>
      <c r="H15" s="8"/>
      <c r="I15" s="8"/>
      <c r="J15" s="8"/>
      <c r="K15" s="8"/>
      <c r="L15" s="36"/>
      <c r="M15" s="8"/>
      <c r="N15" s="36"/>
      <c r="Y15" s="39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105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9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90</v>
      </c>
      <c r="H17" s="8"/>
      <c r="I17" s="8"/>
      <c r="J17" s="8"/>
      <c r="K17" s="8"/>
      <c r="L17" s="36"/>
      <c r="M17" s="8"/>
      <c r="N17" s="36"/>
      <c r="Y17" s="39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105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9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90</v>
      </c>
      <c r="H19" s="8"/>
      <c r="I19" s="8"/>
      <c r="J19" s="8"/>
      <c r="K19" s="8"/>
      <c r="L19" s="36"/>
      <c r="M19" s="8"/>
      <c r="N19" s="36"/>
      <c r="Y19" s="39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105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9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90</v>
      </c>
      <c r="H21" s="8"/>
      <c r="I21" s="8"/>
      <c r="J21" s="8"/>
      <c r="K21" s="8"/>
      <c r="L21" s="36"/>
      <c r="M21" s="8"/>
      <c r="N21" s="36"/>
      <c r="Y21" s="39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105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9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90</v>
      </c>
      <c r="H23" s="8"/>
      <c r="I23" s="8"/>
      <c r="J23" s="8"/>
      <c r="K23" s="8"/>
      <c r="L23" s="36"/>
      <c r="M23" s="8"/>
      <c r="N23" s="36"/>
      <c r="Y23" s="39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105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9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90</v>
      </c>
      <c r="H25" s="8"/>
      <c r="I25" s="8"/>
      <c r="J25" s="8"/>
      <c r="K25" s="8"/>
      <c r="L25" s="36"/>
      <c r="M25" s="8"/>
      <c r="N25" s="36"/>
      <c r="Y25" s="39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105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9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90</v>
      </c>
      <c r="H27" s="8"/>
      <c r="I27" s="8"/>
      <c r="J27" s="8"/>
      <c r="K27" s="8"/>
      <c r="L27" s="36"/>
      <c r="M27" s="8"/>
      <c r="N27" s="36"/>
      <c r="Y27" s="39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105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9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90</v>
      </c>
      <c r="H29" s="8"/>
      <c r="I29" s="8"/>
      <c r="J29" s="8"/>
      <c r="K29" s="8"/>
      <c r="L29" s="36"/>
      <c r="M29" s="8"/>
      <c r="N29" s="36"/>
      <c r="Y29" s="39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105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9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90</v>
      </c>
      <c r="H31" s="8"/>
      <c r="I31" s="8"/>
      <c r="J31" s="8"/>
      <c r="K31" s="8"/>
      <c r="L31" s="36"/>
      <c r="M31" s="8"/>
      <c r="N31" s="36"/>
      <c r="Y31" s="39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105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9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90</v>
      </c>
      <c r="H33" s="8"/>
      <c r="I33" s="8"/>
      <c r="J33" s="8"/>
      <c r="K33" s="8"/>
      <c r="L33" s="36"/>
      <c r="M33" s="8"/>
      <c r="N33" s="36"/>
      <c r="Y33" s="39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105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9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90</v>
      </c>
      <c r="H35" s="8"/>
      <c r="I35" s="8"/>
      <c r="J35" s="8"/>
      <c r="K35" s="8"/>
      <c r="L35" s="36"/>
      <c r="M35" s="8"/>
      <c r="N35" s="36"/>
      <c r="Y35" s="39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105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9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90</v>
      </c>
      <c r="H37" s="8"/>
      <c r="I37" s="8"/>
      <c r="J37" s="8"/>
      <c r="K37" s="8"/>
      <c r="L37" s="36"/>
      <c r="M37" s="8"/>
      <c r="N37" s="36"/>
      <c r="Y37" s="39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105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9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90</v>
      </c>
      <c r="H39" s="8"/>
      <c r="I39" s="8"/>
      <c r="J39" s="8"/>
      <c r="K39" s="8"/>
      <c r="L39" s="36"/>
      <c r="M39" s="8"/>
      <c r="N39" s="36"/>
      <c r="Y39" s="39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105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9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90</v>
      </c>
      <c r="H41" s="8"/>
      <c r="I41" s="8"/>
      <c r="J41" s="8"/>
      <c r="K41" s="8"/>
      <c r="L41" s="36"/>
      <c r="M41" s="8"/>
      <c r="N41" s="36"/>
      <c r="Y41" s="39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105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9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90</v>
      </c>
      <c r="H43" s="8"/>
      <c r="I43" s="8"/>
      <c r="J43" s="8"/>
      <c r="K43" s="8"/>
      <c r="L43" s="36"/>
      <c r="M43" s="8"/>
      <c r="N43" s="36"/>
      <c r="Y43" s="39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105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9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90</v>
      </c>
      <c r="H45" s="8"/>
      <c r="I45" s="8"/>
      <c r="J45" s="8"/>
      <c r="K45" s="8"/>
      <c r="L45" s="36"/>
      <c r="M45" s="8"/>
      <c r="N45" s="36"/>
      <c r="Y45" s="39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105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9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90</v>
      </c>
      <c r="H47" s="8"/>
      <c r="I47" s="8"/>
      <c r="J47" s="8"/>
      <c r="K47" s="8"/>
      <c r="L47" s="36"/>
      <c r="M47" s="8"/>
      <c r="N47" s="36"/>
      <c r="Y47" s="39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105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9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90</v>
      </c>
      <c r="H49" s="8"/>
      <c r="I49" s="8"/>
      <c r="J49" s="8"/>
      <c r="K49" s="8"/>
      <c r="L49" s="36"/>
      <c r="M49" s="8"/>
      <c r="N49" s="36"/>
      <c r="Y49" s="39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105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9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90</v>
      </c>
      <c r="H51" s="8"/>
      <c r="I51" s="8"/>
      <c r="J51" s="8"/>
      <c r="K51" s="8"/>
      <c r="L51" s="36"/>
      <c r="M51" s="8"/>
      <c r="N51" s="36"/>
      <c r="Y51" s="39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105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9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90</v>
      </c>
      <c r="H53" s="8"/>
      <c r="I53" s="8"/>
      <c r="J53" s="8"/>
      <c r="K53" s="8"/>
      <c r="L53" s="36"/>
      <c r="M53" s="8"/>
      <c r="N53" s="36"/>
      <c r="Y53" s="39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105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9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90</v>
      </c>
      <c r="H55" s="8"/>
      <c r="I55" s="8"/>
      <c r="J55" s="8"/>
      <c r="K55" s="8"/>
      <c r="L55" s="36"/>
      <c r="M55" s="8"/>
      <c r="N55" s="36"/>
      <c r="Y55" s="39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105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9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90</v>
      </c>
      <c r="H57" s="8"/>
      <c r="I57" s="8"/>
      <c r="J57" s="8"/>
      <c r="K57" s="8"/>
      <c r="L57" s="36"/>
      <c r="M57" s="8"/>
      <c r="N57" s="36"/>
      <c r="Y57" s="39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105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9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90</v>
      </c>
      <c r="H59" s="8"/>
      <c r="I59" s="8"/>
      <c r="J59" s="8"/>
      <c r="K59" s="8"/>
      <c r="L59" s="36"/>
      <c r="M59" s="8"/>
      <c r="N59" s="36"/>
      <c r="Y59" s="39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105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9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90</v>
      </c>
      <c r="H61" s="8"/>
      <c r="I61" s="8"/>
      <c r="J61" s="8"/>
      <c r="K61" s="8"/>
      <c r="L61" s="36"/>
      <c r="M61" s="8"/>
      <c r="N61" s="36"/>
      <c r="Y61" s="39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105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9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90</v>
      </c>
      <c r="H63" s="8"/>
      <c r="I63" s="8"/>
      <c r="J63" s="8"/>
      <c r="K63" s="8"/>
      <c r="L63" s="36"/>
      <c r="M63" s="8"/>
      <c r="N63" s="36"/>
      <c r="Y63" s="39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105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9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90</v>
      </c>
      <c r="H65" s="8"/>
      <c r="I65" s="8"/>
      <c r="J65" s="8"/>
      <c r="K65" s="8"/>
      <c r="L65" s="36"/>
      <c r="M65" s="8"/>
      <c r="N65" s="36"/>
      <c r="Y65" s="39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105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9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90</v>
      </c>
      <c r="H67" s="8"/>
      <c r="I67" s="8"/>
      <c r="J67" s="8"/>
      <c r="K67" s="8"/>
      <c r="L67" s="36"/>
      <c r="M67" s="8"/>
      <c r="N67" s="36"/>
      <c r="Y67" s="39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105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9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90</v>
      </c>
      <c r="H69" s="8"/>
      <c r="I69" s="8"/>
      <c r="J69" s="8"/>
      <c r="K69" s="8"/>
      <c r="L69" s="36"/>
      <c r="M69" s="8"/>
      <c r="N69" s="36"/>
      <c r="Y69" s="39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105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9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90</v>
      </c>
      <c r="H71" s="8"/>
      <c r="I71" s="8"/>
      <c r="J71" s="8"/>
      <c r="K71" s="8"/>
      <c r="L71" s="36"/>
      <c r="M71" s="8"/>
      <c r="N71" s="36"/>
      <c r="Y71" s="39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105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9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90</v>
      </c>
      <c r="S73"/>
      <c r="T73"/>
      <c r="U73"/>
      <c r="V73"/>
      <c r="Y73" s="39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40">
        <v>6.42451266018719</v>
      </c>
      <c r="S77" s="41">
        <v>14.1664769825666</v>
      </c>
      <c r="T77" s="41">
        <v>0.393270645428367</v>
      </c>
      <c r="U77" s="41">
        <v>0.287616990640749</v>
      </c>
      <c r="V77" s="41">
        <v>3.95968322534197</v>
      </c>
      <c r="W77" s="40">
        <v>4.71349665586754</v>
      </c>
      <c r="X77" s="40">
        <v>2.96037184697624</v>
      </c>
    </row>
    <row r="78" spans="18:24">
      <c r="R78" s="40"/>
      <c r="S78" s="41"/>
      <c r="T78" s="41"/>
      <c r="U78" s="41"/>
      <c r="V78" s="41"/>
      <c r="W78" s="40"/>
      <c r="X78" s="40"/>
    </row>
    <row r="79" spans="18:24">
      <c r="R79" s="40">
        <v>6.4563569438445</v>
      </c>
      <c r="S79" s="41">
        <v>14.6182300434917</v>
      </c>
      <c r="T79" s="41">
        <v>0.395471517278618</v>
      </c>
      <c r="U79" s="41">
        <v>0.291202303815695</v>
      </c>
      <c r="V79" s="41">
        <v>4.30122723182145</v>
      </c>
      <c r="W79" s="40">
        <v>4.68402875809936</v>
      </c>
      <c r="X79" s="40">
        <v>3.31228333031677</v>
      </c>
    </row>
    <row r="80" spans="18:24">
      <c r="R80" s="40"/>
      <c r="S80" s="41"/>
      <c r="T80" s="41"/>
      <c r="U80" s="41"/>
      <c r="V80" s="41"/>
      <c r="W80" s="40"/>
      <c r="X80" s="40"/>
    </row>
    <row r="81" spans="18:24">
      <c r="R81" s="40">
        <v>7.00943092872571</v>
      </c>
      <c r="S81" s="41">
        <v>19.958579268049</v>
      </c>
      <c r="T81" s="41">
        <v>0.888262780057593</v>
      </c>
      <c r="U81" s="41">
        <v>0.289877609791217</v>
      </c>
      <c r="V81" s="41">
        <v>3.85559364650827</v>
      </c>
      <c r="W81" s="40">
        <v>5.65085291936644</v>
      </c>
      <c r="X81" s="40">
        <v>3.1005795161843</v>
      </c>
    </row>
    <row r="82" spans="18:24">
      <c r="R82" s="40"/>
      <c r="S82" s="41"/>
      <c r="T82" s="41"/>
      <c r="U82" s="41"/>
      <c r="V82" s="41"/>
      <c r="W82" s="40"/>
      <c r="X82" s="40"/>
    </row>
    <row r="83" spans="18:24">
      <c r="R83" s="40">
        <v>6.49451212023037</v>
      </c>
      <c r="S83" s="41">
        <v>15.5981236367135</v>
      </c>
      <c r="T83" s="41">
        <v>0.98942400935925</v>
      </c>
      <c r="U83" s="41">
        <v>0.283107748740101</v>
      </c>
      <c r="V83" s="41">
        <v>5.31878555435566</v>
      </c>
      <c r="W83" s="40">
        <v>5.62421229661627</v>
      </c>
      <c r="X83" s="40">
        <v>2.73762883012959</v>
      </c>
    </row>
    <row r="84" spans="18:24">
      <c r="R84" s="40"/>
      <c r="S84" s="41"/>
      <c r="T84" s="41"/>
      <c r="U84" s="41"/>
      <c r="V84" s="41"/>
      <c r="W84" s="40"/>
      <c r="X84" s="40"/>
    </row>
    <row r="85" spans="18:24">
      <c r="R85" s="40">
        <v>6.53282399208064</v>
      </c>
      <c r="S85" s="41">
        <v>13.5893658560691</v>
      </c>
      <c r="T85" s="41">
        <v>0.732784316774657</v>
      </c>
      <c r="U85" s="41">
        <v>0.224409071418287</v>
      </c>
      <c r="V85" s="41">
        <v>6.91987435205185</v>
      </c>
      <c r="W85" s="40">
        <v>5.7264189272858</v>
      </c>
      <c r="X85" s="40">
        <v>3.0201664262167</v>
      </c>
    </row>
    <row r="86" spans="18:24">
      <c r="R86" s="40"/>
      <c r="S86" s="41"/>
      <c r="T86" s="41"/>
      <c r="U86" s="41"/>
      <c r="V86" s="41"/>
      <c r="W86" s="40"/>
      <c r="X86" s="40"/>
    </row>
    <row r="87" spans="18:24">
      <c r="R87" s="40">
        <v>4.47860497480204</v>
      </c>
      <c r="S87" s="41">
        <v>13.6242838397768</v>
      </c>
      <c r="T87" s="41">
        <v>0.566754998920086</v>
      </c>
      <c r="U87" s="41">
        <v>0.277930136357091</v>
      </c>
      <c r="V87" s="41">
        <v>3.97669345212384</v>
      </c>
      <c r="W87" s="40">
        <v>4.72844469042477</v>
      </c>
      <c r="X87" s="40">
        <v>2.1572082074514</v>
      </c>
    </row>
    <row r="88" spans="18:24">
      <c r="R88" s="40"/>
      <c r="S88" s="41"/>
      <c r="T88" s="41"/>
      <c r="U88" s="41"/>
      <c r="V88" s="41"/>
      <c r="W88" s="40"/>
      <c r="X88" s="40"/>
    </row>
    <row r="89" spans="18:24">
      <c r="R89" s="40">
        <v>3.96078837293016</v>
      </c>
      <c r="S89" s="41">
        <v>13.3610547705904</v>
      </c>
      <c r="T89" s="41">
        <v>0.557628822174224</v>
      </c>
      <c r="U89" s="41">
        <v>0.259565860655148</v>
      </c>
      <c r="V89" s="41">
        <v>4.24127897408208</v>
      </c>
      <c r="W89" s="40">
        <v>4.77349832973363</v>
      </c>
      <c r="X89" s="40">
        <v>1.8188002613031</v>
      </c>
    </row>
    <row r="90" spans="18:24">
      <c r="R90" s="40"/>
      <c r="S90" s="41"/>
      <c r="T90" s="41"/>
      <c r="U90" s="41"/>
      <c r="V90" s="41"/>
      <c r="W90" s="40"/>
      <c r="X90" s="40"/>
    </row>
    <row r="91" spans="18:24">
      <c r="R91" s="40">
        <v>3.70962356731459</v>
      </c>
      <c r="S91" s="41">
        <v>13.2850600605112</v>
      </c>
      <c r="T91" s="41">
        <v>0.333483974910007</v>
      </c>
      <c r="U91" s="41">
        <v>0.29003599712023</v>
      </c>
      <c r="V91" s="41">
        <v>3.97603430885528</v>
      </c>
      <c r="W91" s="40">
        <v>4.82484612311016</v>
      </c>
      <c r="X91" s="40">
        <v>1.61390980327574</v>
      </c>
    </row>
    <row r="92" spans="18:24">
      <c r="R92" s="40"/>
      <c r="S92" s="41"/>
      <c r="T92" s="41"/>
      <c r="U92" s="41"/>
      <c r="V92" s="41"/>
      <c r="W92" s="40"/>
      <c r="X92" s="40"/>
    </row>
    <row r="93" spans="18:24">
      <c r="R93" s="40">
        <v>3.18110483765299</v>
      </c>
      <c r="S93" s="41">
        <v>14.1460126763859</v>
      </c>
      <c r="T93" s="41">
        <v>0.306082373110151</v>
      </c>
      <c r="U93" s="41">
        <v>0.281252699784017</v>
      </c>
      <c r="V93" s="41">
        <v>5.29517638588914</v>
      </c>
      <c r="W93" s="40">
        <v>4.84407230741542</v>
      </c>
      <c r="X93" s="40">
        <v>1.66465027348812</v>
      </c>
    </row>
    <row r="94" spans="18:24">
      <c r="R94" s="40"/>
      <c r="S94" s="41"/>
      <c r="T94" s="41"/>
      <c r="U94" s="41"/>
      <c r="V94" s="41"/>
      <c r="W94" s="40"/>
      <c r="X94" s="40"/>
    </row>
    <row r="95" spans="18:24">
      <c r="R95" s="40">
        <v>3.79637988840894</v>
      </c>
      <c r="S95" s="41">
        <v>12.4927975136789</v>
      </c>
      <c r="T95" s="41">
        <v>0.278224493304536</v>
      </c>
      <c r="U95" s="41">
        <v>0.267657824262059</v>
      </c>
      <c r="V95" s="41">
        <v>3.96616270698343</v>
      </c>
      <c r="W95" s="40">
        <v>4.86334182505398</v>
      </c>
      <c r="X95" s="40">
        <v>1.46814604510439</v>
      </c>
    </row>
    <row r="96" spans="18:24">
      <c r="R96" s="40"/>
      <c r="S96" s="41"/>
      <c r="T96" s="41"/>
      <c r="U96" s="41"/>
      <c r="V96" s="41"/>
      <c r="W96" s="40"/>
      <c r="X96" s="40"/>
    </row>
    <row r="97" spans="18:24">
      <c r="R97" s="40">
        <v>4.16270451403888</v>
      </c>
      <c r="S97" s="41">
        <v>11.5411751717063</v>
      </c>
      <c r="T97" s="41">
        <v>0.0454859611231102</v>
      </c>
      <c r="U97" s="41">
        <v>0.291116693556515</v>
      </c>
      <c r="V97" s="41">
        <v>4.32505399568035</v>
      </c>
      <c r="W97" s="40">
        <v>4.88967505759541</v>
      </c>
      <c r="X97" s="40">
        <v>1.47638959521598</v>
      </c>
    </row>
    <row r="98" spans="18:24">
      <c r="R98" s="40"/>
      <c r="S98" s="41"/>
      <c r="T98" s="41"/>
      <c r="U98" s="41"/>
      <c r="V98" s="41"/>
      <c r="W98" s="40"/>
      <c r="X98" s="40"/>
    </row>
    <row r="99" spans="18:24">
      <c r="R99" s="40">
        <v>9.33187418646507</v>
      </c>
      <c r="S99" s="41">
        <v>13.3662097533477</v>
      </c>
      <c r="T99" s="41">
        <v>3.67254305975522</v>
      </c>
      <c r="U99" s="41">
        <v>0.300068746976242</v>
      </c>
      <c r="V99" s="41">
        <v>4.1746959863211</v>
      </c>
      <c r="W99" s="40">
        <v>5.02384278977682</v>
      </c>
      <c r="X99" s="40">
        <v>1.09551404273578</v>
      </c>
    </row>
    <row r="100" spans="18:24">
      <c r="R100" s="40"/>
      <c r="S100" s="41"/>
      <c r="T100" s="41"/>
      <c r="U100" s="41"/>
      <c r="V100" s="41"/>
      <c r="W100" s="40"/>
      <c r="X100" s="40"/>
    </row>
    <row r="101" spans="18:24">
      <c r="R101" s="40">
        <v>14.3711193016559</v>
      </c>
      <c r="S101" s="41">
        <v>11.8245325863931</v>
      </c>
      <c r="T101" s="41">
        <v>7.10016090712743</v>
      </c>
      <c r="U101" s="41">
        <v>0.286541545032397</v>
      </c>
      <c r="V101" s="41">
        <v>8.59858069834414</v>
      </c>
      <c r="W101" s="40">
        <v>6.26744212023037</v>
      </c>
      <c r="X101" s="40">
        <v>1.33144782037437</v>
      </c>
    </row>
    <row r="102" spans="18:24">
      <c r="R102" s="40"/>
      <c r="S102" s="41"/>
      <c r="T102" s="41"/>
      <c r="U102" s="41"/>
      <c r="V102" s="41"/>
      <c r="W102" s="40"/>
      <c r="X102" s="40"/>
    </row>
    <row r="103" spans="18:24">
      <c r="R103" s="40">
        <v>18.4369574658027</v>
      </c>
      <c r="S103" s="41">
        <v>17.9654044225342</v>
      </c>
      <c r="T103" s="41">
        <v>10.1473244888409</v>
      </c>
      <c r="U103" s="41">
        <v>0.283136665586753</v>
      </c>
      <c r="V103" s="41">
        <v>9.73029187544995</v>
      </c>
      <c r="W103" s="40">
        <v>6.34381798776099</v>
      </c>
      <c r="X103" s="40">
        <v>1.42593245062275</v>
      </c>
    </row>
    <row r="104" spans="18:24">
      <c r="R104" s="40"/>
      <c r="S104" s="41"/>
      <c r="T104" s="41"/>
      <c r="U104" s="41"/>
      <c r="V104" s="41"/>
      <c r="W104" s="40"/>
      <c r="X104" s="40"/>
    </row>
    <row r="105" spans="18:24">
      <c r="R105" s="40">
        <v>22.4165007955364</v>
      </c>
      <c r="S105" s="41">
        <v>20.0747168571634</v>
      </c>
      <c r="T105" s="41">
        <v>13.1375049892009</v>
      </c>
      <c r="U105" s="41">
        <v>0.271473882829374</v>
      </c>
      <c r="V105" s="41">
        <v>9.12259878689705</v>
      </c>
      <c r="W105" s="40">
        <v>6.08507524838013</v>
      </c>
      <c r="X105" s="40">
        <v>1.1381571149388</v>
      </c>
    </row>
    <row r="106" spans="18:24">
      <c r="R106" s="40"/>
      <c r="S106" s="41"/>
      <c r="T106" s="41"/>
      <c r="U106" s="41"/>
      <c r="V106" s="41"/>
      <c r="W106" s="40"/>
      <c r="X106" s="40"/>
    </row>
    <row r="107" spans="18:24">
      <c r="R107" s="40">
        <v>24.9795656911447</v>
      </c>
      <c r="S107" s="41">
        <v>13.8804174541757</v>
      </c>
      <c r="T107" s="41">
        <v>16.4043334305256</v>
      </c>
      <c r="U107" s="41">
        <v>0.229978401727862</v>
      </c>
      <c r="V107" s="41">
        <v>8.62444740820733</v>
      </c>
      <c r="W107" s="40">
        <v>6.01938750539955</v>
      </c>
      <c r="X107" s="40">
        <v>0.834059620230382</v>
      </c>
    </row>
    <row r="108" spans="18:24">
      <c r="R108" s="40"/>
      <c r="S108" s="41"/>
      <c r="T108" s="41"/>
      <c r="U108" s="41"/>
      <c r="V108" s="41"/>
      <c r="W108" s="40"/>
      <c r="X108" s="40"/>
    </row>
    <row r="109" spans="18:24">
      <c r="R109" s="40">
        <v>29.0596872930166</v>
      </c>
      <c r="S109" s="41">
        <v>13.3981537637293</v>
      </c>
      <c r="T109" s="41">
        <v>20.158868149748</v>
      </c>
      <c r="U109" s="41">
        <v>0.22080699337653</v>
      </c>
      <c r="V109" s="41">
        <v>8.83842361051114</v>
      </c>
      <c r="W109" s="40">
        <v>5.96751819294456</v>
      </c>
      <c r="X109" s="40">
        <v>0.783481309035278</v>
      </c>
    </row>
    <row r="110" spans="18:24">
      <c r="R110" s="40"/>
      <c r="S110" s="41"/>
      <c r="T110" s="41"/>
      <c r="U110" s="41"/>
      <c r="V110" s="41"/>
      <c r="W110" s="40"/>
      <c r="X110" s="40"/>
    </row>
    <row r="111" spans="18:24">
      <c r="R111" s="40">
        <v>32.9619931389489</v>
      </c>
      <c r="S111" s="41">
        <v>12.9604788513679</v>
      </c>
      <c r="T111" s="41">
        <v>23.9209918430526</v>
      </c>
      <c r="U111" s="41">
        <v>0.208793982109431</v>
      </c>
      <c r="V111" s="41">
        <v>9.24903236861051</v>
      </c>
      <c r="W111" s="40">
        <v>5.9401244276458</v>
      </c>
      <c r="X111" s="40">
        <v>0.778741576421886</v>
      </c>
    </row>
    <row r="112" spans="18:24">
      <c r="R112" s="40"/>
      <c r="S112" s="41"/>
      <c r="T112" s="41"/>
      <c r="U112" s="41"/>
      <c r="V112" s="41"/>
      <c r="W112" s="40"/>
      <c r="X112" s="40"/>
    </row>
    <row r="113" spans="18:24">
      <c r="R113" s="40">
        <v>36.8263438084951</v>
      </c>
      <c r="S113" s="41">
        <v>12.7614418021202</v>
      </c>
      <c r="T113" s="41">
        <v>27.6670884665227</v>
      </c>
      <c r="U113" s="41">
        <v>0.19772303862491</v>
      </c>
      <c r="V113" s="41">
        <v>9.53657014038876</v>
      </c>
      <c r="W113" s="40">
        <v>5.90413438804896</v>
      </c>
      <c r="X113" s="40">
        <v>0.761985513466524</v>
      </c>
    </row>
    <row r="114" spans="18:24">
      <c r="R114" s="40"/>
      <c r="S114" s="41"/>
      <c r="T114" s="41"/>
      <c r="U114" s="41"/>
      <c r="V114" s="41"/>
      <c r="W114" s="40"/>
      <c r="X114" s="40"/>
    </row>
    <row r="115" spans="18:24">
      <c r="R115" s="40">
        <v>40.8242093952483</v>
      </c>
      <c r="S115" s="41">
        <v>12.6123477663679</v>
      </c>
      <c r="T115" s="41">
        <v>31.4091537365011</v>
      </c>
      <c r="U115" s="41">
        <v>0.191136920590353</v>
      </c>
      <c r="V115" s="41">
        <v>9.93832315334772</v>
      </c>
      <c r="W115" s="40">
        <v>5.90712625629948</v>
      </c>
      <c r="X115" s="40">
        <v>0.811281886760257</v>
      </c>
    </row>
    <row r="116" spans="18:24">
      <c r="R116" s="40"/>
      <c r="S116" s="41"/>
      <c r="T116" s="41"/>
      <c r="U116" s="41"/>
      <c r="V116" s="41"/>
      <c r="W116" s="40"/>
      <c r="X116" s="40"/>
    </row>
    <row r="117" spans="18:24">
      <c r="R117" s="40">
        <v>44.8130499640029</v>
      </c>
      <c r="S117" s="41">
        <v>12.141351671951</v>
      </c>
      <c r="T117" s="41">
        <v>35.1587776781857</v>
      </c>
      <c r="U117" s="41">
        <v>0.184470892800576</v>
      </c>
      <c r="V117" s="41">
        <v>10.4757816558675</v>
      </c>
      <c r="W117" s="40">
        <v>5.94299202303817</v>
      </c>
      <c r="X117" s="40">
        <v>0.829548976601873</v>
      </c>
    </row>
    <row r="118" spans="18:24">
      <c r="R118" s="40"/>
      <c r="S118" s="41"/>
      <c r="T118" s="41"/>
      <c r="U118" s="41"/>
      <c r="V118" s="41"/>
      <c r="W118" s="40"/>
      <c r="X118" s="40"/>
    </row>
    <row r="119" spans="18:24">
      <c r="R119" s="40">
        <v>49.5830069474442</v>
      </c>
      <c r="S119" s="41">
        <v>13.1562429538157</v>
      </c>
      <c r="T119" s="41">
        <v>38.943287688985</v>
      </c>
      <c r="U119" s="41">
        <v>0.206831013858891</v>
      </c>
      <c r="V119" s="41">
        <v>11.6430376313895</v>
      </c>
      <c r="W119" s="40">
        <v>5.98489822894169</v>
      </c>
      <c r="X119" s="40">
        <v>0.872650285817135</v>
      </c>
    </row>
    <row r="120" spans="18:24">
      <c r="R120" s="40"/>
      <c r="S120" s="41"/>
      <c r="T120" s="41"/>
      <c r="U120" s="41"/>
      <c r="V120" s="41"/>
      <c r="W120" s="40"/>
      <c r="X120" s="40"/>
    </row>
    <row r="121" spans="18:24">
      <c r="R121" s="40">
        <v>54.2210193664506</v>
      </c>
      <c r="S121" s="41">
        <v>13.3544141658423</v>
      </c>
      <c r="T121" s="41">
        <v>42.7183696184305</v>
      </c>
      <c r="U121" s="41">
        <v>0.228071112562995</v>
      </c>
      <c r="V121" s="41">
        <v>12.9560825197984</v>
      </c>
      <c r="W121" s="40">
        <v>6.1767572786177</v>
      </c>
      <c r="X121" s="40">
        <v>1.38662187760979</v>
      </c>
    </row>
    <row r="122" spans="18:24">
      <c r="R122" s="40"/>
      <c r="S122" s="41"/>
      <c r="T122" s="41"/>
      <c r="U122" s="41"/>
      <c r="V122" s="41"/>
      <c r="W122" s="40"/>
      <c r="X122" s="40"/>
    </row>
    <row r="123" spans="18:24">
      <c r="R123" s="40">
        <v>58.8573679265659</v>
      </c>
      <c r="S123" s="41">
        <v>13.6514775459395</v>
      </c>
      <c r="T123" s="41">
        <v>46.5503835853133</v>
      </c>
      <c r="U123" s="41">
        <v>0.227486358639309</v>
      </c>
      <c r="V123" s="41">
        <v>13.9270801079914</v>
      </c>
      <c r="W123" s="40">
        <v>6.23413697264218</v>
      </c>
      <c r="X123" s="40">
        <v>1.49600539164867</v>
      </c>
    </row>
    <row r="124" spans="18:24">
      <c r="R124" s="40"/>
      <c r="S124" s="41"/>
      <c r="T124" s="41"/>
      <c r="U124" s="41"/>
      <c r="V124" s="41"/>
      <c r="W124" s="40"/>
      <c r="X124" s="40"/>
    </row>
    <row r="125" spans="18:24">
      <c r="R125" s="40">
        <v>63.4869935925127</v>
      </c>
      <c r="S125" s="41">
        <v>14.6368014951764</v>
      </c>
      <c r="T125" s="41">
        <v>50.3000661627068</v>
      </c>
      <c r="U125" s="41">
        <v>0.219559334269258</v>
      </c>
      <c r="V125" s="41">
        <v>14.2407446220302</v>
      </c>
      <c r="W125" s="40">
        <v>6.01260121310296</v>
      </c>
      <c r="X125" s="40">
        <v>1.18867254741541</v>
      </c>
    </row>
    <row r="126" spans="18:24">
      <c r="R126" s="40"/>
      <c r="S126" s="41"/>
      <c r="T126" s="41"/>
      <c r="U126" s="41"/>
      <c r="V126" s="41"/>
      <c r="W126" s="40"/>
      <c r="X126" s="40"/>
    </row>
    <row r="127" spans="18:24">
      <c r="R127" s="40">
        <v>68.0622812455005</v>
      </c>
      <c r="S127" s="41">
        <v>14.6974385206695</v>
      </c>
      <c r="T127" s="41">
        <v>54.0754887329013</v>
      </c>
      <c r="U127" s="41">
        <v>0.203810299280058</v>
      </c>
      <c r="V127" s="41">
        <v>14.7462530021598</v>
      </c>
      <c r="W127" s="40">
        <v>5.98071831533477</v>
      </c>
      <c r="X127" s="40">
        <v>1.24207858279338</v>
      </c>
    </row>
    <row r="128" spans="18:24">
      <c r="R128" s="40"/>
      <c r="S128" s="41"/>
      <c r="T128" s="41"/>
      <c r="U128" s="41"/>
      <c r="V128" s="41"/>
      <c r="W128" s="40"/>
      <c r="X128" s="40"/>
    </row>
    <row r="129" spans="18:24">
      <c r="R129" s="40">
        <v>73.4038534917208</v>
      </c>
      <c r="S129" s="41">
        <v>15.1692318685385</v>
      </c>
      <c r="T129" s="41">
        <v>58.1859480921526</v>
      </c>
      <c r="U129" s="41">
        <v>0.222067629013679</v>
      </c>
      <c r="V129" s="41">
        <v>15.5703342548596</v>
      </c>
      <c r="W129" s="40">
        <v>6.12847668826494</v>
      </c>
      <c r="X129" s="40">
        <v>1.37717956900648</v>
      </c>
    </row>
    <row r="130" spans="18:24">
      <c r="R130" s="40"/>
      <c r="S130" s="41"/>
      <c r="T130" s="41"/>
      <c r="U130" s="41"/>
      <c r="V130" s="41"/>
      <c r="W130" s="40"/>
      <c r="X130" s="40"/>
    </row>
    <row r="131" spans="18:24">
      <c r="R131" s="40">
        <v>78.860638696904</v>
      </c>
      <c r="S131" s="41">
        <v>16.2548529903528</v>
      </c>
      <c r="T131" s="41">
        <v>62.3108603671704</v>
      </c>
      <c r="U131" s="41">
        <v>0.240727630165587</v>
      </c>
      <c r="V131" s="41">
        <v>16.3653886393089</v>
      </c>
      <c r="W131" s="40">
        <v>6.18154435925127</v>
      </c>
      <c r="X131" s="40">
        <v>1.48816349460043</v>
      </c>
    </row>
    <row r="132" spans="18:24">
      <c r="R132" s="40"/>
      <c r="S132" s="41"/>
      <c r="T132" s="41"/>
      <c r="U132" s="41"/>
      <c r="V132" s="41"/>
      <c r="W132" s="40"/>
      <c r="X132" s="40"/>
    </row>
    <row r="133" spans="18:24">
      <c r="R133" s="40">
        <v>84.417670086393</v>
      </c>
      <c r="S133" s="41">
        <v>17.4450108325054</v>
      </c>
      <c r="T133" s="41">
        <v>66.4234156587473</v>
      </c>
      <c r="U133" s="41">
        <v>0.246945681029518</v>
      </c>
      <c r="V133" s="41">
        <v>17.187451400288</v>
      </c>
      <c r="W133" s="40">
        <v>6.24988329013678</v>
      </c>
      <c r="X133" s="40">
        <v>1.55264182579914</v>
      </c>
    </row>
    <row r="134" spans="18:24">
      <c r="R134" s="40"/>
      <c r="S134" s="41"/>
      <c r="T134" s="41"/>
      <c r="U134" s="41"/>
      <c r="V134" s="41"/>
      <c r="W134" s="40"/>
      <c r="X134" s="40"/>
    </row>
    <row r="135" spans="18:24">
      <c r="R135" s="40">
        <v>89.8903617710585</v>
      </c>
      <c r="S135" s="41">
        <v>19.1518170306695</v>
      </c>
      <c r="T135" s="41">
        <v>70.5453323254141</v>
      </c>
      <c r="U135" s="41">
        <v>0.259961433117351</v>
      </c>
      <c r="V135" s="41">
        <v>17.8772401223902</v>
      </c>
      <c r="W135" s="40">
        <v>6.28224671706264</v>
      </c>
      <c r="X135" s="40">
        <v>1.58262526343772</v>
      </c>
    </row>
    <row r="136" spans="18:24">
      <c r="R136" s="40"/>
      <c r="S136" s="41"/>
      <c r="T136" s="41"/>
      <c r="U136" s="41"/>
      <c r="V136" s="41"/>
      <c r="W136" s="40"/>
      <c r="X136" s="40"/>
    </row>
    <row r="137" spans="18:24">
      <c r="R137" s="40">
        <v>95.3633478401727</v>
      </c>
      <c r="S137" s="41">
        <v>21.2073111889849</v>
      </c>
      <c r="T137" s="41">
        <v>74.6630121670265</v>
      </c>
      <c r="U137" s="41">
        <v>0.268211439596832</v>
      </c>
      <c r="V137" s="41">
        <v>18.4577401295896</v>
      </c>
      <c r="W137" s="40">
        <v>6.31310456083513</v>
      </c>
      <c r="X137" s="40">
        <v>1.60806765644348</v>
      </c>
    </row>
    <row r="138" spans="18:24">
      <c r="R138" s="40"/>
      <c r="S138" s="41"/>
      <c r="T138" s="41"/>
      <c r="U138" s="41"/>
      <c r="V138" s="41"/>
      <c r="W138" s="40"/>
      <c r="X138" s="40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K45" sqref="K45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L11" s="8">
        <f>N11*1000</f>
        <v>143220.2336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41" si="0">N12*1000</f>
        <v>150114.7371</v>
      </c>
      <c r="N12" s="27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7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7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7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7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7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7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7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7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7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7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7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7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7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7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7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7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7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7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8">
        <f t="shared" si="0"/>
        <v>70793.11405</v>
      </c>
      <c r="N31" s="27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8">
        <f t="shared" si="0"/>
        <v>63355.52275</v>
      </c>
      <c r="N32" s="27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8">
        <f t="shared" si="0"/>
        <v>56326.52758</v>
      </c>
      <c r="N33" s="27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8">
        <f t="shared" si="0"/>
        <v>49805.5338</v>
      </c>
      <c r="N34" s="27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8">
        <f t="shared" si="0"/>
        <v>43686.05709</v>
      </c>
      <c r="N35" s="27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8">
        <f t="shared" si="0"/>
        <v>37993.98822</v>
      </c>
      <c r="N36" s="27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8">
        <f t="shared" si="0"/>
        <v>32649.12163</v>
      </c>
      <c r="N37" s="27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8">
        <f t="shared" si="0"/>
        <v>27618.51744</v>
      </c>
      <c r="N38" s="27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8">
        <f t="shared" si="0"/>
        <v>22924.78914</v>
      </c>
      <c r="N39" s="27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8">
        <f t="shared" si="0"/>
        <v>18579.79972</v>
      </c>
      <c r="N40" s="27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8">
        <f t="shared" si="0"/>
        <v>14766.73454</v>
      </c>
      <c r="N41" s="27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40</v>
      </c>
      <c r="K10" s="8" t="s">
        <v>13</v>
      </c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 t="s">
        <v>114</v>
      </c>
      <c r="B11" s="8"/>
      <c r="C11" s="23" t="s">
        <v>115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3:31">
      <c r="C39" s="25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3:31">
      <c r="C40" s="25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3:31">
      <c r="C41" s="25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3:31">
      <c r="C42" s="23"/>
      <c r="H42" s="8"/>
      <c r="I42" s="8"/>
      <c r="J42" s="8"/>
      <c r="K42" s="8"/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/>
      <c r="I43" s="8"/>
      <c r="J43" s="8"/>
      <c r="K43" s="8"/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/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 t="s">
        <v>2</v>
      </c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spans="1:31">
      <c r="A42" s="8" t="s">
        <v>119</v>
      </c>
      <c r="C42" s="23" t="s">
        <v>120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121</v>
      </c>
      <c r="C42" s="29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107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7" t="s">
        <v>108</v>
      </c>
      <c r="Z2" s="27" t="s">
        <v>109</v>
      </c>
      <c r="AA2" s="27" t="s">
        <v>110</v>
      </c>
      <c r="AB2" s="27" t="s">
        <v>111</v>
      </c>
      <c r="AC2" s="27">
        <v>2020</v>
      </c>
      <c r="AD2" s="27">
        <v>0</v>
      </c>
      <c r="AE2" s="27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7" t="s">
        <v>108</v>
      </c>
      <c r="Z3" s="27" t="s">
        <v>109</v>
      </c>
      <c r="AA3" s="27" t="s">
        <v>110</v>
      </c>
      <c r="AB3" s="27" t="s">
        <v>111</v>
      </c>
      <c r="AC3" s="27">
        <v>2021</v>
      </c>
      <c r="AD3" s="60" t="s">
        <v>112</v>
      </c>
      <c r="AE3" s="27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7" t="s">
        <v>108</v>
      </c>
      <c r="Z4" s="27" t="s">
        <v>109</v>
      </c>
      <c r="AA4" s="27" t="s">
        <v>110</v>
      </c>
      <c r="AB4" s="27" t="s">
        <v>111</v>
      </c>
      <c r="AC4" s="27">
        <v>2022</v>
      </c>
      <c r="AD4" s="60" t="s">
        <v>113</v>
      </c>
      <c r="AE4" s="27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7" t="s">
        <v>108</v>
      </c>
      <c r="Z5" s="27" t="s">
        <v>109</v>
      </c>
      <c r="AA5" s="27" t="s">
        <v>110</v>
      </c>
      <c r="AB5" s="27" t="s">
        <v>111</v>
      </c>
      <c r="AC5" s="27">
        <v>2023</v>
      </c>
      <c r="AD5" s="27">
        <v>0.000401</v>
      </c>
      <c r="AE5" s="27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7" t="s">
        <v>108</v>
      </c>
      <c r="Z6" s="27" t="s">
        <v>109</v>
      </c>
      <c r="AA6" s="27" t="s">
        <v>110</v>
      </c>
      <c r="AB6" s="27" t="s">
        <v>111</v>
      </c>
      <c r="AC6" s="27">
        <v>2024</v>
      </c>
      <c r="AD6" s="27">
        <v>0.002855</v>
      </c>
      <c r="AE6" s="27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7" t="s">
        <v>108</v>
      </c>
      <c r="Z7" s="27" t="s">
        <v>109</v>
      </c>
      <c r="AA7" s="27" t="s">
        <v>110</v>
      </c>
      <c r="AB7" s="27" t="s">
        <v>111</v>
      </c>
      <c r="AC7" s="27">
        <v>2025</v>
      </c>
      <c r="AD7" s="27">
        <v>0.006696</v>
      </c>
      <c r="AE7" s="27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7" t="s">
        <v>108</v>
      </c>
      <c r="Z8" s="27" t="s">
        <v>109</v>
      </c>
      <c r="AA8" s="27" t="s">
        <v>110</v>
      </c>
      <c r="AB8" s="27" t="s">
        <v>111</v>
      </c>
      <c r="AC8" s="27">
        <v>2026</v>
      </c>
      <c r="AD8" s="27">
        <v>0.013627</v>
      </c>
      <c r="AE8" s="27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7" t="s">
        <v>108</v>
      </c>
      <c r="Z9" s="27" t="s">
        <v>109</v>
      </c>
      <c r="AA9" s="27" t="s">
        <v>110</v>
      </c>
      <c r="AB9" s="27" t="s">
        <v>111</v>
      </c>
      <c r="AC9" s="27">
        <v>2027</v>
      </c>
      <c r="AD9" s="27">
        <v>0.022642</v>
      </c>
      <c r="AE9" s="27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7" t="s">
        <v>108</v>
      </c>
      <c r="Z10" s="27" t="s">
        <v>109</v>
      </c>
      <c r="AA10" s="27" t="s">
        <v>110</v>
      </c>
      <c r="AB10" s="27" t="s">
        <v>111</v>
      </c>
      <c r="AC10" s="27">
        <v>2028</v>
      </c>
      <c r="AD10" s="27">
        <v>0.035372</v>
      </c>
      <c r="AE10" s="27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7" t="s">
        <v>108</v>
      </c>
      <c r="Z11" s="27" t="s">
        <v>109</v>
      </c>
      <c r="AA11" s="27" t="s">
        <v>110</v>
      </c>
      <c r="AB11" s="27" t="s">
        <v>111</v>
      </c>
      <c r="AC11" s="27">
        <v>2029</v>
      </c>
      <c r="AD11" s="27">
        <v>0.051662</v>
      </c>
      <c r="AE11" s="27">
        <v>6.89636038</v>
      </c>
    </row>
    <row r="12" spans="1:31">
      <c r="A12" s="8"/>
      <c r="B12" s="8"/>
      <c r="C12" s="25"/>
      <c r="D12" s="8"/>
      <c r="E12" s="8"/>
      <c r="F12" s="8"/>
      <c r="G12" s="24"/>
      <c r="H12" s="8"/>
      <c r="I12" s="8"/>
      <c r="J12" s="8"/>
      <c r="K12" s="8"/>
      <c r="Y12" s="27" t="s">
        <v>108</v>
      </c>
      <c r="Z12" s="27" t="s">
        <v>109</v>
      </c>
      <c r="AA12" s="27" t="s">
        <v>110</v>
      </c>
      <c r="AB12" s="27" t="s">
        <v>111</v>
      </c>
      <c r="AC12" s="27">
        <v>2030</v>
      </c>
      <c r="AD12" s="27">
        <v>0.0744</v>
      </c>
      <c r="AE12" s="27">
        <v>9.931656</v>
      </c>
    </row>
    <row r="13" spans="1:31">
      <c r="A13" s="8"/>
      <c r="B13" s="8"/>
      <c r="C13" s="25"/>
      <c r="D13" s="8"/>
      <c r="E13" s="8"/>
      <c r="F13" s="8"/>
      <c r="G13" s="24"/>
      <c r="H13" s="8"/>
      <c r="I13" s="8"/>
      <c r="J13" s="8"/>
      <c r="K13" s="8"/>
      <c r="Y13" s="27" t="s">
        <v>108</v>
      </c>
      <c r="Z13" s="27" t="s">
        <v>109</v>
      </c>
      <c r="AA13" s="27" t="s">
        <v>110</v>
      </c>
      <c r="AB13" s="27" t="s">
        <v>111</v>
      </c>
      <c r="AC13" s="27">
        <v>2031</v>
      </c>
      <c r="AD13" s="27">
        <v>0.104798</v>
      </c>
      <c r="AE13" s="27">
        <v>13.98948502</v>
      </c>
    </row>
    <row r="14" spans="3:31">
      <c r="C14" s="25"/>
      <c r="D14" s="8"/>
      <c r="E14" s="8"/>
      <c r="F14" s="8"/>
      <c r="G14" s="24"/>
      <c r="H14" s="8"/>
      <c r="I14" s="8"/>
      <c r="J14" s="8"/>
      <c r="K14" s="8"/>
      <c r="Y14" s="27" t="s">
        <v>108</v>
      </c>
      <c r="Z14" s="27" t="s">
        <v>109</v>
      </c>
      <c r="AA14" s="27" t="s">
        <v>110</v>
      </c>
      <c r="AB14" s="27" t="s">
        <v>111</v>
      </c>
      <c r="AC14" s="27">
        <v>2032</v>
      </c>
      <c r="AD14" s="27">
        <v>0.14269</v>
      </c>
      <c r="AE14" s="27">
        <v>19.0476881</v>
      </c>
    </row>
    <row r="15" spans="3:31">
      <c r="C15" s="25"/>
      <c r="D15" s="8"/>
      <c r="E15" s="8"/>
      <c r="F15" s="8"/>
      <c r="G15" s="24"/>
      <c r="H15" s="8"/>
      <c r="I15" s="8"/>
      <c r="J15" s="8"/>
      <c r="K15" s="8"/>
      <c r="Y15" s="27" t="s">
        <v>108</v>
      </c>
      <c r="Z15" s="27" t="s">
        <v>109</v>
      </c>
      <c r="AA15" s="27" t="s">
        <v>110</v>
      </c>
      <c r="AB15" s="27" t="s">
        <v>111</v>
      </c>
      <c r="AC15" s="27">
        <v>2033</v>
      </c>
      <c r="AD15" s="27">
        <v>0.186743</v>
      </c>
      <c r="AE15" s="27">
        <v>24.92832307</v>
      </c>
    </row>
    <row r="16" spans="3:31">
      <c r="C16" s="25"/>
      <c r="D16" s="8"/>
      <c r="E16" s="8"/>
      <c r="F16" s="8"/>
      <c r="G16" s="24"/>
      <c r="H16" s="8"/>
      <c r="I16" s="8"/>
      <c r="J16" s="8"/>
      <c r="K16" s="8"/>
      <c r="Y16" s="27" t="s">
        <v>108</v>
      </c>
      <c r="Z16" s="27" t="s">
        <v>109</v>
      </c>
      <c r="AA16" s="27" t="s">
        <v>110</v>
      </c>
      <c r="AB16" s="27" t="s">
        <v>111</v>
      </c>
      <c r="AC16" s="27">
        <v>2034</v>
      </c>
      <c r="AD16" s="27">
        <v>0.235082</v>
      </c>
      <c r="AE16" s="27">
        <v>31.38109618</v>
      </c>
    </row>
    <row r="17" spans="3:31">
      <c r="C17" s="25"/>
      <c r="D17" s="8"/>
      <c r="E17" s="8"/>
      <c r="F17" s="8"/>
      <c r="G17" s="24"/>
      <c r="H17" s="8"/>
      <c r="I17" s="8"/>
      <c r="J17" s="8"/>
      <c r="K17" s="8"/>
      <c r="Y17" s="27" t="s">
        <v>108</v>
      </c>
      <c r="Z17" s="27" t="s">
        <v>109</v>
      </c>
      <c r="AA17" s="27" t="s">
        <v>110</v>
      </c>
      <c r="AB17" s="27" t="s">
        <v>111</v>
      </c>
      <c r="AC17" s="27">
        <v>2035</v>
      </c>
      <c r="AD17" s="27">
        <v>0.295196</v>
      </c>
      <c r="AE17" s="27">
        <v>39.40571404</v>
      </c>
    </row>
    <row r="18" spans="3:31">
      <c r="C18" s="25"/>
      <c r="D18" s="8"/>
      <c r="E18" s="8"/>
      <c r="F18" s="8"/>
      <c r="G18" s="24"/>
      <c r="H18" s="8"/>
      <c r="I18" s="8"/>
      <c r="J18" s="8"/>
      <c r="K18" s="8"/>
      <c r="Y18" s="27" t="s">
        <v>108</v>
      </c>
      <c r="Z18" s="27" t="s">
        <v>109</v>
      </c>
      <c r="AA18" s="27" t="s">
        <v>110</v>
      </c>
      <c r="AB18" s="27" t="s">
        <v>111</v>
      </c>
      <c r="AC18" s="27">
        <v>2036</v>
      </c>
      <c r="AD18" s="27">
        <v>0.367819</v>
      </c>
      <c r="AE18" s="27">
        <v>49.10015831</v>
      </c>
    </row>
    <row r="19" spans="3:31">
      <c r="C19" s="25"/>
      <c r="D19" s="8"/>
      <c r="E19" s="8"/>
      <c r="F19" s="8"/>
      <c r="G19" s="24"/>
      <c r="H19" s="8"/>
      <c r="I19" s="8"/>
      <c r="J19" s="8"/>
      <c r="K19" s="8"/>
      <c r="Y19" s="27" t="s">
        <v>108</v>
      </c>
      <c r="Z19" s="27" t="s">
        <v>109</v>
      </c>
      <c r="AA19" s="27" t="s">
        <v>110</v>
      </c>
      <c r="AB19" s="27" t="s">
        <v>111</v>
      </c>
      <c r="AC19" s="27">
        <v>2037</v>
      </c>
      <c r="AD19" s="27">
        <v>0.441897</v>
      </c>
      <c r="AE19" s="27">
        <v>58.98883053</v>
      </c>
    </row>
    <row r="20" spans="3:31">
      <c r="C20" s="25"/>
      <c r="D20" s="8"/>
      <c r="E20" s="8"/>
      <c r="F20" s="8"/>
      <c r="G20" s="24"/>
      <c r="H20" s="8"/>
      <c r="I20" s="8"/>
      <c r="J20" s="8"/>
      <c r="K20" s="8"/>
      <c r="Y20" s="27" t="s">
        <v>108</v>
      </c>
      <c r="Z20" s="27" t="s">
        <v>109</v>
      </c>
      <c r="AA20" s="27" t="s">
        <v>110</v>
      </c>
      <c r="AB20" s="27" t="s">
        <v>111</v>
      </c>
      <c r="AC20" s="27">
        <v>2038</v>
      </c>
      <c r="AD20" s="27">
        <v>0.516928</v>
      </c>
      <c r="AE20" s="27">
        <v>69.00471872</v>
      </c>
    </row>
    <row r="21" spans="3:31">
      <c r="C21" s="25"/>
      <c r="D21" s="8"/>
      <c r="E21" s="8"/>
      <c r="F21" s="8"/>
      <c r="G21" s="24"/>
      <c r="H21" s="8"/>
      <c r="I21" s="8"/>
      <c r="J21" s="8"/>
      <c r="K21" s="8"/>
      <c r="Y21" s="27" t="s">
        <v>108</v>
      </c>
      <c r="Z21" s="27" t="s">
        <v>109</v>
      </c>
      <c r="AA21" s="27" t="s">
        <v>110</v>
      </c>
      <c r="AB21" s="27" t="s">
        <v>111</v>
      </c>
      <c r="AC21" s="27">
        <v>2039</v>
      </c>
      <c r="AD21" s="27">
        <v>0.590477</v>
      </c>
      <c r="AE21" s="27">
        <v>78.82277473</v>
      </c>
    </row>
    <row r="22" spans="3:31">
      <c r="C22" s="25"/>
      <c r="D22" s="8"/>
      <c r="E22" s="8"/>
      <c r="F22" s="8"/>
      <c r="G22" s="24"/>
      <c r="H22" s="8"/>
      <c r="I22" s="8"/>
      <c r="J22" s="8"/>
      <c r="K22" s="8"/>
      <c r="Y22" s="27" t="s">
        <v>108</v>
      </c>
      <c r="Z22" s="27" t="s">
        <v>109</v>
      </c>
      <c r="AA22" s="27" t="s">
        <v>110</v>
      </c>
      <c r="AB22" s="27" t="s">
        <v>111</v>
      </c>
      <c r="AC22" s="27">
        <v>2040</v>
      </c>
      <c r="AD22" s="27">
        <v>0.662993</v>
      </c>
      <c r="AE22" s="27">
        <v>88.50293557</v>
      </c>
    </row>
    <row r="23" spans="3:31">
      <c r="C23" s="25"/>
      <c r="D23" s="8"/>
      <c r="E23" s="8"/>
      <c r="F23" s="8"/>
      <c r="G23" s="24"/>
      <c r="H23" s="8"/>
      <c r="I23" s="8"/>
      <c r="J23" s="8"/>
      <c r="K23" s="8"/>
      <c r="Y23" s="27" t="s">
        <v>108</v>
      </c>
      <c r="Z23" s="27" t="s">
        <v>109</v>
      </c>
      <c r="AA23" s="27" t="s">
        <v>110</v>
      </c>
      <c r="AB23" s="27" t="s">
        <v>111</v>
      </c>
      <c r="AC23" s="27">
        <v>2041</v>
      </c>
      <c r="AD23" s="27">
        <v>0.743988</v>
      </c>
      <c r="AE23" s="27">
        <v>99.31495812</v>
      </c>
    </row>
    <row r="24" spans="3:31">
      <c r="C24" s="25"/>
      <c r="D24" s="8"/>
      <c r="E24" s="8"/>
      <c r="F24" s="8"/>
      <c r="G24" s="24"/>
      <c r="H24" s="8"/>
      <c r="I24" s="8"/>
      <c r="J24" s="8"/>
      <c r="K24" s="8"/>
      <c r="Y24" s="27" t="s">
        <v>108</v>
      </c>
      <c r="Z24" s="27" t="s">
        <v>109</v>
      </c>
      <c r="AA24" s="27" t="s">
        <v>110</v>
      </c>
      <c r="AB24" s="27" t="s">
        <v>111</v>
      </c>
      <c r="AC24" s="27">
        <v>2042</v>
      </c>
      <c r="AD24" s="27">
        <v>0.82307</v>
      </c>
      <c r="AE24" s="27">
        <v>109.8716143</v>
      </c>
    </row>
    <row r="25" spans="3:31">
      <c r="C25" s="25"/>
      <c r="D25" s="8"/>
      <c r="E25" s="8"/>
      <c r="F25" s="8"/>
      <c r="G25" s="24"/>
      <c r="H25" s="8"/>
      <c r="I25" s="8"/>
      <c r="J25" s="8"/>
      <c r="K25" s="8"/>
      <c r="Y25" s="27" t="s">
        <v>108</v>
      </c>
      <c r="Z25" s="27" t="s">
        <v>109</v>
      </c>
      <c r="AA25" s="27" t="s">
        <v>110</v>
      </c>
      <c r="AB25" s="27" t="s">
        <v>111</v>
      </c>
      <c r="AC25" s="27">
        <v>2043</v>
      </c>
      <c r="AD25" s="27">
        <v>0.908429</v>
      </c>
      <c r="AE25" s="27">
        <v>121.26618721</v>
      </c>
    </row>
    <row r="26" spans="3:31">
      <c r="C26" s="25"/>
      <c r="D26" s="8"/>
      <c r="E26" s="8"/>
      <c r="F26" s="8"/>
      <c r="G26" s="24"/>
      <c r="H26" s="8"/>
      <c r="I26" s="8"/>
      <c r="J26" s="8"/>
      <c r="K26" s="8"/>
      <c r="Y26" s="27" t="s">
        <v>108</v>
      </c>
      <c r="Z26" s="27" t="s">
        <v>109</v>
      </c>
      <c r="AA26" s="27" t="s">
        <v>110</v>
      </c>
      <c r="AB26" s="27" t="s">
        <v>111</v>
      </c>
      <c r="AC26" s="27">
        <v>2044</v>
      </c>
      <c r="AD26" s="27">
        <v>0.992002</v>
      </c>
      <c r="AE26" s="27">
        <v>132.42234698</v>
      </c>
    </row>
    <row r="27" spans="3:31">
      <c r="C27" s="25"/>
      <c r="D27" s="8"/>
      <c r="E27" s="8"/>
      <c r="F27" s="8"/>
      <c r="G27" s="24"/>
      <c r="H27" s="8"/>
      <c r="I27" s="8"/>
      <c r="J27" s="8"/>
      <c r="K27" s="8"/>
      <c r="Y27" s="27" t="s">
        <v>108</v>
      </c>
      <c r="Z27" s="27" t="s">
        <v>109</v>
      </c>
      <c r="AA27" s="27" t="s">
        <v>110</v>
      </c>
      <c r="AB27" s="27" t="s">
        <v>111</v>
      </c>
      <c r="AC27" s="27">
        <v>2045</v>
      </c>
      <c r="AD27" s="27">
        <v>1.073823</v>
      </c>
      <c r="AE27" s="27">
        <v>143.34463227</v>
      </c>
    </row>
    <row r="28" spans="3:31">
      <c r="C28" s="25"/>
      <c r="D28" s="8"/>
      <c r="E28" s="8"/>
      <c r="F28" s="8"/>
      <c r="G28" s="24"/>
      <c r="H28" s="8"/>
      <c r="I28" s="8"/>
      <c r="J28" s="8"/>
      <c r="K28" s="8"/>
      <c r="Y28" s="27" t="s">
        <v>108</v>
      </c>
      <c r="Z28" s="27" t="s">
        <v>109</v>
      </c>
      <c r="AA28" s="27" t="s">
        <v>110</v>
      </c>
      <c r="AB28" s="27" t="s">
        <v>111</v>
      </c>
      <c r="AC28" s="27">
        <v>2046</v>
      </c>
      <c r="AD28" s="27">
        <v>1.152488</v>
      </c>
      <c r="AE28" s="27">
        <v>153.84562312</v>
      </c>
    </row>
    <row r="29" spans="3:31">
      <c r="C29" s="25"/>
      <c r="D29" s="8"/>
      <c r="E29" s="8"/>
      <c r="F29" s="8"/>
      <c r="G29" s="24"/>
      <c r="H29" s="8"/>
      <c r="I29" s="8"/>
      <c r="J29" s="8"/>
      <c r="K29" s="8"/>
      <c r="Y29" s="27" t="s">
        <v>108</v>
      </c>
      <c r="Z29" s="27" t="s">
        <v>109</v>
      </c>
      <c r="AA29" s="27" t="s">
        <v>110</v>
      </c>
      <c r="AB29" s="27" t="s">
        <v>111</v>
      </c>
      <c r="AC29" s="27">
        <v>2047</v>
      </c>
      <c r="AD29" s="27">
        <v>1.231807</v>
      </c>
      <c r="AE29" s="27">
        <v>164.43391643</v>
      </c>
    </row>
    <row r="30" spans="3:31">
      <c r="C30" s="25"/>
      <c r="D30" s="8"/>
      <c r="E30" s="8"/>
      <c r="F30" s="8"/>
      <c r="G30" s="24"/>
      <c r="H30" s="8"/>
      <c r="I30" s="8"/>
      <c r="J30" s="8"/>
      <c r="K30" s="8"/>
      <c r="Y30" s="27" t="s">
        <v>108</v>
      </c>
      <c r="Z30" s="27" t="s">
        <v>109</v>
      </c>
      <c r="AA30" s="27" t="s">
        <v>110</v>
      </c>
      <c r="AB30" s="27" t="s">
        <v>111</v>
      </c>
      <c r="AC30" s="27">
        <v>2048</v>
      </c>
      <c r="AD30" s="27">
        <v>1.311754</v>
      </c>
      <c r="AE30" s="27">
        <v>175.10604146</v>
      </c>
    </row>
    <row r="31" spans="3:31">
      <c r="C31" s="25"/>
      <c r="D31" s="8"/>
      <c r="E31" s="8"/>
      <c r="F31" s="8"/>
      <c r="G31" s="24"/>
      <c r="H31" s="8"/>
      <c r="I31" s="8"/>
      <c r="J31" s="8"/>
      <c r="K31" s="8"/>
      <c r="Y31" s="27" t="s">
        <v>108</v>
      </c>
      <c r="Z31" s="27" t="s">
        <v>109</v>
      </c>
      <c r="AA31" s="27" t="s">
        <v>110</v>
      </c>
      <c r="AB31" s="27" t="s">
        <v>111</v>
      </c>
      <c r="AC31" s="27">
        <v>2049</v>
      </c>
      <c r="AD31" s="27">
        <v>1.390309</v>
      </c>
      <c r="AE31" s="27">
        <v>185.59234841</v>
      </c>
    </row>
    <row r="32" spans="3:31">
      <c r="C32" s="25"/>
      <c r="D32" s="8"/>
      <c r="E32" s="8"/>
      <c r="F32" s="8"/>
      <c r="G32" s="24"/>
      <c r="H32" s="8"/>
      <c r="I32" s="8"/>
      <c r="J32" s="8"/>
      <c r="K32" s="8"/>
      <c r="Y32" s="27" t="s">
        <v>108</v>
      </c>
      <c r="Z32" s="27" t="s">
        <v>109</v>
      </c>
      <c r="AA32" s="27" t="s">
        <v>110</v>
      </c>
      <c r="AB32" s="27" t="s">
        <v>111</v>
      </c>
      <c r="AC32" s="27">
        <v>2050</v>
      </c>
      <c r="AD32" s="27">
        <v>1.463697</v>
      </c>
      <c r="AE32" s="27">
        <v>195.38891253</v>
      </c>
    </row>
    <row r="33" spans="3:31">
      <c r="C33" s="25"/>
      <c r="D33" s="8"/>
      <c r="E33" s="8"/>
      <c r="F33" s="8"/>
      <c r="G33" s="24"/>
      <c r="H33" s="8"/>
      <c r="I33" s="8"/>
      <c r="J33" s="8"/>
      <c r="K33" s="8"/>
      <c r="Y33" s="27" t="s">
        <v>108</v>
      </c>
      <c r="Z33" s="27" t="s">
        <v>109</v>
      </c>
      <c r="AA33" s="27" t="s">
        <v>110</v>
      </c>
      <c r="AB33" s="27" t="s">
        <v>116</v>
      </c>
      <c r="AC33" s="27">
        <v>2050</v>
      </c>
      <c r="AD33" s="27">
        <v>8.011733</v>
      </c>
      <c r="AE33" s="27">
        <v>1069.48623817</v>
      </c>
    </row>
    <row r="34" spans="3:31">
      <c r="C34" s="25"/>
      <c r="D34" s="8"/>
      <c r="E34" s="8"/>
      <c r="F34" s="8"/>
      <c r="G34" s="24"/>
      <c r="H34" s="8"/>
      <c r="I34" s="8"/>
      <c r="J34" s="8"/>
      <c r="K34" s="8"/>
      <c r="Y34" s="27" t="s">
        <v>108</v>
      </c>
      <c r="Z34" s="27" t="s">
        <v>109</v>
      </c>
      <c r="AA34" s="27" t="s">
        <v>110</v>
      </c>
      <c r="AB34" s="27" t="s">
        <v>116</v>
      </c>
      <c r="AC34" s="27">
        <v>2049</v>
      </c>
      <c r="AD34" s="27">
        <v>7.622902</v>
      </c>
      <c r="AE34" s="27">
        <v>1017.58118798</v>
      </c>
    </row>
    <row r="35" spans="3:31">
      <c r="C35" s="25"/>
      <c r="D35" s="8"/>
      <c r="E35" s="8"/>
      <c r="F35" s="8"/>
      <c r="G35" s="24"/>
      <c r="H35" s="8"/>
      <c r="I35" s="8"/>
      <c r="J35" s="8"/>
      <c r="K35" s="8"/>
      <c r="Y35" s="27" t="s">
        <v>108</v>
      </c>
      <c r="Z35" s="27" t="s">
        <v>109</v>
      </c>
      <c r="AA35" s="27" t="s">
        <v>110</v>
      </c>
      <c r="AB35" s="27" t="s">
        <v>116</v>
      </c>
      <c r="AC35" s="27">
        <v>2048</v>
      </c>
      <c r="AD35" s="27">
        <v>7.299909</v>
      </c>
      <c r="AE35" s="27">
        <v>974.46485241</v>
      </c>
    </row>
    <row r="36" spans="3:31">
      <c r="C36" s="25"/>
      <c r="D36" s="8"/>
      <c r="E36" s="8"/>
      <c r="F36" s="8"/>
      <c r="G36" s="24"/>
      <c r="H36" s="8"/>
      <c r="I36" s="8"/>
      <c r="J36" s="8"/>
      <c r="K36" s="8"/>
      <c r="Y36" s="27" t="s">
        <v>108</v>
      </c>
      <c r="Z36" s="27" t="s">
        <v>109</v>
      </c>
      <c r="AA36" s="27" t="s">
        <v>110</v>
      </c>
      <c r="AB36" s="27" t="s">
        <v>116</v>
      </c>
      <c r="AC36" s="27">
        <v>2047</v>
      </c>
      <c r="AD36" s="27">
        <v>6.967425</v>
      </c>
      <c r="AE36" s="27">
        <v>930.08156325</v>
      </c>
    </row>
    <row r="37" spans="3:31">
      <c r="C37" s="25"/>
      <c r="D37" s="8"/>
      <c r="E37" s="8"/>
      <c r="F37" s="8"/>
      <c r="G37" s="24"/>
      <c r="H37" s="8"/>
      <c r="I37" s="8" t="s">
        <v>2</v>
      </c>
      <c r="J37" s="8"/>
      <c r="K37" s="8"/>
      <c r="Y37" s="27" t="s">
        <v>108</v>
      </c>
      <c r="Z37" s="27" t="s">
        <v>109</v>
      </c>
      <c r="AA37" s="27" t="s">
        <v>110</v>
      </c>
      <c r="AB37" s="27" t="s">
        <v>116</v>
      </c>
      <c r="AC37" s="27">
        <v>2046</v>
      </c>
      <c r="AD37" s="27">
        <v>6.635437</v>
      </c>
      <c r="AE37" s="27">
        <v>885.76448513</v>
      </c>
    </row>
    <row r="38" spans="3:31">
      <c r="C38" s="25"/>
      <c r="D38" s="8"/>
      <c r="E38" s="8"/>
      <c r="F38" s="8"/>
      <c r="G38" s="24"/>
      <c r="H38" s="8"/>
      <c r="I38" s="8"/>
      <c r="J38" s="8"/>
      <c r="K38" s="8"/>
      <c r="Y38" s="27" t="s">
        <v>108</v>
      </c>
      <c r="Z38" s="27" t="s">
        <v>109</v>
      </c>
      <c r="AA38" s="27" t="s">
        <v>110</v>
      </c>
      <c r="AB38" s="27" t="s">
        <v>116</v>
      </c>
      <c r="AC38" s="27">
        <v>2045</v>
      </c>
      <c r="AD38" s="27">
        <v>6.301706</v>
      </c>
      <c r="AE38" s="27">
        <v>841.21473394</v>
      </c>
    </row>
    <row r="39" spans="25:31">
      <c r="Y39" s="27" t="s">
        <v>108</v>
      </c>
      <c r="Z39" s="27" t="s">
        <v>109</v>
      </c>
      <c r="AA39" s="27" t="s">
        <v>110</v>
      </c>
      <c r="AB39" s="27" t="s">
        <v>116</v>
      </c>
      <c r="AC39" s="27">
        <v>2044</v>
      </c>
      <c r="AD39" s="27">
        <v>5.939615</v>
      </c>
      <c r="AE39" s="27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7" t="s">
        <v>108</v>
      </c>
      <c r="Z40" s="27" t="s">
        <v>109</v>
      </c>
      <c r="AA40" s="27" t="s">
        <v>110</v>
      </c>
      <c r="AB40" s="27" t="s">
        <v>116</v>
      </c>
      <c r="AC40" s="27">
        <v>2043</v>
      </c>
      <c r="AD40" s="27">
        <v>5.57097</v>
      </c>
      <c r="AE40" s="27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40</v>
      </c>
      <c r="K41" s="8" t="s">
        <v>13</v>
      </c>
      <c r="Y41" s="27" t="s">
        <v>108</v>
      </c>
      <c r="Z41" s="27" t="s">
        <v>109</v>
      </c>
      <c r="AA41" s="27" t="s">
        <v>110</v>
      </c>
      <c r="AB41" s="27" t="s">
        <v>116</v>
      </c>
      <c r="AC41" s="27">
        <v>2042</v>
      </c>
      <c r="AD41" s="27">
        <v>5.15502</v>
      </c>
      <c r="AE41" s="27">
        <v>688.1436198</v>
      </c>
    </row>
    <row r="42" ht="16" spans="1:31">
      <c r="A42" s="8" t="s">
        <v>123</v>
      </c>
      <c r="C42" s="26" t="s">
        <v>124</v>
      </c>
      <c r="H42" s="8">
        <v>2020</v>
      </c>
      <c r="I42" s="8"/>
      <c r="J42" s="8">
        <v>1</v>
      </c>
      <c r="K42" s="8">
        <v>0</v>
      </c>
      <c r="Y42" s="27" t="s">
        <v>108</v>
      </c>
      <c r="Z42" s="27" t="s">
        <v>109</v>
      </c>
      <c r="AA42" s="27" t="s">
        <v>110</v>
      </c>
      <c r="AB42" s="27" t="s">
        <v>116</v>
      </c>
      <c r="AC42" s="27">
        <v>2041</v>
      </c>
      <c r="AD42" s="27">
        <v>4.740733</v>
      </c>
      <c r="AE42" s="27">
        <v>632.84044817</v>
      </c>
    </row>
    <row r="43" spans="3:31">
      <c r="C43" s="25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7" t="s">
        <v>108</v>
      </c>
      <c r="Z43" s="27" t="s">
        <v>109</v>
      </c>
      <c r="AA43" s="27" t="s">
        <v>110</v>
      </c>
      <c r="AB43" s="27" t="s">
        <v>116</v>
      </c>
      <c r="AC43" s="27">
        <v>2040</v>
      </c>
      <c r="AD43" s="27">
        <v>4.296179</v>
      </c>
      <c r="AE43" s="27">
        <v>573.49693471</v>
      </c>
    </row>
    <row r="44" spans="3:31">
      <c r="C44" s="25"/>
      <c r="D44" s="8"/>
      <c r="E44" s="8"/>
      <c r="F44" s="8"/>
      <c r="G44" s="24"/>
      <c r="H44" s="8"/>
      <c r="I44" s="8"/>
      <c r="J44" s="8"/>
      <c r="K44" s="8"/>
      <c r="Y44" s="27" t="s">
        <v>108</v>
      </c>
      <c r="Z44" s="27" t="s">
        <v>109</v>
      </c>
      <c r="AA44" s="27" t="s">
        <v>110</v>
      </c>
      <c r="AB44" s="27" t="s">
        <v>116</v>
      </c>
      <c r="AC44" s="27">
        <v>2039</v>
      </c>
      <c r="AD44" s="27">
        <v>3.942144</v>
      </c>
      <c r="AE44" s="27">
        <v>526.23680256</v>
      </c>
    </row>
    <row r="45" spans="3:31">
      <c r="C45" s="25"/>
      <c r="D45" s="8"/>
      <c r="E45" s="8"/>
      <c r="F45" s="8"/>
      <c r="G45" s="24"/>
      <c r="H45" s="8"/>
      <c r="I45" s="8"/>
      <c r="J45" s="8"/>
      <c r="K45" s="8"/>
      <c r="Y45" s="27" t="s">
        <v>108</v>
      </c>
      <c r="Z45" s="27" t="s">
        <v>109</v>
      </c>
      <c r="AA45" s="27" t="s">
        <v>110</v>
      </c>
      <c r="AB45" s="27" t="s">
        <v>116</v>
      </c>
      <c r="AC45" s="27">
        <v>2038</v>
      </c>
      <c r="AD45" s="27">
        <v>3.544016</v>
      </c>
      <c r="AE45" s="27">
        <v>473.09069584</v>
      </c>
    </row>
    <row r="46" spans="3:31">
      <c r="C46" s="25"/>
      <c r="D46" s="8"/>
      <c r="E46" s="8"/>
      <c r="F46" s="8"/>
      <c r="G46" s="24"/>
      <c r="H46" s="8"/>
      <c r="I46" s="8"/>
      <c r="J46" s="8"/>
      <c r="K46" s="8"/>
      <c r="Y46" s="27" t="s">
        <v>108</v>
      </c>
      <c r="Z46" s="27" t="s">
        <v>109</v>
      </c>
      <c r="AA46" s="27" t="s">
        <v>110</v>
      </c>
      <c r="AB46" s="27" t="s">
        <v>116</v>
      </c>
      <c r="AC46" s="27">
        <v>2037</v>
      </c>
      <c r="AD46" s="27">
        <v>3.168015</v>
      </c>
      <c r="AE46" s="27">
        <v>422.89832235</v>
      </c>
    </row>
    <row r="47" spans="3:31">
      <c r="C47" s="25"/>
      <c r="D47" s="8"/>
      <c r="E47" s="8"/>
      <c r="F47" s="8"/>
      <c r="G47" s="24"/>
      <c r="H47" s="8"/>
      <c r="I47" s="8"/>
      <c r="J47" s="8"/>
      <c r="K47" s="8"/>
      <c r="Y47" s="27" t="s">
        <v>108</v>
      </c>
      <c r="Z47" s="27" t="s">
        <v>109</v>
      </c>
      <c r="AA47" s="27" t="s">
        <v>110</v>
      </c>
      <c r="AB47" s="27" t="s">
        <v>116</v>
      </c>
      <c r="AC47" s="27">
        <v>2036</v>
      </c>
      <c r="AD47" s="27">
        <v>2.805541</v>
      </c>
      <c r="AE47" s="27">
        <v>374.51166809</v>
      </c>
    </row>
    <row r="48" spans="3:31">
      <c r="C48" s="25"/>
      <c r="D48" s="8"/>
      <c r="E48" s="8"/>
      <c r="F48" s="8"/>
      <c r="G48" s="24"/>
      <c r="H48" s="8"/>
      <c r="I48" s="8"/>
      <c r="J48" s="8"/>
      <c r="K48" s="8"/>
      <c r="Y48" s="27" t="s">
        <v>108</v>
      </c>
      <c r="Z48" s="27" t="s">
        <v>109</v>
      </c>
      <c r="AA48" s="27" t="s">
        <v>110</v>
      </c>
      <c r="AB48" s="27" t="s">
        <v>116</v>
      </c>
      <c r="AC48" s="27">
        <v>2035</v>
      </c>
      <c r="AD48" s="27">
        <v>2.455081</v>
      </c>
      <c r="AE48" s="27">
        <v>327.72876269</v>
      </c>
    </row>
    <row r="49" spans="3:31">
      <c r="C49" s="25"/>
      <c r="D49" s="8"/>
      <c r="E49" s="8"/>
      <c r="F49" s="8"/>
      <c r="G49" s="24"/>
      <c r="H49" s="8"/>
      <c r="I49" s="8"/>
      <c r="J49" s="8"/>
      <c r="K49" s="8"/>
      <c r="Y49" s="27" t="s">
        <v>108</v>
      </c>
      <c r="Z49" s="27" t="s">
        <v>109</v>
      </c>
      <c r="AA49" s="27" t="s">
        <v>110</v>
      </c>
      <c r="AB49" s="27" t="s">
        <v>116</v>
      </c>
      <c r="AC49" s="27">
        <v>2034</v>
      </c>
      <c r="AD49" s="27">
        <v>2.122513</v>
      </c>
      <c r="AE49" s="27">
        <v>283.33426037</v>
      </c>
    </row>
    <row r="50" spans="3:31">
      <c r="C50" s="25"/>
      <c r="D50" s="8"/>
      <c r="E50" s="8"/>
      <c r="F50" s="8"/>
      <c r="G50" s="24"/>
      <c r="H50" s="8"/>
      <c r="I50" s="8"/>
      <c r="J50" s="8"/>
      <c r="K50" s="8"/>
      <c r="Y50" s="27" t="s">
        <v>108</v>
      </c>
      <c r="Z50" s="27" t="s">
        <v>109</v>
      </c>
      <c r="AA50" s="27" t="s">
        <v>110</v>
      </c>
      <c r="AB50" s="27" t="s">
        <v>116</v>
      </c>
      <c r="AC50" s="27">
        <v>2033</v>
      </c>
      <c r="AD50" s="27">
        <v>1.828681</v>
      </c>
      <c r="AE50" s="27">
        <v>244.11062669</v>
      </c>
    </row>
    <row r="51" spans="3:31">
      <c r="C51" s="25"/>
      <c r="D51" s="8"/>
      <c r="E51" s="8"/>
      <c r="F51" s="8"/>
      <c r="G51" s="24"/>
      <c r="H51" s="8"/>
      <c r="I51" s="8"/>
      <c r="J51" s="8"/>
      <c r="K51" s="8"/>
      <c r="Y51" s="27" t="s">
        <v>108</v>
      </c>
      <c r="Z51" s="27" t="s">
        <v>109</v>
      </c>
      <c r="AA51" s="27" t="s">
        <v>110</v>
      </c>
      <c r="AB51" s="27" t="s">
        <v>116</v>
      </c>
      <c r="AC51" s="27">
        <v>2032</v>
      </c>
      <c r="AD51" s="27">
        <v>1.541509</v>
      </c>
      <c r="AE51" s="27">
        <v>205.77603641</v>
      </c>
    </row>
    <row r="52" spans="3:31">
      <c r="C52" s="25"/>
      <c r="D52" s="8"/>
      <c r="E52" s="8"/>
      <c r="F52" s="8"/>
      <c r="G52" s="24"/>
      <c r="H52" s="8"/>
      <c r="I52" s="8"/>
      <c r="J52" s="8"/>
      <c r="K52" s="8"/>
      <c r="Y52" s="27" t="s">
        <v>108</v>
      </c>
      <c r="Z52" s="27" t="s">
        <v>109</v>
      </c>
      <c r="AA52" s="27" t="s">
        <v>110</v>
      </c>
      <c r="AB52" s="27" t="s">
        <v>116</v>
      </c>
      <c r="AC52" s="27">
        <v>2031</v>
      </c>
      <c r="AD52" s="27">
        <v>1.267434</v>
      </c>
      <c r="AE52" s="27">
        <v>169.18976466</v>
      </c>
    </row>
    <row r="53" spans="3:31">
      <c r="C53" s="25"/>
      <c r="D53" s="8"/>
      <c r="E53" s="8"/>
      <c r="F53" s="8"/>
      <c r="G53" s="24"/>
      <c r="H53" s="8"/>
      <c r="I53" s="8"/>
      <c r="J53" s="8"/>
      <c r="K53" s="8"/>
      <c r="Y53" s="27" t="s">
        <v>108</v>
      </c>
      <c r="Z53" s="27" t="s">
        <v>109</v>
      </c>
      <c r="AA53" s="27" t="s">
        <v>110</v>
      </c>
      <c r="AB53" s="27" t="s">
        <v>116</v>
      </c>
      <c r="AC53" s="27">
        <v>2030</v>
      </c>
      <c r="AD53" s="27">
        <v>1.008422</v>
      </c>
      <c r="AE53" s="27">
        <v>134.61425278</v>
      </c>
    </row>
    <row r="54" spans="3:31">
      <c r="C54" s="25"/>
      <c r="D54" s="8"/>
      <c r="E54" s="8"/>
      <c r="F54" s="8"/>
      <c r="G54" s="24"/>
      <c r="H54" s="8"/>
      <c r="I54" s="8"/>
      <c r="J54" s="8"/>
      <c r="K54" s="8"/>
      <c r="Y54" s="27" t="s">
        <v>108</v>
      </c>
      <c r="Z54" s="27" t="s">
        <v>109</v>
      </c>
      <c r="AA54" s="27" t="s">
        <v>110</v>
      </c>
      <c r="AB54" s="27" t="s">
        <v>116</v>
      </c>
      <c r="AC54" s="27">
        <v>2029</v>
      </c>
      <c r="AD54" s="27">
        <v>0.763409</v>
      </c>
      <c r="AE54" s="27">
        <v>101.90746741</v>
      </c>
    </row>
    <row r="55" spans="3:31">
      <c r="C55" s="25"/>
      <c r="D55" s="8"/>
      <c r="E55" s="8"/>
      <c r="F55" s="8"/>
      <c r="G55" s="24"/>
      <c r="H55" s="8"/>
      <c r="I55" s="8"/>
      <c r="J55" s="8"/>
      <c r="K55" s="8"/>
      <c r="Y55" s="27" t="s">
        <v>108</v>
      </c>
      <c r="Z55" s="27" t="s">
        <v>109</v>
      </c>
      <c r="AA55" s="27" t="s">
        <v>110</v>
      </c>
      <c r="AB55" s="27" t="s">
        <v>116</v>
      </c>
      <c r="AC55" s="27">
        <v>2028</v>
      </c>
      <c r="AD55" s="27">
        <v>0.407279</v>
      </c>
      <c r="AE55" s="27">
        <v>54.36767371</v>
      </c>
    </row>
    <row r="56" spans="3:31">
      <c r="C56" s="25"/>
      <c r="D56" s="8"/>
      <c r="E56" s="8"/>
      <c r="F56" s="8"/>
      <c r="G56" s="24"/>
      <c r="H56" s="8"/>
      <c r="I56" s="8"/>
      <c r="J56" s="8"/>
      <c r="K56" s="8"/>
      <c r="Y56" s="27" t="s">
        <v>108</v>
      </c>
      <c r="Z56" s="27" t="s">
        <v>109</v>
      </c>
      <c r="AA56" s="27" t="s">
        <v>110</v>
      </c>
      <c r="AB56" s="27" t="s">
        <v>116</v>
      </c>
      <c r="AC56" s="27">
        <v>2027</v>
      </c>
      <c r="AD56" s="27">
        <v>0.304737</v>
      </c>
      <c r="AE56" s="27">
        <v>40.67934213</v>
      </c>
    </row>
    <row r="57" spans="3:31">
      <c r="C57" s="25"/>
      <c r="D57" s="8"/>
      <c r="E57" s="8"/>
      <c r="F57" s="8"/>
      <c r="G57" s="24"/>
      <c r="H57" s="8"/>
      <c r="I57" s="8"/>
      <c r="J57" s="8"/>
      <c r="K57" s="8"/>
      <c r="Y57" s="27" t="s">
        <v>108</v>
      </c>
      <c r="Z57" s="27" t="s">
        <v>109</v>
      </c>
      <c r="AA57" s="27" t="s">
        <v>110</v>
      </c>
      <c r="AB57" s="27" t="s">
        <v>116</v>
      </c>
      <c r="AC57" s="27">
        <v>2026</v>
      </c>
      <c r="AD57" s="27">
        <v>0.213121</v>
      </c>
      <c r="AE57" s="27">
        <v>28.44952229</v>
      </c>
    </row>
    <row r="58" spans="3:31">
      <c r="C58" s="25"/>
      <c r="D58" s="8"/>
      <c r="E58" s="8"/>
      <c r="F58" s="8"/>
      <c r="G58" s="24"/>
      <c r="H58" s="8"/>
      <c r="I58" s="8"/>
      <c r="J58" s="8"/>
      <c r="K58" s="8"/>
      <c r="Y58" s="27" t="s">
        <v>108</v>
      </c>
      <c r="Z58" s="27" t="s">
        <v>109</v>
      </c>
      <c r="AA58" s="27" t="s">
        <v>110</v>
      </c>
      <c r="AB58" s="27" t="s">
        <v>116</v>
      </c>
      <c r="AC58" s="27">
        <v>2025</v>
      </c>
      <c r="AD58" s="27">
        <v>0.13203</v>
      </c>
      <c r="AE58" s="27">
        <v>17.6246847</v>
      </c>
    </row>
    <row r="59" spans="3:31">
      <c r="C59" s="25"/>
      <c r="D59" s="8"/>
      <c r="E59" s="8"/>
      <c r="F59" s="8"/>
      <c r="G59" s="24"/>
      <c r="H59" s="8"/>
      <c r="I59" s="8"/>
      <c r="J59" s="8"/>
      <c r="K59" s="8"/>
      <c r="Y59" s="27" t="s">
        <v>108</v>
      </c>
      <c r="Z59" s="27" t="s">
        <v>109</v>
      </c>
      <c r="AA59" s="27" t="s">
        <v>110</v>
      </c>
      <c r="AB59" s="27" t="s">
        <v>116</v>
      </c>
      <c r="AC59" s="27">
        <v>2024</v>
      </c>
      <c r="AD59" s="27">
        <v>0.003765</v>
      </c>
      <c r="AE59" s="27">
        <v>0.50258985</v>
      </c>
    </row>
    <row r="60" spans="3:31">
      <c r="C60" s="25"/>
      <c r="D60" s="8"/>
      <c r="E60" s="8"/>
      <c r="F60" s="8"/>
      <c r="G60" s="24"/>
      <c r="H60" s="8"/>
      <c r="I60" s="8"/>
      <c r="J60" s="8"/>
      <c r="K60" s="8"/>
      <c r="Y60" s="27" t="s">
        <v>108</v>
      </c>
      <c r="Z60" s="27" t="s">
        <v>109</v>
      </c>
      <c r="AA60" s="27" t="s">
        <v>110</v>
      </c>
      <c r="AB60" s="27" t="s">
        <v>116</v>
      </c>
      <c r="AC60" s="27">
        <v>2023</v>
      </c>
      <c r="AD60" s="27">
        <v>0.001148</v>
      </c>
      <c r="AE60" s="27">
        <v>0.15324652</v>
      </c>
    </row>
    <row r="61" spans="3:31">
      <c r="C61" s="25"/>
      <c r="D61" s="8"/>
      <c r="E61" s="8"/>
      <c r="F61" s="8"/>
      <c r="G61" s="24"/>
      <c r="H61" s="8"/>
      <c r="I61" s="8"/>
      <c r="J61" s="8"/>
      <c r="K61" s="8"/>
      <c r="Y61" s="27" t="s">
        <v>108</v>
      </c>
      <c r="Z61" s="27" t="s">
        <v>109</v>
      </c>
      <c r="AA61" s="27" t="s">
        <v>110</v>
      </c>
      <c r="AB61" s="27" t="s">
        <v>116</v>
      </c>
      <c r="AC61" s="27">
        <v>2022</v>
      </c>
      <c r="AD61" s="27">
        <v>0.000121</v>
      </c>
      <c r="AE61" s="27">
        <v>0.01615229</v>
      </c>
    </row>
    <row r="62" spans="3:31">
      <c r="C62" s="25"/>
      <c r="D62" s="8"/>
      <c r="E62" s="8"/>
      <c r="F62" s="8"/>
      <c r="G62" s="24"/>
      <c r="H62" s="8"/>
      <c r="I62" s="8"/>
      <c r="J62" s="8"/>
      <c r="K62" s="8"/>
      <c r="Y62" s="27" t="s">
        <v>108</v>
      </c>
      <c r="Z62" s="27" t="s">
        <v>109</v>
      </c>
      <c r="AA62" s="27" t="s">
        <v>110</v>
      </c>
      <c r="AB62" s="27" t="s">
        <v>116</v>
      </c>
      <c r="AC62" s="27">
        <v>2021</v>
      </c>
      <c r="AD62" s="60" t="s">
        <v>117</v>
      </c>
      <c r="AE62" s="27">
        <v>0.01107967</v>
      </c>
    </row>
    <row r="63" spans="3:31">
      <c r="C63" s="25"/>
      <c r="D63" s="8"/>
      <c r="E63" s="8"/>
      <c r="F63" s="8"/>
      <c r="G63" s="24"/>
      <c r="H63" s="8"/>
      <c r="I63" s="8"/>
      <c r="J63" s="8"/>
      <c r="K63" s="8"/>
      <c r="Y63" s="27" t="s">
        <v>108</v>
      </c>
      <c r="Z63" s="27" t="s">
        <v>109</v>
      </c>
      <c r="AA63" s="27" t="s">
        <v>110</v>
      </c>
      <c r="AB63" s="27" t="s">
        <v>116</v>
      </c>
      <c r="AC63" s="27">
        <v>2020</v>
      </c>
      <c r="AD63" s="27">
        <v>0</v>
      </c>
      <c r="AE63" s="27">
        <v>0</v>
      </c>
    </row>
    <row r="64" spans="3:31">
      <c r="C64" s="25"/>
      <c r="D64" s="8"/>
      <c r="E64" s="8"/>
      <c r="F64" s="8"/>
      <c r="G64" s="24"/>
      <c r="H64" s="8"/>
      <c r="I64" s="8"/>
      <c r="J64" s="8"/>
      <c r="K64" s="8"/>
      <c r="Y64" s="27" t="s">
        <v>108</v>
      </c>
      <c r="Z64" s="27" t="s">
        <v>109</v>
      </c>
      <c r="AA64" s="27" t="s">
        <v>110</v>
      </c>
      <c r="AB64" s="27" t="s">
        <v>118</v>
      </c>
      <c r="AC64" s="27">
        <v>2020</v>
      </c>
      <c r="AD64" s="27">
        <v>0</v>
      </c>
      <c r="AE64" s="27">
        <v>0</v>
      </c>
    </row>
    <row r="65" spans="3:31">
      <c r="C65" s="25"/>
      <c r="D65" s="8"/>
      <c r="E65" s="8"/>
      <c r="F65" s="8"/>
      <c r="G65" s="24"/>
      <c r="H65" s="8"/>
      <c r="I65" s="8"/>
      <c r="J65" s="8"/>
      <c r="K65" s="8"/>
      <c r="Y65" s="27" t="s">
        <v>108</v>
      </c>
      <c r="Z65" s="27" t="s">
        <v>109</v>
      </c>
      <c r="AA65" s="27" t="s">
        <v>110</v>
      </c>
      <c r="AB65" s="27" t="s">
        <v>118</v>
      </c>
      <c r="AC65" s="27">
        <v>2021</v>
      </c>
      <c r="AD65" s="27">
        <v>0</v>
      </c>
      <c r="AE65" s="27">
        <v>0</v>
      </c>
    </row>
    <row r="66" spans="3:31">
      <c r="C66" s="25"/>
      <c r="D66" s="8"/>
      <c r="E66" s="8"/>
      <c r="F66" s="8"/>
      <c r="G66" s="24"/>
      <c r="H66" s="8"/>
      <c r="I66" s="8"/>
      <c r="J66" s="8"/>
      <c r="K66" s="8"/>
      <c r="Y66" s="27" t="s">
        <v>108</v>
      </c>
      <c r="Z66" s="27" t="s">
        <v>109</v>
      </c>
      <c r="AA66" s="27" t="s">
        <v>110</v>
      </c>
      <c r="AB66" s="27" t="s">
        <v>118</v>
      </c>
      <c r="AC66" s="27">
        <v>2022</v>
      </c>
      <c r="AD66" s="60" t="s">
        <v>112</v>
      </c>
      <c r="AE66" s="27">
        <v>0.00013349</v>
      </c>
    </row>
    <row r="67" spans="3:31">
      <c r="C67" s="25"/>
      <c r="D67" s="8"/>
      <c r="E67" s="8"/>
      <c r="F67" s="8"/>
      <c r="G67" s="24"/>
      <c r="H67" s="8"/>
      <c r="I67" s="8"/>
      <c r="J67" s="8"/>
      <c r="K67" s="8"/>
      <c r="Y67" s="27" t="s">
        <v>108</v>
      </c>
      <c r="Z67" s="27" t="s">
        <v>109</v>
      </c>
      <c r="AA67" s="27" t="s">
        <v>110</v>
      </c>
      <c r="AB67" s="27" t="s">
        <v>118</v>
      </c>
      <c r="AC67" s="27">
        <v>2023</v>
      </c>
      <c r="AD67" s="27">
        <v>0.000775</v>
      </c>
      <c r="AE67" s="27">
        <v>0.10345475</v>
      </c>
    </row>
    <row r="68" spans="3:31">
      <c r="C68" s="25"/>
      <c r="D68" s="8"/>
      <c r="E68" s="8"/>
      <c r="F68" s="8"/>
      <c r="G68" s="24"/>
      <c r="H68" s="8"/>
      <c r="I68" s="8"/>
      <c r="J68" s="8"/>
      <c r="K68" s="8"/>
      <c r="Y68" s="27" t="s">
        <v>108</v>
      </c>
      <c r="Z68" s="27" t="s">
        <v>109</v>
      </c>
      <c r="AA68" s="27" t="s">
        <v>110</v>
      </c>
      <c r="AB68" s="27" t="s">
        <v>118</v>
      </c>
      <c r="AC68" s="27">
        <v>2024</v>
      </c>
      <c r="AD68" s="27">
        <v>0.139831</v>
      </c>
      <c r="AE68" s="27">
        <v>18.66604019</v>
      </c>
    </row>
    <row r="69" spans="3:31">
      <c r="C69" s="25"/>
      <c r="D69" s="8"/>
      <c r="E69" s="8"/>
      <c r="F69" s="8"/>
      <c r="G69" s="24"/>
      <c r="H69" s="8"/>
      <c r="I69" s="8"/>
      <c r="J69" s="8"/>
      <c r="K69" s="8"/>
      <c r="Y69" s="27" t="s">
        <v>108</v>
      </c>
      <c r="Z69" s="27" t="s">
        <v>109</v>
      </c>
      <c r="AA69" s="27" t="s">
        <v>110</v>
      </c>
      <c r="AB69" s="27" t="s">
        <v>118</v>
      </c>
      <c r="AC69" s="27">
        <v>2025</v>
      </c>
      <c r="AD69" s="27">
        <v>0.342073</v>
      </c>
      <c r="AE69" s="27">
        <v>45.66332477</v>
      </c>
    </row>
    <row r="70" spans="3:31">
      <c r="C70" s="25"/>
      <c r="D70" s="8"/>
      <c r="E70" s="8"/>
      <c r="F70" s="8"/>
      <c r="G70" s="24"/>
      <c r="H70" s="8"/>
      <c r="I70" s="8"/>
      <c r="J70" s="8"/>
      <c r="K70" s="8"/>
      <c r="Y70" s="27" t="s">
        <v>108</v>
      </c>
      <c r="Z70" s="27" t="s">
        <v>109</v>
      </c>
      <c r="AA70" s="27" t="s">
        <v>110</v>
      </c>
      <c r="AB70" s="27" t="s">
        <v>118</v>
      </c>
      <c r="AC70" s="27">
        <v>2026</v>
      </c>
      <c r="AD70" s="27">
        <v>0.511722</v>
      </c>
      <c r="AE70" s="27">
        <v>68.30976978</v>
      </c>
    </row>
    <row r="71" spans="3:31">
      <c r="C71" s="25"/>
      <c r="D71" s="8"/>
      <c r="E71" s="8"/>
      <c r="F71" s="8"/>
      <c r="G71" s="24"/>
      <c r="H71" s="8"/>
      <c r="I71" s="8"/>
      <c r="J71" s="8"/>
      <c r="K71" s="8"/>
      <c r="Y71" s="27" t="s">
        <v>108</v>
      </c>
      <c r="Z71" s="27" t="s">
        <v>109</v>
      </c>
      <c r="AA71" s="27" t="s">
        <v>110</v>
      </c>
      <c r="AB71" s="27" t="s">
        <v>118</v>
      </c>
      <c r="AC71" s="27">
        <v>2027</v>
      </c>
      <c r="AD71" s="27">
        <v>0.638059</v>
      </c>
      <c r="AE71" s="27">
        <v>85.17449591</v>
      </c>
    </row>
    <row r="72" spans="3:31">
      <c r="C72" s="25"/>
      <c r="D72" s="8"/>
      <c r="E72" s="8"/>
      <c r="F72" s="8"/>
      <c r="G72" s="24"/>
      <c r="H72" s="8"/>
      <c r="I72" s="8"/>
      <c r="J72" s="8"/>
      <c r="K72" s="8"/>
      <c r="Y72" s="27" t="s">
        <v>108</v>
      </c>
      <c r="Z72" s="27" t="s">
        <v>109</v>
      </c>
      <c r="AA72" s="27" t="s">
        <v>110</v>
      </c>
      <c r="AB72" s="27" t="s">
        <v>118</v>
      </c>
      <c r="AC72" s="27">
        <v>2028</v>
      </c>
      <c r="AD72" s="27">
        <v>0.728027</v>
      </c>
      <c r="AE72" s="27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7" t="s">
        <v>108</v>
      </c>
      <c r="Z73" s="27" t="s">
        <v>109</v>
      </c>
      <c r="AA73" s="27" t="s">
        <v>110</v>
      </c>
      <c r="AB73" s="27" t="s">
        <v>118</v>
      </c>
      <c r="AC73" s="27">
        <v>2029</v>
      </c>
      <c r="AD73" s="27">
        <v>0.879734</v>
      </c>
      <c r="AE73" s="27">
        <v>117.43569166</v>
      </c>
    </row>
    <row r="74" spans="3:31">
      <c r="C74" s="25"/>
      <c r="D74" s="8"/>
      <c r="E74" s="8"/>
      <c r="F74" s="8"/>
      <c r="G74" s="24"/>
      <c r="H74" s="8"/>
      <c r="I74" s="8"/>
      <c r="J74" s="8"/>
      <c r="K74" s="8"/>
      <c r="Y74" s="27" t="s">
        <v>108</v>
      </c>
      <c r="Z74" s="27" t="s">
        <v>109</v>
      </c>
      <c r="AA74" s="27" t="s">
        <v>110</v>
      </c>
      <c r="AB74" s="27" t="s">
        <v>118</v>
      </c>
      <c r="AC74" s="27">
        <v>2030</v>
      </c>
      <c r="AD74" s="27">
        <v>1.129275</v>
      </c>
      <c r="AE74" s="27">
        <v>150.74691975</v>
      </c>
    </row>
    <row r="75" spans="3:31">
      <c r="C75" s="25"/>
      <c r="D75" s="8"/>
      <c r="E75" s="8"/>
      <c r="F75" s="8"/>
      <c r="G75" s="24"/>
      <c r="H75" s="8"/>
      <c r="I75" s="8"/>
      <c r="J75" s="8"/>
      <c r="K75" s="8"/>
      <c r="Y75" s="27" t="s">
        <v>108</v>
      </c>
      <c r="Z75" s="27" t="s">
        <v>109</v>
      </c>
      <c r="AA75" s="27" t="s">
        <v>110</v>
      </c>
      <c r="AB75" s="27" t="s">
        <v>118</v>
      </c>
      <c r="AC75" s="27">
        <v>2031</v>
      </c>
      <c r="AD75" s="27">
        <v>1.345498</v>
      </c>
      <c r="AE75" s="27">
        <v>179.61052802</v>
      </c>
    </row>
    <row r="76" spans="3:31">
      <c r="C76" s="25"/>
      <c r="D76" s="8"/>
      <c r="E76" s="8"/>
      <c r="F76" s="8"/>
      <c r="G76" s="24"/>
      <c r="H76" s="8"/>
      <c r="I76" s="8"/>
      <c r="J76" s="8"/>
      <c r="K76" s="8"/>
      <c r="Y76" s="27" t="s">
        <v>108</v>
      </c>
      <c r="Z76" s="27" t="s">
        <v>109</v>
      </c>
      <c r="AA76" s="27" t="s">
        <v>110</v>
      </c>
      <c r="AB76" s="27" t="s">
        <v>118</v>
      </c>
      <c r="AC76" s="27">
        <v>2032</v>
      </c>
      <c r="AD76" s="27">
        <v>1.599417</v>
      </c>
      <c r="AE76" s="27">
        <v>213.50617533</v>
      </c>
    </row>
    <row r="77" spans="3:31">
      <c r="C77" s="25"/>
      <c r="D77" s="8"/>
      <c r="E77" s="8"/>
      <c r="F77" s="8"/>
      <c r="G77" s="24"/>
      <c r="H77" s="8"/>
      <c r="I77" s="8"/>
      <c r="J77" s="8"/>
      <c r="K77" s="8"/>
      <c r="Y77" s="27" t="s">
        <v>108</v>
      </c>
      <c r="Z77" s="27" t="s">
        <v>109</v>
      </c>
      <c r="AA77" s="27" t="s">
        <v>110</v>
      </c>
      <c r="AB77" s="27" t="s">
        <v>118</v>
      </c>
      <c r="AC77" s="27">
        <v>2033</v>
      </c>
      <c r="AD77" s="27">
        <v>1.871387</v>
      </c>
      <c r="AE77" s="27">
        <v>249.81145063</v>
      </c>
    </row>
    <row r="78" spans="3:31">
      <c r="C78" s="25"/>
      <c r="D78" s="8"/>
      <c r="E78" s="8"/>
      <c r="F78" s="8"/>
      <c r="G78" s="24"/>
      <c r="H78" s="8"/>
      <c r="I78" s="8"/>
      <c r="J78" s="8"/>
      <c r="K78" s="8"/>
      <c r="Y78" s="27" t="s">
        <v>108</v>
      </c>
      <c r="Z78" s="27" t="s">
        <v>109</v>
      </c>
      <c r="AA78" s="27" t="s">
        <v>110</v>
      </c>
      <c r="AB78" s="27" t="s">
        <v>118</v>
      </c>
      <c r="AC78" s="27">
        <v>2034</v>
      </c>
      <c r="AD78" s="27">
        <v>2.206672</v>
      </c>
      <c r="AE78" s="27">
        <v>294.56864528</v>
      </c>
    </row>
    <row r="79" spans="3:31">
      <c r="C79" s="25"/>
      <c r="D79" s="8"/>
      <c r="E79" s="8"/>
      <c r="F79" s="8"/>
      <c r="G79" s="24"/>
      <c r="H79" s="8"/>
      <c r="I79" s="8"/>
      <c r="J79" s="8"/>
      <c r="K79" s="8"/>
      <c r="Y79" s="27" t="s">
        <v>108</v>
      </c>
      <c r="Z79" s="27" t="s">
        <v>109</v>
      </c>
      <c r="AA79" s="27" t="s">
        <v>110</v>
      </c>
      <c r="AB79" s="27" t="s">
        <v>118</v>
      </c>
      <c r="AC79" s="27">
        <v>2035</v>
      </c>
      <c r="AD79" s="27">
        <v>2.486955</v>
      </c>
      <c r="AE79" s="27">
        <v>331.98362295</v>
      </c>
    </row>
    <row r="80" spans="3:31">
      <c r="C80" s="25"/>
      <c r="D80" s="8"/>
      <c r="E80" s="8"/>
      <c r="F80" s="8"/>
      <c r="G80" s="24"/>
      <c r="H80" s="8"/>
      <c r="I80" s="8"/>
      <c r="J80" s="8"/>
      <c r="K80" s="8"/>
      <c r="Y80" s="27" t="s">
        <v>108</v>
      </c>
      <c r="Z80" s="27" t="s">
        <v>109</v>
      </c>
      <c r="AA80" s="27" t="s">
        <v>110</v>
      </c>
      <c r="AB80" s="27" t="s">
        <v>118</v>
      </c>
      <c r="AC80" s="27">
        <v>2036</v>
      </c>
      <c r="AD80" s="27">
        <v>2.703883</v>
      </c>
      <c r="AE80" s="27">
        <v>360.94134167</v>
      </c>
    </row>
    <row r="81" spans="3:31">
      <c r="C81" s="25"/>
      <c r="D81" s="8"/>
      <c r="E81" s="8"/>
      <c r="F81" s="8"/>
      <c r="G81" s="24"/>
      <c r="H81" s="8"/>
      <c r="I81" s="8"/>
      <c r="J81" s="8"/>
      <c r="K81" s="8"/>
      <c r="Y81" s="27" t="s">
        <v>108</v>
      </c>
      <c r="Z81" s="27" t="s">
        <v>109</v>
      </c>
      <c r="AA81" s="27" t="s">
        <v>110</v>
      </c>
      <c r="AB81" s="27" t="s">
        <v>118</v>
      </c>
      <c r="AC81" s="27">
        <v>2037</v>
      </c>
      <c r="AD81" s="27">
        <v>2.925285</v>
      </c>
      <c r="AE81" s="27">
        <v>390.49629465</v>
      </c>
    </row>
    <row r="82" spans="3:31">
      <c r="C82" s="25"/>
      <c r="D82" s="8"/>
      <c r="E82" s="8"/>
      <c r="F82" s="8"/>
      <c r="G82" s="24"/>
      <c r="H82" s="8"/>
      <c r="I82" s="8"/>
      <c r="J82" s="8"/>
      <c r="K82" s="8"/>
      <c r="Y82" s="27" t="s">
        <v>108</v>
      </c>
      <c r="Z82" s="27" t="s">
        <v>109</v>
      </c>
      <c r="AA82" s="27" t="s">
        <v>110</v>
      </c>
      <c r="AB82" s="27" t="s">
        <v>118</v>
      </c>
      <c r="AC82" s="27">
        <v>2038</v>
      </c>
      <c r="AD82" s="27">
        <v>3.108173</v>
      </c>
      <c r="AE82" s="27">
        <v>414.91001377</v>
      </c>
    </row>
    <row r="83" spans="3:31">
      <c r="C83" s="25"/>
      <c r="D83" s="8"/>
      <c r="E83" s="8"/>
      <c r="F83" s="8"/>
      <c r="G83" s="24"/>
      <c r="H83" s="8"/>
      <c r="I83" s="8"/>
      <c r="J83" s="8"/>
      <c r="K83" s="8"/>
      <c r="Y83" s="27" t="s">
        <v>108</v>
      </c>
      <c r="Z83" s="27" t="s">
        <v>109</v>
      </c>
      <c r="AA83" s="27" t="s">
        <v>110</v>
      </c>
      <c r="AB83" s="27" t="s">
        <v>118</v>
      </c>
      <c r="AC83" s="27">
        <v>2039</v>
      </c>
      <c r="AD83" s="27">
        <v>3.289326</v>
      </c>
      <c r="AE83" s="27">
        <v>439.09212774</v>
      </c>
    </row>
    <row r="84" spans="3:31">
      <c r="C84" s="25"/>
      <c r="D84" s="8"/>
      <c r="E84" s="8"/>
      <c r="F84" s="8"/>
      <c r="G84" s="24"/>
      <c r="H84" s="8"/>
      <c r="I84" s="8"/>
      <c r="J84" s="8"/>
      <c r="K84" s="8"/>
      <c r="Y84" s="27" t="s">
        <v>108</v>
      </c>
      <c r="Z84" s="27" t="s">
        <v>109</v>
      </c>
      <c r="AA84" s="27" t="s">
        <v>110</v>
      </c>
      <c r="AB84" s="27" t="s">
        <v>118</v>
      </c>
      <c r="AC84" s="27">
        <v>2040</v>
      </c>
      <c r="AD84" s="27">
        <v>3.45171</v>
      </c>
      <c r="AE84" s="27">
        <v>460.7687679</v>
      </c>
    </row>
    <row r="85" spans="3:31">
      <c r="C85" s="25"/>
      <c r="D85" s="8"/>
      <c r="E85" s="8"/>
      <c r="F85" s="8"/>
      <c r="G85" s="24"/>
      <c r="H85" s="8"/>
      <c r="I85" s="8"/>
      <c r="J85" s="8"/>
      <c r="K85" s="8"/>
      <c r="Y85" s="27" t="s">
        <v>108</v>
      </c>
      <c r="Z85" s="27" t="s">
        <v>109</v>
      </c>
      <c r="AA85" s="27" t="s">
        <v>110</v>
      </c>
      <c r="AB85" s="27" t="s">
        <v>118</v>
      </c>
      <c r="AC85" s="27">
        <v>2041</v>
      </c>
      <c r="AD85" s="27">
        <v>3.606115</v>
      </c>
      <c r="AE85" s="27">
        <v>481.38029135</v>
      </c>
    </row>
    <row r="86" spans="3:31">
      <c r="C86" s="25"/>
      <c r="D86" s="8"/>
      <c r="E86" s="8"/>
      <c r="F86" s="8"/>
      <c r="G86" s="24"/>
      <c r="H86" s="8"/>
      <c r="I86" s="8"/>
      <c r="J86" s="8"/>
      <c r="K86" s="8"/>
      <c r="Y86" s="27" t="s">
        <v>108</v>
      </c>
      <c r="Z86" s="27" t="s">
        <v>109</v>
      </c>
      <c r="AA86" s="27" t="s">
        <v>110</v>
      </c>
      <c r="AB86" s="27" t="s">
        <v>118</v>
      </c>
      <c r="AC86" s="27">
        <v>2042</v>
      </c>
      <c r="AD86" s="27">
        <v>3.737116</v>
      </c>
      <c r="AE86" s="27">
        <v>498.86761484</v>
      </c>
    </row>
    <row r="87" spans="3:31">
      <c r="C87" s="25"/>
      <c r="D87" s="8"/>
      <c r="E87" s="8"/>
      <c r="F87" s="8"/>
      <c r="G87" s="24"/>
      <c r="H87" s="8"/>
      <c r="I87" s="8"/>
      <c r="J87" s="8"/>
      <c r="K87" s="8"/>
      <c r="Y87" s="27" t="s">
        <v>108</v>
      </c>
      <c r="Z87" s="27" t="s">
        <v>109</v>
      </c>
      <c r="AA87" s="27" t="s">
        <v>110</v>
      </c>
      <c r="AB87" s="27" t="s">
        <v>118</v>
      </c>
      <c r="AC87" s="27">
        <v>2043</v>
      </c>
      <c r="AD87" s="27">
        <v>3.851334</v>
      </c>
      <c r="AE87" s="27">
        <v>514.11457566</v>
      </c>
    </row>
    <row r="88" spans="3:31">
      <c r="C88" s="25"/>
      <c r="D88" s="8"/>
      <c r="E88" s="8"/>
      <c r="F88" s="8"/>
      <c r="G88" s="24"/>
      <c r="H88" s="8"/>
      <c r="I88" s="8"/>
      <c r="J88" s="8"/>
      <c r="K88" s="8"/>
      <c r="Y88" s="27" t="s">
        <v>108</v>
      </c>
      <c r="Z88" s="27" t="s">
        <v>109</v>
      </c>
      <c r="AA88" s="27" t="s">
        <v>110</v>
      </c>
      <c r="AB88" s="27" t="s">
        <v>118</v>
      </c>
      <c r="AC88" s="27">
        <v>2044</v>
      </c>
      <c r="AD88" s="27">
        <v>3.950573</v>
      </c>
      <c r="AE88" s="27">
        <v>527.36198977</v>
      </c>
    </row>
    <row r="89" spans="3:31">
      <c r="C89" s="25"/>
      <c r="D89" s="8"/>
      <c r="E89" s="8"/>
      <c r="F89" s="8"/>
      <c r="G89" s="24"/>
      <c r="H89" s="8"/>
      <c r="I89" s="8"/>
      <c r="J89" s="8"/>
      <c r="K89" s="8"/>
      <c r="Y89" s="27" t="s">
        <v>108</v>
      </c>
      <c r="Z89" s="27" t="s">
        <v>109</v>
      </c>
      <c r="AA89" s="27" t="s">
        <v>110</v>
      </c>
      <c r="AB89" s="27" t="s">
        <v>118</v>
      </c>
      <c r="AC89" s="27">
        <v>2045</v>
      </c>
      <c r="AD89" s="27">
        <v>4.023879</v>
      </c>
      <c r="AE89" s="27">
        <v>537.14760771</v>
      </c>
    </row>
    <row r="90" spans="3:31">
      <c r="C90" s="25"/>
      <c r="D90" s="8"/>
      <c r="E90" s="8"/>
      <c r="F90" s="8"/>
      <c r="G90" s="24"/>
      <c r="H90" s="8"/>
      <c r="I90" s="8"/>
      <c r="J90" s="8"/>
      <c r="K90" s="8"/>
      <c r="Y90" s="27" t="s">
        <v>108</v>
      </c>
      <c r="Z90" s="27" t="s">
        <v>109</v>
      </c>
      <c r="AA90" s="27" t="s">
        <v>110</v>
      </c>
      <c r="AB90" s="27" t="s">
        <v>118</v>
      </c>
      <c r="AC90" s="27">
        <v>2046</v>
      </c>
      <c r="AD90" s="27">
        <v>4.090266</v>
      </c>
      <c r="AE90" s="27">
        <v>546.00960834</v>
      </c>
    </row>
    <row r="91" spans="3:31">
      <c r="C91" s="25"/>
      <c r="D91" s="8"/>
      <c r="E91" s="8"/>
      <c r="F91" s="8"/>
      <c r="G91" s="24"/>
      <c r="H91" s="8"/>
      <c r="I91" s="8"/>
      <c r="J91" s="8"/>
      <c r="K91" s="8"/>
      <c r="Y91" s="27" t="s">
        <v>108</v>
      </c>
      <c r="Z91" s="27" t="s">
        <v>109</v>
      </c>
      <c r="AA91" s="27" t="s">
        <v>110</v>
      </c>
      <c r="AB91" s="27" t="s">
        <v>118</v>
      </c>
      <c r="AC91" s="27">
        <v>2047</v>
      </c>
      <c r="AD91" s="27">
        <v>4.156207</v>
      </c>
      <c r="AE91" s="27">
        <v>554.81207243</v>
      </c>
    </row>
    <row r="92" spans="3:31">
      <c r="C92" s="25"/>
      <c r="D92" s="8"/>
      <c r="E92" s="8"/>
      <c r="F92" s="8"/>
      <c r="G92" s="24"/>
      <c r="H92" s="8"/>
      <c r="I92" s="8"/>
      <c r="J92" s="8"/>
      <c r="K92" s="8"/>
      <c r="Y92" s="27" t="s">
        <v>108</v>
      </c>
      <c r="Z92" s="27" t="s">
        <v>109</v>
      </c>
      <c r="AA92" s="27" t="s">
        <v>110</v>
      </c>
      <c r="AB92" s="27" t="s">
        <v>118</v>
      </c>
      <c r="AC92" s="27">
        <v>2048</v>
      </c>
      <c r="AD92" s="27">
        <v>4.232486</v>
      </c>
      <c r="AE92" s="27">
        <v>564.99455614</v>
      </c>
    </row>
    <row r="93" spans="3:31">
      <c r="C93" s="25"/>
      <c r="D93" s="8"/>
      <c r="E93" s="8"/>
      <c r="F93" s="8"/>
      <c r="G93" s="24"/>
      <c r="H93" s="8"/>
      <c r="I93" s="8"/>
      <c r="J93" s="8"/>
      <c r="K93" s="8"/>
      <c r="Y93" s="27" t="s">
        <v>108</v>
      </c>
      <c r="Z93" s="27" t="s">
        <v>109</v>
      </c>
      <c r="AA93" s="27" t="s">
        <v>110</v>
      </c>
      <c r="AB93" s="27" t="s">
        <v>118</v>
      </c>
      <c r="AC93" s="27">
        <v>2049</v>
      </c>
      <c r="AD93" s="27">
        <v>4.299245</v>
      </c>
      <c r="AE93" s="27">
        <v>573.90621505</v>
      </c>
    </row>
    <row r="94" spans="3:31">
      <c r="C94" s="25"/>
      <c r="D94" s="8"/>
      <c r="E94" s="8"/>
      <c r="F94" s="8"/>
      <c r="G94" s="24"/>
      <c r="H94" s="8"/>
      <c r="I94" s="8"/>
      <c r="J94" s="8"/>
      <c r="K94" s="8"/>
      <c r="Y94" s="27" t="s">
        <v>108</v>
      </c>
      <c r="Z94" s="27" t="s">
        <v>109</v>
      </c>
      <c r="AA94" s="27" t="s">
        <v>110</v>
      </c>
      <c r="AB94" s="27" t="s">
        <v>118</v>
      </c>
      <c r="AC94" s="27">
        <v>2050</v>
      </c>
      <c r="AD94" s="27">
        <v>4.368509</v>
      </c>
      <c r="AE94" s="27">
        <v>583.15226641</v>
      </c>
    </row>
    <row r="95" spans="3:11">
      <c r="C95" s="25"/>
      <c r="D95" s="8"/>
      <c r="E95" s="8"/>
      <c r="F95" s="8"/>
      <c r="G95" s="24"/>
      <c r="H95" s="8"/>
      <c r="I95" s="8"/>
      <c r="J95" s="8"/>
      <c r="K95" s="8"/>
    </row>
    <row r="96" spans="3:11">
      <c r="C96" s="25"/>
      <c r="D96" s="8"/>
      <c r="E96" s="8"/>
      <c r="F96" s="8"/>
      <c r="G96" s="24"/>
      <c r="H96" s="8"/>
      <c r="I96" s="8"/>
      <c r="J96" s="8"/>
      <c r="K96" s="8"/>
    </row>
    <row r="97" spans="3:11">
      <c r="C97" s="25"/>
      <c r="D97" s="8"/>
      <c r="E97" s="8"/>
      <c r="F97" s="8"/>
      <c r="G97" s="24"/>
      <c r="H97" s="8"/>
      <c r="I97" s="8"/>
      <c r="J97" s="8"/>
      <c r="K97" s="8"/>
    </row>
    <row r="98" spans="3:11">
      <c r="C98" s="25"/>
      <c r="D98" s="8"/>
      <c r="E98" s="8"/>
      <c r="F98" s="8"/>
      <c r="G98" s="24"/>
      <c r="H98" s="8"/>
      <c r="I98" s="8"/>
      <c r="J98" s="8"/>
      <c r="K98" s="8"/>
    </row>
    <row r="99" spans="3:11">
      <c r="C99" s="25"/>
      <c r="D99" s="8"/>
      <c r="E99" s="8"/>
      <c r="F99" s="8"/>
      <c r="G99" s="24"/>
      <c r="H99" s="8"/>
      <c r="I99" s="8"/>
      <c r="J99" s="8"/>
      <c r="K99" s="8"/>
    </row>
    <row r="100" spans="3:11">
      <c r="C100" s="25"/>
      <c r="D100" s="8"/>
      <c r="E100" s="8"/>
      <c r="F100" s="8"/>
      <c r="G100" s="24"/>
      <c r="H100" s="8"/>
      <c r="I100" s="8"/>
      <c r="J100" s="8"/>
      <c r="K100" s="8"/>
    </row>
    <row r="101" spans="3:11">
      <c r="C101" s="25"/>
      <c r="D101" s="8"/>
      <c r="E101" s="8"/>
      <c r="F101" s="8"/>
      <c r="G101" s="24"/>
      <c r="H101" s="8"/>
      <c r="I101" s="8"/>
      <c r="J101" s="8"/>
      <c r="K101" s="8"/>
    </row>
    <row r="102" spans="3:11">
      <c r="C102" s="25"/>
      <c r="D102" s="8"/>
      <c r="E102" s="8"/>
      <c r="F102" s="8"/>
      <c r="G102" s="24"/>
      <c r="H102" s="8"/>
      <c r="I102" s="8"/>
      <c r="J102" s="8"/>
      <c r="K102" s="8"/>
    </row>
    <row r="103" spans="3:11">
      <c r="C103" s="25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8"/>
    </row>
    <row r="105" spans="3:9">
      <c r="C105" s="23"/>
      <c r="I105" s="28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workbookViewId="0">
      <selection activeCell="V13" sqref="V13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125</v>
      </c>
    </row>
    <row r="5" spans="9:22">
      <c r="I5" s="1"/>
      <c r="J5" s="1"/>
      <c r="K5" s="1"/>
      <c r="L5" s="1"/>
      <c r="M5" s="2" t="s">
        <v>58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126</v>
      </c>
      <c r="L6" s="3" t="s">
        <v>127</v>
      </c>
      <c r="M6" s="3" t="s">
        <v>128</v>
      </c>
      <c r="N6" s="3" t="s">
        <v>129</v>
      </c>
      <c r="O6" s="4" t="s">
        <v>10</v>
      </c>
      <c r="P6" s="5" t="s">
        <v>74</v>
      </c>
      <c r="Q6" s="12" t="s">
        <v>80</v>
      </c>
      <c r="R6" s="12" t="s">
        <v>75</v>
      </c>
      <c r="S6" s="12" t="s">
        <v>77</v>
      </c>
      <c r="T6" s="12" t="s">
        <v>78</v>
      </c>
      <c r="U6" s="12" t="s">
        <v>76</v>
      </c>
      <c r="V6" s="12" t="s">
        <v>79</v>
      </c>
    </row>
    <row r="7" spans="9:31">
      <c r="I7" s="1" t="s">
        <v>130</v>
      </c>
      <c r="J7" s="4" t="s">
        <v>61</v>
      </c>
      <c r="K7" s="6" t="s">
        <v>131</v>
      </c>
      <c r="L7" s="1" t="s">
        <v>132</v>
      </c>
      <c r="M7" s="1" t="s">
        <v>133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130</v>
      </c>
      <c r="J8" s="4" t="s">
        <v>61</v>
      </c>
      <c r="K8" s="6" t="s">
        <v>134</v>
      </c>
      <c r="L8" s="1" t="s">
        <v>135</v>
      </c>
      <c r="M8" s="1" t="s">
        <v>136</v>
      </c>
      <c r="N8" s="1"/>
      <c r="O8" s="1">
        <v>2050</v>
      </c>
      <c r="P8">
        <f t="shared" ref="P8:S8" si="0">Y8*1/4</f>
        <v>1851.0993527852</v>
      </c>
      <c r="Q8">
        <f t="shared" si="0"/>
        <v>158.539640920736</v>
      </c>
      <c r="S8">
        <f t="shared" si="0"/>
        <v>58.6614650047617</v>
      </c>
      <c r="U8">
        <f>AD8*1/4</f>
        <v>79.6501172221742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130</v>
      </c>
      <c r="J9" s="4" t="s">
        <v>61</v>
      </c>
      <c r="K9" s="1" t="s">
        <v>137</v>
      </c>
      <c r="L9" s="1"/>
      <c r="M9" s="1" t="s">
        <v>138</v>
      </c>
      <c r="N9" s="1"/>
      <c r="O9" s="1">
        <v>2050</v>
      </c>
      <c r="P9">
        <f>Y9*1/4</f>
        <v>313.162845811758</v>
      </c>
      <c r="R9">
        <f>AA9*1/4</f>
        <v>134.212648205039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22">
      <c r="I10" s="1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4"/>
    </row>
    <row r="11" spans="9:22">
      <c r="I11" s="1"/>
      <c r="J11" s="3"/>
      <c r="K11" s="6"/>
      <c r="L11" s="1"/>
      <c r="M11" s="1"/>
      <c r="N11" s="1"/>
      <c r="O11" s="7"/>
      <c r="P11" s="1"/>
      <c r="Q11" s="1"/>
      <c r="R11" s="1"/>
      <c r="S11" s="1"/>
      <c r="T11" s="1"/>
      <c r="U11" s="1"/>
      <c r="V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73</v>
      </c>
      <c r="J15" s="9" t="s">
        <v>9</v>
      </c>
      <c r="K15" s="8" t="s">
        <v>11</v>
      </c>
      <c r="L15" s="8" t="s">
        <v>59</v>
      </c>
      <c r="M15" s="10" t="s">
        <v>10</v>
      </c>
      <c r="N15" s="8" t="s">
        <v>5</v>
      </c>
      <c r="O15" s="10" t="s">
        <v>74</v>
      </c>
      <c r="P15" s="10" t="s">
        <v>75</v>
      </c>
      <c r="Q15" s="10" t="s">
        <v>76</v>
      </c>
      <c r="R15" s="10" t="s">
        <v>77</v>
      </c>
      <c r="S15" s="10" t="s">
        <v>78</v>
      </c>
      <c r="T15" s="10" t="s">
        <v>79</v>
      </c>
      <c r="U15" s="10" t="s">
        <v>80</v>
      </c>
      <c r="V15" s="1"/>
    </row>
    <row r="16" spans="9:21">
      <c r="I16" s="8" t="s">
        <v>81</v>
      </c>
      <c r="J16" s="11" t="s">
        <v>61</v>
      </c>
      <c r="K16" t="s">
        <v>16</v>
      </c>
      <c r="M16" s="10">
        <v>2020</v>
      </c>
      <c r="N16" s="10" t="s">
        <v>82</v>
      </c>
      <c r="O16" s="8" t="e">
        <f t="shared" ref="O16:U16" si="1">Z16/AM16</f>
        <v>#DIV/0!</v>
      </c>
      <c r="P16" s="8" t="e">
        <f t="shared" si="1"/>
        <v>#DIV/0!</v>
      </c>
      <c r="Q16" s="8" t="e">
        <f t="shared" si="1"/>
        <v>#DIV/0!</v>
      </c>
      <c r="R16" s="8" t="e">
        <f t="shared" si="1"/>
        <v>#DIV/0!</v>
      </c>
      <c r="S16" s="8" t="e">
        <f t="shared" si="1"/>
        <v>#DIV/0!</v>
      </c>
      <c r="T16" s="8" t="e">
        <f t="shared" si="1"/>
        <v>#DIV/0!</v>
      </c>
      <c r="U16" s="8" t="e">
        <f t="shared" si="1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7"/>
      <c r="P9" s="58" t="s">
        <v>21</v>
      </c>
      <c r="Q9" s="58" t="s">
        <v>22</v>
      </c>
      <c r="R9" s="59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L10" s="8">
        <f>SUM(P10:R10)*1000</f>
        <v>302987.16466</v>
      </c>
      <c r="N10" s="27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7"/>
      <c r="P11" s="8">
        <v>76.81255283</v>
      </c>
      <c r="Q11" s="27">
        <v>189.1523515</v>
      </c>
      <c r="R11" s="27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7"/>
      <c r="P12" s="8">
        <v>74.20667416</v>
      </c>
      <c r="Q12" s="27">
        <v>191.4234074</v>
      </c>
      <c r="R12" s="27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7"/>
      <c r="P13" s="8">
        <v>75.92864216</v>
      </c>
      <c r="Q13" s="27">
        <v>188.9921654</v>
      </c>
      <c r="R13" s="27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7"/>
      <c r="P14" s="8">
        <v>74.52501574</v>
      </c>
      <c r="Q14" s="27">
        <v>182.8381675</v>
      </c>
      <c r="R14" s="27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7"/>
      <c r="P15" s="8">
        <v>72.07338198</v>
      </c>
      <c r="Q15" s="27">
        <v>175.9847319</v>
      </c>
      <c r="R15" s="27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7"/>
      <c r="P16" s="8">
        <v>69.68119389</v>
      </c>
      <c r="Q16" s="27">
        <v>170.471229</v>
      </c>
      <c r="R16" s="27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7"/>
      <c r="P17" s="8">
        <v>68.24044312</v>
      </c>
      <c r="Q17" s="27">
        <v>161.7602226</v>
      </c>
      <c r="R17" s="27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7"/>
      <c r="P18" s="8">
        <v>65.91188097</v>
      </c>
      <c r="Q18" s="27">
        <v>151.1934463</v>
      </c>
      <c r="R18" s="27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7"/>
      <c r="P19" s="8">
        <v>61.58942183</v>
      </c>
      <c r="Q19" s="27">
        <v>139.0622867</v>
      </c>
      <c r="R19" s="27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7"/>
      <c r="P20" s="8">
        <v>57.12518162</v>
      </c>
      <c r="Q20" s="27">
        <v>126.2842178</v>
      </c>
      <c r="R20" s="27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7"/>
      <c r="P21" s="8">
        <v>54.97099716</v>
      </c>
      <c r="Q21" s="27">
        <v>115.1749474</v>
      </c>
      <c r="R21" s="27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7"/>
      <c r="P22" s="8">
        <v>52.09756511</v>
      </c>
      <c r="Q22" s="27">
        <v>104.4717157</v>
      </c>
      <c r="R22" s="27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7"/>
      <c r="P23" s="8">
        <v>48.93422411</v>
      </c>
      <c r="Q23" s="27">
        <v>92.41114016</v>
      </c>
      <c r="R23" s="27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7"/>
      <c r="P24" s="8">
        <v>45.32865225</v>
      </c>
      <c r="Q24" s="27">
        <v>80.54819469</v>
      </c>
      <c r="R24" s="27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7"/>
      <c r="P25" s="8">
        <v>43.76225209</v>
      </c>
      <c r="Q25" s="27">
        <v>70.82485012</v>
      </c>
      <c r="R25" s="27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7"/>
      <c r="P26" s="8">
        <v>40.64819274</v>
      </c>
      <c r="Q26" s="27">
        <v>62.17481698</v>
      </c>
      <c r="R26" s="27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7"/>
      <c r="P27" s="8">
        <v>37.47832104</v>
      </c>
      <c r="Q27" s="27">
        <v>53.96610446</v>
      </c>
      <c r="R27" s="27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7"/>
      <c r="P28" s="8">
        <v>33.99894704</v>
      </c>
      <c r="Q28" s="27">
        <v>48.3400597</v>
      </c>
      <c r="R28" s="27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7"/>
      <c r="P29" s="8">
        <v>30.89853978</v>
      </c>
      <c r="Q29" s="27">
        <v>44.97556922</v>
      </c>
      <c r="R29" s="27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7"/>
      <c r="P30" s="8">
        <v>28.38328985</v>
      </c>
      <c r="Q30" s="27">
        <v>41.27973697</v>
      </c>
      <c r="R30" s="27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7"/>
      <c r="P31" s="8">
        <v>26.32048844</v>
      </c>
      <c r="Q31" s="27">
        <v>37.13639633</v>
      </c>
      <c r="R31" s="27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7"/>
      <c r="P32" s="8">
        <v>25.16538086</v>
      </c>
      <c r="Q32" s="27">
        <v>34.53693019</v>
      </c>
      <c r="R32" s="27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7"/>
      <c r="P33" s="8">
        <v>23.99288735</v>
      </c>
      <c r="Q33" s="27">
        <v>32.13085374</v>
      </c>
      <c r="R33" s="27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7"/>
      <c r="P34" s="8">
        <v>23.11091826</v>
      </c>
      <c r="Q34" s="27">
        <v>29.9918386</v>
      </c>
      <c r="R34" s="27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7"/>
      <c r="P35" s="8">
        <v>22.34053179</v>
      </c>
      <c r="Q35" s="27">
        <v>26.98649427</v>
      </c>
      <c r="R35" s="27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7"/>
      <c r="P36" s="8">
        <v>21.50986558</v>
      </c>
      <c r="Q36" s="27">
        <v>23.70647213</v>
      </c>
      <c r="R36" s="27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7"/>
      <c r="P37" s="8">
        <v>20.91647133</v>
      </c>
      <c r="Q37" s="27">
        <v>21.98620828</v>
      </c>
      <c r="R37" s="27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7"/>
      <c r="P38" s="8">
        <v>20.24502532</v>
      </c>
      <c r="Q38" s="27">
        <v>20.35039071</v>
      </c>
      <c r="R38" s="27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7"/>
      <c r="P39" s="8">
        <v>19.81224124</v>
      </c>
      <c r="Q39" s="27">
        <v>18.85442128</v>
      </c>
      <c r="R39" s="27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7"/>
      <c r="P40" s="8">
        <v>19.37596273</v>
      </c>
      <c r="Q40" s="27">
        <v>17.35522222</v>
      </c>
      <c r="R40" s="2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 t="s">
        <v>26</v>
      </c>
    </row>
    <row r="11" spans="2:14">
      <c r="B11" s="8" t="s">
        <v>27</v>
      </c>
      <c r="G11" t="s">
        <v>28</v>
      </c>
      <c r="I11" s="8">
        <v>2020</v>
      </c>
      <c r="J11" s="8" t="s">
        <v>16</v>
      </c>
      <c r="K11" s="8">
        <v>1</v>
      </c>
      <c r="L11" s="8">
        <f>N11*1000</f>
        <v>0</v>
      </c>
      <c r="N11">
        <v>0</v>
      </c>
    </row>
    <row r="12" spans="7:15">
      <c r="G12" t="s">
        <v>28</v>
      </c>
      <c r="I12" s="8">
        <v>2021</v>
      </c>
      <c r="J12" s="8" t="s">
        <v>16</v>
      </c>
      <c r="K12" s="8">
        <v>1</v>
      </c>
      <c r="L12" s="8">
        <f t="shared" ref="L12:L41" si="0">N12*1000</f>
        <v>0</v>
      </c>
      <c r="N12" s="27">
        <v>0</v>
      </c>
      <c r="O12" s="8"/>
    </row>
    <row r="13" spans="7:15">
      <c r="G13" t="s">
        <v>28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7">
        <v>0.001131733</v>
      </c>
      <c r="O13" s="8"/>
    </row>
    <row r="14" spans="7:15">
      <c r="G14" t="s">
        <v>28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7">
        <v>0.000310608</v>
      </c>
      <c r="O14" s="8"/>
    </row>
    <row r="15" spans="7:15">
      <c r="G15" t="s">
        <v>28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7">
        <v>0.0673109</v>
      </c>
      <c r="O15" s="8"/>
    </row>
    <row r="16" spans="7:15">
      <c r="G16" t="s">
        <v>28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7">
        <v>0.164262</v>
      </c>
      <c r="O16" s="8"/>
    </row>
    <row r="17" spans="7:15">
      <c r="G17" t="s">
        <v>28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7">
        <v>0.244863</v>
      </c>
      <c r="O17" s="8"/>
    </row>
    <row r="18" spans="7:15">
      <c r="G18" t="s">
        <v>28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7">
        <v>0.303812</v>
      </c>
      <c r="O18" s="8"/>
    </row>
    <row r="19" spans="7:15">
      <c r="G19" t="s">
        <v>28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7">
        <v>0.344792</v>
      </c>
      <c r="O19" s="8"/>
    </row>
    <row r="20" spans="7:15">
      <c r="G20" t="s">
        <v>28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7">
        <v>0.414536</v>
      </c>
      <c r="O20" s="8"/>
    </row>
    <row r="21" spans="7:15">
      <c r="G21" t="s">
        <v>28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7">
        <v>0.529492</v>
      </c>
      <c r="O21" s="8"/>
    </row>
    <row r="22" spans="7:15">
      <c r="G22" t="s">
        <v>28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7">
        <v>0.426109</v>
      </c>
      <c r="O22" s="8"/>
    </row>
    <row r="23" spans="7:15">
      <c r="G23" t="s">
        <v>28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7">
        <v>0.2005528</v>
      </c>
      <c r="O23" s="8"/>
    </row>
    <row r="24" spans="7:15">
      <c r="G24" t="s">
        <v>28</v>
      </c>
      <c r="I24" s="8">
        <v>2033</v>
      </c>
      <c r="J24" s="8" t="s">
        <v>16</v>
      </c>
      <c r="K24" s="8">
        <v>1</v>
      </c>
      <c r="L24" s="8">
        <f t="shared" si="0"/>
        <v>0</v>
      </c>
      <c r="N24" s="27">
        <v>0</v>
      </c>
      <c r="O24" s="8">
        <v>-0.012553</v>
      </c>
    </row>
    <row r="25" spans="7:15">
      <c r="G25" t="s">
        <v>28</v>
      </c>
      <c r="I25" s="8">
        <v>2034</v>
      </c>
      <c r="J25" s="8" t="s">
        <v>16</v>
      </c>
      <c r="K25" s="8">
        <v>1</v>
      </c>
      <c r="L25" s="8">
        <f t="shared" si="0"/>
        <v>0</v>
      </c>
      <c r="N25" s="27">
        <v>0</v>
      </c>
      <c r="O25" s="8">
        <v>-0.29885</v>
      </c>
    </row>
    <row r="26" spans="7:15">
      <c r="G26" t="s">
        <v>28</v>
      </c>
      <c r="I26" s="8">
        <v>2035</v>
      </c>
      <c r="J26" s="8" t="s">
        <v>16</v>
      </c>
      <c r="K26" s="8">
        <v>1</v>
      </c>
      <c r="L26" s="8">
        <f t="shared" si="0"/>
        <v>0</v>
      </c>
      <c r="N26" s="27">
        <v>0</v>
      </c>
      <c r="O26" s="8">
        <v>-1.0398952</v>
      </c>
    </row>
    <row r="27" spans="7:15">
      <c r="G27" t="s">
        <v>28</v>
      </c>
      <c r="I27" s="8">
        <v>2036</v>
      </c>
      <c r="J27" s="8" t="s">
        <v>16</v>
      </c>
      <c r="K27" s="8">
        <v>1</v>
      </c>
      <c r="L27" s="8">
        <f t="shared" si="0"/>
        <v>0</v>
      </c>
      <c r="N27" s="27">
        <v>0</v>
      </c>
      <c r="O27" s="8">
        <v>-2.128702</v>
      </c>
    </row>
    <row r="28" spans="7:15">
      <c r="G28" t="s">
        <v>28</v>
      </c>
      <c r="I28" s="8">
        <v>2037</v>
      </c>
      <c r="J28" s="8" t="s">
        <v>16</v>
      </c>
      <c r="K28" s="8">
        <v>1</v>
      </c>
      <c r="L28" s="8">
        <f t="shared" si="0"/>
        <v>0</v>
      </c>
      <c r="N28" s="27">
        <v>0</v>
      </c>
      <c r="O28" s="8">
        <v>-3.0827072</v>
      </c>
    </row>
    <row r="29" spans="7:15">
      <c r="G29" t="s">
        <v>28</v>
      </c>
      <c r="I29" s="8">
        <v>2038</v>
      </c>
      <c r="J29" s="8" t="s">
        <v>16</v>
      </c>
      <c r="K29" s="8">
        <v>1</v>
      </c>
      <c r="L29" s="8">
        <f t="shared" si="0"/>
        <v>0</v>
      </c>
      <c r="N29" s="27">
        <v>0</v>
      </c>
      <c r="O29" s="8">
        <v>-4.1835428</v>
      </c>
    </row>
    <row r="30" spans="7:15">
      <c r="G30" t="s">
        <v>28</v>
      </c>
      <c r="I30" s="8">
        <v>2039</v>
      </c>
      <c r="J30" s="8" t="s">
        <v>16</v>
      </c>
      <c r="K30" s="8">
        <v>1</v>
      </c>
      <c r="L30" s="8">
        <f t="shared" si="0"/>
        <v>0</v>
      </c>
      <c r="N30" s="27">
        <v>0</v>
      </c>
      <c r="O30" s="8">
        <v>-5.394762</v>
      </c>
    </row>
    <row r="31" spans="7:15">
      <c r="G31" t="s">
        <v>28</v>
      </c>
      <c r="I31" s="8">
        <v>2040</v>
      </c>
      <c r="J31" s="8" t="s">
        <v>16</v>
      </c>
      <c r="K31" s="8">
        <v>1</v>
      </c>
      <c r="L31" s="8">
        <f t="shared" si="0"/>
        <v>0</v>
      </c>
      <c r="N31" s="27">
        <v>0</v>
      </c>
      <c r="O31" s="8">
        <v>-6.7094956</v>
      </c>
    </row>
    <row r="32" spans="7:15">
      <c r="G32" t="s">
        <v>28</v>
      </c>
      <c r="I32" s="8">
        <v>2041</v>
      </c>
      <c r="J32" s="8" t="s">
        <v>16</v>
      </c>
      <c r="K32" s="8">
        <v>1</v>
      </c>
      <c r="L32" s="8">
        <f t="shared" si="0"/>
        <v>0</v>
      </c>
      <c r="N32" s="27">
        <v>0</v>
      </c>
      <c r="O32" s="8">
        <v>-8.266304</v>
      </c>
    </row>
    <row r="33" spans="7:15">
      <c r="G33" t="s">
        <v>28</v>
      </c>
      <c r="I33" s="8">
        <v>2042</v>
      </c>
      <c r="J33" s="8" t="s">
        <v>16</v>
      </c>
      <c r="K33" s="8">
        <v>1</v>
      </c>
      <c r="L33" s="8">
        <f t="shared" si="0"/>
        <v>0</v>
      </c>
      <c r="N33" s="27">
        <v>0</v>
      </c>
      <c r="O33" s="8">
        <v>-9.9409172</v>
      </c>
    </row>
    <row r="34" spans="7:15">
      <c r="G34" t="s">
        <v>28</v>
      </c>
      <c r="I34" s="8">
        <v>2043</v>
      </c>
      <c r="J34" s="8" t="s">
        <v>16</v>
      </c>
      <c r="K34" s="8">
        <v>1</v>
      </c>
      <c r="L34" s="8">
        <f t="shared" si="0"/>
        <v>0</v>
      </c>
      <c r="N34" s="27">
        <v>0</v>
      </c>
      <c r="O34" s="8">
        <v>-11.042158</v>
      </c>
    </row>
    <row r="35" spans="7:15">
      <c r="G35" t="s">
        <v>28</v>
      </c>
      <c r="I35" s="8">
        <v>2044</v>
      </c>
      <c r="J35" s="8" t="s">
        <v>16</v>
      </c>
      <c r="K35" s="8">
        <v>1</v>
      </c>
      <c r="L35" s="8">
        <f t="shared" si="0"/>
        <v>0</v>
      </c>
      <c r="N35" s="27">
        <v>0</v>
      </c>
      <c r="O35" s="8">
        <v>-12.1220788</v>
      </c>
    </row>
    <row r="36" spans="7:15">
      <c r="G36" t="s">
        <v>28</v>
      </c>
      <c r="I36" s="8">
        <v>2045</v>
      </c>
      <c r="J36" s="8" t="s">
        <v>16</v>
      </c>
      <c r="K36" s="8">
        <v>1</v>
      </c>
      <c r="L36" s="8">
        <f t="shared" si="0"/>
        <v>0</v>
      </c>
      <c r="N36" s="27">
        <v>0</v>
      </c>
      <c r="O36" s="8">
        <v>-13.1658332</v>
      </c>
    </row>
    <row r="37" spans="7:15">
      <c r="G37" t="s">
        <v>28</v>
      </c>
      <c r="I37" s="8">
        <v>2046</v>
      </c>
      <c r="J37" s="8" t="s">
        <v>16</v>
      </c>
      <c r="K37" s="8">
        <v>1</v>
      </c>
      <c r="L37" s="8">
        <f t="shared" si="0"/>
        <v>0</v>
      </c>
      <c r="N37" s="27">
        <v>0</v>
      </c>
      <c r="O37" s="8">
        <v>-14.5867332</v>
      </c>
    </row>
    <row r="38" spans="7:15">
      <c r="G38" t="s">
        <v>28</v>
      </c>
      <c r="I38" s="8">
        <v>2047</v>
      </c>
      <c r="J38" s="8" t="s">
        <v>16</v>
      </c>
      <c r="K38" s="8">
        <v>1</v>
      </c>
      <c r="L38" s="8">
        <f t="shared" si="0"/>
        <v>0</v>
      </c>
      <c r="N38" s="27">
        <v>0</v>
      </c>
      <c r="O38" s="8">
        <v>-16.07081472</v>
      </c>
    </row>
    <row r="39" spans="7:15">
      <c r="G39" t="s">
        <v>28</v>
      </c>
      <c r="I39" s="8">
        <v>2048</v>
      </c>
      <c r="J39" s="8" t="s">
        <v>16</v>
      </c>
      <c r="K39" s="8">
        <v>1</v>
      </c>
      <c r="L39" s="8">
        <f t="shared" si="0"/>
        <v>0</v>
      </c>
      <c r="N39" s="27">
        <v>0</v>
      </c>
      <c r="O39" s="8">
        <v>-17.60142056</v>
      </c>
    </row>
    <row r="40" spans="7:15">
      <c r="G40" t="s">
        <v>28</v>
      </c>
      <c r="I40" s="8">
        <v>2049</v>
      </c>
      <c r="J40" s="8" t="s">
        <v>16</v>
      </c>
      <c r="K40" s="8">
        <v>1</v>
      </c>
      <c r="L40" s="8">
        <f t="shared" si="0"/>
        <v>0</v>
      </c>
      <c r="N40" s="27">
        <v>0</v>
      </c>
      <c r="O40" s="8">
        <v>-19.19615312</v>
      </c>
    </row>
    <row r="41" spans="7:15">
      <c r="G41" t="s">
        <v>28</v>
      </c>
      <c r="I41" s="8">
        <v>2050</v>
      </c>
      <c r="J41" s="8" t="s">
        <v>16</v>
      </c>
      <c r="K41" s="8">
        <v>1</v>
      </c>
      <c r="L41" s="8">
        <f t="shared" si="0"/>
        <v>0</v>
      </c>
      <c r="N41" s="27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29</v>
      </c>
      <c r="G11" t="s">
        <v>30</v>
      </c>
      <c r="I11" s="8">
        <v>2020</v>
      </c>
      <c r="J11" s="8" t="s">
        <v>16</v>
      </c>
      <c r="K11" s="8">
        <v>1</v>
      </c>
      <c r="L11" s="8">
        <f>N11*1000</f>
        <v>69778.457</v>
      </c>
      <c r="N11">
        <v>69.778457</v>
      </c>
    </row>
    <row r="12" spans="7:14">
      <c r="G12" t="s">
        <v>30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7">
        <v>68.51682202</v>
      </c>
    </row>
    <row r="13" spans="7:14">
      <c r="G13" t="s">
        <v>30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7">
        <v>70.79152977</v>
      </c>
    </row>
    <row r="14" spans="7:14">
      <c r="G14" t="s">
        <v>30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7">
        <v>71.01913531</v>
      </c>
    </row>
    <row r="15" spans="7:14">
      <c r="G15" t="s">
        <v>30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7">
        <v>69.47696359</v>
      </c>
    </row>
    <row r="16" spans="7:14">
      <c r="G16" t="s">
        <v>30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7">
        <v>68.45615105</v>
      </c>
    </row>
    <row r="17" spans="7:14">
      <c r="G17" t="s">
        <v>30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7">
        <v>68.12026137</v>
      </c>
    </row>
    <row r="18" spans="7:14">
      <c r="G18" t="s">
        <v>30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7">
        <v>67.66610413</v>
      </c>
    </row>
    <row r="19" spans="7:14">
      <c r="G19" t="s">
        <v>30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7">
        <v>67.42763968</v>
      </c>
    </row>
    <row r="20" spans="7:14">
      <c r="G20" t="s">
        <v>30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7">
        <v>67.27027715</v>
      </c>
    </row>
    <row r="21" spans="7:14">
      <c r="G21" t="s">
        <v>30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7">
        <v>66.99064801</v>
      </c>
    </row>
    <row r="22" spans="7:14">
      <c r="G22" t="s">
        <v>30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7">
        <v>66.76800235</v>
      </c>
    </row>
    <row r="23" spans="7:14">
      <c r="G23" t="s">
        <v>30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7">
        <v>66.43418657</v>
      </c>
    </row>
    <row r="24" spans="7:14">
      <c r="G24" t="s">
        <v>30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7">
        <v>65.95603029</v>
      </c>
    </row>
    <row r="25" spans="7:14">
      <c r="G25" t="s">
        <v>30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7">
        <v>65.25356464</v>
      </c>
    </row>
    <row r="26" spans="7:14">
      <c r="G26" t="s">
        <v>30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7">
        <v>64.36444642</v>
      </c>
    </row>
    <row r="27" spans="7:14">
      <c r="G27" t="s">
        <v>30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7">
        <v>63.28840235</v>
      </c>
    </row>
    <row r="28" spans="7:14">
      <c r="G28" t="s">
        <v>30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7">
        <v>62.11270825</v>
      </c>
    </row>
    <row r="29" spans="7:14">
      <c r="G29" t="s">
        <v>30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7">
        <v>60.90145089</v>
      </c>
    </row>
    <row r="30" spans="7:14">
      <c r="G30" t="s">
        <v>30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7">
        <v>59.7234061</v>
      </c>
    </row>
    <row r="31" spans="7:14">
      <c r="G31" t="s">
        <v>30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7">
        <v>58.59871227</v>
      </c>
    </row>
    <row r="32" spans="7:14">
      <c r="G32" t="s">
        <v>30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7">
        <v>57.51627292</v>
      </c>
    </row>
    <row r="33" spans="7:14">
      <c r="G33" t="s">
        <v>30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7">
        <v>56.50294697</v>
      </c>
    </row>
    <row r="34" spans="7:14">
      <c r="G34" t="s">
        <v>30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7">
        <v>55.54535771</v>
      </c>
    </row>
    <row r="35" spans="7:14">
      <c r="G35" t="s">
        <v>30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7">
        <v>54.66489303</v>
      </c>
    </row>
    <row r="36" spans="7:14">
      <c r="G36" t="s">
        <v>30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7">
        <v>53.77715531</v>
      </c>
    </row>
    <row r="37" spans="7:14">
      <c r="G37" t="s">
        <v>30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7">
        <v>52.91835459</v>
      </c>
    </row>
    <row r="38" spans="7:14">
      <c r="G38" t="s">
        <v>30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7">
        <v>52.15400081</v>
      </c>
    </row>
    <row r="39" spans="7:14">
      <c r="G39" t="s">
        <v>30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7">
        <v>51.45543074</v>
      </c>
    </row>
    <row r="40" spans="7:14">
      <c r="G40" t="s">
        <v>30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7">
        <v>50.81686826</v>
      </c>
    </row>
    <row r="41" spans="7:14">
      <c r="G41" t="s">
        <v>30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E21" sqref="E2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4"/>
    </row>
    <row r="11" spans="2:14">
      <c r="B11" s="8" t="s">
        <v>31</v>
      </c>
      <c r="G11" t="s">
        <v>32</v>
      </c>
      <c r="I11" s="8">
        <v>2020</v>
      </c>
      <c r="J11" s="8" t="s">
        <v>16</v>
      </c>
      <c r="K11" s="8">
        <v>1</v>
      </c>
      <c r="L11" s="8">
        <f t="shared" ref="L11:L25" si="0">N11*1000</f>
        <v>53684.46015</v>
      </c>
      <c r="N11" s="10">
        <v>53.68446015</v>
      </c>
    </row>
    <row r="12" spans="7:15">
      <c r="G12" t="s">
        <v>32</v>
      </c>
      <c r="I12" s="8">
        <v>2021</v>
      </c>
      <c r="J12" s="8" t="s">
        <v>16</v>
      </c>
      <c r="K12" s="8">
        <v>1</v>
      </c>
      <c r="L12" s="8">
        <f t="shared" si="0"/>
        <v>51677.81389</v>
      </c>
      <c r="N12" s="27">
        <v>51.67781389</v>
      </c>
      <c r="O12" s="8"/>
    </row>
    <row r="13" spans="7:15">
      <c r="G13" t="s">
        <v>32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7">
        <v>55.3950355</v>
      </c>
      <c r="O13" s="8"/>
    </row>
    <row r="14" spans="7:15">
      <c r="G14" t="s">
        <v>32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7">
        <v>53.10614489</v>
      </c>
      <c r="O14" s="8"/>
    </row>
    <row r="15" spans="7:15">
      <c r="G15" t="s">
        <v>32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7">
        <v>44.41749638</v>
      </c>
      <c r="O15" s="8"/>
    </row>
    <row r="16" spans="7:15">
      <c r="G16" t="s">
        <v>32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7">
        <v>35.1942055</v>
      </c>
      <c r="O16" s="8"/>
    </row>
    <row r="17" spans="7:15">
      <c r="G17" t="s">
        <v>32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7">
        <v>36.04149071</v>
      </c>
      <c r="O17" s="8"/>
    </row>
    <row r="18" spans="7:15">
      <c r="G18" t="s">
        <v>32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7">
        <v>37.36465186</v>
      </c>
      <c r="O18" s="8"/>
    </row>
    <row r="19" spans="7:15">
      <c r="G19" t="s">
        <v>32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7">
        <v>37.709359</v>
      </c>
      <c r="O19" s="8"/>
    </row>
    <row r="20" spans="7:15">
      <c r="G20" t="s">
        <v>32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7">
        <v>35.18560103</v>
      </c>
      <c r="O20" s="8"/>
    </row>
    <row r="21" spans="7:15">
      <c r="G21" t="s">
        <v>32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7">
        <v>28.89182598</v>
      </c>
      <c r="O21" s="8"/>
    </row>
    <row r="22" spans="7:15">
      <c r="G22" t="s">
        <v>32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7">
        <v>18.51726665</v>
      </c>
      <c r="O22" s="8"/>
    </row>
    <row r="23" spans="7:15">
      <c r="G23" t="s">
        <v>32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7">
        <v>9.599437222</v>
      </c>
      <c r="O23" s="8"/>
    </row>
    <row r="24" spans="7:15">
      <c r="G24" t="s">
        <v>32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7">
        <v>7.082706034</v>
      </c>
      <c r="O24" s="8"/>
    </row>
    <row r="25" spans="7:15">
      <c r="G25" t="s">
        <v>32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7">
        <v>1.552577644</v>
      </c>
      <c r="O25" s="8"/>
    </row>
    <row r="26" spans="7:15">
      <c r="G26" t="s">
        <v>32</v>
      </c>
      <c r="I26" s="8">
        <v>2035</v>
      </c>
      <c r="J26" s="8" t="s">
        <v>16</v>
      </c>
      <c r="K26" s="8">
        <v>1</v>
      </c>
      <c r="L26" s="56">
        <f>N26</f>
        <v>0</v>
      </c>
      <c r="N26" s="27">
        <v>0</v>
      </c>
      <c r="O26" s="8">
        <v>-5.684425942</v>
      </c>
    </row>
    <row r="27" spans="7:15">
      <c r="G27" t="s">
        <v>32</v>
      </c>
      <c r="I27" s="8">
        <v>2036</v>
      </c>
      <c r="J27" s="8" t="s">
        <v>16</v>
      </c>
      <c r="K27" s="8">
        <v>1</v>
      </c>
      <c r="L27" s="56">
        <f>L26</f>
        <v>0</v>
      </c>
      <c r="N27" s="27">
        <v>0</v>
      </c>
      <c r="O27" s="8">
        <v>-8.146644488</v>
      </c>
    </row>
    <row r="28" spans="7:15">
      <c r="G28" t="s">
        <v>32</v>
      </c>
      <c r="I28" s="8">
        <v>2037</v>
      </c>
      <c r="J28" s="8" t="s">
        <v>16</v>
      </c>
      <c r="K28" s="8">
        <v>1</v>
      </c>
      <c r="L28" s="56">
        <f t="shared" ref="L28:L41" si="1">L27</f>
        <v>0</v>
      </c>
      <c r="N28" s="27">
        <v>0</v>
      </c>
      <c r="O28" s="8">
        <v>-10.5646591</v>
      </c>
    </row>
    <row r="29" spans="7:15">
      <c r="G29" t="s">
        <v>32</v>
      </c>
      <c r="I29" s="8">
        <v>2038</v>
      </c>
      <c r="J29" s="8" t="s">
        <v>16</v>
      </c>
      <c r="K29" s="8">
        <v>1</v>
      </c>
      <c r="L29" s="56">
        <f t="shared" si="1"/>
        <v>0</v>
      </c>
      <c r="N29" s="27">
        <v>0</v>
      </c>
      <c r="O29" s="8">
        <v>-12.89311463</v>
      </c>
    </row>
    <row r="30" spans="7:15">
      <c r="G30" t="s">
        <v>32</v>
      </c>
      <c r="I30" s="8">
        <v>2039</v>
      </c>
      <c r="J30" s="8" t="s">
        <v>16</v>
      </c>
      <c r="K30" s="8">
        <v>1</v>
      </c>
      <c r="L30" s="56">
        <f t="shared" si="1"/>
        <v>0</v>
      </c>
      <c r="N30" s="27">
        <v>0</v>
      </c>
      <c r="O30" s="8">
        <v>-15.02770215</v>
      </c>
    </row>
    <row r="31" spans="7:15">
      <c r="G31" t="s">
        <v>32</v>
      </c>
      <c r="I31" s="8">
        <v>2040</v>
      </c>
      <c r="J31" s="8" t="s">
        <v>16</v>
      </c>
      <c r="K31" s="8">
        <v>1</v>
      </c>
      <c r="L31" s="56">
        <f t="shared" si="1"/>
        <v>0</v>
      </c>
      <c r="N31" s="27">
        <v>0</v>
      </c>
      <c r="O31" s="8">
        <v>-16.8162183</v>
      </c>
    </row>
    <row r="32" spans="7:15">
      <c r="G32" t="s">
        <v>32</v>
      </c>
      <c r="I32" s="8">
        <v>2041</v>
      </c>
      <c r="J32" s="8" t="s">
        <v>16</v>
      </c>
      <c r="K32" s="8">
        <v>1</v>
      </c>
      <c r="L32" s="56">
        <f t="shared" si="1"/>
        <v>0</v>
      </c>
      <c r="N32" s="27">
        <v>0</v>
      </c>
      <c r="O32" s="8">
        <v>-19.07660605</v>
      </c>
    </row>
    <row r="33" spans="7:15">
      <c r="G33" t="s">
        <v>32</v>
      </c>
      <c r="I33" s="8">
        <v>2042</v>
      </c>
      <c r="J33" s="8" t="s">
        <v>16</v>
      </c>
      <c r="K33" s="8">
        <v>1</v>
      </c>
      <c r="L33" s="56">
        <f t="shared" si="1"/>
        <v>0</v>
      </c>
      <c r="N33" s="27">
        <v>0</v>
      </c>
      <c r="O33" s="8">
        <v>-20.90917289</v>
      </c>
    </row>
    <row r="34" spans="7:15">
      <c r="G34" t="s">
        <v>32</v>
      </c>
      <c r="I34" s="8">
        <v>2043</v>
      </c>
      <c r="J34" s="8" t="s">
        <v>16</v>
      </c>
      <c r="K34" s="8">
        <v>1</v>
      </c>
      <c r="L34" s="56">
        <f t="shared" si="1"/>
        <v>0</v>
      </c>
      <c r="N34" s="27">
        <v>0</v>
      </c>
      <c r="O34" s="8">
        <v>-22.88512888</v>
      </c>
    </row>
    <row r="35" spans="7:15">
      <c r="G35" t="s">
        <v>32</v>
      </c>
      <c r="I35" s="8">
        <v>2044</v>
      </c>
      <c r="J35" s="8" t="s">
        <v>16</v>
      </c>
      <c r="K35" s="8">
        <v>1</v>
      </c>
      <c r="L35" s="56">
        <f t="shared" si="1"/>
        <v>0</v>
      </c>
      <c r="N35" s="27">
        <v>0</v>
      </c>
      <c r="O35" s="8">
        <v>-25.0721844</v>
      </c>
    </row>
    <row r="36" spans="7:15">
      <c r="G36" t="s">
        <v>32</v>
      </c>
      <c r="I36" s="8">
        <v>2045</v>
      </c>
      <c r="J36" s="8" t="s">
        <v>16</v>
      </c>
      <c r="K36" s="8">
        <v>1</v>
      </c>
      <c r="L36" s="56">
        <f t="shared" si="1"/>
        <v>0</v>
      </c>
      <c r="N36" s="27">
        <v>0</v>
      </c>
      <c r="O36" s="8">
        <v>-27.17090334</v>
      </c>
    </row>
    <row r="37" spans="7:15">
      <c r="G37" t="s">
        <v>32</v>
      </c>
      <c r="I37" s="8">
        <v>2046</v>
      </c>
      <c r="J37" s="8" t="s">
        <v>16</v>
      </c>
      <c r="K37" s="8">
        <v>1</v>
      </c>
      <c r="L37" s="56">
        <f t="shared" si="1"/>
        <v>0</v>
      </c>
      <c r="N37" s="27">
        <v>0</v>
      </c>
      <c r="O37" s="8">
        <v>-29.06183699</v>
      </c>
    </row>
    <row r="38" spans="7:15">
      <c r="G38" t="s">
        <v>32</v>
      </c>
      <c r="I38" s="8">
        <v>2047</v>
      </c>
      <c r="J38" s="8" t="s">
        <v>16</v>
      </c>
      <c r="K38" s="8">
        <v>1</v>
      </c>
      <c r="L38" s="56">
        <f t="shared" si="1"/>
        <v>0</v>
      </c>
      <c r="N38" s="27">
        <v>0</v>
      </c>
      <c r="O38" s="8">
        <v>-30.81684052</v>
      </c>
    </row>
    <row r="39" spans="7:15">
      <c r="G39" t="s">
        <v>32</v>
      </c>
      <c r="I39" s="8">
        <v>2048</v>
      </c>
      <c r="J39" s="8" t="s">
        <v>16</v>
      </c>
      <c r="K39" s="8">
        <v>1</v>
      </c>
      <c r="L39" s="56">
        <f t="shared" si="1"/>
        <v>0</v>
      </c>
      <c r="N39" s="27">
        <v>0</v>
      </c>
      <c r="O39" s="8">
        <v>-32.47989663</v>
      </c>
    </row>
    <row r="40" spans="7:15">
      <c r="G40" t="s">
        <v>32</v>
      </c>
      <c r="I40" s="8">
        <v>2049</v>
      </c>
      <c r="J40" s="8" t="s">
        <v>16</v>
      </c>
      <c r="K40" s="8">
        <v>1</v>
      </c>
      <c r="L40" s="56">
        <f t="shared" si="1"/>
        <v>0</v>
      </c>
      <c r="N40" s="27">
        <v>0</v>
      </c>
      <c r="O40" s="8">
        <v>-34.07793585</v>
      </c>
    </row>
    <row r="41" spans="7:15">
      <c r="G41" t="s">
        <v>32</v>
      </c>
      <c r="I41" s="8">
        <v>2050</v>
      </c>
      <c r="J41" s="8" t="s">
        <v>16</v>
      </c>
      <c r="K41" s="8">
        <v>1</v>
      </c>
      <c r="L41" s="56">
        <f t="shared" si="1"/>
        <v>0</v>
      </c>
      <c r="N41" s="27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34</v>
      </c>
      <c r="G11" t="s">
        <v>35</v>
      </c>
      <c r="I11" s="8">
        <v>2020</v>
      </c>
      <c r="J11" s="8" t="s">
        <v>16</v>
      </c>
      <c r="K11" s="8">
        <v>1</v>
      </c>
      <c r="L11" s="8">
        <f>Q11*1000*38.5/(38.5+34.9)</f>
        <v>46744.386852861</v>
      </c>
      <c r="Q11">
        <f>89.11787</f>
        <v>89.11787</v>
      </c>
    </row>
    <row r="12" spans="7:17">
      <c r="G12" t="s">
        <v>35</v>
      </c>
      <c r="I12" s="8">
        <v>2021</v>
      </c>
      <c r="J12" s="8" t="s">
        <v>16</v>
      </c>
      <c r="K12" s="8">
        <v>1</v>
      </c>
      <c r="L12" s="8">
        <f t="shared" ref="L12:L41" si="0">Q12*1000*38.5/(38.5+34.9)</f>
        <v>45722.4765324932</v>
      </c>
      <c r="Q12" s="27">
        <v>87.16960461</v>
      </c>
    </row>
    <row r="13" spans="7:17">
      <c r="G13" t="s">
        <v>35</v>
      </c>
      <c r="I13" s="8">
        <v>2022</v>
      </c>
      <c r="J13" s="8" t="s">
        <v>16</v>
      </c>
      <c r="K13" s="8">
        <v>1</v>
      </c>
      <c r="L13" s="8">
        <f t="shared" si="0"/>
        <v>42973.3028363079</v>
      </c>
      <c r="Q13" s="27">
        <v>81.92832281</v>
      </c>
    </row>
    <row r="14" spans="7:17">
      <c r="G14" t="s">
        <v>35</v>
      </c>
      <c r="I14" s="8">
        <v>2023</v>
      </c>
      <c r="J14" s="8" t="s">
        <v>16</v>
      </c>
      <c r="K14" s="8">
        <v>1</v>
      </c>
      <c r="L14" s="8">
        <f t="shared" si="0"/>
        <v>42503.7481292234</v>
      </c>
      <c r="Q14" s="27">
        <v>81.03311981</v>
      </c>
    </row>
    <row r="15" spans="7:17">
      <c r="G15" t="s">
        <v>35</v>
      </c>
      <c r="I15" s="8">
        <v>2024</v>
      </c>
      <c r="J15" s="8" t="s">
        <v>16</v>
      </c>
      <c r="K15" s="8">
        <v>1</v>
      </c>
      <c r="L15" s="8">
        <f t="shared" si="0"/>
        <v>41548.7168669619</v>
      </c>
      <c r="Q15" s="27">
        <v>79.21235891</v>
      </c>
    </row>
    <row r="16" spans="7:17">
      <c r="G16" t="s">
        <v>35</v>
      </c>
      <c r="I16" s="8">
        <v>2025</v>
      </c>
      <c r="J16" s="8" t="s">
        <v>16</v>
      </c>
      <c r="K16" s="8">
        <v>1</v>
      </c>
      <c r="L16" s="8">
        <f t="shared" si="0"/>
        <v>40363.7667780654</v>
      </c>
      <c r="Q16" s="27">
        <v>76.95325926</v>
      </c>
    </row>
    <row r="17" spans="7:17">
      <c r="G17" t="s">
        <v>35</v>
      </c>
      <c r="I17" s="8">
        <v>2026</v>
      </c>
      <c r="J17" s="8" t="s">
        <v>16</v>
      </c>
      <c r="K17" s="8">
        <v>1</v>
      </c>
      <c r="L17" s="8">
        <f t="shared" si="0"/>
        <v>39293.3290015668</v>
      </c>
      <c r="Q17" s="27">
        <v>74.91247659</v>
      </c>
    </row>
    <row r="18" spans="7:17">
      <c r="G18" t="s">
        <v>35</v>
      </c>
      <c r="I18" s="8">
        <v>2027</v>
      </c>
      <c r="J18" s="8" t="s">
        <v>16</v>
      </c>
      <c r="K18" s="8">
        <v>1</v>
      </c>
      <c r="L18" s="8">
        <f t="shared" si="0"/>
        <v>38162.4404553133</v>
      </c>
      <c r="Q18" s="27">
        <v>72.75644492</v>
      </c>
    </row>
    <row r="19" spans="7:17">
      <c r="G19" t="s">
        <v>35</v>
      </c>
      <c r="I19" s="8">
        <v>2028</v>
      </c>
      <c r="J19" s="8" t="s">
        <v>16</v>
      </c>
      <c r="K19" s="8">
        <v>1</v>
      </c>
      <c r="L19" s="8">
        <f t="shared" si="0"/>
        <v>37048.6457936648</v>
      </c>
      <c r="Q19" s="27">
        <v>70.63300263</v>
      </c>
    </row>
    <row r="20" spans="7:17">
      <c r="G20" t="s">
        <v>35</v>
      </c>
      <c r="I20" s="8">
        <v>2029</v>
      </c>
      <c r="J20" s="8" t="s">
        <v>16</v>
      </c>
      <c r="K20" s="8">
        <v>1</v>
      </c>
      <c r="L20" s="8">
        <f t="shared" si="0"/>
        <v>35894.2603302452</v>
      </c>
      <c r="Q20" s="27">
        <v>68.43217424</v>
      </c>
    </row>
    <row r="21" spans="7:17">
      <c r="G21" t="s">
        <v>35</v>
      </c>
      <c r="I21" s="8">
        <v>2030</v>
      </c>
      <c r="J21" s="8" t="s">
        <v>16</v>
      </c>
      <c r="K21" s="8">
        <v>1</v>
      </c>
      <c r="L21" s="8">
        <f t="shared" si="0"/>
        <v>34680.6638547684</v>
      </c>
      <c r="Q21" s="27">
        <v>66.11846044</v>
      </c>
    </row>
    <row r="22" spans="7:17">
      <c r="G22" t="s">
        <v>35</v>
      </c>
      <c r="I22" s="8">
        <v>2031</v>
      </c>
      <c r="J22" s="8" t="s">
        <v>16</v>
      </c>
      <c r="K22" s="8">
        <v>1</v>
      </c>
      <c r="L22" s="8">
        <f t="shared" si="0"/>
        <v>33503.0034995913</v>
      </c>
      <c r="Q22" s="27">
        <v>63.87325862</v>
      </c>
    </row>
    <row r="23" spans="7:17">
      <c r="G23" t="s">
        <v>35</v>
      </c>
      <c r="I23" s="8">
        <v>2032</v>
      </c>
      <c r="J23" s="8" t="s">
        <v>16</v>
      </c>
      <c r="K23" s="8">
        <v>1</v>
      </c>
      <c r="L23" s="8">
        <f t="shared" si="0"/>
        <v>32120.4815811989</v>
      </c>
      <c r="Q23" s="27">
        <v>61.23748956</v>
      </c>
    </row>
    <row r="24" spans="7:17">
      <c r="G24" t="s">
        <v>35</v>
      </c>
      <c r="I24" s="8">
        <v>2033</v>
      </c>
      <c r="J24" s="8" t="s">
        <v>16</v>
      </c>
      <c r="K24" s="8">
        <v>1</v>
      </c>
      <c r="L24" s="8">
        <f t="shared" si="0"/>
        <v>30771.1031273842</v>
      </c>
      <c r="Q24" s="27">
        <v>58.6649083</v>
      </c>
    </row>
    <row r="25" spans="7:17">
      <c r="G25" t="s">
        <v>35</v>
      </c>
      <c r="I25" s="8">
        <v>2034</v>
      </c>
      <c r="J25" s="8" t="s">
        <v>16</v>
      </c>
      <c r="K25" s="8">
        <v>1</v>
      </c>
      <c r="L25" s="8">
        <f t="shared" si="0"/>
        <v>29351.1698515668</v>
      </c>
      <c r="Q25" s="27">
        <v>55.95781473</v>
      </c>
    </row>
    <row r="26" spans="7:18">
      <c r="G26" t="s">
        <v>35</v>
      </c>
      <c r="I26" s="8">
        <v>2035</v>
      </c>
      <c r="J26" s="8" t="s">
        <v>16</v>
      </c>
      <c r="K26" s="8">
        <v>1</v>
      </c>
      <c r="L26" s="8">
        <f t="shared" si="0"/>
        <v>27802.9507152589</v>
      </c>
      <c r="Q26" s="27">
        <v>53.006145</v>
      </c>
      <c r="R26">
        <v>-6.180210064</v>
      </c>
    </row>
    <row r="27" spans="7:18">
      <c r="G27" t="s">
        <v>35</v>
      </c>
      <c r="I27" s="8">
        <v>2036</v>
      </c>
      <c r="J27" s="8" t="s">
        <v>16</v>
      </c>
      <c r="K27" s="8">
        <v>1</v>
      </c>
      <c r="L27" s="8">
        <f t="shared" si="0"/>
        <v>26335.3591496594</v>
      </c>
      <c r="Q27" s="27">
        <v>50.20819121</v>
      </c>
      <c r="R27">
        <v>-8.377055855</v>
      </c>
    </row>
    <row r="28" spans="7:18">
      <c r="G28" t="s">
        <v>35</v>
      </c>
      <c r="I28" s="8">
        <v>2037</v>
      </c>
      <c r="J28" s="8" t="s">
        <v>16</v>
      </c>
      <c r="K28" s="8">
        <v>1</v>
      </c>
      <c r="L28" s="8">
        <f t="shared" si="0"/>
        <v>25151.4801580381</v>
      </c>
      <c r="Q28" s="27">
        <v>47.9511336</v>
      </c>
      <c r="R28">
        <v>-10.61957522</v>
      </c>
    </row>
    <row r="29" spans="7:18">
      <c r="G29" t="s">
        <v>35</v>
      </c>
      <c r="I29" s="8">
        <v>2038</v>
      </c>
      <c r="J29" s="8" t="s">
        <v>16</v>
      </c>
      <c r="K29" s="8">
        <v>1</v>
      </c>
      <c r="L29" s="8">
        <f t="shared" si="0"/>
        <v>23938.822238079</v>
      </c>
      <c r="Q29" s="27">
        <v>45.63920915</v>
      </c>
      <c r="R29">
        <v>-12.81215095</v>
      </c>
    </row>
    <row r="30" spans="7:18">
      <c r="G30" t="s">
        <v>35</v>
      </c>
      <c r="I30" s="8">
        <v>2039</v>
      </c>
      <c r="J30" s="8" t="s">
        <v>16</v>
      </c>
      <c r="K30" s="8">
        <v>1</v>
      </c>
      <c r="L30" s="8">
        <f t="shared" si="0"/>
        <v>22776.8910211853</v>
      </c>
      <c r="Q30" s="27">
        <v>43.42399483</v>
      </c>
      <c r="R30">
        <v>-14.87106076</v>
      </c>
    </row>
    <row r="31" spans="7:18">
      <c r="G31" t="s">
        <v>35</v>
      </c>
      <c r="I31" s="8">
        <v>2040</v>
      </c>
      <c r="J31" s="8" t="s">
        <v>16</v>
      </c>
      <c r="K31" s="8">
        <v>1</v>
      </c>
      <c r="L31" s="8">
        <f t="shared" si="0"/>
        <v>21655.5905117847</v>
      </c>
      <c r="Q31" s="27">
        <v>41.28624269</v>
      </c>
      <c r="R31">
        <v>-16.4795872</v>
      </c>
    </row>
    <row r="32" spans="7:18">
      <c r="G32" t="s">
        <v>35</v>
      </c>
      <c r="I32" s="8">
        <v>2041</v>
      </c>
      <c r="J32" s="8" t="s">
        <v>16</v>
      </c>
      <c r="K32" s="8">
        <v>1</v>
      </c>
      <c r="L32" s="8">
        <f t="shared" si="0"/>
        <v>20533.8883382834</v>
      </c>
      <c r="Q32" s="27">
        <v>39.14772478</v>
      </c>
      <c r="R32">
        <v>-18.44727958</v>
      </c>
    </row>
    <row r="33" spans="7:18">
      <c r="G33" t="s">
        <v>35</v>
      </c>
      <c r="I33" s="8">
        <v>2042</v>
      </c>
      <c r="J33" s="8" t="s">
        <v>16</v>
      </c>
      <c r="K33" s="8">
        <v>1</v>
      </c>
      <c r="L33" s="8">
        <f t="shared" si="0"/>
        <v>19469.2378251362</v>
      </c>
      <c r="Q33" s="27">
        <v>37.11797549</v>
      </c>
      <c r="R33">
        <v>-20.20071619</v>
      </c>
    </row>
    <row r="34" spans="7:18">
      <c r="G34" t="s">
        <v>35</v>
      </c>
      <c r="I34" s="8">
        <v>2043</v>
      </c>
      <c r="J34" s="8" t="s">
        <v>16</v>
      </c>
      <c r="K34" s="8">
        <v>1</v>
      </c>
      <c r="L34" s="8">
        <f t="shared" si="0"/>
        <v>18436.1297168256</v>
      </c>
      <c r="Q34" s="27">
        <v>35.14836159</v>
      </c>
      <c r="R34">
        <v>-22.15722077</v>
      </c>
    </row>
    <row r="35" spans="7:18">
      <c r="G35" t="s">
        <v>35</v>
      </c>
      <c r="I35" s="8">
        <v>2044</v>
      </c>
      <c r="J35" s="8" t="s">
        <v>16</v>
      </c>
      <c r="K35" s="8">
        <v>1</v>
      </c>
      <c r="L35" s="8">
        <f t="shared" si="0"/>
        <v>17486.518688079</v>
      </c>
      <c r="Q35" s="27">
        <v>33.33793433</v>
      </c>
      <c r="R35">
        <v>-24.34974926</v>
      </c>
    </row>
    <row r="36" spans="7:18">
      <c r="G36" t="s">
        <v>35</v>
      </c>
      <c r="I36" s="8">
        <v>2045</v>
      </c>
      <c r="J36" s="8" t="s">
        <v>16</v>
      </c>
      <c r="K36" s="8">
        <v>1</v>
      </c>
      <c r="L36" s="8">
        <f t="shared" si="0"/>
        <v>16603.4085467302</v>
      </c>
      <c r="Q36" s="27">
        <v>31.65429058</v>
      </c>
      <c r="R36">
        <v>-26.46567382</v>
      </c>
    </row>
    <row r="37" spans="7:18">
      <c r="G37" t="s">
        <v>35</v>
      </c>
      <c r="I37" s="8">
        <v>2046</v>
      </c>
      <c r="J37" s="8" t="s">
        <v>16</v>
      </c>
      <c r="K37" s="8">
        <v>1</v>
      </c>
      <c r="L37" s="8">
        <f t="shared" si="0"/>
        <v>15839.9108190736</v>
      </c>
      <c r="Q37" s="27">
        <v>30.19868712</v>
      </c>
      <c r="R37">
        <v>-28.28177019</v>
      </c>
    </row>
    <row r="38" spans="7:18">
      <c r="G38" t="s">
        <v>35</v>
      </c>
      <c r="I38" s="8">
        <v>2047</v>
      </c>
      <c r="J38" s="8" t="s">
        <v>16</v>
      </c>
      <c r="K38" s="8">
        <v>1</v>
      </c>
      <c r="L38" s="8">
        <f t="shared" si="0"/>
        <v>14974.387052861</v>
      </c>
      <c r="Q38" s="27">
        <v>28.54857168</v>
      </c>
      <c r="R38">
        <v>-30.10375906</v>
      </c>
    </row>
    <row r="39" spans="7:18">
      <c r="G39" t="s">
        <v>35</v>
      </c>
      <c r="I39" s="8">
        <v>2048</v>
      </c>
      <c r="J39" s="8" t="s">
        <v>16</v>
      </c>
      <c r="K39" s="8">
        <v>1</v>
      </c>
      <c r="L39" s="8">
        <f t="shared" si="0"/>
        <v>14256.4907079019</v>
      </c>
      <c r="Q39" s="27">
        <v>27.17990696</v>
      </c>
      <c r="R39">
        <v>-31.88349658</v>
      </c>
    </row>
    <row r="40" spans="7:18">
      <c r="G40" t="s">
        <v>35</v>
      </c>
      <c r="I40" s="8">
        <v>2049</v>
      </c>
      <c r="J40" s="8" t="s">
        <v>16</v>
      </c>
      <c r="K40" s="8">
        <v>1</v>
      </c>
      <c r="L40" s="8">
        <f t="shared" si="0"/>
        <v>13618.3018885559</v>
      </c>
      <c r="Q40" s="27">
        <v>25.96320412</v>
      </c>
      <c r="R40">
        <v>-33.64222028</v>
      </c>
    </row>
    <row r="41" spans="7:18">
      <c r="G41" t="s">
        <v>35</v>
      </c>
      <c r="I41" s="8">
        <v>2050</v>
      </c>
      <c r="J41" s="8" t="s">
        <v>16</v>
      </c>
      <c r="K41" s="8">
        <v>1</v>
      </c>
      <c r="L41" s="8">
        <f t="shared" si="0"/>
        <v>13051.0075356948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E22" sqref="E2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36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33</v>
      </c>
      <c r="R10" s="54"/>
    </row>
    <row r="11" spans="2:17">
      <c r="B11" s="8" t="s">
        <v>37</v>
      </c>
      <c r="G11" t="s">
        <v>38</v>
      </c>
      <c r="I11" s="8">
        <v>2020</v>
      </c>
      <c r="J11" s="8" t="s">
        <v>16</v>
      </c>
      <c r="K11" s="8">
        <v>1</v>
      </c>
      <c r="L11" s="8">
        <f>Q11*1000*34.9/(38.5+34.9)</f>
        <v>42373.483147139</v>
      </c>
      <c r="Q11">
        <f>89.11787</f>
        <v>89.11787</v>
      </c>
    </row>
    <row r="12" spans="7:17">
      <c r="G12" t="s">
        <v>38</v>
      </c>
      <c r="I12" s="8">
        <v>2021</v>
      </c>
      <c r="J12" s="8" t="s">
        <v>16</v>
      </c>
      <c r="K12" s="8">
        <v>1</v>
      </c>
      <c r="L12" s="8">
        <f t="shared" ref="L12:L41" si="0">Q12*1000*34.9/(38.5+34.9)</f>
        <v>41447.1280775068</v>
      </c>
      <c r="Q12" s="27">
        <v>87.16960461</v>
      </c>
    </row>
    <row r="13" spans="7:17">
      <c r="G13" t="s">
        <v>38</v>
      </c>
      <c r="I13" s="8">
        <v>2022</v>
      </c>
      <c r="J13" s="8" t="s">
        <v>16</v>
      </c>
      <c r="K13" s="8">
        <v>1</v>
      </c>
      <c r="L13" s="8">
        <f t="shared" si="0"/>
        <v>38955.0199736921</v>
      </c>
      <c r="Q13" s="27">
        <v>81.92832281</v>
      </c>
    </row>
    <row r="14" spans="7:17">
      <c r="G14" t="s">
        <v>38</v>
      </c>
      <c r="I14" s="8">
        <v>2023</v>
      </c>
      <c r="J14" s="8" t="s">
        <v>16</v>
      </c>
      <c r="K14" s="8">
        <v>1</v>
      </c>
      <c r="L14" s="8">
        <f t="shared" si="0"/>
        <v>38529.3716807766</v>
      </c>
      <c r="Q14" s="27">
        <v>81.03311981</v>
      </c>
    </row>
    <row r="15" spans="7:17">
      <c r="G15" t="s">
        <v>38</v>
      </c>
      <c r="I15" s="8">
        <v>2024</v>
      </c>
      <c r="J15" s="8" t="s">
        <v>16</v>
      </c>
      <c r="K15" s="8">
        <v>1</v>
      </c>
      <c r="L15" s="8">
        <f t="shared" si="0"/>
        <v>37663.6420430381</v>
      </c>
      <c r="Q15" s="27">
        <v>79.21235891</v>
      </c>
    </row>
    <row r="16" spans="7:17">
      <c r="G16" t="s">
        <v>38</v>
      </c>
      <c r="I16" s="8">
        <v>2025</v>
      </c>
      <c r="J16" s="8" t="s">
        <v>16</v>
      </c>
      <c r="K16" s="8">
        <v>1</v>
      </c>
      <c r="L16" s="8">
        <f t="shared" si="0"/>
        <v>36589.4924819346</v>
      </c>
      <c r="Q16" s="27">
        <v>76.95325926</v>
      </c>
    </row>
    <row r="17" spans="7:17">
      <c r="G17" t="s">
        <v>38</v>
      </c>
      <c r="I17" s="8">
        <v>2026</v>
      </c>
      <c r="J17" s="8" t="s">
        <v>16</v>
      </c>
      <c r="K17" s="8">
        <v>1</v>
      </c>
      <c r="L17" s="8">
        <f t="shared" si="0"/>
        <v>35619.1475884332</v>
      </c>
      <c r="Q17" s="27">
        <v>74.91247659</v>
      </c>
    </row>
    <row r="18" spans="7:17">
      <c r="G18" t="s">
        <v>38</v>
      </c>
      <c r="I18" s="8">
        <v>2027</v>
      </c>
      <c r="J18" s="8" t="s">
        <v>16</v>
      </c>
      <c r="K18" s="8">
        <v>1</v>
      </c>
      <c r="L18" s="8">
        <f t="shared" si="0"/>
        <v>34594.0044646867</v>
      </c>
      <c r="Q18" s="27">
        <v>72.75644492</v>
      </c>
    </row>
    <row r="19" spans="7:17">
      <c r="G19" t="s">
        <v>38</v>
      </c>
      <c r="I19" s="8">
        <v>2028</v>
      </c>
      <c r="J19" s="8" t="s">
        <v>16</v>
      </c>
      <c r="K19" s="8">
        <v>1</v>
      </c>
      <c r="L19" s="8">
        <f t="shared" si="0"/>
        <v>33584.3568363351</v>
      </c>
      <c r="Q19" s="27">
        <v>70.63300263</v>
      </c>
    </row>
    <row r="20" spans="7:17">
      <c r="G20" t="s">
        <v>38</v>
      </c>
      <c r="I20" s="8">
        <v>2029</v>
      </c>
      <c r="J20" s="8" t="s">
        <v>16</v>
      </c>
      <c r="K20" s="8">
        <v>1</v>
      </c>
      <c r="L20" s="8">
        <f t="shared" si="0"/>
        <v>32537.9139097548</v>
      </c>
      <c r="Q20" s="27">
        <v>68.43217424</v>
      </c>
    </row>
    <row r="21" spans="7:17">
      <c r="G21" t="s">
        <v>38</v>
      </c>
      <c r="I21" s="8">
        <v>2030</v>
      </c>
      <c r="J21" s="8" t="s">
        <v>16</v>
      </c>
      <c r="K21" s="8">
        <v>1</v>
      </c>
      <c r="L21" s="8">
        <f t="shared" si="0"/>
        <v>31437.7965852316</v>
      </c>
      <c r="Q21" s="27">
        <v>66.11846044</v>
      </c>
    </row>
    <row r="22" spans="7:17">
      <c r="G22" t="s">
        <v>38</v>
      </c>
      <c r="I22" s="8">
        <v>2031</v>
      </c>
      <c r="J22" s="8" t="s">
        <v>16</v>
      </c>
      <c r="K22" s="8">
        <v>1</v>
      </c>
      <c r="L22" s="8">
        <f t="shared" si="0"/>
        <v>30370.2551204087</v>
      </c>
      <c r="Q22" s="27">
        <v>63.87325862</v>
      </c>
    </row>
    <row r="23" spans="7:17">
      <c r="G23" t="s">
        <v>38</v>
      </c>
      <c r="I23" s="8">
        <v>2032</v>
      </c>
      <c r="J23" s="8" t="s">
        <v>16</v>
      </c>
      <c r="K23" s="8">
        <v>1</v>
      </c>
      <c r="L23" s="8">
        <f t="shared" si="0"/>
        <v>29117.0079788011</v>
      </c>
      <c r="Q23" s="27">
        <v>61.23748956</v>
      </c>
    </row>
    <row r="24" spans="7:17">
      <c r="G24" t="s">
        <v>38</v>
      </c>
      <c r="I24" s="8">
        <v>2033</v>
      </c>
      <c r="J24" s="8" t="s">
        <v>16</v>
      </c>
      <c r="K24" s="8">
        <v>1</v>
      </c>
      <c r="L24" s="8">
        <f t="shared" si="0"/>
        <v>27893.8051726158</v>
      </c>
      <c r="Q24" s="27">
        <v>58.6649083</v>
      </c>
    </row>
    <row r="25" spans="7:17">
      <c r="G25" t="s">
        <v>38</v>
      </c>
      <c r="I25" s="8">
        <v>2034</v>
      </c>
      <c r="J25" s="8" t="s">
        <v>16</v>
      </c>
      <c r="K25" s="8">
        <v>1</v>
      </c>
      <c r="L25" s="8">
        <f t="shared" si="0"/>
        <v>26606.6448784332</v>
      </c>
      <c r="Q25" s="27">
        <v>55.95781473</v>
      </c>
    </row>
    <row r="26" spans="7:18">
      <c r="G26" t="s">
        <v>38</v>
      </c>
      <c r="I26" s="8">
        <v>2035</v>
      </c>
      <c r="J26" s="8" t="s">
        <v>16</v>
      </c>
      <c r="K26" s="8">
        <v>1</v>
      </c>
      <c r="L26" s="8">
        <f t="shared" si="0"/>
        <v>25203.1942847411</v>
      </c>
      <c r="Q26" s="27">
        <v>53.006145</v>
      </c>
      <c r="R26">
        <v>-6.180210064</v>
      </c>
    </row>
    <row r="27" spans="7:18">
      <c r="G27" t="s">
        <v>38</v>
      </c>
      <c r="I27" s="8">
        <v>2036</v>
      </c>
      <c r="J27" s="8" t="s">
        <v>16</v>
      </c>
      <c r="K27" s="8">
        <v>1</v>
      </c>
      <c r="L27" s="8">
        <f t="shared" si="0"/>
        <v>23872.8320603406</v>
      </c>
      <c r="Q27" s="27">
        <v>50.20819121</v>
      </c>
      <c r="R27">
        <v>-8.377055855</v>
      </c>
    </row>
    <row r="28" spans="7:18">
      <c r="G28" t="s">
        <v>38</v>
      </c>
      <c r="I28" s="8">
        <v>2037</v>
      </c>
      <c r="J28" s="8" t="s">
        <v>16</v>
      </c>
      <c r="K28" s="8">
        <v>1</v>
      </c>
      <c r="L28" s="8">
        <f t="shared" si="0"/>
        <v>22799.6534419619</v>
      </c>
      <c r="Q28" s="27">
        <v>47.9511336</v>
      </c>
      <c r="R28">
        <v>-10.61957522</v>
      </c>
    </row>
    <row r="29" spans="7:18">
      <c r="G29" t="s">
        <v>38</v>
      </c>
      <c r="I29" s="8">
        <v>2038</v>
      </c>
      <c r="J29" s="8" t="s">
        <v>16</v>
      </c>
      <c r="K29" s="8">
        <v>1</v>
      </c>
      <c r="L29" s="8">
        <f t="shared" si="0"/>
        <v>21700.386911921</v>
      </c>
      <c r="Q29" s="27">
        <v>45.63920915</v>
      </c>
      <c r="R29">
        <v>-12.81215095</v>
      </c>
    </row>
    <row r="30" spans="7:18">
      <c r="G30" t="s">
        <v>38</v>
      </c>
      <c r="I30" s="8">
        <v>2039</v>
      </c>
      <c r="J30" s="8" t="s">
        <v>16</v>
      </c>
      <c r="K30" s="8">
        <v>1</v>
      </c>
      <c r="L30" s="8">
        <f t="shared" si="0"/>
        <v>20647.1038088147</v>
      </c>
      <c r="Q30" s="27">
        <v>43.42399483</v>
      </c>
      <c r="R30">
        <v>-14.87106076</v>
      </c>
    </row>
    <row r="31" spans="7:18">
      <c r="G31" t="s">
        <v>38</v>
      </c>
      <c r="I31" s="8">
        <v>2040</v>
      </c>
      <c r="J31" s="8" t="s">
        <v>16</v>
      </c>
      <c r="K31" s="8">
        <v>1</v>
      </c>
      <c r="L31" s="8">
        <f t="shared" si="0"/>
        <v>19630.6521782153</v>
      </c>
      <c r="Q31" s="27">
        <v>41.28624269</v>
      </c>
      <c r="R31">
        <v>-16.4795872</v>
      </c>
    </row>
    <row r="32" spans="7:18">
      <c r="G32" t="s">
        <v>38</v>
      </c>
      <c r="I32" s="8">
        <v>2041</v>
      </c>
      <c r="J32" s="8" t="s">
        <v>16</v>
      </c>
      <c r="K32" s="8">
        <v>1</v>
      </c>
      <c r="L32" s="8">
        <f t="shared" si="0"/>
        <v>18613.8364417166</v>
      </c>
      <c r="Q32" s="27">
        <v>39.14772478</v>
      </c>
      <c r="R32">
        <v>-18.44727958</v>
      </c>
    </row>
    <row r="33" spans="7:18">
      <c r="G33" t="s">
        <v>38</v>
      </c>
      <c r="I33" s="8">
        <v>2042</v>
      </c>
      <c r="J33" s="8" t="s">
        <v>16</v>
      </c>
      <c r="K33" s="8">
        <v>1</v>
      </c>
      <c r="L33" s="8">
        <f t="shared" si="0"/>
        <v>17648.7376648638</v>
      </c>
      <c r="Q33" s="27">
        <v>37.11797549</v>
      </c>
      <c r="R33">
        <v>-20.20071619</v>
      </c>
    </row>
    <row r="34" spans="7:18">
      <c r="G34" t="s">
        <v>38</v>
      </c>
      <c r="I34" s="8">
        <v>2043</v>
      </c>
      <c r="J34" s="8" t="s">
        <v>16</v>
      </c>
      <c r="K34" s="8">
        <v>1</v>
      </c>
      <c r="L34" s="8">
        <f t="shared" si="0"/>
        <v>16712.2318731744</v>
      </c>
      <c r="Q34" s="27">
        <v>35.14836159</v>
      </c>
      <c r="R34">
        <v>-22.15722077</v>
      </c>
    </row>
    <row r="35" spans="7:18">
      <c r="G35" t="s">
        <v>38</v>
      </c>
      <c r="I35" s="8">
        <v>2044</v>
      </c>
      <c r="J35" s="8" t="s">
        <v>16</v>
      </c>
      <c r="K35" s="8">
        <v>1</v>
      </c>
      <c r="L35" s="8">
        <f t="shared" si="0"/>
        <v>15851.415641921</v>
      </c>
      <c r="Q35" s="27">
        <v>33.33793433</v>
      </c>
      <c r="R35">
        <v>-24.34974926</v>
      </c>
    </row>
    <row r="36" spans="7:18">
      <c r="G36" t="s">
        <v>38</v>
      </c>
      <c r="I36" s="8">
        <v>2045</v>
      </c>
      <c r="J36" s="8" t="s">
        <v>16</v>
      </c>
      <c r="K36" s="8">
        <v>1</v>
      </c>
      <c r="L36" s="8">
        <f t="shared" si="0"/>
        <v>15050.8820332698</v>
      </c>
      <c r="Q36" s="27">
        <v>31.65429058</v>
      </c>
      <c r="R36">
        <v>-26.46567382</v>
      </c>
    </row>
    <row r="37" spans="7:18">
      <c r="G37" t="s">
        <v>38</v>
      </c>
      <c r="I37" s="8">
        <v>2046</v>
      </c>
      <c r="J37" s="8" t="s">
        <v>16</v>
      </c>
      <c r="K37" s="8">
        <v>1</v>
      </c>
      <c r="L37" s="8">
        <f t="shared" si="0"/>
        <v>14358.7763009264</v>
      </c>
      <c r="Q37" s="27">
        <v>30.19868712</v>
      </c>
      <c r="R37">
        <v>-28.28177019</v>
      </c>
    </row>
    <row r="38" spans="7:18">
      <c r="G38" t="s">
        <v>38</v>
      </c>
      <c r="I38" s="8">
        <v>2047</v>
      </c>
      <c r="J38" s="8" t="s">
        <v>16</v>
      </c>
      <c r="K38" s="8">
        <v>1</v>
      </c>
      <c r="L38" s="8">
        <f t="shared" si="0"/>
        <v>13574.184627139</v>
      </c>
      <c r="Q38" s="27">
        <v>28.54857168</v>
      </c>
      <c r="R38">
        <v>-30.10375906</v>
      </c>
    </row>
    <row r="39" spans="7:18">
      <c r="G39" t="s">
        <v>38</v>
      </c>
      <c r="I39" s="8">
        <v>2048</v>
      </c>
      <c r="J39" s="8" t="s">
        <v>16</v>
      </c>
      <c r="K39" s="8">
        <v>1</v>
      </c>
      <c r="L39" s="8">
        <f t="shared" si="0"/>
        <v>12923.4162520981</v>
      </c>
      <c r="Q39" s="27">
        <v>27.17990696</v>
      </c>
      <c r="R39">
        <v>-31.88349658</v>
      </c>
    </row>
    <row r="40" spans="7:18">
      <c r="G40" t="s">
        <v>38</v>
      </c>
      <c r="I40" s="8">
        <v>2049</v>
      </c>
      <c r="J40" s="8" t="s">
        <v>16</v>
      </c>
      <c r="K40" s="8">
        <v>1</v>
      </c>
      <c r="L40" s="8">
        <f t="shared" si="0"/>
        <v>12344.9022314441</v>
      </c>
      <c r="Q40" s="27">
        <v>25.96320412</v>
      </c>
      <c r="R40">
        <v>-33.64222028</v>
      </c>
    </row>
    <row r="41" spans="7:18">
      <c r="G41" t="s">
        <v>38</v>
      </c>
      <c r="I41" s="8">
        <v>2050</v>
      </c>
      <c r="J41" s="8" t="s">
        <v>16</v>
      </c>
      <c r="K41" s="8">
        <v>1</v>
      </c>
      <c r="L41" s="8">
        <f t="shared" si="0"/>
        <v>11830.6535843052</v>
      </c>
      <c r="Q41" s="2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H19" sqref="H19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39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40</v>
      </c>
      <c r="L10" s="8" t="s">
        <v>13</v>
      </c>
      <c r="O10" s="54"/>
    </row>
    <row r="11" spans="2:19">
      <c r="B11" s="8" t="s">
        <v>41</v>
      </c>
      <c r="D11" s="25" t="s">
        <v>42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25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25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25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5"/>
      <c r="R14" s="8"/>
      <c r="S14" s="10"/>
    </row>
    <row r="15" spans="4:19">
      <c r="D15" s="25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5"/>
      <c r="R15" s="8"/>
      <c r="S15" s="10"/>
    </row>
    <row r="16" spans="4:19">
      <c r="D16" s="25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5"/>
      <c r="R16" s="8"/>
      <c r="S16" s="10"/>
    </row>
    <row r="17" spans="4:19">
      <c r="D17" s="25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5"/>
      <c r="R17" s="8"/>
      <c r="S17" s="10"/>
    </row>
    <row r="18" spans="4:19">
      <c r="D18" s="25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5"/>
      <c r="R18" s="8"/>
      <c r="S18" s="10"/>
    </row>
    <row r="19" spans="4:19">
      <c r="D19" s="25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5"/>
      <c r="R19" s="8"/>
      <c r="S19" s="10"/>
    </row>
    <row r="20" spans="4:19">
      <c r="D20" s="25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25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25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25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25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25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25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25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25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25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25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25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25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25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25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25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25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25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25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25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25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25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2025-02-19T01:18:24Z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