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tabRatio="901" activeTab="1"/>
  </bookViews>
  <sheets>
    <sheet name="SEC_Comm" sheetId="112" r:id="rId1"/>
    <sheet name="SEC_Processes" sheetId="127" r:id="rId2"/>
    <sheet name="Tech_Dem_Sum" sheetId="149" r:id="rId3"/>
    <sheet name="HydrogenBlendingForHeavyInd" sheetId="154" r:id="rId4"/>
    <sheet name="Demands" sheetId="148" r:id="rId5"/>
    <sheet name="attached_energy_demand_split" sheetId="152" r:id="rId6"/>
    <sheet name="attached_energy_demand_summariz" sheetId="153" r:id="rId7"/>
    <sheet name="attached_mining" sheetId="143" r:id="rId8"/>
    <sheet name="Tech_fuel" sheetId="145" r:id="rId9"/>
    <sheet name="Fuel_tech_steam" sheetId="151" r:id="rId10"/>
    <sheet name="EMI" sheetId="146" r:id="rId11"/>
    <sheet name="attached_cons" sheetId="134" r:id="rId12"/>
    <sheet name="attached_ipp" sheetId="135" r:id="rId13"/>
    <sheet name="attached_smelting" sheetId="136" r:id="rId14"/>
    <sheet name="attached_petroleum" sheetId="137" r:id="rId15"/>
    <sheet name="attached_cement" sheetId="138" r:id="rId16"/>
    <sheet name="attached_chemicals" sheetId="139" r:id="rId17"/>
    <sheet name="attached_iron" sheetId="140" r:id="rId18"/>
    <sheet name="attached_others" sheetId="142" r:id="rId19"/>
    <sheet name="attached_forestry" sheetId="141" r:id="rId20"/>
  </sheets>
  <externalReferences>
    <externalReference r:id="rId21"/>
  </externalReferences>
  <definedNames>
    <definedName name="_xlnm._FilterDatabase" localSheetId="2" hidden="1">Tech_Dem_Sum!$A$4:$K$235</definedName>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s>
  <commentList>
    <comment ref="E12" authorId="0">
      <text>
        <r>
          <rPr>
            <b/>
            <sz val="9"/>
            <rFont val="Times New Roman"/>
            <charset val="0"/>
          </rPr>
          <t>xli9:</t>
        </r>
        <r>
          <rPr>
            <sz val="9"/>
            <rFont val="Times New Roman"/>
            <charset val="0"/>
          </rPr>
          <t xml:space="preserve">
Assuming the stock is 2 times of the demand, which means that there is no need of capital expenditure for new industry facility toward 2050</t>
        </r>
      </text>
    </comment>
    <comment ref="E37" authorId="0">
      <text>
        <r>
          <rPr>
            <b/>
            <sz val="9"/>
            <rFont val="Times New Roman"/>
            <charset val="0"/>
          </rPr>
          <t>xli9:</t>
        </r>
        <r>
          <rPr>
            <sz val="9"/>
            <rFont val="Times New Roman"/>
            <charset val="0"/>
          </rPr>
          <t xml:space="preserve">
These bold black data are sourced from NRCan, energy source proportion</t>
        </r>
      </text>
    </comment>
    <comment ref="H37" authorId="0">
      <text>
        <r>
          <rPr>
            <b/>
            <sz val="9"/>
            <rFont val="Times New Roman"/>
            <charset val="0"/>
          </rPr>
          <t>xli9:</t>
        </r>
        <r>
          <rPr>
            <sz val="9"/>
            <rFont val="Times New Roman"/>
            <charset val="0"/>
          </rPr>
          <t xml:space="preserve">
Average of other provinces</t>
        </r>
      </text>
    </comment>
    <comment ref="I37" authorId="0">
      <text>
        <r>
          <rPr>
            <b/>
            <sz val="9"/>
            <rFont val="Times New Roman"/>
            <charset val="0"/>
          </rPr>
          <t>xli9:</t>
        </r>
        <r>
          <rPr>
            <sz val="9"/>
            <rFont val="Times New Roman"/>
            <charset val="0"/>
          </rPr>
          <t xml:space="preserve">
Average of other provinces</t>
        </r>
      </text>
    </comment>
    <comment ref="I45" authorId="0">
      <text>
        <r>
          <rPr>
            <b/>
            <sz val="9"/>
            <rFont val="Times New Roman"/>
            <charset val="0"/>
          </rPr>
          <t>xli9:</t>
        </r>
        <r>
          <rPr>
            <sz val="9"/>
            <rFont val="Times New Roman"/>
            <charset val="0"/>
          </rPr>
          <t xml:space="preserve">
The proportion reported in the table</t>
        </r>
      </text>
    </comment>
    <comment ref="E63" authorId="0">
      <text>
        <r>
          <rPr>
            <b/>
            <sz val="9"/>
            <rFont val="Times New Roman"/>
            <charset val="134"/>
          </rPr>
          <t>xli9:</t>
        </r>
        <r>
          <rPr>
            <sz val="9"/>
            <rFont val="Times New Roman"/>
            <charset val="134"/>
          </rPr>
          <t xml:space="preserve">
Primary metals</t>
        </r>
      </text>
    </comment>
    <comment ref="H64" authorId="0">
      <text>
        <r>
          <rPr>
            <b/>
            <sz val="9"/>
            <rFont val="Times New Roman"/>
            <charset val="0"/>
          </rPr>
          <t>xli9:</t>
        </r>
        <r>
          <rPr>
            <sz val="9"/>
            <rFont val="Times New Roman"/>
            <charset val="0"/>
          </rPr>
          <t xml:space="preserve">
We nealy have no data support for these two provinces so we use the average of other provinces</t>
        </r>
      </text>
    </comment>
    <comment ref="E117" authorId="0">
      <text>
        <r>
          <rPr>
            <b/>
            <sz val="9"/>
            <rFont val="Times New Roman"/>
            <charset val="134"/>
          </rPr>
          <t>xli9:</t>
        </r>
        <r>
          <rPr>
            <sz val="9"/>
            <rFont val="Times New Roman"/>
            <charset val="134"/>
          </rPr>
          <t xml:space="preserve">
Manufacturing</t>
        </r>
      </text>
    </comment>
    <comment ref="E198" authorId="0">
      <text>
        <r>
          <rPr>
            <b/>
            <sz val="9"/>
            <rFont val="Times New Roman"/>
            <charset val="134"/>
          </rPr>
          <t>xli9:</t>
        </r>
        <r>
          <rPr>
            <sz val="9"/>
            <rFont val="Times New Roman"/>
            <charset val="134"/>
          </rPr>
          <t xml:space="preserve">
Other denotes other manufacturing, so be it</t>
        </r>
      </text>
    </comment>
  </commentList>
</comments>
</file>

<file path=xl/comments2.xml><?xml version="1.0" encoding="utf-8"?>
<comments xmlns="http://schemas.openxmlformats.org/spreadsheetml/2006/main">
  <authors>
    <author>xli9</author>
  </authors>
  <commentList>
    <comment ref="C12" authorId="0">
      <text>
        <r>
          <rPr>
            <b/>
            <sz val="9"/>
            <rFont val="Times New Roman"/>
            <charset val="0"/>
          </rPr>
          <t>xli9:</t>
        </r>
        <r>
          <rPr>
            <sz val="9"/>
            <rFont val="Times New Roman"/>
            <charset val="0"/>
          </rPr>
          <t xml:space="preserve">
The “Wood Waste and Pulping Liquor” suggested in NRCan point to the material rather than energy, and this website (the potential for biomass) indicate that these 1800PJ potential is for electricity and heating, so it seems these two commodity (MATWOOD and Wood as an energy) should be modelled seperately</t>
        </r>
      </text>
    </comment>
  </commentList>
</comments>
</file>

<file path=xl/sharedStrings.xml><?xml version="1.0" encoding="utf-8"?>
<sst xmlns="http://schemas.openxmlformats.org/spreadsheetml/2006/main" count="24179" uniqueCount="296">
  <si>
    <t>*It should be noted that Mining, Quarrying, and Oil and Gas Extraction, and petroleum refining tech are migrated to other base-year file because it should not been included in industry</t>
  </si>
  <si>
    <t>~FI_Comm</t>
  </si>
  <si>
    <t>Csets</t>
  </si>
  <si>
    <t>CommName</t>
  </si>
  <si>
    <t>CommDesc</t>
  </si>
  <si>
    <t>Unit</t>
  </si>
  <si>
    <t>LimType</t>
  </si>
  <si>
    <t>CTSLvl</t>
  </si>
  <si>
    <t>PeakTS</t>
  </si>
  <si>
    <t>Ctype</t>
  </si>
  <si>
    <t>NRG</t>
  </si>
  <si>
    <t>INDLPG</t>
  </si>
  <si>
    <t>PJ</t>
  </si>
  <si>
    <t>INDELC</t>
  </si>
  <si>
    <t>DAYNITE</t>
  </si>
  <si>
    <t>ELC</t>
  </si>
  <si>
    <t>INDGAS</t>
  </si>
  <si>
    <t>SEASON</t>
  </si>
  <si>
    <t>INDDSTLFO</t>
  </si>
  <si>
    <t>INDHFO</t>
  </si>
  <si>
    <t>INDSGPC</t>
  </si>
  <si>
    <t>INDCOA</t>
  </si>
  <si>
    <t>Hard Coal (IND)</t>
  </si>
  <si>
    <t>INDCOKE</t>
  </si>
  <si>
    <t>Coke (IND)Coke Oven Gas (IND)</t>
  </si>
  <si>
    <t>INDWOOD</t>
  </si>
  <si>
    <t>INDSTM</t>
  </si>
  <si>
    <t>ENV</t>
  </si>
  <si>
    <t>INDCO2N</t>
  </si>
  <si>
    <t>Carbon Dioxide - Combustion (IND)</t>
  </si>
  <si>
    <t>kt</t>
  </si>
  <si>
    <t>DEM</t>
  </si>
  <si>
    <t>INDCONS</t>
  </si>
  <si>
    <t>Construction total energy use</t>
  </si>
  <si>
    <t>INDIPP</t>
  </si>
  <si>
    <t>INDSME</t>
  </si>
  <si>
    <t>*</t>
  </si>
  <si>
    <t>INDPET</t>
  </si>
  <si>
    <t>INDCEM</t>
  </si>
  <si>
    <t>INDMIN</t>
  </si>
  <si>
    <t>INDCHM</t>
  </si>
  <si>
    <t>INDIRON</t>
  </si>
  <si>
    <t>INDOTH</t>
  </si>
  <si>
    <t>INDFOR</t>
  </si>
  <si>
    <t>INDSYNH2CT</t>
  </si>
  <si>
    <t>~FI_Process</t>
  </si>
  <si>
    <t>Sets</t>
  </si>
  <si>
    <t>Region</t>
  </si>
  <si>
    <t>TechName</t>
  </si>
  <si>
    <t>TechDesc</t>
  </si>
  <si>
    <t>Tact</t>
  </si>
  <si>
    <t>Tcap</t>
  </si>
  <si>
    <t>Tslvl</t>
  </si>
  <si>
    <t>PrimaryCG</t>
  </si>
  <si>
    <t>PRE</t>
  </si>
  <si>
    <t>INDLPG00</t>
  </si>
  <si>
    <t>PJa</t>
  </si>
  <si>
    <t>INDELC00</t>
  </si>
  <si>
    <t>GW</t>
  </si>
  <si>
    <t>INDGAS00</t>
  </si>
  <si>
    <t>INDDSTLFO00</t>
  </si>
  <si>
    <t>INDHFO00</t>
  </si>
  <si>
    <t>INDSGPC00</t>
  </si>
  <si>
    <t>INDCOA00</t>
  </si>
  <si>
    <t>INDCOKE00</t>
  </si>
  <si>
    <t>INDWOOD00</t>
  </si>
  <si>
    <t>DMD</t>
  </si>
  <si>
    <t>CONS00</t>
  </si>
  <si>
    <t>IPP00</t>
  </si>
  <si>
    <t>SME00</t>
  </si>
  <si>
    <t>PET00</t>
  </si>
  <si>
    <t>CEM00</t>
  </si>
  <si>
    <t>MIN00</t>
  </si>
  <si>
    <t>CHM00</t>
  </si>
  <si>
    <t>IRON00</t>
  </si>
  <si>
    <t>OTH00</t>
  </si>
  <si>
    <t>FOR00</t>
  </si>
  <si>
    <t>INDGASSTM00</t>
  </si>
  <si>
    <t>INDSYNH2CT00</t>
  </si>
  <si>
    <t>*AFA refers to NRCan-ENERGY USE DATA HANDBOOK TABLES</t>
  </si>
  <si>
    <t>Industrial Energy Prices and Background Indicators | Natural Resources Canada (nrcan.gc.ca)</t>
  </si>
  <si>
    <t>*EFF refer to a bit old report because we have not found comprehensive reports</t>
  </si>
  <si>
    <t>Mapping Canadian energy flow from primary fuel to end use - ScienceDirect</t>
  </si>
  <si>
    <t>*We consider there is no new investment for agriculture or industry facilities given who can live longer than 30 years</t>
  </si>
  <si>
    <t>~FI_T</t>
  </si>
  <si>
    <t/>
  </si>
  <si>
    <t>Attribute</t>
  </si>
  <si>
    <t>AT</t>
  </si>
  <si>
    <t>QU</t>
  </si>
  <si>
    <t>ON</t>
  </si>
  <si>
    <t>MA</t>
  </si>
  <si>
    <t>SA</t>
  </si>
  <si>
    <t>AL</t>
  </si>
  <si>
    <t>BC</t>
  </si>
  <si>
    <t>*Attribute</t>
  </si>
  <si>
    <t>*CommName</t>
  </si>
  <si>
    <t>Comm-IN</t>
  </si>
  <si>
    <t>Comm-OUT</t>
  </si>
  <si>
    <t>* Base-year technologies for constructions</t>
  </si>
  <si>
    <t>*Comm-in</t>
  </si>
  <si>
    <t>INPUT</t>
  </si>
  <si>
    <t>LIFE</t>
  </si>
  <si>
    <t>-</t>
  </si>
  <si>
    <t>*Comm-out</t>
  </si>
  <si>
    <t>OUTPUT</t>
  </si>
  <si>
    <t>IND-CONS</t>
  </si>
  <si>
    <t>STOCK</t>
  </si>
  <si>
    <t>EFF</t>
  </si>
  <si>
    <t>AFA</t>
  </si>
  <si>
    <t>Share-I~UP</t>
  </si>
  <si>
    <t>* Base-year technologies for pulp paper industry</t>
  </si>
  <si>
    <t>ORIGINAL OUTPUT VALUE</t>
  </si>
  <si>
    <t>IND-IPP</t>
  </si>
  <si>
    <t>* Base-year technologies for smelting industry</t>
  </si>
  <si>
    <t>IND-SR</t>
  </si>
  <si>
    <t>* Base-year technologies for petroleum industry</t>
  </si>
  <si>
    <t>IND-PR</t>
  </si>
  <si>
    <t>* Base-year technologies for cement industry</t>
  </si>
  <si>
    <t>IND-CEM</t>
  </si>
  <si>
    <t>13523 is from the si of Co-creating Canada's path to net-zero: a stakeholder-driven modelling analysis</t>
  </si>
  <si>
    <t>* Base-year technologies for chemicals industry</t>
  </si>
  <si>
    <t>IND-CHE</t>
  </si>
  <si>
    <t>* Base-year technologies for iron industry</t>
  </si>
  <si>
    <t>IND-IIS</t>
  </si>
  <si>
    <t>19679 is only for iron</t>
  </si>
  <si>
    <t>* Base-year technologies for others industry</t>
  </si>
  <si>
    <t>X</t>
  </si>
  <si>
    <t>IND-OTH</t>
  </si>
  <si>
    <t>* Base-year technologies for forestry industry</t>
  </si>
  <si>
    <t>IND-FOR</t>
  </si>
  <si>
    <t>* Base-year technologies for mining industry</t>
  </si>
  <si>
    <t>IND-MINING</t>
  </si>
  <si>
    <t>*Hydrogen and renewable natural gas blending 
Hydrogen: Maximum blending of 20% by volume, blending occurs where economics are favourable.
RNG: supply constraints limit blending up to 10-15% of natural gas content by 2050.</t>
  </si>
  <si>
    <t>~FI_T: Share-I~UP~2050</t>
  </si>
  <si>
    <t>Share-I~UP~2050</t>
  </si>
  <si>
    <t>*Unit</t>
  </si>
  <si>
    <t>Demand Commodity Name</t>
  </si>
  <si>
    <t>Demand Unit</t>
  </si>
  <si>
    <t>Demand Value</t>
  </si>
  <si>
    <t>*Units</t>
  </si>
  <si>
    <t>Demand</t>
  </si>
  <si>
    <t>Timeslices</t>
  </si>
  <si>
    <t>COM_FR</t>
  </si>
  <si>
    <t>RD</t>
  </si>
  <si>
    <t>RH0_1</t>
  </si>
  <si>
    <t>RN</t>
  </si>
  <si>
    <t>RH2_3</t>
  </si>
  <si>
    <t>RP</t>
  </si>
  <si>
    <t>RH4_5</t>
  </si>
  <si>
    <t>SD</t>
  </si>
  <si>
    <t>RH6_7</t>
  </si>
  <si>
    <t>SN</t>
  </si>
  <si>
    <t>RH8_9</t>
  </si>
  <si>
    <t>SP</t>
  </si>
  <si>
    <t>RH10_11</t>
  </si>
  <si>
    <t>FD</t>
  </si>
  <si>
    <t>RH12_13</t>
  </si>
  <si>
    <t>FN</t>
  </si>
  <si>
    <t>RH14_15</t>
  </si>
  <si>
    <t>FP</t>
  </si>
  <si>
    <t>RH16_17</t>
  </si>
  <si>
    <t>WD</t>
  </si>
  <si>
    <t>RH18_19</t>
  </si>
  <si>
    <t>WN</t>
  </si>
  <si>
    <t>RH20_21</t>
  </si>
  <si>
    <t>WP</t>
  </si>
  <si>
    <t>RH22_23</t>
  </si>
  <si>
    <t>SH0_1</t>
  </si>
  <si>
    <t>SH2_3</t>
  </si>
  <si>
    <t>SH4_5</t>
  </si>
  <si>
    <t>SH6_7</t>
  </si>
  <si>
    <t>SH8_9</t>
  </si>
  <si>
    <t>SH10_11</t>
  </si>
  <si>
    <t>SH12_13</t>
  </si>
  <si>
    <t>SH14_15</t>
  </si>
  <si>
    <t>SH16_17</t>
  </si>
  <si>
    <t>SH18_19</t>
  </si>
  <si>
    <t>SH20_21</t>
  </si>
  <si>
    <t>SH22_23</t>
  </si>
  <si>
    <t>FH0_1</t>
  </si>
  <si>
    <t>FH2_3</t>
  </si>
  <si>
    <t>FH4_5</t>
  </si>
  <si>
    <t>FH6_7</t>
  </si>
  <si>
    <t>FH8_9</t>
  </si>
  <si>
    <t>FH10_11</t>
  </si>
  <si>
    <t>FH12_13</t>
  </si>
  <si>
    <t>FH14_15</t>
  </si>
  <si>
    <t>FH16_17</t>
  </si>
  <si>
    <t>FH18_19</t>
  </si>
  <si>
    <t>FH20_21</t>
  </si>
  <si>
    <t>FH22_23</t>
  </si>
  <si>
    <t>WH0_1</t>
  </si>
  <si>
    <t>WH2_3</t>
  </si>
  <si>
    <t>WH4_5</t>
  </si>
  <si>
    <t>WH6_7</t>
  </si>
  <si>
    <t>WH8_9</t>
  </si>
  <si>
    <t>WH10_11</t>
  </si>
  <si>
    <t>WH12_13</t>
  </si>
  <si>
    <t>WH14_15</t>
  </si>
  <si>
    <t>WH16_17</t>
  </si>
  <si>
    <t>WH18_19</t>
  </si>
  <si>
    <t>WH20_21</t>
  </si>
  <si>
    <t>WH22_23</t>
  </si>
  <si>
    <t>Alberta</t>
  </si>
  <si>
    <t>AVERAGE</t>
  </si>
  <si>
    <t>spring</t>
  </si>
  <si>
    <t>summer</t>
  </si>
  <si>
    <t>autumn</t>
  </si>
  <si>
    <t>WINTER</t>
  </si>
  <si>
    <t>ATLANTIC</t>
  </si>
  <si>
    <t>New Brunswick</t>
  </si>
  <si>
    <t>NFL</t>
  </si>
  <si>
    <t>Noval Scotia</t>
  </si>
  <si>
    <t>PEI</t>
  </si>
  <si>
    <t>QC</t>
  </si>
  <si>
    <t>Other areas</t>
  </si>
  <si>
    <t>Industrial Sector – Aggregated Industries</t>
  </si>
  <si>
    <r>
      <rPr>
        <b/>
        <sz val="12"/>
        <rFont val="Arial"/>
        <charset val="134"/>
      </rPr>
      <t>Atlantic</t>
    </r>
    <r>
      <rPr>
        <b/>
        <vertAlign val="superscript"/>
        <sz val="12"/>
        <rFont val="Arial"/>
        <charset val="134"/>
      </rPr>
      <t>1</t>
    </r>
  </si>
  <si>
    <r>
      <rPr>
        <b/>
        <sz val="12"/>
        <rFont val="Arial"/>
        <charset val="134"/>
      </rPr>
      <t>Quebec</t>
    </r>
    <r>
      <rPr>
        <b/>
        <vertAlign val="superscript"/>
        <sz val="12"/>
        <rFont val="Arial"/>
        <charset val="134"/>
      </rPr>
      <t>1</t>
    </r>
  </si>
  <si>
    <r>
      <rPr>
        <b/>
        <sz val="12"/>
        <rFont val="Arial"/>
        <charset val="134"/>
      </rPr>
      <t>Ontario</t>
    </r>
    <r>
      <rPr>
        <b/>
        <vertAlign val="superscript"/>
        <sz val="12"/>
        <rFont val="Arial"/>
        <charset val="134"/>
      </rPr>
      <t>1</t>
    </r>
  </si>
  <si>
    <r>
      <rPr>
        <b/>
        <sz val="12"/>
        <rFont val="Arial"/>
        <charset val="134"/>
      </rPr>
      <t>Manitoba</t>
    </r>
    <r>
      <rPr>
        <b/>
        <vertAlign val="superscript"/>
        <sz val="12"/>
        <rFont val="Arial"/>
        <charset val="134"/>
      </rPr>
      <t>1</t>
    </r>
  </si>
  <si>
    <r>
      <rPr>
        <b/>
        <sz val="12"/>
        <rFont val="Arial"/>
        <charset val="134"/>
      </rPr>
      <t>Saskatchewan</t>
    </r>
    <r>
      <rPr>
        <b/>
        <vertAlign val="superscript"/>
        <sz val="12"/>
        <rFont val="Arial"/>
        <charset val="134"/>
      </rPr>
      <t>1</t>
    </r>
  </si>
  <si>
    <r>
      <rPr>
        <b/>
        <sz val="12"/>
        <rFont val="Arial"/>
        <charset val="134"/>
      </rPr>
      <t>Alberta</t>
    </r>
    <r>
      <rPr>
        <b/>
        <vertAlign val="superscript"/>
        <sz val="12"/>
        <rFont val="Arial"/>
        <charset val="134"/>
      </rPr>
      <t>1</t>
    </r>
  </si>
  <si>
    <r>
      <rPr>
        <b/>
        <sz val="12"/>
        <rFont val="Arial"/>
        <charset val="134"/>
      </rPr>
      <t>British Columbia and Territories</t>
    </r>
    <r>
      <rPr>
        <b/>
        <vertAlign val="superscript"/>
        <sz val="12"/>
        <rFont val="Arial"/>
        <charset val="134"/>
      </rPr>
      <t>1</t>
    </r>
  </si>
  <si>
    <t>Table 12: Mining, Quarrying, and Oil and Gas Extraction Secondary Energy Use and GHG Emissions</t>
  </si>
  <si>
    <t>Table 12: Mining, Quarrying, Oil and Gas Extraction Secondary Energy Use and GHG Emissions</t>
  </si>
  <si>
    <t>Total Mining, Quarrying, and Oil and Gas Extraction Energy Use (PJ)</t>
  </si>
  <si>
    <t>Energy Use by Energy Source (PJ)</t>
  </si>
  <si>
    <t>Electricity</t>
  </si>
  <si>
    <t>Natural Gas</t>
  </si>
  <si>
    <t>Diesel Fuel Oil, Light Fuel Oil and Kerosene</t>
  </si>
  <si>
    <t>Heavy Fuel Oil</t>
  </si>
  <si>
    <t>Still Gas and Petroleum Coke</t>
  </si>
  <si>
    <t>LPG and Gas Plant NGL</t>
  </si>
  <si>
    <t>Coal</t>
  </si>
  <si>
    <t>Coke and Coke Oven Gas</t>
  </si>
  <si>
    <t>Wood Waste and Pulping Liquor</t>
  </si>
  <si>
    <r>
      <rPr>
        <sz val="10"/>
        <rFont val="Arial"/>
        <charset val="134"/>
      </rPr>
      <t>Other</t>
    </r>
    <r>
      <rPr>
        <vertAlign val="superscript"/>
        <sz val="10"/>
        <rFont val="Arial"/>
        <charset val="134"/>
      </rPr>
      <t>2</t>
    </r>
  </si>
  <si>
    <t>Shares (%)</t>
  </si>
  <si>
    <r>
      <rPr>
        <b/>
        <sz val="10"/>
        <rFont val="Arial"/>
        <charset val="134"/>
      </rPr>
      <t xml:space="preserve">Total Mining, Quarrying, and Oil and Gas Extraction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</si>
  <si>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r>
      <rPr>
        <b/>
        <i/>
        <sz val="10"/>
        <rFont val="Arial"/>
        <charset val="134"/>
      </rPr>
      <t>GHG Emissions by Energy Source (Mt of CO</t>
    </r>
    <r>
      <rPr>
        <b/>
        <i/>
        <vertAlign val="subscript"/>
        <sz val="10"/>
        <rFont val="Arial"/>
        <charset val="134"/>
      </rPr>
      <t>2</t>
    </r>
    <r>
      <rPr>
        <b/>
        <i/>
        <sz val="10"/>
        <rFont val="Arial"/>
        <charset val="134"/>
      </rPr>
      <t>e)</t>
    </r>
  </si>
  <si>
    <t>–</t>
  </si>
  <si>
    <t>GHG Intensity (tonne/TJ)</t>
  </si>
  <si>
    <r>
      <rPr>
        <sz val="10"/>
        <rFont val="Arial"/>
        <charset val="134"/>
      </rPr>
      <t xml:space="preserve">1) Data on GHG emissions are presented </t>
    </r>
    <r>
      <rPr>
        <u/>
        <sz val="10"/>
        <rFont val="Arial"/>
        <charset val="134"/>
      </rPr>
      <t>excluding</t>
    </r>
    <r>
      <rPr>
        <sz val="10"/>
        <rFont val="Arial"/>
        <charset val="134"/>
      </rPr>
      <t xml:space="preserve"> GHG emissions related to electricity production.</t>
    </r>
  </si>
  <si>
    <t>2) “Other” includes steam and waste fuels from the cement industry.</t>
  </si>
  <si>
    <t>*We use OILDST to substitute OILLFO</t>
  </si>
  <si>
    <t>* We use the gasnat to substitute GASSTILL</t>
  </si>
  <si>
    <t>CAP2ACT</t>
  </si>
  <si>
    <t>*"Wood Waste and Pulping Liquor" for industry is seperated from biomass energy/fuel for electricity and heating</t>
  </si>
  <si>
    <t>OILLPG</t>
  </si>
  <si>
    <t>GASNAT</t>
  </si>
  <si>
    <t>OILDST</t>
  </si>
  <si>
    <t>OILHFO</t>
  </si>
  <si>
    <t>COAHAR</t>
  </si>
  <si>
    <t>COACOK</t>
  </si>
  <si>
    <t>MATWOOD</t>
  </si>
  <si>
    <t>SYNH2CT</t>
  </si>
  <si>
    <t>Base-year infrastructure for commercial electricity</t>
  </si>
  <si>
    <t>~FI_T: EFF</t>
  </si>
  <si>
    <t>~FI_T: CAP2ACT</t>
  </si>
  <si>
    <t>~FI_T: LIFE</t>
  </si>
  <si>
    <t>~FI_T: AFA</t>
  </si>
  <si>
    <t>FI_T: FIXOM</t>
  </si>
  <si>
    <t>INDDSTSTM00</t>
  </si>
  <si>
    <t>INDCOASTM00</t>
  </si>
  <si>
    <t>Dynamic coefficients for combustion emissions in industry</t>
  </si>
  <si>
    <t>~COMEMI</t>
  </si>
  <si>
    <t>*We calculate the combustion factor by referring to the energy use and carbon emission data from Natural Resources Canada (average of those sub-sector cases), and the lacking data (HFO, KER) referred to https://www.engineeringtoolbox.com/co2-emission-fuels-d_1085.html</t>
  </si>
  <si>
    <t>Table 3: Construction Secondary Energy Use and GHG Emissions</t>
  </si>
  <si>
    <t>Total Construction Energy Use (PJ)</t>
  </si>
  <si>
    <t>n.a.</t>
  </si>
  <si>
    <r>
      <rPr>
        <b/>
        <sz val="10"/>
        <rFont val="Arial"/>
        <charset val="134"/>
      </rPr>
      <t xml:space="preserve">Total Construction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</si>
  <si>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4: Pulp and Paper Secondary Energy Use and GHG Emissions</t>
  </si>
  <si>
    <t>Total Pulp and Paper Energy Use (PJ)</t>
  </si>
  <si>
    <r>
      <rPr>
        <b/>
        <sz val="10"/>
        <rFont val="Arial"/>
        <charset val="134"/>
      </rPr>
      <t xml:space="preserve">Total Pulp and Paper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</si>
  <si>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5: Smelting and Refining Secondary Energy Use and GHG Emissions</t>
  </si>
  <si>
    <t>Total Smelting and Refining Energy Use (PJ)</t>
  </si>
  <si>
    <r>
      <rPr>
        <b/>
        <sz val="10"/>
        <rFont val="Arial"/>
        <charset val="134"/>
      </rPr>
      <t xml:space="preserve">Total Smelting and Refining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</si>
  <si>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6: Petroleum Refining Secondary Energy Use and GHG Emissions</t>
  </si>
  <si>
    <t>Total Petroleum Refining Energy Use (PJ)</t>
  </si>
  <si>
    <r>
      <rPr>
        <b/>
        <sz val="10"/>
        <rFont val="Arial"/>
        <charset val="134"/>
      </rPr>
      <t xml:space="preserve">Total Petroleum Refining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</si>
  <si>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7: Cement Secondary Energy Use and GHG Emissions</t>
  </si>
  <si>
    <t>Total Cement Energy Use (PJ)</t>
  </si>
  <si>
    <r>
      <rPr>
        <b/>
        <sz val="10"/>
        <rFont val="Arial"/>
        <charset val="134"/>
      </rPr>
      <t xml:space="preserve">Total Cement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</si>
  <si>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8: Chemicals Secondary Energy Use and GHG Emissions</t>
  </si>
  <si>
    <t>Total Chemicals Energy Use (PJ)</t>
  </si>
  <si>
    <r>
      <rPr>
        <b/>
        <sz val="10"/>
        <rFont val="Arial"/>
        <charset val="134"/>
      </rPr>
      <t xml:space="preserve">Total Chemicals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</si>
  <si>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9: Iron and Steel Secondary Energy Use and GHG Emissions</t>
  </si>
  <si>
    <t>Total Iron and Steel Energy Use (PJ)</t>
  </si>
  <si>
    <r>
      <rPr>
        <b/>
        <sz val="10"/>
        <rFont val="Arial"/>
        <charset val="134"/>
      </rPr>
      <t xml:space="preserve">Total Iron and Steel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</si>
  <si>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10: Other Manufacturing Secondary Energy Use and GHG Emissions</t>
  </si>
  <si>
    <t>Total Other Manufacturing Energy Use (PJ)</t>
  </si>
  <si>
    <r>
      <rPr>
        <b/>
        <sz val="10"/>
        <rFont val="Arial"/>
        <charset val="134"/>
      </rPr>
      <t xml:space="preserve">Total Other Manufacturing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</si>
  <si>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Table 11: Forestry Secondary Energy Use and GHG Emissions</t>
  </si>
  <si>
    <t>Total Forestry Energy Use (PJ)</t>
  </si>
  <si>
    <r>
      <rPr>
        <b/>
        <sz val="10"/>
        <rFont val="Arial"/>
        <charset val="134"/>
      </rPr>
      <t xml:space="preserve">Total Forestry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</si>
</sst>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0.0"/>
    <numFmt numFmtId="199" formatCode="0.000"/>
    <numFmt numFmtId="200" formatCode="0_ "/>
    <numFmt numFmtId="201" formatCode="\Te\x\t"/>
  </numFmts>
  <fonts count="126">
    <font>
      <sz val="10"/>
      <name val="Arial"/>
      <charset val="134"/>
    </font>
    <font>
      <sz val="11"/>
      <color rgb="FF000000"/>
      <name val="Calibri"/>
      <charset val="134"/>
    </font>
    <font>
      <b/>
      <sz val="14"/>
      <name val="Arial"/>
      <charset val="134"/>
    </font>
    <font>
      <b/>
      <sz val="12"/>
      <name val="Arial"/>
      <charset val="134"/>
    </font>
    <font>
      <b/>
      <sz val="10"/>
      <name val="Arial"/>
      <charset val="134"/>
    </font>
    <font>
      <b/>
      <i/>
      <sz val="10"/>
      <name val="Arial"/>
      <charset val="134"/>
    </font>
    <font>
      <sz val="12"/>
      <name val="Times New Roman"/>
      <charset val="134"/>
    </font>
    <font>
      <b/>
      <sz val="11"/>
      <color rgb="FFFF0000"/>
      <name val="Calibri"/>
      <charset val="134"/>
      <scheme val="minor"/>
    </font>
    <font>
      <sz val="11"/>
      <color theme="1"/>
      <name val="Calibri"/>
      <charset val="134"/>
      <scheme val="minor"/>
    </font>
    <font>
      <b/>
      <sz val="11"/>
      <name val="Calibri"/>
      <charset val="134"/>
      <scheme val="minor"/>
    </font>
    <font>
      <sz val="10"/>
      <color theme="1"/>
      <name val="Arial"/>
      <charset val="134"/>
    </font>
    <font>
      <b/>
      <sz val="11"/>
      <color rgb="FF9C6500"/>
      <name val="Calibri"/>
      <charset val="134"/>
      <scheme val="minor"/>
    </font>
    <font>
      <b/>
      <sz val="10"/>
      <color rgb="FFFF0000"/>
      <name val="Arial"/>
      <charset val="134"/>
    </font>
    <font>
      <b/>
      <sz val="11"/>
      <color theme="3"/>
      <name val="Calibri"/>
      <charset val="134"/>
      <scheme val="minor"/>
    </font>
    <font>
      <b/>
      <sz val="10"/>
      <color theme="3"/>
      <name val="Arial"/>
      <charset val="134"/>
    </font>
    <font>
      <b/>
      <sz val="12"/>
      <color theme="1"/>
      <name val="Calibri"/>
      <charset val="134"/>
      <scheme val="minor"/>
    </font>
    <font>
      <sz val="11"/>
      <color theme="0"/>
      <name val="Calibri"/>
      <charset val="134"/>
      <scheme val="minor"/>
    </font>
    <font>
      <sz val="11"/>
      <color rgb="FFFF0000"/>
      <name val="Calibri"/>
      <charset val="134"/>
      <scheme val="minor"/>
    </font>
    <font>
      <sz val="10"/>
      <color theme="3"/>
      <name val="Arial"/>
      <charset val="134"/>
    </font>
    <font>
      <b/>
      <sz val="12"/>
      <color rgb="FF111111"/>
      <name val="Helvetica"/>
      <charset val="134"/>
    </font>
    <font>
      <b/>
      <sz val="10"/>
      <color indexed="12"/>
      <name val="Arial"/>
      <charset val="134"/>
    </font>
    <font>
      <sz val="8"/>
      <color theme="1"/>
      <name val="Arial"/>
      <charset val="134"/>
    </font>
    <font>
      <sz val="8"/>
      <color indexed="8"/>
      <name val="Arial"/>
      <charset val="134"/>
    </font>
    <font>
      <sz val="10"/>
      <color indexed="10"/>
      <name val="Arial"/>
      <charset val="134"/>
    </font>
    <font>
      <sz val="10"/>
      <color rgb="FFFF0000"/>
      <name val="Arial"/>
      <charset val="134"/>
    </font>
    <font>
      <b/>
      <i/>
      <sz val="10.2"/>
      <color rgb="FF212529"/>
      <name val="Segoe UI"/>
      <charset val="134"/>
    </font>
    <font>
      <sz val="11"/>
      <name val="Calibri"/>
      <charset val="134"/>
      <scheme val="minor"/>
    </font>
    <font>
      <b/>
      <sz val="10"/>
      <color theme="1"/>
      <name val="Arial"/>
      <charset val="134"/>
    </font>
    <font>
      <b/>
      <sz val="11"/>
      <color theme="6" tint="-0.499984740745262"/>
      <name val="Calibri"/>
      <charset val="134"/>
      <scheme val="minor"/>
    </font>
    <font>
      <b/>
      <sz val="10"/>
      <color rgb="FFFFC000"/>
      <name val="Arial"/>
      <charset val="134"/>
    </font>
    <font>
      <sz val="10"/>
      <color rgb="FFFFC000"/>
      <name val="Arial"/>
      <charset val="134"/>
    </font>
    <font>
      <b/>
      <sz val="10"/>
      <color theme="9" tint="0.6"/>
      <name val="Arial"/>
      <charset val="134"/>
    </font>
    <font>
      <sz val="10"/>
      <color theme="9" tint="0.6"/>
      <name val="Arial"/>
      <charset val="134"/>
    </font>
    <font>
      <b/>
      <i/>
      <u/>
      <sz val="10"/>
      <name val="Arial"/>
      <charset val="134"/>
    </font>
    <font>
      <sz val="11"/>
      <color theme="0" tint="-0.35"/>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b/>
      <sz val="11"/>
      <color indexed="9"/>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sz val="10"/>
      <name val="Helvetica"/>
      <charset val="134"/>
    </font>
    <font>
      <sz val="8"/>
      <color indexed="9"/>
      <name val="Arial"/>
      <charset val="134"/>
    </font>
    <font>
      <sz val="9"/>
      <name val="Verdana"/>
      <charset val="134"/>
    </font>
    <font>
      <i/>
      <sz val="9"/>
      <color indexed="60"/>
      <name val="Verdana"/>
      <charset val="134"/>
    </font>
    <font>
      <b/>
      <sz val="9"/>
      <name val="Verdana"/>
      <charset val="134"/>
    </font>
    <font>
      <b/>
      <sz val="9"/>
      <name val="Arial"/>
      <charset val="134"/>
    </font>
    <font>
      <sz val="18"/>
      <color theme="3"/>
      <name val="Cambria"/>
      <charset val="134"/>
      <scheme val="major"/>
    </font>
    <font>
      <b/>
      <sz val="18"/>
      <color indexed="62"/>
      <name val="Cambria"/>
      <charset val="134"/>
    </font>
    <font>
      <b/>
      <sz val="18"/>
      <color indexed="56"/>
      <name val="Cambria"/>
      <charset val="134"/>
    </font>
    <font>
      <u/>
      <sz val="12"/>
      <color indexed="20"/>
      <name val="宋体"/>
      <charset val="134"/>
    </font>
    <font>
      <b/>
      <u/>
      <sz val="10"/>
      <name val="Arial"/>
      <charset val="134"/>
    </font>
    <font>
      <b/>
      <vertAlign val="subscript"/>
      <sz val="10"/>
      <name val="Arial"/>
      <charset val="134"/>
    </font>
    <font>
      <b/>
      <vertAlign val="superscript"/>
      <sz val="12"/>
      <name val="Arial"/>
      <charset val="134"/>
    </font>
    <font>
      <vertAlign val="superscript"/>
      <sz val="10"/>
      <name val="Arial"/>
      <charset val="134"/>
    </font>
    <font>
      <b/>
      <i/>
      <vertAlign val="subscript"/>
      <sz val="10"/>
      <name val="Arial"/>
      <charset val="134"/>
    </font>
    <font>
      <u/>
      <sz val="10"/>
      <name val="Arial"/>
      <charset val="134"/>
    </font>
    <font>
      <sz val="9"/>
      <name val="Times New Roman"/>
      <charset val="134"/>
    </font>
    <font>
      <sz val="9"/>
      <name val="Times New Roman"/>
      <charset val="0"/>
    </font>
    <font>
      <b/>
      <sz val="9"/>
      <name val="Times New Roman"/>
      <charset val="0"/>
    </font>
    <font>
      <b/>
      <sz val="9"/>
      <name val="Times New Roman"/>
      <charset val="134"/>
    </font>
  </fonts>
  <fills count="87">
    <fill>
      <patternFill patternType="none"/>
    </fill>
    <fill>
      <patternFill patternType="gray125"/>
    </fill>
    <fill>
      <patternFill patternType="solid">
        <fgColor rgb="FFFFFFCC"/>
        <bgColor indexed="64"/>
      </patternFill>
    </fill>
    <fill>
      <patternFill patternType="solid">
        <fgColor theme="9" tint="0.799890133365886"/>
        <bgColor indexed="64"/>
      </patternFill>
    </fill>
    <fill>
      <patternFill patternType="solid">
        <fgColor rgb="FF92D050"/>
        <bgColor indexed="64"/>
      </patternFill>
    </fill>
    <fill>
      <patternFill patternType="solid">
        <fgColor theme="4"/>
        <bgColor indexed="64"/>
      </patternFill>
    </fill>
    <fill>
      <patternFill patternType="solid">
        <fgColor rgb="FFFFEB9C"/>
        <bgColor indexed="64"/>
      </patternFill>
    </fill>
    <fill>
      <patternFill patternType="solid">
        <fgColor theme="4" tint="0.799890133365886"/>
        <bgColor indexed="64"/>
      </patternFill>
    </fill>
    <fill>
      <patternFill patternType="solid">
        <fgColor indexed="43"/>
        <bgColor indexed="64"/>
      </patternFill>
    </fill>
    <fill>
      <patternFill patternType="solid">
        <fgColor theme="4" tint="0.599993896298105"/>
        <bgColor indexed="64"/>
      </patternFill>
    </fill>
    <fill>
      <patternFill patternType="solid">
        <fgColor theme="8" tint="0.799890133365886"/>
        <bgColor indexed="64"/>
      </patternFill>
    </fill>
    <fill>
      <patternFill patternType="solid">
        <fgColor rgb="FFFFFF99"/>
        <bgColor indexed="64"/>
      </patternFill>
    </fill>
    <fill>
      <patternFill patternType="solid">
        <fgColor rgb="FFDAEEF3"/>
        <bgColor indexed="64"/>
      </patternFill>
    </fill>
    <fill>
      <patternFill patternType="solid">
        <fgColor rgb="FFFFFF00"/>
        <bgColor indexed="64"/>
      </patternFill>
    </fill>
    <fill>
      <patternFill patternType="solid">
        <fgColor theme="0" tint="-0.15"/>
        <bgColor indexed="64"/>
      </patternFill>
    </fill>
    <fill>
      <patternFill patternType="solid">
        <fgColor theme="0"/>
        <bgColor indexed="64"/>
      </patternFill>
    </fill>
    <fill>
      <patternFill patternType="solid">
        <fgColor theme="0" tint="-0.25"/>
        <bgColor indexed="64"/>
      </patternFill>
    </fill>
    <fill>
      <patternFill patternType="solid">
        <fgColor rgb="FFFF0000"/>
        <bgColor indexed="64"/>
      </patternFill>
    </fill>
    <fill>
      <patternFill patternType="solid">
        <fgColor theme="0" tint="-0.349986266670736"/>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theme="5" tint="0.799890133365886"/>
        <bgColor indexed="64"/>
      </patternFill>
    </fill>
    <fill>
      <patternFill patternType="solid">
        <fgColor indexed="42"/>
        <bgColor indexed="64"/>
      </patternFill>
    </fill>
    <fill>
      <patternFill patternType="solid">
        <fgColor indexed="26"/>
        <bgColor indexed="64"/>
      </patternFill>
    </fill>
    <fill>
      <patternFill patternType="solid">
        <fgColor theme="6" tint="0.799890133365886"/>
        <bgColor indexed="64"/>
      </patternFill>
    </fill>
    <fill>
      <patternFill patternType="solid">
        <fgColor indexed="46"/>
        <bgColor indexed="64"/>
      </patternFill>
    </fill>
    <fill>
      <patternFill patternType="solid">
        <fgColor indexed="47"/>
        <bgColor indexed="64"/>
      </patternFill>
    </fill>
    <fill>
      <patternFill patternType="solid">
        <fgColor theme="7" tint="0.799890133365886"/>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theme="4" tint="0.399884029663991"/>
        <bgColor indexed="64"/>
      </patternFill>
    </fill>
    <fill>
      <patternFill patternType="solid">
        <fgColor indexed="53"/>
        <bgColor indexed="64"/>
      </patternFill>
    </fill>
    <fill>
      <patternFill patternType="solid">
        <fgColor theme="5" tint="0.399884029663991"/>
        <bgColor indexed="64"/>
      </patternFill>
    </fill>
    <fill>
      <patternFill patternType="solid">
        <fgColor theme="6" tint="0.399884029663991"/>
        <bgColor indexed="64"/>
      </patternFill>
    </fill>
    <fill>
      <patternFill patternType="solid">
        <fgColor indexed="36"/>
        <bgColor indexed="64"/>
      </patternFill>
    </fill>
    <fill>
      <patternFill patternType="solid">
        <fgColor theme="7" tint="0.399884029663991"/>
        <bgColor indexed="64"/>
      </patternFill>
    </fill>
    <fill>
      <patternFill patternType="solid">
        <fgColor indexed="49"/>
        <bgColor indexed="64"/>
      </patternFill>
    </fill>
    <fill>
      <patternFill patternType="solid">
        <fgColor theme="8" tint="0.399884029663991"/>
        <bgColor indexed="64"/>
      </patternFill>
    </fill>
    <fill>
      <patternFill patternType="solid">
        <fgColor indexed="52"/>
        <bgColor indexed="64"/>
      </patternFill>
    </fill>
    <fill>
      <patternFill patternType="solid">
        <fgColor theme="9" tint="0.399884029663991"/>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n">
        <color auto="1"/>
      </top>
      <bottom/>
      <diagonal/>
    </border>
    <border>
      <left/>
      <right/>
      <top style="medium">
        <color auto="1"/>
      </top>
      <bottom/>
      <diagonal/>
    </border>
    <border>
      <left/>
      <right/>
      <top style="thin">
        <color auto="1"/>
      </top>
      <bottom style="thin">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657">
    <xf numFmtId="0" fontId="0" fillId="0" borderId="0"/>
    <xf numFmtId="43" fontId="8" fillId="0" borderId="0" applyFont="0" applyFill="0" applyBorder="0" applyAlignment="0" applyProtection="0">
      <alignment vertical="center"/>
    </xf>
    <xf numFmtId="176" fontId="8" fillId="0" borderId="0" applyFont="0" applyFill="0" applyBorder="0" applyAlignment="0" applyProtection="0">
      <alignment vertical="center"/>
    </xf>
    <xf numFmtId="9" fontId="8" fillId="0" borderId="0" applyFont="0" applyFill="0" applyBorder="0" applyAlignment="0" applyProtection="0">
      <alignment vertical="center"/>
    </xf>
    <xf numFmtId="41" fontId="8" fillId="0" borderId="0" applyFont="0" applyFill="0" applyBorder="0" applyAlignment="0" applyProtection="0">
      <alignment vertical="center"/>
    </xf>
    <xf numFmtId="177" fontId="8" fillId="0" borderId="0" applyFon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8" fillId="2" borderId="8" applyNumberFormat="0" applyFont="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9" applyNumberFormat="0" applyFill="0" applyAlignment="0" applyProtection="0">
      <alignment vertical="center"/>
    </xf>
    <xf numFmtId="0" fontId="41" fillId="0" borderId="9" applyNumberFormat="0" applyFill="0" applyAlignment="0" applyProtection="0">
      <alignment vertical="center"/>
    </xf>
    <xf numFmtId="0" fontId="13" fillId="0" borderId="10" applyNumberFormat="0" applyFill="0" applyAlignment="0" applyProtection="0">
      <alignment vertical="center"/>
    </xf>
    <xf numFmtId="0" fontId="13" fillId="0" borderId="0" applyNumberFormat="0" applyFill="0" applyBorder="0" applyAlignment="0" applyProtection="0">
      <alignment vertical="center"/>
    </xf>
    <xf numFmtId="0" fontId="42" fillId="19" borderId="11" applyNumberFormat="0" applyAlignment="0" applyProtection="0">
      <alignment vertical="center"/>
    </xf>
    <xf numFmtId="0" fontId="43" fillId="20" borderId="12" applyNumberFormat="0" applyAlignment="0" applyProtection="0">
      <alignment vertical="center"/>
    </xf>
    <xf numFmtId="0" fontId="44" fillId="20" borderId="11" applyNumberFormat="0" applyAlignment="0" applyProtection="0">
      <alignment vertical="center"/>
    </xf>
    <xf numFmtId="0" fontId="45" fillId="21" borderId="13" applyNumberFormat="0" applyAlignment="0" applyProtection="0">
      <alignment vertical="center"/>
    </xf>
    <xf numFmtId="0" fontId="46" fillId="0" borderId="14" applyNumberFormat="0" applyFill="0" applyAlignment="0" applyProtection="0">
      <alignment vertical="center"/>
    </xf>
    <xf numFmtId="0" fontId="47" fillId="0" borderId="15" applyNumberFormat="0" applyFill="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50" fillId="6" borderId="0" applyNumberFormat="0" applyBorder="0" applyAlignment="0" applyProtection="0">
      <alignment vertical="center"/>
    </xf>
    <xf numFmtId="0" fontId="16" fillId="5" borderId="0" applyNumberFormat="0" applyBorder="0" applyAlignment="0" applyProtection="0"/>
    <xf numFmtId="0" fontId="51" fillId="24" borderId="0" applyNumberFormat="0" applyBorder="0" applyAlignment="0" applyProtection="0">
      <alignment vertical="center"/>
    </xf>
    <xf numFmtId="0" fontId="51" fillId="9" borderId="0" applyNumberFormat="0" applyBorder="0" applyAlignment="0" applyProtection="0">
      <alignment vertical="center"/>
    </xf>
    <xf numFmtId="0" fontId="52" fillId="25" borderId="0" applyNumberFormat="0" applyBorder="0" applyAlignment="0" applyProtection="0">
      <alignment vertical="center"/>
    </xf>
    <xf numFmtId="0" fontId="52" fillId="26" borderId="0" applyNumberFormat="0" applyBorder="0" applyAlignment="0" applyProtection="0">
      <alignment vertical="center"/>
    </xf>
    <xf numFmtId="0" fontId="51" fillId="27" borderId="0" applyNumberFormat="0" applyBorder="0" applyAlignment="0" applyProtection="0">
      <alignment vertical="center"/>
    </xf>
    <xf numFmtId="0" fontId="51" fillId="28" borderId="0" applyNumberFormat="0" applyBorder="0" applyAlignment="0" applyProtection="0">
      <alignment vertical="center"/>
    </xf>
    <xf numFmtId="0" fontId="52" fillId="29" borderId="0" applyNumberFormat="0" applyBorder="0" applyAlignment="0" applyProtection="0">
      <alignment vertical="center"/>
    </xf>
    <xf numFmtId="0" fontId="52" fillId="30" borderId="0" applyNumberFormat="0" applyBorder="0" applyAlignment="0" applyProtection="0">
      <alignment vertical="center"/>
    </xf>
    <xf numFmtId="0" fontId="51" fillId="31" borderId="0" applyNumberFormat="0" applyBorder="0" applyAlignment="0" applyProtection="0">
      <alignment vertical="center"/>
    </xf>
    <xf numFmtId="0" fontId="51" fillId="32" borderId="0" applyNumberFormat="0" applyBorder="0" applyAlignment="0" applyProtection="0">
      <alignment vertical="center"/>
    </xf>
    <xf numFmtId="0" fontId="52" fillId="33" borderId="0" applyNumberFormat="0" applyBorder="0" applyAlignment="0" applyProtection="0">
      <alignment vertical="center"/>
    </xf>
    <xf numFmtId="0" fontId="52" fillId="34" borderId="0" applyNumberFormat="0" applyBorder="0" applyAlignment="0" applyProtection="0">
      <alignment vertical="center"/>
    </xf>
    <xf numFmtId="0" fontId="51" fillId="35" borderId="0" applyNumberFormat="0" applyBorder="0" applyAlignment="0" applyProtection="0">
      <alignment vertical="center"/>
    </xf>
    <xf numFmtId="0" fontId="51" fillId="36" borderId="0" applyNumberFormat="0" applyBorder="0" applyAlignment="0" applyProtection="0">
      <alignment vertical="center"/>
    </xf>
    <xf numFmtId="0" fontId="52" fillId="37" borderId="0" applyNumberFormat="0" applyBorder="0" applyAlignment="0" applyProtection="0">
      <alignment vertical="center"/>
    </xf>
    <xf numFmtId="0" fontId="52" fillId="38" borderId="0" applyNumberFormat="0" applyBorder="0" applyAlignment="0" applyProtection="0">
      <alignment vertical="center"/>
    </xf>
    <xf numFmtId="0" fontId="8" fillId="10" borderId="0" applyNumberFormat="0" applyBorder="0" applyAlignment="0" applyProtection="0"/>
    <xf numFmtId="0" fontId="51" fillId="39" borderId="0" applyNumberFormat="0" applyBorder="0" applyAlignment="0" applyProtection="0">
      <alignment vertical="center"/>
    </xf>
    <xf numFmtId="0" fontId="52" fillId="40" borderId="0" applyNumberFormat="0" applyBorder="0" applyAlignment="0" applyProtection="0">
      <alignment vertical="center"/>
    </xf>
    <xf numFmtId="0" fontId="52" fillId="41" borderId="0" applyNumberFormat="0" applyBorder="0" applyAlignment="0" applyProtection="0">
      <alignment vertical="center"/>
    </xf>
    <xf numFmtId="0" fontId="51" fillId="42" borderId="0" applyNumberFormat="0" applyBorder="0" applyAlignment="0" applyProtection="0">
      <alignment vertical="center"/>
    </xf>
    <xf numFmtId="0" fontId="51" fillId="43" borderId="0" applyNumberFormat="0" applyBorder="0" applyAlignment="0" applyProtection="0">
      <alignment vertical="center"/>
    </xf>
    <xf numFmtId="0" fontId="52" fillId="44" borderId="0" applyNumberFormat="0" applyBorder="0" applyAlignment="0" applyProtection="0">
      <alignment vertical="center"/>
    </xf>
    <xf numFmtId="0" fontId="53" fillId="0" borderId="0" applyNumberFormat="0" applyFill="0" applyBorder="0" applyAlignment="0" applyProtection="0">
      <alignment vertical="center"/>
    </xf>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54" fillId="48"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54" fillId="51"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8" fillId="10" borderId="0" applyNumberFormat="0" applyBorder="0" applyAlignment="0" applyProtection="0"/>
    <xf numFmtId="0" fontId="54" fillId="56"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1" borderId="0" applyNumberFormat="0" applyBorder="0" applyAlignment="0" applyProtection="0"/>
    <xf numFmtId="0" fontId="54" fillId="54" borderId="0" applyNumberFormat="0" applyBorder="0" applyAlignment="0" applyProtection="0"/>
    <xf numFmtId="0" fontId="54" fillId="51"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1" borderId="0" applyNumberFormat="0" applyBorder="0" applyAlignment="0" applyProtection="0"/>
    <xf numFmtId="0" fontId="54" fillId="54" borderId="0" applyNumberFormat="0" applyBorder="0" applyAlignment="0" applyProtection="0"/>
    <xf numFmtId="0" fontId="54" fillId="51"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54" fillId="51" borderId="0" applyNumberFormat="0" applyBorder="0" applyAlignment="0" applyProtection="0"/>
    <xf numFmtId="0" fontId="54" fillId="54" borderId="0" applyNumberFormat="0" applyBorder="0" applyAlignment="0" applyProtection="0"/>
    <xf numFmtId="0" fontId="54" fillId="51" borderId="0" applyNumberFormat="0" applyBorder="0" applyAlignment="0" applyProtection="0"/>
    <xf numFmtId="0" fontId="54" fillId="54"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4"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4"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45" borderId="0" applyNumberFormat="0" applyBorder="0" applyAlignment="0" applyProtection="0"/>
    <xf numFmtId="0" fontId="54" fillId="47" borderId="0" applyNumberFormat="0" applyBorder="0" applyAlignment="0" applyProtection="0"/>
    <xf numFmtId="0" fontId="54" fillId="50"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4" borderId="0" applyNumberFormat="0" applyBorder="0" applyAlignment="0" applyProtection="0"/>
    <xf numFmtId="49" fontId="55" fillId="0" borderId="2" applyNumberFormat="0" applyFont="0" applyFill="0" applyBorder="0" applyProtection="0">
      <alignment horizontal="left" vertical="center" indent="2"/>
    </xf>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8" fillId="2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8" fillId="2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8" borderId="0" applyNumberFormat="0" applyBorder="0" applyAlignment="0" applyProtection="0"/>
    <xf numFmtId="0" fontId="54" fillId="57" borderId="0" applyNumberFormat="0" applyBorder="0" applyAlignment="0" applyProtection="0"/>
    <xf numFmtId="0" fontId="54" fillId="8"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8" borderId="0" applyNumberFormat="0" applyBorder="0" applyAlignment="0" applyProtection="0"/>
    <xf numFmtId="0" fontId="54" fillId="57" borderId="0" applyNumberFormat="0" applyBorder="0" applyAlignment="0" applyProtection="0"/>
    <xf numFmtId="0" fontId="54" fillId="8"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54" fillId="8" borderId="0" applyNumberFormat="0" applyBorder="0" applyAlignment="0" applyProtection="0"/>
    <xf numFmtId="0" fontId="54" fillId="57" borderId="0" applyNumberFormat="0" applyBorder="0" applyAlignment="0" applyProtection="0"/>
    <xf numFmtId="0" fontId="54" fillId="8" borderId="0" applyNumberFormat="0" applyBorder="0" applyAlignment="0" applyProtection="0"/>
    <xf numFmtId="0" fontId="54" fillId="57"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57"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57"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1" borderId="0" applyNumberFormat="0" applyBorder="0" applyAlignment="0" applyProtection="0"/>
    <xf numFmtId="0" fontId="54" fillId="58" borderId="0" applyNumberFormat="0" applyBorder="0" applyAlignment="0" applyProtection="0"/>
    <xf numFmtId="0" fontId="54" fillId="51"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1" borderId="0" applyNumberFormat="0" applyBorder="0" applyAlignment="0" applyProtection="0"/>
    <xf numFmtId="0" fontId="54" fillId="58" borderId="0" applyNumberFormat="0" applyBorder="0" applyAlignment="0" applyProtection="0"/>
    <xf numFmtId="0" fontId="54" fillId="51"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54" fillId="51" borderId="0" applyNumberFormat="0" applyBorder="0" applyAlignment="0" applyProtection="0"/>
    <xf numFmtId="0" fontId="54" fillId="58" borderId="0" applyNumberFormat="0" applyBorder="0" applyAlignment="0" applyProtection="0"/>
    <xf numFmtId="0" fontId="54" fillId="51" borderId="0" applyNumberFormat="0" applyBorder="0" applyAlignment="0" applyProtection="0"/>
    <xf numFmtId="0" fontId="54" fillId="58"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8"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8"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6" borderId="0" applyNumberFormat="0" applyBorder="0" applyAlignment="0" applyProtection="0"/>
    <xf numFmtId="0" fontId="54" fillId="48" borderId="0" applyNumberFormat="0" applyBorder="0" applyAlignment="0" applyProtection="0"/>
    <xf numFmtId="0" fontId="54" fillId="57" borderId="0" applyNumberFormat="0" applyBorder="0" applyAlignment="0" applyProtection="0"/>
    <xf numFmtId="0" fontId="54" fillId="53" borderId="0" applyNumberFormat="0" applyBorder="0" applyAlignment="0" applyProtection="0"/>
    <xf numFmtId="0" fontId="54" fillId="46" borderId="0" applyNumberFormat="0" applyBorder="0" applyAlignment="0" applyProtection="0"/>
    <xf numFmtId="0" fontId="54" fillId="58" borderId="0" applyNumberFormat="0" applyBorder="0" applyAlignment="0" applyProtection="0"/>
    <xf numFmtId="0" fontId="0" fillId="0" borderId="0" applyNumberFormat="0" applyFont="0" applyFill="0" applyBorder="0" applyProtection="0">
      <alignment horizontal="left" vertical="center" indent="5"/>
    </xf>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6" borderId="0" applyNumberFormat="0" applyBorder="0" applyAlignment="0" applyProtection="0"/>
    <xf numFmtId="0" fontId="56" fillId="59" borderId="0" applyNumberFormat="0" applyBorder="0" applyAlignment="0" applyProtection="0"/>
    <xf numFmtId="0" fontId="56" fillId="56" borderId="0" applyNumberFormat="0" applyBorder="0" applyAlignment="0" applyProtection="0"/>
    <xf numFmtId="0" fontId="16" fillId="60"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6" borderId="0" applyNumberFormat="0" applyBorder="0" applyAlignment="0" applyProtection="0"/>
    <xf numFmtId="0" fontId="56" fillId="59" borderId="0" applyNumberFormat="0" applyBorder="0" applyAlignment="0" applyProtection="0"/>
    <xf numFmtId="0" fontId="56" fillId="56"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16" fillId="60"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1" borderId="0" applyNumberFormat="0" applyBorder="0" applyAlignment="0" applyProtection="0"/>
    <xf numFmtId="0" fontId="56" fillId="48" borderId="0" applyNumberFormat="0" applyBorder="0" applyAlignment="0" applyProtection="0"/>
    <xf numFmtId="0" fontId="56" fillId="61" borderId="0" applyNumberFormat="0" applyBorder="0" applyAlignment="0" applyProtection="0"/>
    <xf numFmtId="0" fontId="16" fillId="62"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1" borderId="0" applyNumberFormat="0" applyBorder="0" applyAlignment="0" applyProtection="0"/>
    <xf numFmtId="0" fontId="56" fillId="48" borderId="0" applyNumberFormat="0" applyBorder="0" applyAlignment="0" applyProtection="0"/>
    <xf numFmtId="0" fontId="56" fillId="61"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16" fillId="62"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8" borderId="0" applyNumberFormat="0" applyBorder="0" applyAlignment="0" applyProtection="0"/>
    <xf numFmtId="0" fontId="56" fillId="57" borderId="0" applyNumberFormat="0" applyBorder="0" applyAlignment="0" applyProtection="0"/>
    <xf numFmtId="0" fontId="56" fillId="58" borderId="0" applyNumberFormat="0" applyBorder="0" applyAlignment="0" applyProtection="0"/>
    <xf numFmtId="0" fontId="16" fillId="63"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8" borderId="0" applyNumberFormat="0" applyBorder="0" applyAlignment="0" applyProtection="0"/>
    <xf numFmtId="0" fontId="56" fillId="57" borderId="0" applyNumberFormat="0" applyBorder="0" applyAlignment="0" applyProtection="0"/>
    <xf numFmtId="0" fontId="56" fillId="58"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16" fillId="63"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47" borderId="0" applyNumberFormat="0" applyBorder="0" applyAlignment="0" applyProtection="0"/>
    <xf numFmtId="0" fontId="56" fillId="64" borderId="0" applyNumberFormat="0" applyBorder="0" applyAlignment="0" applyProtection="0"/>
    <xf numFmtId="0" fontId="56" fillId="47" borderId="0" applyNumberFormat="0" applyBorder="0" applyAlignment="0" applyProtection="0"/>
    <xf numFmtId="0" fontId="16" fillId="65"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47" borderId="0" applyNumberFormat="0" applyBorder="0" applyAlignment="0" applyProtection="0"/>
    <xf numFmtId="0" fontId="56" fillId="64" borderId="0" applyNumberFormat="0" applyBorder="0" applyAlignment="0" applyProtection="0"/>
    <xf numFmtId="0" fontId="56" fillId="47"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16" fillId="65"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56" borderId="0" applyNumberFormat="0" applyBorder="0" applyAlignment="0" applyProtection="0"/>
    <xf numFmtId="0" fontId="56" fillId="66" borderId="0" applyNumberFormat="0" applyBorder="0" applyAlignment="0" applyProtection="0"/>
    <xf numFmtId="0" fontId="56" fillId="56" borderId="0" applyNumberFormat="0" applyBorder="0" applyAlignment="0" applyProtection="0"/>
    <xf numFmtId="0" fontId="16" fillId="67"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56" borderId="0" applyNumberFormat="0" applyBorder="0" applyAlignment="0" applyProtection="0"/>
    <xf numFmtId="0" fontId="56" fillId="66" borderId="0" applyNumberFormat="0" applyBorder="0" applyAlignment="0" applyProtection="0"/>
    <xf numFmtId="0" fontId="56" fillId="5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16" fillId="67"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16" fillId="69"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16" fillId="69"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59" borderId="0" applyNumberFormat="0" applyBorder="0" applyAlignment="0" applyProtection="0"/>
    <xf numFmtId="0" fontId="56" fillId="48" borderId="0" applyNumberFormat="0" applyBorder="0" applyAlignment="0" applyProtection="0"/>
    <xf numFmtId="0" fontId="56" fillId="57" borderId="0" applyNumberFormat="0" applyBorder="0" applyAlignment="0" applyProtection="0"/>
    <xf numFmtId="0" fontId="56" fillId="64" borderId="0" applyNumberFormat="0" applyBorder="0" applyAlignment="0" applyProtection="0"/>
    <xf numFmtId="0" fontId="56" fillId="66" borderId="0" applyNumberFormat="0" applyBorder="0" applyAlignment="0" applyProtection="0"/>
    <xf numFmtId="0" fontId="56" fillId="68" borderId="0" applyNumberFormat="0" applyBorder="0" applyAlignment="0" applyProtection="0"/>
    <xf numFmtId="0" fontId="56" fillId="64"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1" borderId="0" applyNumberFormat="0" applyBorder="0" applyAlignment="0" applyProtection="0"/>
    <xf numFmtId="0" fontId="56" fillId="70" borderId="0" applyNumberFormat="0" applyBorder="0" applyAlignment="0" applyProtection="0"/>
    <xf numFmtId="0" fontId="56" fillId="71"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61" borderId="0" applyNumberFormat="0" applyBorder="0" applyAlignment="0" applyProtection="0"/>
    <xf numFmtId="0" fontId="56" fillId="72" borderId="0" applyNumberFormat="0" applyBorder="0" applyAlignment="0" applyProtection="0"/>
    <xf numFmtId="0" fontId="56" fillId="61"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58" borderId="0" applyNumberFormat="0" applyBorder="0" applyAlignment="0" applyProtection="0"/>
    <xf numFmtId="0" fontId="56" fillId="73" borderId="0" applyNumberFormat="0" applyBorder="0" applyAlignment="0" applyProtection="0"/>
    <xf numFmtId="0" fontId="56" fillId="58"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73"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74" borderId="0" applyNumberFormat="0" applyBorder="0" applyAlignment="0" applyProtection="0"/>
    <xf numFmtId="0" fontId="56" fillId="74" borderId="0" applyNumberFormat="0" applyBorder="0" applyAlignment="0" applyProtection="0"/>
    <xf numFmtId="0" fontId="56" fillId="74" borderId="0" applyNumberFormat="0" applyBorder="0" applyAlignment="0" applyProtection="0"/>
    <xf numFmtId="0" fontId="56" fillId="74" borderId="0" applyNumberFormat="0" applyBorder="0" applyAlignment="0" applyProtection="0"/>
    <xf numFmtId="0" fontId="56" fillId="74" borderId="0" applyNumberFormat="0" applyBorder="0" applyAlignment="0" applyProtection="0"/>
    <xf numFmtId="0" fontId="56" fillId="74" borderId="0" applyNumberFormat="0" applyBorder="0" applyAlignment="0" applyProtection="0"/>
    <xf numFmtId="0" fontId="56" fillId="74" borderId="0" applyNumberFormat="0" applyBorder="0" applyAlignment="0" applyProtection="0"/>
    <xf numFmtId="0" fontId="56" fillId="74" borderId="0" applyNumberFormat="0" applyBorder="0" applyAlignment="0" applyProtection="0"/>
    <xf numFmtId="0" fontId="56" fillId="7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74" borderId="0" applyNumberFormat="0" applyBorder="0" applyAlignment="0" applyProtection="0"/>
    <xf numFmtId="0" fontId="56" fillId="64" borderId="0" applyNumberFormat="0" applyBorder="0" applyAlignment="0" applyProtection="0"/>
    <xf numFmtId="0" fontId="56" fillId="7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6"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72" borderId="0" applyNumberFormat="0" applyBorder="0" applyAlignment="0" applyProtection="0"/>
    <xf numFmtId="0" fontId="56" fillId="61" borderId="0" applyNumberFormat="0" applyBorder="0" applyAlignment="0" applyProtection="0"/>
    <xf numFmtId="0" fontId="56" fillId="72"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7" fillId="56" borderId="0" applyBorder="0" applyAlignment="0"/>
    <xf numFmtId="0" fontId="55" fillId="56" borderId="0" applyBorder="0">
      <alignment horizontal="right" vertical="center"/>
    </xf>
    <xf numFmtId="0" fontId="55" fillId="50" borderId="0" applyBorder="0">
      <alignment horizontal="right" vertical="center"/>
    </xf>
    <xf numFmtId="0" fontId="55" fillId="50" borderId="0" applyBorder="0">
      <alignment horizontal="right" vertical="center"/>
    </xf>
    <xf numFmtId="0" fontId="58" fillId="50" borderId="2">
      <alignment horizontal="right" vertical="center"/>
    </xf>
    <xf numFmtId="0" fontId="59" fillId="50" borderId="2">
      <alignment horizontal="right" vertical="center"/>
    </xf>
    <xf numFmtId="0" fontId="58" fillId="54" borderId="2">
      <alignment horizontal="right" vertical="center"/>
    </xf>
    <xf numFmtId="0" fontId="58" fillId="54" borderId="2">
      <alignment horizontal="right" vertical="center"/>
    </xf>
    <xf numFmtId="0" fontId="58" fillId="54" borderId="16">
      <alignment horizontal="right" vertical="center"/>
    </xf>
    <xf numFmtId="0" fontId="58" fillId="54" borderId="17">
      <alignment horizontal="right" vertical="center"/>
    </xf>
    <xf numFmtId="0" fontId="58" fillId="54" borderId="18">
      <alignment horizontal="right" vertical="center"/>
    </xf>
    <xf numFmtId="0" fontId="56" fillId="70" borderId="0" applyNumberFormat="0" applyBorder="0" applyAlignment="0" applyProtection="0"/>
    <xf numFmtId="0" fontId="56" fillId="72" borderId="0" applyNumberFormat="0" applyBorder="0" applyAlignment="0" applyProtection="0"/>
    <xf numFmtId="0" fontId="56" fillId="73" borderId="0" applyNumberFormat="0" applyBorder="0" applyAlignment="0" applyProtection="0"/>
    <xf numFmtId="0" fontId="56" fillId="64" borderId="0" applyNumberFormat="0" applyBorder="0" applyAlignment="0" applyProtection="0"/>
    <xf numFmtId="0" fontId="56" fillId="66" borderId="0" applyNumberFormat="0" applyBorder="0" applyAlignment="0" applyProtection="0"/>
    <xf numFmtId="0" fontId="56" fillId="61" borderId="0" applyNumberFormat="0" applyBorder="0" applyAlignment="0" applyProtection="0"/>
    <xf numFmtId="0" fontId="60" fillId="75" borderId="19" applyNumberFormat="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53" borderId="0" applyNumberFormat="0" applyBorder="0" applyAlignment="0" applyProtection="0"/>
    <xf numFmtId="0" fontId="61" fillId="47" borderId="0" applyNumberFormat="0" applyBorder="0" applyAlignment="0" applyProtection="0"/>
    <xf numFmtId="0" fontId="61" fillId="53"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2" fillId="23"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3" fillId="75" borderId="20" applyNumberFormat="0" applyAlignment="0" applyProtection="0"/>
    <xf numFmtId="4" fontId="57" fillId="0" borderId="21" applyFill="0" applyBorder="0" applyProtection="0">
      <alignment horizontal="right" vertical="center"/>
    </xf>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4" fillId="76" borderId="20" applyNumberFormat="0" applyAlignment="0" applyProtection="0"/>
    <xf numFmtId="0" fontId="64" fillId="76" borderId="20" applyNumberFormat="0" applyAlignment="0" applyProtection="0"/>
    <xf numFmtId="0" fontId="64" fillId="76" borderId="20" applyNumberFormat="0" applyAlignment="0" applyProtection="0"/>
    <xf numFmtId="0" fontId="64" fillId="76" borderId="20" applyNumberFormat="0" applyAlignment="0" applyProtection="0"/>
    <xf numFmtId="0" fontId="64" fillId="76" borderId="20" applyNumberFormat="0" applyAlignment="0" applyProtection="0"/>
    <xf numFmtId="0" fontId="64" fillId="76" borderId="20" applyNumberFormat="0" applyAlignment="0" applyProtection="0"/>
    <xf numFmtId="0" fontId="64" fillId="76" borderId="20" applyNumberFormat="0" applyAlignment="0" applyProtection="0"/>
    <xf numFmtId="0" fontId="64" fillId="76" borderId="20" applyNumberFormat="0" applyAlignment="0" applyProtection="0"/>
    <xf numFmtId="0" fontId="64" fillId="76"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4" fillId="76" borderId="20" applyNumberFormat="0" applyAlignment="0" applyProtection="0"/>
    <xf numFmtId="0" fontId="63" fillId="75" borderId="20" applyNumberFormat="0" applyAlignment="0" applyProtection="0"/>
    <xf numFmtId="0" fontId="64" fillId="76"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3" fillId="75" borderId="20"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0" fontId="65" fillId="77" borderId="22" applyNumberFormat="0" applyAlignment="0" applyProtection="0"/>
    <xf numFmtId="49" fontId="0" fillId="56" borderId="23">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6"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6"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6" fillId="0" borderId="0" applyFont="0" applyFill="0" applyBorder="0" applyAlignment="0" applyProtection="0"/>
    <xf numFmtId="43" fontId="66"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7"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7"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0" fontId="58" fillId="0" borderId="0" applyNumberFormat="0">
      <alignment horizontal="right"/>
    </xf>
    <xf numFmtId="181" fontId="54"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0" fontId="55" fillId="54" borderId="24">
      <alignment horizontal="left" vertical="center" wrapText="1" indent="2"/>
    </xf>
    <xf numFmtId="0" fontId="55" fillId="0" borderId="24">
      <alignment horizontal="left" vertical="center" wrapText="1" indent="2"/>
    </xf>
    <xf numFmtId="0" fontId="55" fillId="50" borderId="17">
      <alignment horizontal="left" vertical="center"/>
    </xf>
    <xf numFmtId="0" fontId="58" fillId="0" borderId="25">
      <alignment horizontal="left" vertical="top" wrapText="1"/>
    </xf>
    <xf numFmtId="3" fontId="68" fillId="0" borderId="23">
      <alignment horizontal="right" vertical="top"/>
    </xf>
    <xf numFmtId="0" fontId="69" fillId="54" borderId="20" applyNumberFormat="0" applyAlignment="0" applyProtection="0"/>
    <xf numFmtId="0" fontId="70" fillId="0" borderId="1"/>
    <xf numFmtId="0" fontId="4" fillId="66" borderId="2">
      <alignment horizontal="centerContinuous" vertical="top" wrapText="1"/>
    </xf>
    <xf numFmtId="0" fontId="71" fillId="0" borderId="0">
      <alignment vertical="top" wrapText="1"/>
    </xf>
    <xf numFmtId="0" fontId="72" fillId="0" borderId="26" applyNumberFormat="0" applyFill="0" applyAlignment="0" applyProtection="0"/>
    <xf numFmtId="0" fontId="73" fillId="0" borderId="0" applyNumberFormat="0" applyFill="0" applyBorder="0" applyAlignment="0" applyProtection="0"/>
    <xf numFmtId="0" fontId="74"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6"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7" fontId="66"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3" fontId="0" fillId="0" borderId="0" applyFont="0" applyFill="0" applyBorder="0" applyAlignment="0" applyProtection="0"/>
    <xf numFmtId="187" fontId="66"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9" fontId="0" fillId="0" borderId="0" applyFon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6" fillId="0" borderId="0" applyFont="0" applyFill="0" applyBorder="0" applyAlignment="0" applyProtection="0"/>
    <xf numFmtId="11" fontId="66" fillId="0" borderId="0" applyFont="0" applyFill="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6" borderId="0" applyNumberFormat="0" applyBorder="0" applyAlignment="0" applyProtection="0"/>
    <xf numFmtId="0" fontId="75" fillId="56" borderId="0" applyNumberFormat="0" applyBorder="0" applyAlignment="0" applyProtection="0"/>
    <xf numFmtId="0" fontId="75" fillId="56" borderId="0" applyNumberFormat="0" applyBorder="0" applyAlignment="0" applyProtection="0"/>
    <xf numFmtId="0" fontId="75" fillId="50" borderId="0" applyNumberFormat="0" applyBorder="0" applyAlignment="0" applyProtection="0"/>
    <xf numFmtId="0" fontId="75" fillId="56" borderId="0" applyNumberFormat="0" applyBorder="0" applyAlignment="0" applyProtection="0"/>
    <xf numFmtId="0" fontId="75" fillId="56" borderId="0" applyNumberFormat="0" applyBorder="0" applyAlignment="0" applyProtection="0"/>
    <xf numFmtId="0" fontId="76" fillId="22" borderId="0" applyNumberFormat="0" applyBorder="0" applyAlignment="0" applyProtection="0"/>
    <xf numFmtId="0" fontId="75" fillId="56" borderId="0" applyNumberFormat="0" applyBorder="0" applyAlignment="0" applyProtection="0"/>
    <xf numFmtId="0" fontId="75" fillId="56" borderId="0" applyNumberFormat="0" applyBorder="0" applyAlignment="0" applyProtection="0"/>
    <xf numFmtId="0" fontId="75" fillId="56" borderId="0" applyNumberFormat="0" applyBorder="0" applyAlignment="0" applyProtection="0"/>
    <xf numFmtId="0" fontId="75" fillId="56" borderId="0" applyNumberFormat="0" applyBorder="0" applyAlignment="0" applyProtection="0"/>
    <xf numFmtId="0" fontId="75" fillId="56" borderId="0" applyNumberFormat="0" applyBorder="0" applyAlignment="0" applyProtection="0"/>
    <xf numFmtId="0" fontId="75" fillId="56"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6" borderId="0" applyNumberFormat="0" applyBorder="0" applyAlignment="0" applyProtection="0"/>
    <xf numFmtId="0" fontId="75" fillId="50" borderId="0" applyNumberFormat="0" applyBorder="0" applyAlignment="0" applyProtection="0"/>
    <xf numFmtId="0" fontId="75" fillId="56"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9" fillId="0" borderId="28"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9" fillId="0" borderId="28" applyNumberFormat="0" applyFill="0" applyAlignment="0" applyProtection="0"/>
    <xf numFmtId="0" fontId="78" fillId="0" borderId="27" applyNumberFormat="0" applyFill="0" applyAlignment="0" applyProtection="0"/>
    <xf numFmtId="0" fontId="79" fillId="0" borderId="28"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1" fillId="0" borderId="30" applyNumberFormat="0" applyFill="0" applyAlignment="0" applyProtection="0"/>
    <xf numFmtId="0" fontId="81" fillId="0" borderId="30" applyNumberFormat="0" applyFill="0" applyAlignment="0" applyProtection="0"/>
    <xf numFmtId="0" fontId="81" fillId="0" borderId="30" applyNumberFormat="0" applyFill="0" applyAlignment="0" applyProtection="0"/>
    <xf numFmtId="0" fontId="81" fillId="0" borderId="30" applyNumberFormat="0" applyFill="0" applyAlignment="0" applyProtection="0"/>
    <xf numFmtId="0" fontId="81" fillId="0" borderId="30" applyNumberFormat="0" applyFill="0" applyAlignment="0" applyProtection="0"/>
    <xf numFmtId="0" fontId="81" fillId="0" borderId="30" applyNumberFormat="0" applyFill="0" applyAlignment="0" applyProtection="0"/>
    <xf numFmtId="0" fontId="81" fillId="0" borderId="30" applyNumberFormat="0" applyFill="0" applyAlignment="0" applyProtection="0"/>
    <xf numFmtId="0" fontId="81" fillId="0" borderId="30" applyNumberFormat="0" applyFill="0" applyAlignment="0" applyProtection="0"/>
    <xf numFmtId="0" fontId="81" fillId="0" borderId="30"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1" fillId="0" borderId="30" applyNumberFormat="0" applyFill="0" applyAlignment="0" applyProtection="0"/>
    <xf numFmtId="0" fontId="80" fillId="0" borderId="29" applyNumberFormat="0" applyFill="0" applyAlignment="0" applyProtection="0"/>
    <xf numFmtId="0" fontId="81" fillId="0" borderId="30"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0" fillId="0" borderId="29"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3" fillId="0" borderId="32" applyNumberFormat="0" applyFill="0" applyAlignment="0" applyProtection="0"/>
    <xf numFmtId="0" fontId="83" fillId="0" borderId="32" applyNumberFormat="0" applyFill="0" applyAlignment="0" applyProtection="0"/>
    <xf numFmtId="0" fontId="83" fillId="0" borderId="32" applyNumberFormat="0" applyFill="0" applyAlignment="0" applyProtection="0"/>
    <xf numFmtId="0" fontId="83" fillId="0" borderId="32" applyNumberFormat="0" applyFill="0" applyAlignment="0" applyProtection="0"/>
    <xf numFmtId="0" fontId="83" fillId="0" borderId="32" applyNumberFormat="0" applyFill="0" applyAlignment="0" applyProtection="0"/>
    <xf numFmtId="0" fontId="83" fillId="0" borderId="32" applyNumberFormat="0" applyFill="0" applyAlignment="0" applyProtection="0"/>
    <xf numFmtId="0" fontId="83" fillId="0" borderId="32" applyNumberFormat="0" applyFill="0" applyAlignment="0" applyProtection="0"/>
    <xf numFmtId="0" fontId="83" fillId="0" borderId="32" applyNumberFormat="0" applyFill="0" applyAlignment="0" applyProtection="0"/>
    <xf numFmtId="0" fontId="83" fillId="0" borderId="32"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3" fillId="0" borderId="32" applyNumberFormat="0" applyFill="0" applyAlignment="0" applyProtection="0"/>
    <xf numFmtId="0" fontId="82" fillId="0" borderId="31" applyNumberFormat="0" applyFill="0" applyAlignment="0" applyProtection="0"/>
    <xf numFmtId="0" fontId="83" fillId="0" borderId="32"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31" applyNumberFormat="0" applyFill="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4" fillId="0" borderId="0" applyNumberFormat="0" applyFill="0" applyBorder="0" applyAlignment="0" applyProtection="0"/>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8" borderId="20" applyNumberFormat="0" applyAlignment="0" applyProtection="0"/>
    <xf numFmtId="0" fontId="69" fillId="8" borderId="20" applyNumberFormat="0" applyAlignment="0" applyProtection="0"/>
    <xf numFmtId="0" fontId="69" fillId="8" borderId="20" applyNumberFormat="0" applyAlignment="0" applyProtection="0"/>
    <xf numFmtId="0" fontId="69" fillId="54" borderId="20" applyNumberFormat="0" applyAlignment="0" applyProtection="0"/>
    <xf numFmtId="0" fontId="69" fillId="8" borderId="20" applyNumberFormat="0" applyAlignment="0" applyProtection="0"/>
    <xf numFmtId="0" fontId="69" fillId="8" borderId="20" applyNumberFormat="0" applyAlignment="0" applyProtection="0"/>
    <xf numFmtId="0" fontId="86" fillId="19" borderId="11" applyNumberFormat="0" applyAlignment="0" applyProtection="0"/>
    <xf numFmtId="0" fontId="69" fillId="8" borderId="20" applyNumberFormat="0" applyAlignment="0" applyProtection="0"/>
    <xf numFmtId="0" fontId="69" fillId="8" borderId="20" applyNumberFormat="0" applyAlignment="0" applyProtection="0"/>
    <xf numFmtId="0" fontId="69" fillId="8" borderId="20" applyNumberFormat="0" applyAlignment="0" applyProtection="0"/>
    <xf numFmtId="0" fontId="69" fillId="8" borderId="20" applyNumberFormat="0" applyAlignment="0" applyProtection="0"/>
    <xf numFmtId="0" fontId="69" fillId="8" borderId="20" applyNumberFormat="0" applyAlignment="0" applyProtection="0"/>
    <xf numFmtId="0" fontId="69" fillId="8"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8" borderId="20" applyNumberFormat="0" applyAlignment="0" applyProtection="0"/>
    <xf numFmtId="0" fontId="69" fillId="54" borderId="20" applyNumberFormat="0" applyAlignment="0" applyProtection="0"/>
    <xf numFmtId="0" fontId="87" fillId="19" borderId="11" applyNumberFormat="0" applyAlignment="0" applyProtection="0"/>
    <xf numFmtId="0" fontId="69" fillId="54" borderId="20" applyNumberFormat="0" applyAlignment="0" applyProtection="0"/>
    <xf numFmtId="0" fontId="69" fillId="8"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0" fontId="69" fillId="54" borderId="20" applyNumberFormat="0" applyAlignment="0" applyProtection="0"/>
    <xf numFmtId="4" fontId="55" fillId="0" borderId="0" applyBorder="0">
      <alignment horizontal="right" vertical="center"/>
    </xf>
    <xf numFmtId="0" fontId="55" fillId="0" borderId="2">
      <alignment horizontal="right" vertical="center"/>
    </xf>
    <xf numFmtId="1" fontId="88" fillId="50" borderId="0" applyBorder="0">
      <alignment horizontal="right" vertical="center"/>
    </xf>
    <xf numFmtId="0" fontId="84" fillId="0" borderId="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90" fillId="0" borderId="34" applyNumberFormat="0" applyFill="0" applyAlignment="0" applyProtection="0"/>
    <xf numFmtId="0" fontId="90" fillId="0" borderId="34" applyNumberFormat="0" applyFill="0" applyAlignment="0" applyProtection="0"/>
    <xf numFmtId="0" fontId="90" fillId="0" borderId="34" applyNumberFormat="0" applyFill="0" applyAlignment="0" applyProtection="0"/>
    <xf numFmtId="0" fontId="90" fillId="0" borderId="34" applyNumberFormat="0" applyFill="0" applyAlignment="0" applyProtection="0"/>
    <xf numFmtId="0" fontId="90" fillId="0" borderId="34" applyNumberFormat="0" applyFill="0" applyAlignment="0" applyProtection="0"/>
    <xf numFmtId="0" fontId="90" fillId="0" borderId="34" applyNumberFormat="0" applyFill="0" applyAlignment="0" applyProtection="0"/>
    <xf numFmtId="0" fontId="90" fillId="0" borderId="34" applyNumberFormat="0" applyFill="0" applyAlignment="0" applyProtection="0"/>
    <xf numFmtId="0" fontId="90" fillId="0" borderId="34" applyNumberFormat="0" applyFill="0" applyAlignment="0" applyProtection="0"/>
    <xf numFmtId="0" fontId="90" fillId="0" borderId="34"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90" fillId="0" borderId="34" applyNumberFormat="0" applyFill="0" applyAlignment="0" applyProtection="0"/>
    <xf numFmtId="0" fontId="89" fillId="0" borderId="33" applyNumberFormat="0" applyFill="0" applyAlignment="0" applyProtection="0"/>
    <xf numFmtId="0" fontId="90" fillId="0" borderId="34"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0" fontId="89" fillId="0" borderId="33" applyNumberFormat="0" applyFill="0" applyAlignment="0" applyProtection="0"/>
    <xf numFmtId="178" fontId="0" fillId="0" borderId="0" applyFont="0" applyFill="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2" fillId="8" borderId="0" applyNumberFormat="0" applyBorder="0" applyAlignment="0" applyProtection="0"/>
    <xf numFmtId="0" fontId="91" fillId="8" borderId="0" applyNumberFormat="0" applyBorder="0" applyAlignment="0" applyProtection="0"/>
    <xf numFmtId="0" fontId="92" fillId="8" borderId="0" applyNumberFormat="0" applyBorder="0" applyAlignment="0" applyProtection="0"/>
    <xf numFmtId="0" fontId="93" fillId="6" borderId="0" applyNumberFormat="0" applyBorder="0" applyAlignment="0" applyProtection="0"/>
    <xf numFmtId="0" fontId="92" fillId="8" borderId="0" applyNumberFormat="0" applyBorder="0" applyAlignment="0" applyProtection="0"/>
    <xf numFmtId="0" fontId="92" fillId="8" borderId="0" applyNumberFormat="0" applyBorder="0" applyAlignment="0" applyProtection="0"/>
    <xf numFmtId="0" fontId="92" fillId="8" borderId="0" applyNumberFormat="0" applyBorder="0" applyAlignment="0" applyProtection="0"/>
    <xf numFmtId="0" fontId="92" fillId="8" borderId="0" applyNumberFormat="0" applyBorder="0" applyAlignment="0" applyProtection="0"/>
    <xf numFmtId="0" fontId="92" fillId="8" borderId="0" applyNumberFormat="0" applyBorder="0" applyAlignment="0" applyProtection="0"/>
    <xf numFmtId="0" fontId="92" fillId="8" borderId="0" applyNumberFormat="0" applyBorder="0" applyAlignment="0" applyProtection="0"/>
    <xf numFmtId="0" fontId="92"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2" fillId="8" borderId="0" applyNumberFormat="0" applyBorder="0" applyAlignment="0" applyProtection="0"/>
    <xf numFmtId="0" fontId="94" fillId="8" borderId="0" applyNumberFormat="0" applyBorder="0" applyAlignment="0" applyProtection="0"/>
    <xf numFmtId="0" fontId="91" fillId="8" borderId="0" applyNumberFormat="0" applyBorder="0" applyAlignment="0" applyProtection="0"/>
    <xf numFmtId="0" fontId="94"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2" fillId="8" borderId="0" applyNumberFormat="0" applyBorder="0" applyAlignment="0" applyProtection="0"/>
    <xf numFmtId="0" fontId="94"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3" fillId="6"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3" fillId="6"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91" fillId="8" borderId="0" applyNumberFormat="0" applyBorder="0" applyAlignment="0" applyProtection="0"/>
    <xf numFmtId="0" fontId="0" fillId="0" borderId="0"/>
    <xf numFmtId="0" fontId="0" fillId="0" borderId="0"/>
    <xf numFmtId="0" fontId="8" fillId="0" borderId="0"/>
    <xf numFmtId="0" fontId="5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4"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95" fillId="0" borderId="0">
      <alignment vertical="center"/>
    </xf>
    <xf numFmtId="5" fontId="95" fillId="0" borderId="0">
      <alignment vertical="center"/>
    </xf>
    <xf numFmtId="5" fontId="95"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0" fontId="54" fillId="0" borderId="0"/>
    <xf numFmtId="5" fontId="95" fillId="0" borderId="0">
      <alignment vertical="center"/>
    </xf>
    <xf numFmtId="5" fontId="95"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5" fontId="95"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179" fontId="95"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179" fontId="95" fillId="0" borderId="0">
      <alignment vertical="center"/>
    </xf>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4"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179" fontId="95" fillId="0" borderId="0">
      <alignment vertical="center"/>
    </xf>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8" fillId="0" borderId="0">
      <alignment vertical="center"/>
    </xf>
    <xf numFmtId="179" fontId="95" fillId="0" borderId="0">
      <alignment vertical="center"/>
    </xf>
    <xf numFmtId="0" fontId="8" fillId="0" borderId="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4"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6"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4"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4" fillId="0" borderId="0"/>
    <xf numFmtId="0" fontId="8" fillId="0" borderId="0"/>
    <xf numFmtId="0" fontId="96"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54" fillId="0" borderId="0"/>
    <xf numFmtId="0" fontId="8" fillId="0" borderId="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8" fillId="0" borderId="0"/>
    <xf numFmtId="0" fontId="8" fillId="0" borderId="0"/>
    <xf numFmtId="0" fontId="0" fillId="0" borderId="0">
      <alignment vertical="top"/>
    </xf>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alignment vertical="top"/>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7" fillId="0" borderId="0"/>
    <xf numFmtId="0" fontId="54" fillId="0" borderId="0"/>
    <xf numFmtId="0" fontId="54"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190" fontId="95" fillId="0" borderId="0">
      <alignment vertical="center"/>
    </xf>
    <xf numFmtId="0" fontId="97" fillId="0" borderId="0"/>
    <xf numFmtId="190" fontId="95" fillId="0" borderId="0">
      <alignment vertical="center"/>
    </xf>
    <xf numFmtId="0" fontId="0" fillId="0" borderId="0"/>
    <xf numFmtId="0" fontId="96" fillId="0" borderId="0"/>
    <xf numFmtId="0" fontId="97" fillId="0" borderId="0"/>
    <xf numFmtId="0" fontId="0" fillId="0" borderId="0"/>
    <xf numFmtId="0" fontId="54" fillId="0" borderId="0"/>
    <xf numFmtId="0" fontId="0" fillId="0" borderId="0"/>
    <xf numFmtId="0" fontId="54" fillId="0" borderId="0"/>
    <xf numFmtId="0" fontId="8" fillId="0" borderId="0"/>
    <xf numFmtId="0" fontId="0" fillId="0" borderId="0"/>
    <xf numFmtId="0" fontId="8" fillId="0" borderId="0"/>
    <xf numFmtId="0" fontId="0" fillId="0" borderId="0"/>
    <xf numFmtId="0" fontId="0" fillId="0" borderId="0"/>
    <xf numFmtId="0" fontId="0" fillId="0" borderId="0"/>
    <xf numFmtId="0" fontId="96"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96" fillId="0" borderId="0"/>
    <xf numFmtId="0" fontId="0" fillId="0" borderId="0"/>
    <xf numFmtId="0" fontId="0" fillId="0" borderId="0"/>
    <xf numFmtId="0" fontId="96"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98" fillId="0" borderId="0" applyNumberFormat="0" applyFill="0" applyBorder="0" applyAlignment="0" applyProtection="0"/>
    <xf numFmtId="0" fontId="0" fillId="0" borderId="0"/>
    <xf numFmtId="0" fontId="54"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54" fillId="0" borderId="0"/>
    <xf numFmtId="0" fontId="8" fillId="0" borderId="0"/>
    <xf numFmtId="0" fontId="8" fillId="0" borderId="0"/>
    <xf numFmtId="0" fontId="8" fillId="0" borderId="0"/>
    <xf numFmtId="0" fontId="8"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99" fillId="0" borderId="0"/>
    <xf numFmtId="0" fontId="99" fillId="0" borderId="0"/>
    <xf numFmtId="0" fontId="99" fillId="0" borderId="0"/>
    <xf numFmtId="0" fontId="99" fillId="0" borderId="0"/>
    <xf numFmtId="0" fontId="0" fillId="0" borderId="0"/>
    <xf numFmtId="0" fontId="0" fillId="0" borderId="0"/>
    <xf numFmtId="0" fontId="0" fillId="0" borderId="0"/>
    <xf numFmtId="0" fontId="54" fillId="0" borderId="0" applyFill="0" applyProtection="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54" fillId="0" borderId="0"/>
    <xf numFmtId="0" fontId="0" fillId="0" borderId="0"/>
    <xf numFmtId="0" fontId="54" fillId="0" borderId="0"/>
    <xf numFmtId="0" fontId="0" fillId="0" borderId="0"/>
    <xf numFmtId="0" fontId="100" fillId="0" borderId="0"/>
    <xf numFmtId="0" fontId="0" fillId="0" borderId="0"/>
    <xf numFmtId="0" fontId="0" fillId="0" borderId="0"/>
    <xf numFmtId="0" fontId="54" fillId="0" borderId="0"/>
    <xf numFmtId="0" fontId="0" fillId="0" borderId="0"/>
    <xf numFmtId="0" fontId="0" fillId="0" borderId="0"/>
    <xf numFmtId="0" fontId="54" fillId="0" borderId="0"/>
    <xf numFmtId="0" fontId="8" fillId="0" borderId="0"/>
    <xf numFmtId="0" fontId="8" fillId="0" borderId="0"/>
    <xf numFmtId="0" fontId="0" fillId="0" borderId="0"/>
    <xf numFmtId="0" fontId="96" fillId="0" borderId="0"/>
    <xf numFmtId="0" fontId="54" fillId="0" borderId="0"/>
    <xf numFmtId="0" fontId="0" fillId="0" borderId="0"/>
    <xf numFmtId="0" fontId="0"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9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6" fillId="0" borderId="0"/>
    <xf numFmtId="0" fontId="96" fillId="0" borderId="0"/>
    <xf numFmtId="0" fontId="0" fillId="0" borderId="0"/>
    <xf numFmtId="0" fontId="0" fillId="0" borderId="0"/>
    <xf numFmtId="0" fontId="0" fillId="0" borderId="0"/>
    <xf numFmtId="0" fontId="96" fillId="0" borderId="0"/>
    <xf numFmtId="0" fontId="0" fillId="0" borderId="0"/>
    <xf numFmtId="0" fontId="0" fillId="0" borderId="0"/>
    <xf numFmtId="0" fontId="96" fillId="0" borderId="0"/>
    <xf numFmtId="0" fontId="0" fillId="0" borderId="0"/>
    <xf numFmtId="0" fontId="101" fillId="0" borderId="0"/>
    <xf numFmtId="0" fontId="54" fillId="0" borderId="0"/>
    <xf numFmtId="0" fontId="0" fillId="0" borderId="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54"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102"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4"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54"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4"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54"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96" fillId="0" borderId="0"/>
    <xf numFmtId="0" fontId="54" fillId="0" borderId="0"/>
    <xf numFmtId="0" fontId="0" fillId="0" borderId="0"/>
    <xf numFmtId="0" fontId="8" fillId="0" borderId="0"/>
    <xf numFmtId="0" fontId="0" fillId="0" borderId="0"/>
    <xf numFmtId="0" fontId="0" fillId="0" borderId="0"/>
    <xf numFmtId="0" fontId="0" fillId="0" borderId="0"/>
    <xf numFmtId="0" fontId="54" fillId="0" borderId="0"/>
    <xf numFmtId="0" fontId="0" fillId="0" borderId="0"/>
    <xf numFmtId="0" fontId="0" fillId="0" borderId="0"/>
    <xf numFmtId="0" fontId="54" fillId="0" borderId="0"/>
    <xf numFmtId="0" fontId="0" fillId="0" borderId="0"/>
    <xf numFmtId="0" fontId="0" fillId="0" borderId="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8" fillId="0" borderId="0"/>
    <xf numFmtId="0" fontId="8" fillId="0" borderId="0"/>
    <xf numFmtId="0" fontId="54" fillId="0" borderId="0"/>
    <xf numFmtId="0" fontId="0" fillId="0" borderId="0"/>
    <xf numFmtId="0" fontId="8" fillId="0" borderId="0"/>
    <xf numFmtId="0" fontId="8" fillId="0" borderId="0"/>
    <xf numFmtId="0" fontId="103"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4"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54"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0" fillId="0" borderId="0"/>
    <xf numFmtId="0" fontId="54" fillId="0" borderId="0"/>
    <xf numFmtId="0" fontId="54" fillId="0" borderId="0"/>
    <xf numFmtId="0" fontId="0" fillId="0" borderId="0"/>
    <xf numFmtId="0" fontId="0" fillId="0" borderId="0"/>
    <xf numFmtId="0" fontId="0" fillId="0" borderId="0"/>
    <xf numFmtId="0" fontId="0" fillId="0" borderId="0"/>
    <xf numFmtId="0" fontId="0" fillId="0" borderId="0"/>
    <xf numFmtId="0" fontId="97"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7" fillId="0" borderId="0"/>
    <xf numFmtId="0" fontId="0" fillId="0" borderId="0"/>
    <xf numFmtId="0" fontId="54" fillId="0" borderId="0"/>
    <xf numFmtId="0" fontId="8" fillId="0" borderId="0"/>
    <xf numFmtId="0" fontId="8" fillId="0" borderId="0"/>
    <xf numFmtId="0" fontId="8" fillId="0" borderId="0"/>
    <xf numFmtId="0" fontId="8"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4"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54" fillId="0" borderId="0"/>
    <xf numFmtId="4" fontId="55" fillId="0" borderId="2" applyFill="0" applyBorder="0" applyProtection="0">
      <alignment horizontal="right" vertical="center"/>
    </xf>
    <xf numFmtId="0" fontId="57" fillId="0" borderId="0" applyNumberFormat="0" applyFill="0" applyBorder="0" applyProtection="0">
      <alignment horizontal="left" vertical="center"/>
    </xf>
    <xf numFmtId="0" fontId="55" fillId="0" borderId="2" applyNumberFormat="0" applyFill="0" applyAlignment="0" applyProtection="0"/>
    <xf numFmtId="0" fontId="0" fillId="77" borderId="0" applyNumberFormat="0" applyFont="0" applyBorder="0" applyAlignment="0" applyProtection="0"/>
    <xf numFmtId="0" fontId="0" fillId="0" borderId="0"/>
    <xf numFmtId="0" fontId="104" fillId="0" borderId="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8" fillId="2" borderId="8" applyNumberFormat="0" applyFont="0" applyAlignment="0" applyProtection="0"/>
    <xf numFmtId="0" fontId="8" fillId="2" borderId="8"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0" fillId="51" borderId="35" applyNumberFormat="0" applyFont="0" applyAlignment="0" applyProtection="0"/>
    <xf numFmtId="0" fontId="8" fillId="2" borderId="8"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54"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8" fillId="2" borderId="8"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8" fillId="2" borderId="8"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0" fillId="51" borderId="35" applyNumberFormat="0" applyFont="0" applyAlignment="0" applyProtection="0"/>
    <xf numFmtId="0" fontId="54" fillId="51" borderId="35" applyNumberFormat="0" applyFont="0" applyAlignment="0" applyProtection="0"/>
    <xf numFmtId="0" fontId="0" fillId="51" borderId="35" applyNumberFormat="0" applyFont="0" applyAlignment="0" applyProtection="0"/>
    <xf numFmtId="0" fontId="66" fillId="51" borderId="35" applyNumberFormat="0" applyFont="0" applyAlignment="0" applyProtection="0"/>
    <xf numFmtId="0" fontId="0" fillId="51" borderId="35" applyNumberFormat="0" applyFont="0" applyAlignment="0" applyProtection="0"/>
    <xf numFmtId="0" fontId="66" fillId="51" borderId="35" applyNumberFormat="0" applyFont="0" applyAlignment="0" applyProtection="0"/>
    <xf numFmtId="191" fontId="105" fillId="0" borderId="0">
      <alignment horizontal="right"/>
    </xf>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6" borderId="19" applyNumberFormat="0" applyAlignment="0" applyProtection="0"/>
    <xf numFmtId="0" fontId="60" fillId="76" borderId="19" applyNumberFormat="0" applyAlignment="0" applyProtection="0"/>
    <xf numFmtId="0" fontId="60" fillId="76" borderId="19" applyNumberFormat="0" applyAlignment="0" applyProtection="0"/>
    <xf numFmtId="0" fontId="60" fillId="76" borderId="19" applyNumberFormat="0" applyAlignment="0" applyProtection="0"/>
    <xf numFmtId="0" fontId="60" fillId="76" borderId="19" applyNumberFormat="0" applyAlignment="0" applyProtection="0"/>
    <xf numFmtId="0" fontId="60" fillId="76" borderId="19" applyNumberFormat="0" applyAlignment="0" applyProtection="0"/>
    <xf numFmtId="0" fontId="60" fillId="76" borderId="19" applyNumberFormat="0" applyAlignment="0" applyProtection="0"/>
    <xf numFmtId="0" fontId="60" fillId="76" borderId="19" applyNumberFormat="0" applyAlignment="0" applyProtection="0"/>
    <xf numFmtId="0" fontId="60" fillId="76"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6" borderId="19" applyNumberFormat="0" applyAlignment="0" applyProtection="0"/>
    <xf numFmtId="0" fontId="60" fillId="75" borderId="19" applyNumberFormat="0" applyAlignment="0" applyProtection="0"/>
    <xf numFmtId="0" fontId="60" fillId="76"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0" fontId="60" fillId="75" borderId="19" applyNumberFormat="0" applyAlignment="0" applyProtection="0"/>
    <xf numFmtId="193" fontId="55" fillId="78" borderId="2" applyNumberFormat="0" applyFont="0" applyBorder="0" applyAlignment="0" applyProtection="0">
      <alignment horizontal="right" vertical="center"/>
    </xf>
    <xf numFmtId="9" fontId="0" fillId="0" borderId="0" applyFont="0" applyFill="0" applyBorder="0" applyAlignment="0" applyProtection="0"/>
    <xf numFmtId="9" fontId="54"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67"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0" fontId="0" fillId="0" borderId="0"/>
    <xf numFmtId="0" fontId="0" fillId="0" borderId="0"/>
    <xf numFmtId="9" fontId="6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101" fillId="0" borderId="0" applyFont="0" applyFill="0" applyBorder="0" applyAlignment="0" applyProtection="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54"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54"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54"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54"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5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80" fontId="106" fillId="0" borderId="0" applyFont="0" applyFill="0" applyBorder="0" applyAlignment="0" applyProtection="0"/>
    <xf numFmtId="194" fontId="106" fillId="0" borderId="0" applyFont="0" applyFill="0" applyBorder="0" applyAlignment="0" applyProtection="0"/>
    <xf numFmtId="195" fontId="106" fillId="0" borderId="0" applyFont="0" applyFill="0" applyBorder="0" applyAlignment="0" applyProtection="0"/>
    <xf numFmtId="0" fontId="0" fillId="0" borderId="0"/>
    <xf numFmtId="0" fontId="0" fillId="0" borderId="0"/>
    <xf numFmtId="0" fontId="0" fillId="0" borderId="0"/>
    <xf numFmtId="0" fontId="0" fillId="0" borderId="0"/>
    <xf numFmtId="0" fontId="71" fillId="0" borderId="0">
      <alignment vertical="top" wrapText="1"/>
    </xf>
    <xf numFmtId="0" fontId="71" fillId="0" borderId="0">
      <alignment vertical="top" wrapText="1"/>
    </xf>
    <xf numFmtId="0" fontId="0" fillId="0" borderId="0"/>
    <xf numFmtId="0" fontId="0" fillId="0" borderId="0"/>
    <xf numFmtId="0" fontId="71"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2" applyNumberFormat="0" applyFill="0" applyProtection="0">
      <alignment horizontal="right"/>
    </xf>
    <xf numFmtId="0" fontId="0" fillId="0" borderId="2"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79" borderId="2"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3" fillId="79"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0" fillId="0" borderId="0"/>
    <xf numFmtId="0" fontId="4" fillId="79" borderId="2" applyNumberFormat="0" applyProtection="0">
      <alignment horizontal="left"/>
    </xf>
    <xf numFmtId="0" fontId="0" fillId="0" borderId="0"/>
    <xf numFmtId="0" fontId="0" fillId="0" borderId="0"/>
    <xf numFmtId="0" fontId="0" fillId="0" borderId="0"/>
    <xf numFmtId="0" fontId="0" fillId="0" borderId="0"/>
    <xf numFmtId="0" fontId="0" fillId="0" borderId="0"/>
    <xf numFmtId="0" fontId="0" fillId="0" borderId="0"/>
    <xf numFmtId="0" fontId="0" fillId="0" borderId="2" applyNumberFormat="0" applyFill="0" applyProtection="0">
      <alignment horizontal="right"/>
    </xf>
    <xf numFmtId="0" fontId="0" fillId="0" borderId="2"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7" fillId="70"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6" fontId="108" fillId="80" borderId="36">
      <alignment vertical="center"/>
    </xf>
    <xf numFmtId="0" fontId="0" fillId="0" borderId="0"/>
    <xf numFmtId="0" fontId="0" fillId="0" borderId="0"/>
    <xf numFmtId="179" fontId="109" fillId="80" borderId="36">
      <alignment vertical="center"/>
    </xf>
    <xf numFmtId="0" fontId="0" fillId="0" borderId="0"/>
    <xf numFmtId="0" fontId="0" fillId="0" borderId="0"/>
    <xf numFmtId="196" fontId="110" fillId="81" borderId="36">
      <alignment vertical="center"/>
    </xf>
    <xf numFmtId="0" fontId="0" fillId="0" borderId="0"/>
    <xf numFmtId="0" fontId="0" fillId="0" borderId="0"/>
    <xf numFmtId="0" fontId="0" fillId="82" borderId="37" applyBorder="0">
      <alignment horizontal="left" vertical="center"/>
    </xf>
    <xf numFmtId="0" fontId="0" fillId="0" borderId="0"/>
    <xf numFmtId="0" fontId="0" fillId="0" borderId="0"/>
    <xf numFmtId="49" fontId="0" fillId="83" borderId="2">
      <alignment vertical="center" wrapText="1"/>
    </xf>
    <xf numFmtId="0" fontId="0" fillId="0" borderId="0"/>
    <xf numFmtId="0" fontId="0" fillId="0" borderId="0"/>
    <xf numFmtId="0" fontId="0" fillId="84" borderId="38">
      <alignment horizontal="left" vertical="center" wrapText="1"/>
    </xf>
    <xf numFmtId="0" fontId="0" fillId="0" borderId="0"/>
    <xf numFmtId="0" fontId="0" fillId="0" borderId="0"/>
    <xf numFmtId="0" fontId="111" fillId="85" borderId="2">
      <alignment horizontal="left" vertical="center" wrapText="1"/>
    </xf>
    <xf numFmtId="0" fontId="0" fillId="0" borderId="0"/>
    <xf numFmtId="0" fontId="0" fillId="0" borderId="0"/>
    <xf numFmtId="0" fontId="0" fillId="68" borderId="2">
      <alignment horizontal="left" vertical="center" wrapText="1"/>
    </xf>
    <xf numFmtId="0" fontId="0" fillId="0" borderId="0"/>
    <xf numFmtId="0" fontId="0" fillId="0" borderId="0"/>
    <xf numFmtId="0" fontId="0" fillId="86" borderId="2">
      <alignment horizontal="left" vertical="center"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2"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2"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2" fillId="0" borderId="26" applyNumberFormat="0" applyFill="0" applyAlignment="0" applyProtection="0"/>
    <xf numFmtId="0" fontId="72" fillId="0" borderId="39" applyNumberFormat="0" applyFill="0" applyAlignment="0" applyProtection="0"/>
    <xf numFmtId="0" fontId="0" fillId="0" borderId="0"/>
    <xf numFmtId="0" fontId="0" fillId="0" borderId="0"/>
    <xf numFmtId="0" fontId="0" fillId="0" borderId="0"/>
    <xf numFmtId="0" fontId="0" fillId="0" borderId="0"/>
    <xf numFmtId="0" fontId="72" fillId="0" borderId="39" applyNumberFormat="0" applyFill="0" applyAlignment="0" applyProtection="0"/>
    <xf numFmtId="0" fontId="0" fillId="0" borderId="0"/>
    <xf numFmtId="0" fontId="0" fillId="0" borderId="0"/>
    <xf numFmtId="0" fontId="72" fillId="0" borderId="39" applyNumberFormat="0" applyFill="0" applyAlignment="0" applyProtection="0"/>
    <xf numFmtId="0" fontId="0" fillId="0" borderId="0"/>
    <xf numFmtId="0" fontId="0" fillId="0" borderId="0"/>
    <xf numFmtId="0" fontId="72" fillId="0" borderId="39" applyNumberFormat="0" applyFill="0" applyAlignment="0" applyProtection="0"/>
    <xf numFmtId="0" fontId="0" fillId="0" borderId="0"/>
    <xf numFmtId="0" fontId="0" fillId="0" borderId="0"/>
    <xf numFmtId="0" fontId="72" fillId="0" borderId="39" applyNumberFormat="0" applyFill="0" applyAlignment="0" applyProtection="0"/>
    <xf numFmtId="0" fontId="0" fillId="0" borderId="0"/>
    <xf numFmtId="0" fontId="0" fillId="0" borderId="0"/>
    <xf numFmtId="0" fontId="72" fillId="0" borderId="39" applyNumberFormat="0" applyFill="0" applyAlignment="0" applyProtection="0"/>
    <xf numFmtId="0" fontId="0" fillId="0" borderId="0"/>
    <xf numFmtId="0" fontId="0" fillId="0" borderId="0"/>
    <xf numFmtId="0" fontId="72" fillId="0" borderId="39" applyNumberFormat="0" applyFill="0" applyAlignment="0" applyProtection="0"/>
    <xf numFmtId="0" fontId="0" fillId="0" borderId="0"/>
    <xf numFmtId="0" fontId="0" fillId="0" borderId="0"/>
    <xf numFmtId="0" fontId="72" fillId="0" borderId="39" applyNumberFormat="0" applyFill="0" applyAlignment="0" applyProtection="0"/>
    <xf numFmtId="0" fontId="0" fillId="0" borderId="0"/>
    <xf numFmtId="0" fontId="0" fillId="0" borderId="0"/>
    <xf numFmtId="0" fontId="72" fillId="0" borderId="3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2" fillId="0" borderId="39" applyNumberFormat="0" applyFill="0" applyAlignment="0" applyProtection="0"/>
    <xf numFmtId="0" fontId="72" fillId="0" borderId="26"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2" fillId="0" borderId="26"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2" fillId="0" borderId="26"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7" fontId="106"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0" fillId="0" borderId="0" applyNumberFormat="0" applyFill="0" applyBorder="0" applyAlignment="0" applyProtection="0"/>
    <xf numFmtId="0" fontId="90" fillId="0" borderId="0" applyNumberFormat="0" applyFill="0" applyBorder="0" applyAlignment="0" applyProtection="0"/>
    <xf numFmtId="0" fontId="0" fillId="0" borderId="0"/>
    <xf numFmtId="0" fontId="0" fillId="0" borderId="0"/>
    <xf numFmtId="0" fontId="0" fillId="0" borderId="0"/>
    <xf numFmtId="0" fontId="0" fillId="0" borderId="0"/>
    <xf numFmtId="0" fontId="90" fillId="0" borderId="0" applyNumberFormat="0" applyFill="0" applyBorder="0" applyAlignment="0" applyProtection="0"/>
    <xf numFmtId="0" fontId="0" fillId="0" borderId="0"/>
    <xf numFmtId="0" fontId="0" fillId="0" borderId="0"/>
    <xf numFmtId="0" fontId="90" fillId="0" borderId="0" applyNumberFormat="0" applyFill="0" applyBorder="0" applyAlignment="0" applyProtection="0"/>
    <xf numFmtId="0" fontId="0" fillId="0" borderId="0"/>
    <xf numFmtId="0" fontId="0" fillId="0" borderId="0"/>
    <xf numFmtId="0" fontId="90" fillId="0" borderId="0" applyNumberFormat="0" applyFill="0" applyBorder="0" applyAlignment="0" applyProtection="0"/>
    <xf numFmtId="0" fontId="0" fillId="0" borderId="0"/>
    <xf numFmtId="0" fontId="0" fillId="0" borderId="0"/>
    <xf numFmtId="0" fontId="90" fillId="0" borderId="0" applyNumberFormat="0" applyFill="0" applyBorder="0" applyAlignment="0" applyProtection="0"/>
    <xf numFmtId="0" fontId="0" fillId="0" borderId="0"/>
    <xf numFmtId="0" fontId="0" fillId="0" borderId="0"/>
    <xf numFmtId="0" fontId="90" fillId="0" borderId="0" applyNumberFormat="0" applyFill="0" applyBorder="0" applyAlignment="0" applyProtection="0"/>
    <xf numFmtId="0" fontId="0" fillId="0" borderId="0"/>
    <xf numFmtId="0" fontId="0" fillId="0" borderId="0"/>
    <xf numFmtId="0" fontId="90" fillId="0" borderId="0" applyNumberFormat="0" applyFill="0" applyBorder="0" applyAlignment="0" applyProtection="0"/>
    <xf numFmtId="0" fontId="0" fillId="0" borderId="0"/>
    <xf numFmtId="0" fontId="0" fillId="0" borderId="0"/>
    <xf numFmtId="0" fontId="90" fillId="0" borderId="0" applyNumberFormat="0" applyFill="0" applyBorder="0" applyAlignment="0" applyProtection="0"/>
    <xf numFmtId="0" fontId="0" fillId="0" borderId="0"/>
    <xf numFmtId="0" fontId="0" fillId="0" borderId="0"/>
    <xf numFmtId="0" fontId="90"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0"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0"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90"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alignment vertical="center"/>
    </xf>
    <xf numFmtId="0" fontId="0" fillId="0" borderId="0"/>
    <xf numFmtId="0" fontId="0" fillId="0" borderId="0"/>
  </cellStyleXfs>
  <cellXfs count="200">
    <xf numFmtId="0" fontId="0" fillId="0" borderId="0" xfId="0"/>
    <xf numFmtId="0" fontId="1" fillId="0" borderId="0" xfId="0" applyFont="1"/>
    <xf numFmtId="0" fontId="2" fillId="0" borderId="0" xfId="0" applyFont="1"/>
    <xf numFmtId="0" fontId="1" fillId="0" borderId="0" xfId="0" applyFont="1" applyAlignment="1">
      <alignment horizontal="right"/>
    </xf>
    <xf numFmtId="0" fontId="3" fillId="0" borderId="0" xfId="0" applyFont="1"/>
    <xf numFmtId="0" fontId="4" fillId="0" borderId="0" xfId="0" applyFont="1" applyAlignment="1">
      <alignment horizontal="right"/>
    </xf>
    <xf numFmtId="0" fontId="4" fillId="0" borderId="1" xfId="0" applyFont="1" applyBorder="1"/>
    <xf numFmtId="0" fontId="0" fillId="0" borderId="0" xfId="0" applyFont="1" applyAlignment="1">
      <alignment horizontal="left"/>
    </xf>
    <xf numFmtId="0" fontId="4" fillId="0" borderId="0" xfId="0" applyFont="1"/>
    <xf numFmtId="0" fontId="4" fillId="0" borderId="0" xfId="0" applyFont="1" applyAlignment="1">
      <alignment horizontal="left"/>
    </xf>
    <xf numFmtId="0" fontId="5" fillId="0" borderId="0" xfId="0" applyFont="1" applyAlignment="1">
      <alignment horizontal="left" indent="1"/>
    </xf>
    <xf numFmtId="0" fontId="0" fillId="0" borderId="0" xfId="0" applyFont="1" applyAlignment="1">
      <alignment horizontal="left" indent="2"/>
    </xf>
    <xf numFmtId="0" fontId="4" fillId="0" borderId="0" xfId="0" applyFont="1" applyAlignment="1">
      <alignment horizontal="left" wrapText="1"/>
    </xf>
    <xf numFmtId="0" fontId="6" fillId="0" borderId="0" xfId="0" applyFont="1" applyAlignment="1">
      <alignment horizontal="right"/>
    </xf>
    <xf numFmtId="0" fontId="0" fillId="0" borderId="0" xfId="0" applyFont="1"/>
    <xf numFmtId="0" fontId="3" fillId="0" borderId="0" xfId="0" applyFont="1" applyAlignment="1">
      <alignment horizontal="right"/>
    </xf>
    <xf numFmtId="0" fontId="0" fillId="0" borderId="2" xfId="0" applyBorder="1"/>
    <xf numFmtId="0" fontId="1" fillId="0" borderId="2" xfId="0" applyFont="1" applyBorder="1"/>
    <xf numFmtId="0" fontId="4" fillId="0" borderId="1" xfId="0" applyFont="1" applyBorder="1" applyAlignment="1">
      <alignment horizontal="right"/>
    </xf>
    <xf numFmtId="0" fontId="1" fillId="0" borderId="2" xfId="0" applyFont="1" applyBorder="1" applyAlignment="1">
      <alignment horizontal="right"/>
    </xf>
    <xf numFmtId="0" fontId="0" fillId="0" borderId="0" xfId="0" applyFill="1" applyBorder="1"/>
    <xf numFmtId="0" fontId="0" fillId="0" borderId="0" xfId="0" applyFill="1"/>
    <xf numFmtId="0" fontId="7" fillId="0" borderId="0" xfId="3615" applyFont="1"/>
    <xf numFmtId="0" fontId="8" fillId="0" borderId="0" xfId="3615"/>
    <xf numFmtId="0" fontId="9" fillId="0" borderId="0" xfId="3615" applyFont="1" applyFill="1" applyBorder="1" applyAlignment="1">
      <alignment vertical="center"/>
    </xf>
    <xf numFmtId="0" fontId="8" fillId="0" borderId="0" xfId="3615" applyFill="1" applyBorder="1"/>
    <xf numFmtId="198" fontId="8" fillId="0" borderId="0" xfId="3615" applyNumberFormat="1"/>
    <xf numFmtId="0" fontId="9" fillId="2" borderId="3" xfId="3615" applyFont="1" applyFill="1" applyBorder="1" applyAlignment="1">
      <alignment vertical="center"/>
    </xf>
    <xf numFmtId="0" fontId="8" fillId="3" borderId="3" xfId="3615" applyFill="1" applyBorder="1"/>
    <xf numFmtId="0" fontId="10" fillId="4" borderId="0" xfId="0" applyFont="1" applyFill="1"/>
    <xf numFmtId="0" fontId="10" fillId="0" borderId="0" xfId="0" applyFont="1"/>
    <xf numFmtId="0" fontId="10" fillId="0" borderId="0" xfId="5058" applyFont="1"/>
    <xf numFmtId="0" fontId="10" fillId="0" borderId="0" xfId="5058" applyFont="1" applyFill="1"/>
    <xf numFmtId="0" fontId="8" fillId="0" borderId="0" xfId="5249" applyFont="1" applyFill="1" applyAlignment="1"/>
    <xf numFmtId="0" fontId="8" fillId="5" borderId="0" xfId="5249" applyFont="1" applyFill="1" applyAlignment="1"/>
    <xf numFmtId="0" fontId="10" fillId="5" borderId="0" xfId="5058" applyFont="1" applyFill="1"/>
    <xf numFmtId="0" fontId="11" fillId="6" borderId="0" xfId="3509" applyFont="1" applyFill="1"/>
    <xf numFmtId="0" fontId="8" fillId="0" borderId="0" xfId="0" applyFont="1" applyFill="1" applyAlignment="1"/>
    <xf numFmtId="0" fontId="12" fillId="0" borderId="0" xfId="5058" applyFont="1"/>
    <xf numFmtId="0" fontId="11" fillId="0" borderId="0" xfId="3509" applyFont="1" applyFill="1"/>
    <xf numFmtId="0" fontId="0" fillId="5" borderId="0" xfId="0" applyFill="1"/>
    <xf numFmtId="199" fontId="10" fillId="0" borderId="0" xfId="5058" applyNumberFormat="1" applyFont="1" applyFill="1"/>
    <xf numFmtId="199" fontId="12" fillId="0" borderId="0" xfId="5058" applyNumberFormat="1" applyFont="1" applyFill="1"/>
    <xf numFmtId="0" fontId="13" fillId="0" borderId="0" xfId="5249" applyFont="1" applyFill="1" applyAlignment="1"/>
    <xf numFmtId="0" fontId="14" fillId="0" borderId="0" xfId="5058" applyFont="1" applyFill="1"/>
    <xf numFmtId="199" fontId="14" fillId="0" borderId="0" xfId="5058" applyNumberFormat="1" applyFont="1" applyFill="1"/>
    <xf numFmtId="0" fontId="12" fillId="0" borderId="0" xfId="5058" applyFont="1" applyFill="1"/>
    <xf numFmtId="0" fontId="15" fillId="0" borderId="3" xfId="4432" applyFont="1" applyFill="1" applyBorder="1" applyAlignment="1">
      <alignment vertical="center"/>
    </xf>
    <xf numFmtId="0" fontId="8" fillId="0" borderId="0" xfId="4432"/>
    <xf numFmtId="0" fontId="16" fillId="5" borderId="0" xfId="25"/>
    <xf numFmtId="0" fontId="9" fillId="2" borderId="4" xfId="4432" applyFont="1" applyFill="1" applyBorder="1" applyAlignment="1">
      <alignment vertical="center"/>
    </xf>
    <xf numFmtId="1" fontId="9" fillId="7" borderId="4" xfId="4432" applyNumberFormat="1" applyFont="1" applyFill="1" applyBorder="1" applyAlignment="1">
      <alignment vertical="center"/>
    </xf>
    <xf numFmtId="1" fontId="9" fillId="7" borderId="0" xfId="4432" applyNumberFormat="1" applyFont="1" applyFill="1" applyAlignment="1">
      <alignment vertical="center"/>
    </xf>
    <xf numFmtId="0" fontId="8" fillId="0" borderId="0" xfId="4432" applyFill="1" applyBorder="1"/>
    <xf numFmtId="198" fontId="8" fillId="0" borderId="0" xfId="4432" applyNumberFormat="1" applyFill="1" applyBorder="1"/>
    <xf numFmtId="9" fontId="0" fillId="0" borderId="0" xfId="0" applyNumberFormat="1" applyFill="1" applyBorder="1"/>
    <xf numFmtId="0" fontId="17" fillId="0" borderId="0" xfId="4432" applyFont="1" applyFill="1" applyBorder="1"/>
    <xf numFmtId="0" fontId="8" fillId="0" borderId="0" xfId="4432" applyFont="1" applyFill="1" applyBorder="1"/>
    <xf numFmtId="0" fontId="8" fillId="0" borderId="0" xfId="4432" applyBorder="1"/>
    <xf numFmtId="0" fontId="0" fillId="0" borderId="0" xfId="0" applyBorder="1"/>
    <xf numFmtId="198" fontId="8" fillId="0" borderId="0" xfId="4432" applyNumberFormat="1" applyBorder="1"/>
    <xf numFmtId="2" fontId="8" fillId="0" borderId="0" xfId="4432" applyNumberFormat="1" applyBorder="1"/>
    <xf numFmtId="0" fontId="7" fillId="0" borderId="0" xfId="4432" applyFont="1"/>
    <xf numFmtId="0" fontId="15" fillId="0" borderId="0" xfId="4432" applyFont="1" applyFill="1" applyBorder="1" applyAlignment="1">
      <alignment vertical="center"/>
    </xf>
    <xf numFmtId="4" fontId="4" fillId="0" borderId="0" xfId="0" applyNumberFormat="1" applyFont="1" applyAlignment="1">
      <alignment horizontal="right"/>
    </xf>
    <xf numFmtId="0" fontId="0" fillId="0" borderId="0" xfId="0" applyNumberFormat="1"/>
    <xf numFmtId="0" fontId="18" fillId="0" borderId="2" xfId="0" applyFont="1" applyBorder="1"/>
    <xf numFmtId="0" fontId="19" fillId="0" borderId="0" xfId="0" applyFont="1"/>
    <xf numFmtId="0" fontId="0" fillId="0" borderId="2" xfId="0" applyBorder="1" applyAlignment="1">
      <alignment horizontal="center"/>
    </xf>
    <xf numFmtId="0" fontId="20" fillId="0" borderId="0" xfId="0" applyFont="1"/>
    <xf numFmtId="0" fontId="4" fillId="8" borderId="4" xfId="0" applyFont="1" applyFill="1" applyBorder="1" applyAlignment="1">
      <alignment vertical="center"/>
    </xf>
    <xf numFmtId="1" fontId="9" fillId="9" borderId="3" xfId="4430" applyNumberFormat="1" applyFont="1" applyFill="1" applyBorder="1" applyAlignment="1">
      <alignment vertical="center"/>
    </xf>
    <xf numFmtId="1" fontId="9" fillId="7" borderId="3" xfId="3591" applyNumberFormat="1" applyFont="1" applyFill="1" applyBorder="1" applyAlignment="1">
      <alignment vertical="center"/>
    </xf>
    <xf numFmtId="0" fontId="21" fillId="10" borderId="4" xfId="42" applyFont="1" applyBorder="1" applyAlignment="1">
      <alignment horizontal="left" wrapText="1"/>
    </xf>
    <xf numFmtId="0" fontId="21" fillId="10" borderId="5" xfId="42" applyFont="1" applyBorder="1" applyAlignment="1">
      <alignment horizontal="center" wrapText="1"/>
    </xf>
    <xf numFmtId="0" fontId="21" fillId="0" borderId="5" xfId="42" applyFont="1" applyFill="1" applyBorder="1" applyAlignment="1">
      <alignment horizontal="center" wrapText="1"/>
    </xf>
    <xf numFmtId="0" fontId="0" fillId="0" borderId="5" xfId="0" applyBorder="1"/>
    <xf numFmtId="0" fontId="21" fillId="10" borderId="5" xfId="42" applyFont="1" applyBorder="1" applyAlignment="1">
      <alignment horizontal="left" wrapText="1"/>
    </xf>
    <xf numFmtId="0" fontId="21" fillId="10" borderId="3" xfId="42" applyFont="1" applyBorder="1" applyAlignment="1">
      <alignment horizontal="left" wrapText="1"/>
    </xf>
    <xf numFmtId="0" fontId="21" fillId="10" borderId="6" xfId="42" applyFont="1" applyBorder="1" applyAlignment="1">
      <alignment horizontal="center" wrapText="1"/>
    </xf>
    <xf numFmtId="0" fontId="21" fillId="0" borderId="7" xfId="42" applyFont="1" applyFill="1" applyBorder="1" applyAlignment="1">
      <alignment horizontal="center" wrapText="1"/>
    </xf>
    <xf numFmtId="0" fontId="0" fillId="0" borderId="7" xfId="0" applyBorder="1"/>
    <xf numFmtId="0" fontId="21" fillId="10" borderId="6" xfId="42" applyFont="1" applyBorder="1" applyAlignment="1">
      <alignment horizontal="left" wrapText="1"/>
    </xf>
    <xf numFmtId="0" fontId="0" fillId="0" borderId="0" xfId="0" applyFont="1" applyFill="1"/>
    <xf numFmtId="1" fontId="0" fillId="0" borderId="0" xfId="0" applyNumberFormat="1" applyFill="1"/>
    <xf numFmtId="2" fontId="0" fillId="0" borderId="0" xfId="0" applyNumberFormat="1" applyFill="1"/>
    <xf numFmtId="2" fontId="0" fillId="0" borderId="0" xfId="0" applyNumberFormat="1" applyFont="1" applyFill="1"/>
    <xf numFmtId="0" fontId="20" fillId="0" borderId="0" xfId="0" applyFont="1" applyFill="1" applyBorder="1"/>
    <xf numFmtId="0" fontId="0" fillId="0" borderId="0" xfId="0" applyFont="1" applyFill="1" applyBorder="1"/>
    <xf numFmtId="0" fontId="4" fillId="0" borderId="0" xfId="0" applyFont="1" applyFill="1" applyBorder="1" applyAlignment="1">
      <alignment vertical="center"/>
    </xf>
    <xf numFmtId="0" fontId="9" fillId="0" borderId="0" xfId="5203" applyFont="1" applyFill="1" applyBorder="1" applyAlignment="1">
      <alignment vertical="center"/>
    </xf>
    <xf numFmtId="1" fontId="9" fillId="0" borderId="0" xfId="4430" applyNumberFormat="1" applyFont="1" applyFill="1" applyBorder="1" applyAlignment="1">
      <alignment vertical="center"/>
    </xf>
    <xf numFmtId="1" fontId="9" fillId="0" borderId="0" xfId="3591" applyNumberFormat="1" applyFont="1" applyFill="1" applyBorder="1" applyAlignment="1">
      <alignment vertical="center"/>
    </xf>
    <xf numFmtId="1" fontId="0" fillId="0" borderId="0" xfId="0" applyNumberFormat="1" applyFill="1" applyBorder="1"/>
    <xf numFmtId="1" fontId="0" fillId="0" borderId="0" xfId="0" applyNumberFormat="1"/>
    <xf numFmtId="0" fontId="0" fillId="0" borderId="0" xfId="0" applyNumberFormat="1" applyFont="1" applyFill="1" applyBorder="1" applyAlignment="1" applyProtection="1"/>
    <xf numFmtId="0" fontId="4" fillId="11" borderId="4" xfId="0" applyNumberFormat="1" applyFont="1" applyFill="1" applyBorder="1" applyAlignment="1" applyProtection="1">
      <alignment vertical="center"/>
    </xf>
    <xf numFmtId="0" fontId="4" fillId="11" borderId="0" xfId="0" applyNumberFormat="1" applyFont="1" applyFill="1" applyBorder="1" applyAlignment="1" applyProtection="1">
      <alignment vertical="center"/>
    </xf>
    <xf numFmtId="0" fontId="22" fillId="12" borderId="4" xfId="0" applyNumberFormat="1" applyFont="1" applyFill="1" applyBorder="1" applyAlignment="1" applyProtection="1">
      <alignment horizontal="left" wrapText="1"/>
    </xf>
    <xf numFmtId="0" fontId="22" fillId="12" borderId="3" xfId="0" applyNumberFormat="1" applyFont="1" applyFill="1" applyBorder="1" applyAlignment="1" applyProtection="1">
      <alignment horizontal="left" wrapText="1"/>
    </xf>
    <xf numFmtId="0" fontId="23" fillId="0" borderId="0" xfId="0" applyNumberFormat="1" applyFont="1" applyFill="1" applyBorder="1" applyAlignment="1" applyProtection="1"/>
    <xf numFmtId="0" fontId="24" fillId="0" borderId="0" xfId="0" applyFont="1"/>
    <xf numFmtId="0" fontId="0" fillId="0" borderId="7" xfId="0" applyNumberFormat="1" applyFont="1" applyFill="1" applyBorder="1" applyAlignment="1" applyProtection="1"/>
    <xf numFmtId="0" fontId="0" fillId="13" borderId="7" xfId="0" applyNumberFormat="1" applyFont="1" applyFill="1" applyBorder="1" applyAlignment="1" applyProtection="1"/>
    <xf numFmtId="0" fontId="23" fillId="13" borderId="0" xfId="0" applyNumberFormat="1" applyFont="1" applyFill="1" applyBorder="1" applyAlignment="1" applyProtection="1"/>
    <xf numFmtId="0" fontId="0" fillId="13" borderId="0" xfId="0" applyNumberFormat="1" applyFont="1" applyFill="1" applyBorder="1" applyAlignment="1" applyProtection="1"/>
    <xf numFmtId="2" fontId="0" fillId="0" borderId="0" xfId="3562" applyNumberFormat="1" applyFill="1"/>
    <xf numFmtId="0" fontId="24" fillId="0" borderId="0" xfId="0" applyFont="1" applyFill="1" applyBorder="1"/>
    <xf numFmtId="0" fontId="20" fillId="0" borderId="0" xfId="0" applyNumberFormat="1" applyFont="1" applyFill="1" applyBorder="1" applyAlignment="1" applyProtection="1"/>
    <xf numFmtId="0" fontId="10" fillId="0" borderId="0" xfId="0" applyNumberFormat="1" applyFont="1" applyFill="1" applyBorder="1" applyAlignment="1" applyProtection="1"/>
    <xf numFmtId="0" fontId="10" fillId="0" borderId="0" xfId="0" applyFont="1" applyFill="1"/>
    <xf numFmtId="0" fontId="10" fillId="0" borderId="7" xfId="0" applyNumberFormat="1" applyFont="1" applyFill="1" applyBorder="1" applyAlignment="1" applyProtection="1"/>
    <xf numFmtId="0" fontId="0" fillId="0" borderId="0" xfId="0" applyAlignment="1">
      <alignment wrapText="1"/>
    </xf>
    <xf numFmtId="0" fontId="20" fillId="0" borderId="0" xfId="4613" applyFont="1" applyAlignment="1">
      <alignment horizontal="left"/>
    </xf>
    <xf numFmtId="0" fontId="8" fillId="0" borderId="0" xfId="4430"/>
    <xf numFmtId="0" fontId="9" fillId="14" borderId="3" xfId="4430" applyFont="1" applyFill="1" applyBorder="1" applyAlignment="1">
      <alignment vertical="center"/>
    </xf>
    <xf numFmtId="1" fontId="9" fillId="14" borderId="3" xfId="4430" applyNumberFormat="1" applyFont="1" applyFill="1" applyBorder="1" applyAlignment="1">
      <alignment vertical="center"/>
    </xf>
    <xf numFmtId="1" fontId="9" fillId="14" borderId="3" xfId="3591" applyNumberFormat="1" applyFont="1" applyFill="1" applyBorder="1" applyAlignment="1">
      <alignment vertical="center"/>
    </xf>
    <xf numFmtId="0" fontId="0" fillId="14" borderId="0" xfId="0" applyFill="1"/>
    <xf numFmtId="0" fontId="8" fillId="14" borderId="0" xfId="3591" applyFont="1" applyFill="1"/>
    <xf numFmtId="0" fontId="9" fillId="2" borderId="3" xfId="4430" applyFont="1" applyFill="1" applyBorder="1" applyAlignment="1">
      <alignment vertical="center"/>
    </xf>
    <xf numFmtId="0" fontId="8" fillId="0" borderId="0" xfId="3591"/>
    <xf numFmtId="0" fontId="5" fillId="0" borderId="0" xfId="0" applyFont="1"/>
    <xf numFmtId="0" fontId="25" fillId="0" borderId="2" xfId="0" applyFont="1" applyFill="1" applyBorder="1" applyAlignment="1"/>
    <xf numFmtId="0" fontId="26" fillId="0" borderId="0" xfId="3591" applyFont="1"/>
    <xf numFmtId="0" fontId="9" fillId="2" borderId="4" xfId="4430" applyFont="1" applyFill="1" applyBorder="1" applyAlignment="1">
      <alignment vertical="center"/>
    </xf>
    <xf numFmtId="1" fontId="9" fillId="9" borderId="4" xfId="4430" applyNumberFormat="1" applyFont="1" applyFill="1" applyBorder="1" applyAlignment="1">
      <alignment vertical="center"/>
    </xf>
    <xf numFmtId="1" fontId="9" fillId="7" borderId="4" xfId="3591" applyNumberFormat="1" applyFont="1" applyFill="1" applyBorder="1" applyAlignment="1">
      <alignment vertical="center"/>
    </xf>
    <xf numFmtId="0" fontId="8" fillId="0" borderId="2" xfId="3591" applyBorder="1"/>
    <xf numFmtId="0" fontId="26" fillId="0" borderId="2" xfId="3591" applyFont="1" applyBorder="1"/>
    <xf numFmtId="0" fontId="24" fillId="0" borderId="2" xfId="0" applyFont="1" applyBorder="1"/>
    <xf numFmtId="0" fontId="8" fillId="0" borderId="2" xfId="3591" applyFont="1" applyBorder="1"/>
    <xf numFmtId="2" fontId="27" fillId="0" borderId="2" xfId="0" applyNumberFormat="1" applyFont="1" applyBorder="1"/>
    <xf numFmtId="0" fontId="10" fillId="0" borderId="2" xfId="0" applyFont="1" applyBorder="1"/>
    <xf numFmtId="0" fontId="27" fillId="0" borderId="2" xfId="0" applyFont="1" applyBorder="1"/>
    <xf numFmtId="0" fontId="0" fillId="13" borderId="0" xfId="0" applyFill="1" applyAlignment="1">
      <alignment horizontal="center"/>
    </xf>
    <xf numFmtId="2" fontId="4" fillId="0" borderId="0" xfId="0" applyNumberFormat="1" applyFont="1"/>
    <xf numFmtId="0" fontId="8" fillId="0" borderId="0" xfId="3591" applyFont="1"/>
    <xf numFmtId="0" fontId="27" fillId="0" borderId="0" xfId="0" applyFont="1"/>
    <xf numFmtId="0" fontId="12" fillId="0" borderId="0" xfId="0" applyFont="1"/>
    <xf numFmtId="10" fontId="4" fillId="0" borderId="0" xfId="0" applyNumberFormat="1" applyFont="1"/>
    <xf numFmtId="1" fontId="4" fillId="0" borderId="2" xfId="0" applyNumberFormat="1" applyFont="1" applyBorder="1"/>
    <xf numFmtId="0" fontId="4" fillId="0" borderId="2" xfId="0" applyFont="1" applyBorder="1"/>
    <xf numFmtId="0" fontId="12" fillId="0" borderId="2" xfId="0" applyFont="1" applyBorder="1"/>
    <xf numFmtId="0" fontId="12" fillId="14" borderId="0" xfId="0" applyFont="1" applyFill="1"/>
    <xf numFmtId="0" fontId="8" fillId="14" borderId="0" xfId="4430" applyFill="1"/>
    <xf numFmtId="0" fontId="20" fillId="14" borderId="0" xfId="4613" applyFont="1" applyFill="1" applyAlignment="1">
      <alignment horizontal="left"/>
    </xf>
    <xf numFmtId="0" fontId="8" fillId="14" borderId="0" xfId="3591" applyFill="1"/>
    <xf numFmtId="0" fontId="26" fillId="14" borderId="0" xfId="3591" applyFont="1" applyFill="1"/>
    <xf numFmtId="0" fontId="0" fillId="14" borderId="0" xfId="0" applyFill="1" applyAlignment="1">
      <alignment horizontal="center"/>
    </xf>
    <xf numFmtId="0" fontId="8" fillId="14" borderId="2" xfId="3591" applyFill="1" applyBorder="1"/>
    <xf numFmtId="0" fontId="0" fillId="14" borderId="2" xfId="0" applyFill="1" applyBorder="1"/>
    <xf numFmtId="0" fontId="0" fillId="0" borderId="0" xfId="0" applyAlignment="1">
      <alignment horizontal="center"/>
    </xf>
    <xf numFmtId="198" fontId="8" fillId="14" borderId="0" xfId="4430" applyNumberFormat="1" applyFill="1"/>
    <xf numFmtId="0" fontId="1" fillId="14" borderId="0" xfId="0" applyFont="1" applyFill="1" applyAlignment="1">
      <alignment horizontal="right"/>
    </xf>
    <xf numFmtId="2" fontId="28" fillId="15" borderId="0" xfId="4430" applyNumberFormat="1" applyFont="1" applyFill="1"/>
    <xf numFmtId="0" fontId="29" fillId="0" borderId="2" xfId="0" applyFont="1" applyBorder="1"/>
    <xf numFmtId="0" fontId="0" fillId="16" borderId="0" xfId="0" applyFill="1"/>
    <xf numFmtId="0" fontId="8" fillId="16" borderId="0" xfId="3591" applyFill="1"/>
    <xf numFmtId="0" fontId="24" fillId="16" borderId="0" xfId="0" applyFont="1" applyFill="1"/>
    <xf numFmtId="0" fontId="8" fillId="16" borderId="0" xfId="3591" applyFont="1" applyFill="1"/>
    <xf numFmtId="0" fontId="10" fillId="16" borderId="0" xfId="0" applyFont="1" applyFill="1"/>
    <xf numFmtId="0" fontId="27" fillId="16" borderId="0" xfId="0" applyFont="1" applyFill="1"/>
    <xf numFmtId="2" fontId="0" fillId="0" borderId="2" xfId="0" applyNumberFormat="1" applyBorder="1"/>
    <xf numFmtId="0" fontId="30" fillId="0" borderId="2" xfId="0" applyFont="1" applyBorder="1"/>
    <xf numFmtId="0" fontId="5" fillId="0" borderId="2" xfId="0" applyFont="1" applyBorder="1"/>
    <xf numFmtId="0" fontId="7" fillId="14" borderId="0" xfId="3591" applyFont="1" applyFill="1"/>
    <xf numFmtId="0" fontId="0" fillId="17" borderId="0" xfId="0" applyFill="1"/>
    <xf numFmtId="0" fontId="31" fillId="0" borderId="2" xfId="0" applyFont="1" applyBorder="1"/>
    <xf numFmtId="0" fontId="32" fillId="0" borderId="2" xfId="0" applyFont="1" applyBorder="1"/>
    <xf numFmtId="2" fontId="0" fillId="0" borderId="0" xfId="0" applyNumberFormat="1"/>
    <xf numFmtId="200" fontId="24" fillId="0" borderId="0" xfId="0" applyNumberFormat="1" applyFont="1"/>
    <xf numFmtId="0" fontId="33" fillId="0" borderId="0" xfId="0" applyFont="1"/>
    <xf numFmtId="0" fontId="0" fillId="16" borderId="0" xfId="0" applyFill="1" applyAlignment="1">
      <alignment horizontal="center"/>
    </xf>
    <xf numFmtId="0" fontId="8" fillId="18" borderId="0" xfId="3591" applyFill="1"/>
    <xf numFmtId="0" fontId="0" fillId="14" borderId="0" xfId="0" applyNumberFormat="1" applyFill="1"/>
    <xf numFmtId="201" fontId="16" fillId="5" borderId="0" xfId="25" applyNumberFormat="1"/>
    <xf numFmtId="201" fontId="8" fillId="0" borderId="0" xfId="3591" applyNumberFormat="1"/>
    <xf numFmtId="0" fontId="9" fillId="2" borderId="6" xfId="3591" applyFont="1" applyFill="1" applyBorder="1" applyAlignment="1">
      <alignment vertical="center"/>
    </xf>
    <xf numFmtId="201" fontId="8" fillId="0" borderId="0" xfId="3591" applyNumberFormat="1" applyFill="1" applyBorder="1"/>
    <xf numFmtId="0" fontId="8" fillId="0" borderId="0" xfId="3591" applyFill="1" applyBorder="1"/>
    <xf numFmtId="201" fontId="17" fillId="0" borderId="0" xfId="3591" applyNumberFormat="1" applyFont="1" applyFill="1" applyBorder="1"/>
    <xf numFmtId="0" fontId="17" fillId="0" borderId="0" xfId="3591" applyFont="1" applyFill="1" applyBorder="1" applyAlignment="1">
      <alignment horizontal="center" vertical="center" textRotation="90"/>
    </xf>
    <xf numFmtId="198" fontId="8" fillId="0" borderId="0" xfId="3591" applyNumberFormat="1"/>
    <xf numFmtId="0" fontId="8" fillId="0" borderId="0" xfId="5249" applyFont="1" applyFill="1" applyBorder="1" applyAlignment="1"/>
    <xf numFmtId="0" fontId="17" fillId="0" borderId="0" xfId="3591" applyFont="1" applyAlignment="1">
      <alignment horizontal="center" vertical="center" textRotation="90"/>
    </xf>
    <xf numFmtId="0" fontId="17" fillId="0" borderId="0" xfId="3591" applyFont="1" applyAlignment="1">
      <alignment vertical="center" textRotation="90"/>
    </xf>
    <xf numFmtId="0" fontId="17" fillId="0" borderId="7" xfId="3591" applyFont="1" applyBorder="1" applyAlignment="1">
      <alignment vertical="center" textRotation="90"/>
    </xf>
    <xf numFmtId="0" fontId="17" fillId="0" borderId="4" xfId="3591" applyFont="1" applyBorder="1" applyAlignment="1">
      <alignment horizontal="center" vertical="center" textRotation="90"/>
    </xf>
    <xf numFmtId="0" fontId="8" fillId="0" borderId="0" xfId="4854" applyFill="1"/>
    <xf numFmtId="0" fontId="17" fillId="0" borderId="7" xfId="3591" applyFont="1" applyBorder="1" applyAlignment="1">
      <alignment horizontal="center" vertical="center" textRotation="90"/>
    </xf>
    <xf numFmtId="0" fontId="9" fillId="2" borderId="3" xfId="3591" applyFont="1" applyFill="1" applyBorder="1" applyAlignment="1">
      <alignment vertical="center"/>
    </xf>
    <xf numFmtId="201" fontId="8" fillId="0" borderId="6" xfId="3591" applyNumberFormat="1" applyBorder="1"/>
    <xf numFmtId="201" fontId="8" fillId="0" borderId="0" xfId="3591" applyNumberFormat="1" applyFont="1"/>
    <xf numFmtId="0" fontId="8" fillId="0" borderId="0" xfId="3591" applyFill="1"/>
    <xf numFmtId="201" fontId="8" fillId="0" borderId="0" xfId="3591" applyNumberFormat="1" applyFont="1" applyFill="1"/>
    <xf numFmtId="0" fontId="8" fillId="0" borderId="6" xfId="3591" applyBorder="1"/>
    <xf numFmtId="201" fontId="34" fillId="0" borderId="0" xfId="3591" applyNumberFormat="1" applyFont="1"/>
    <xf numFmtId="0" fontId="34" fillId="0" borderId="0" xfId="3591" applyFont="1"/>
    <xf numFmtId="0" fontId="17" fillId="0" borderId="0" xfId="3591" applyFont="1"/>
  </cellXfs>
  <cellStyles count="86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1" xfId="51"/>
    <cellStyle name="20% - Accent1 12" xfId="52"/>
    <cellStyle name="20% - Accent1 13" xfId="53"/>
    <cellStyle name="20% - Accent1 14" xfId="54"/>
    <cellStyle name="20% - Accent1 15" xfId="55"/>
    <cellStyle name="20% - Accent1 16" xfId="56"/>
    <cellStyle name="20% - Accent1 17" xfId="57"/>
    <cellStyle name="20% - Accent1 18" xfId="58"/>
    <cellStyle name="20% - Accent1 19" xfId="59"/>
    <cellStyle name="20% - Accent1 2" xfId="60"/>
    <cellStyle name="20% - Accent1 2 10" xfId="61"/>
    <cellStyle name="20% - Accent1 2 11" xfId="62"/>
    <cellStyle name="20% - Accent1 2 12" xfId="63"/>
    <cellStyle name="20% - Accent1 2 13" xfId="64"/>
    <cellStyle name="20% - Accent1 2 14" xfId="65"/>
    <cellStyle name="20% - Accent1 2 15" xfId="66"/>
    <cellStyle name="20% - Accent1 2 2" xfId="67"/>
    <cellStyle name="20% - Accent1 2 3" xfId="68"/>
    <cellStyle name="20% - Accent1 2 4" xfId="69"/>
    <cellStyle name="20% - Accent1 2 5" xfId="70"/>
    <cellStyle name="20% - Accent1 2 6" xfId="71"/>
    <cellStyle name="20% - Accent1 2 7" xfId="72"/>
    <cellStyle name="20% - Accent1 2 8" xfId="73"/>
    <cellStyle name="20% - Accent1 2 9" xfId="74"/>
    <cellStyle name="20% - Accent1 20" xfId="75"/>
    <cellStyle name="20% - Accent1 21" xfId="76"/>
    <cellStyle name="20% - Accent1 22" xfId="77"/>
    <cellStyle name="20% - Accent1 23" xfId="78"/>
    <cellStyle name="20% - Accent1 24" xfId="79"/>
    <cellStyle name="20% - Accent1 25" xfId="80"/>
    <cellStyle name="20% - Accent1 26" xfId="81"/>
    <cellStyle name="20% - Accent1 27" xfId="82"/>
    <cellStyle name="20% - Accent1 28" xfId="83"/>
    <cellStyle name="20% - Accent1 29" xfId="84"/>
    <cellStyle name="20% - Accent1 3" xfId="85"/>
    <cellStyle name="20% - Accent1 3 2" xfId="86"/>
    <cellStyle name="20% - Accent1 3 3" xfId="87"/>
    <cellStyle name="20% - Accent1 3 4" xfId="88"/>
    <cellStyle name="20% - Accent1 30" xfId="89"/>
    <cellStyle name="20% - Accent1 31" xfId="90"/>
    <cellStyle name="20% - Accent1 32" xfId="91"/>
    <cellStyle name="20% - Accent1 33" xfId="92"/>
    <cellStyle name="20% - Accent1 34" xfId="93"/>
    <cellStyle name="20% - Accent1 35" xfId="94"/>
    <cellStyle name="20% - Accent1 36" xfId="95"/>
    <cellStyle name="20% - Accent1 37" xfId="96"/>
    <cellStyle name="20% - Accent1 38" xfId="97"/>
    <cellStyle name="20% - Accent1 39" xfId="98"/>
    <cellStyle name="20% - Accent1 4" xfId="99"/>
    <cellStyle name="20% - Accent1 4 2" xfId="100"/>
    <cellStyle name="20% - Accent1 4 2 2" xfId="101"/>
    <cellStyle name="20% - Accent1 4 3" xfId="102"/>
    <cellStyle name="20% - Accent1 40" xfId="103"/>
    <cellStyle name="20% - Accent1 41" xfId="104"/>
    <cellStyle name="20% - Accent1 42" xfId="105"/>
    <cellStyle name="20% - Accent1 43" xfId="106"/>
    <cellStyle name="20% - Accent1 44" xfId="107"/>
    <cellStyle name="20% - Accent1 45" xfId="108"/>
    <cellStyle name="20% - Accent1 5" xfId="109"/>
    <cellStyle name="20% - Accent1 5 2" xfId="110"/>
    <cellStyle name="20% - Accent1 5 2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2 10" xfId="123"/>
    <cellStyle name="20% - Accent2 11" xfId="124"/>
    <cellStyle name="20% - Accent2 12" xfId="125"/>
    <cellStyle name="20% - Accent2 13" xfId="126"/>
    <cellStyle name="20% - Accent2 14" xfId="127"/>
    <cellStyle name="20% - Accent2 15" xfId="128"/>
    <cellStyle name="20% - Accent2 16" xfId="129"/>
    <cellStyle name="20% - Accent2 17" xfId="130"/>
    <cellStyle name="20% - Accent2 18" xfId="131"/>
    <cellStyle name="20% - Accent2 19" xfId="132"/>
    <cellStyle name="20% - Accent2 2" xfId="133"/>
    <cellStyle name="20% - Accent2 2 10" xfId="134"/>
    <cellStyle name="20% - Accent2 2 11" xfId="135"/>
    <cellStyle name="20% - Accent2 2 12" xfId="136"/>
    <cellStyle name="20% - Accent2 2 13" xfId="137"/>
    <cellStyle name="20% - Accent2 2 14" xfId="138"/>
    <cellStyle name="20% - Accent2 2 15" xfId="139"/>
    <cellStyle name="20% - Accent2 2 2" xfId="140"/>
    <cellStyle name="20% - Accent2 2 3" xfId="141"/>
    <cellStyle name="20% - Accent2 2 4" xfId="142"/>
    <cellStyle name="20% - Accent2 2 5" xfId="143"/>
    <cellStyle name="20% - Accent2 2 6" xfId="144"/>
    <cellStyle name="20% - Accent2 2 7" xfId="145"/>
    <cellStyle name="20% - Accent2 2 8" xfId="146"/>
    <cellStyle name="20% - Accent2 2 9" xfId="147"/>
    <cellStyle name="20% - Accent2 20" xfId="148"/>
    <cellStyle name="20% - Accent2 21" xfId="149"/>
    <cellStyle name="20% - Accent2 22" xfId="150"/>
    <cellStyle name="20% - Accent2 23" xfId="151"/>
    <cellStyle name="20% - Accent2 24" xfId="152"/>
    <cellStyle name="20% - Accent2 25" xfId="153"/>
    <cellStyle name="20% - Accent2 26" xfId="154"/>
    <cellStyle name="20% - Accent2 27" xfId="155"/>
    <cellStyle name="20% - Accent2 28" xfId="156"/>
    <cellStyle name="20% - Accent2 29" xfId="157"/>
    <cellStyle name="20% - Accent2 3" xfId="158"/>
    <cellStyle name="20% - Accent2 3 2" xfId="159"/>
    <cellStyle name="20% - Accent2 3 3" xfId="160"/>
    <cellStyle name="20% - Accent2 3 4" xfId="161"/>
    <cellStyle name="20% - Accent2 30" xfId="162"/>
    <cellStyle name="20% - Accent2 31" xfId="163"/>
    <cellStyle name="20% - Accent2 32" xfId="164"/>
    <cellStyle name="20% - Accent2 33" xfId="165"/>
    <cellStyle name="20% - Accent2 34" xfId="166"/>
    <cellStyle name="20% - Accent2 35" xfId="167"/>
    <cellStyle name="20% - Accent2 36" xfId="168"/>
    <cellStyle name="20% - Accent2 37" xfId="169"/>
    <cellStyle name="20% - Accent2 38" xfId="170"/>
    <cellStyle name="20% - Accent2 39" xfId="171"/>
    <cellStyle name="20% - Accent2 4" xfId="172"/>
    <cellStyle name="20% - Accent2 4 2" xfId="173"/>
    <cellStyle name="20% - Accent2 4 2 2" xfId="174"/>
    <cellStyle name="20% - Accent2 4 3" xfId="175"/>
    <cellStyle name="20% - Accent2 40" xfId="176"/>
    <cellStyle name="20% - Accent2 41" xfId="177"/>
    <cellStyle name="20% - Accent2 42" xfId="178"/>
    <cellStyle name="20% - Accent2 43" xfId="179"/>
    <cellStyle name="20% - Accent2 44" xfId="180"/>
    <cellStyle name="20% - Accent2 45" xfId="181"/>
    <cellStyle name="20% - Accent2 5" xfId="182"/>
    <cellStyle name="20% - Accent2 5 2" xfId="183"/>
    <cellStyle name="20% - Accent2 5 2 2" xfId="184"/>
    <cellStyle name="20% - Accent2 5 3" xfId="185"/>
    <cellStyle name="20% - Accent2 6" xfId="186"/>
    <cellStyle name="20% - Accent2 6 2" xfId="187"/>
    <cellStyle name="20% - Accent2 6 3" xfId="188"/>
    <cellStyle name="20% - Accent2 7" xfId="189"/>
    <cellStyle name="20% - Accent2 7 2" xfId="190"/>
    <cellStyle name="20% - Accent2 7 3" xfId="191"/>
    <cellStyle name="20% - Accent2 8" xfId="192"/>
    <cellStyle name="20% - Accent2 8 2" xfId="193"/>
    <cellStyle name="20% - Accent2 8 3" xfId="194"/>
    <cellStyle name="20% - Accent2 9" xfId="195"/>
    <cellStyle name="20% - Accent3 10" xfId="196"/>
    <cellStyle name="20% - Accent3 11" xfId="197"/>
    <cellStyle name="20% - Accent3 12" xfId="198"/>
    <cellStyle name="20% - Accent3 13" xfId="199"/>
    <cellStyle name="20% - Accent3 14" xfId="200"/>
    <cellStyle name="20% - Accent3 15" xfId="201"/>
    <cellStyle name="20% - Accent3 16" xfId="202"/>
    <cellStyle name="20% - Accent3 17" xfId="203"/>
    <cellStyle name="20% - Accent3 18" xfId="204"/>
    <cellStyle name="20% - Accent3 19" xfId="205"/>
    <cellStyle name="20% - Accent3 2" xfId="206"/>
    <cellStyle name="20% - Accent3 2 10" xfId="207"/>
    <cellStyle name="20% - Accent3 2 11" xfId="208"/>
    <cellStyle name="20% - Accent3 2 12" xfId="209"/>
    <cellStyle name="20% - Accent3 2 13" xfId="210"/>
    <cellStyle name="20% - Accent3 2 14" xfId="211"/>
    <cellStyle name="20% - Accent3 2 15" xfId="212"/>
    <cellStyle name="20% - Accent3 2 2" xfId="213"/>
    <cellStyle name="20% - Accent3 2 3" xfId="214"/>
    <cellStyle name="20% - Accent3 2 4" xfId="215"/>
    <cellStyle name="20% - Accent3 2 5" xfId="216"/>
    <cellStyle name="20% - Accent3 2 6" xfId="217"/>
    <cellStyle name="20% - Accent3 2 7" xfId="218"/>
    <cellStyle name="20% - Accent3 2 8" xfId="219"/>
    <cellStyle name="20% - Accent3 2 9" xfId="220"/>
    <cellStyle name="20% - Accent3 20" xfId="221"/>
    <cellStyle name="20% - Accent3 21" xfId="222"/>
    <cellStyle name="20% - Accent3 22" xfId="223"/>
    <cellStyle name="20% - Accent3 23" xfId="224"/>
    <cellStyle name="20% - Accent3 24" xfId="225"/>
    <cellStyle name="20% - Accent3 25" xfId="226"/>
    <cellStyle name="20% - Accent3 26" xfId="227"/>
    <cellStyle name="20% - Accent3 27" xfId="228"/>
    <cellStyle name="20% - Accent3 28" xfId="229"/>
    <cellStyle name="20% - Accent3 29" xfId="230"/>
    <cellStyle name="20% - Accent3 3" xfId="231"/>
    <cellStyle name="20% - Accent3 3 2" xfId="232"/>
    <cellStyle name="20% - Accent3 3 3" xfId="233"/>
    <cellStyle name="20% - Accent3 3 4" xfId="234"/>
    <cellStyle name="20% - Accent3 30" xfId="235"/>
    <cellStyle name="20% - Accent3 31" xfId="236"/>
    <cellStyle name="20% - Accent3 32" xfId="237"/>
    <cellStyle name="20% - Accent3 33" xfId="238"/>
    <cellStyle name="20% - Accent3 34" xfId="239"/>
    <cellStyle name="20% - Accent3 35" xfId="240"/>
    <cellStyle name="20% - Accent3 36" xfId="241"/>
    <cellStyle name="20% - Accent3 37" xfId="242"/>
    <cellStyle name="20% - Accent3 38" xfId="243"/>
    <cellStyle name="20% - Accent3 39" xfId="244"/>
    <cellStyle name="20% - Accent3 4" xfId="245"/>
    <cellStyle name="20% - Accent3 4 2" xfId="246"/>
    <cellStyle name="20% - Accent3 4 2 2" xfId="247"/>
    <cellStyle name="20% - Accent3 4 3" xfId="248"/>
    <cellStyle name="20% - Accent3 40" xfId="249"/>
    <cellStyle name="20% - Accent3 41" xfId="250"/>
    <cellStyle name="20% - Accent3 42" xfId="251"/>
    <cellStyle name="20% - Accent3 43" xfId="252"/>
    <cellStyle name="20% - Accent3 44" xfId="253"/>
    <cellStyle name="20% - Accent3 45" xfId="254"/>
    <cellStyle name="20% - Accent3 5" xfId="255"/>
    <cellStyle name="20% - Accent3 5 2" xfId="256"/>
    <cellStyle name="20% - Accent3 5 2 2" xfId="257"/>
    <cellStyle name="20% - Accent3 5 3" xfId="258"/>
    <cellStyle name="20% - Accent3 6" xfId="259"/>
    <cellStyle name="20% - Accent3 6 2" xfId="260"/>
    <cellStyle name="20% - Accent3 6 3" xfId="261"/>
    <cellStyle name="20% - Accent3 7" xfId="262"/>
    <cellStyle name="20% - Accent3 7 2" xfId="263"/>
    <cellStyle name="20% - Accent3 7 3" xfId="264"/>
    <cellStyle name="20% - Accent3 8" xfId="265"/>
    <cellStyle name="20% - Accent3 8 2" xfId="266"/>
    <cellStyle name="20% - Accent3 8 3" xfId="267"/>
    <cellStyle name="20% - Accent3 9" xfId="268"/>
    <cellStyle name="20% - Accent4 10" xfId="269"/>
    <cellStyle name="20% - Accent4 11" xfId="270"/>
    <cellStyle name="20% - Accent4 12" xfId="271"/>
    <cellStyle name="20% - Accent4 13" xfId="272"/>
    <cellStyle name="20% - Accent4 14" xfId="273"/>
    <cellStyle name="20% - Accent4 15" xfId="274"/>
    <cellStyle name="20% - Accent4 16" xfId="275"/>
    <cellStyle name="20% - Accent4 17" xfId="276"/>
    <cellStyle name="20% - Accent4 18" xfId="277"/>
    <cellStyle name="20% - Accent4 19" xfId="278"/>
    <cellStyle name="20% - Accent4 2" xfId="279"/>
    <cellStyle name="20% - Accent4 2 10" xfId="280"/>
    <cellStyle name="20% - Accent4 2 11" xfId="281"/>
    <cellStyle name="20% - Accent4 2 12" xfId="282"/>
    <cellStyle name="20% - Accent4 2 13" xfId="283"/>
    <cellStyle name="20% - Accent4 2 14" xfId="284"/>
    <cellStyle name="20% - Accent4 2 15" xfId="285"/>
    <cellStyle name="20% - Accent4 2 2" xfId="286"/>
    <cellStyle name="20% - Accent4 2 3" xfId="287"/>
    <cellStyle name="20% - Accent4 2 4" xfId="288"/>
    <cellStyle name="20% - Accent4 2 5" xfId="289"/>
    <cellStyle name="20% - Accent4 2 6" xfId="290"/>
    <cellStyle name="20% - Accent4 2 7" xfId="291"/>
    <cellStyle name="20% - Accent4 2 8" xfId="292"/>
    <cellStyle name="20% - Accent4 2 9" xfId="293"/>
    <cellStyle name="20% - Accent4 20" xfId="294"/>
    <cellStyle name="20% - Accent4 21" xfId="295"/>
    <cellStyle name="20% - Accent4 22" xfId="296"/>
    <cellStyle name="20% - Accent4 23" xfId="297"/>
    <cellStyle name="20% - Accent4 24" xfId="298"/>
    <cellStyle name="20% - Accent4 25" xfId="299"/>
    <cellStyle name="20% - Accent4 26" xfId="300"/>
    <cellStyle name="20% - Accent4 27" xfId="301"/>
    <cellStyle name="20% - Accent4 28" xfId="302"/>
    <cellStyle name="20% - Accent4 29" xfId="303"/>
    <cellStyle name="20% - Accent4 3" xfId="304"/>
    <cellStyle name="20% - Accent4 3 2" xfId="305"/>
    <cellStyle name="20% - Accent4 3 3" xfId="306"/>
    <cellStyle name="20% - Accent4 3 4" xfId="307"/>
    <cellStyle name="20% - Accent4 30" xfId="308"/>
    <cellStyle name="20% - Accent4 31" xfId="309"/>
    <cellStyle name="20% - Accent4 32" xfId="310"/>
    <cellStyle name="20% - Accent4 33" xfId="311"/>
    <cellStyle name="20% - Accent4 34" xfId="312"/>
    <cellStyle name="20% - Accent4 35" xfId="313"/>
    <cellStyle name="20% - Accent4 36" xfId="314"/>
    <cellStyle name="20% - Accent4 37" xfId="315"/>
    <cellStyle name="20% - Accent4 38" xfId="316"/>
    <cellStyle name="20% - Accent4 39" xfId="317"/>
    <cellStyle name="20% - Accent4 4" xfId="318"/>
    <cellStyle name="20% - Accent4 4 2" xfId="319"/>
    <cellStyle name="20% - Accent4 4 2 2" xfId="320"/>
    <cellStyle name="20% - Accent4 4 3" xfId="321"/>
    <cellStyle name="20% - Accent4 40" xfId="322"/>
    <cellStyle name="20% - Accent4 41" xfId="323"/>
    <cellStyle name="20% - Accent4 42" xfId="324"/>
    <cellStyle name="20% - Accent4 43" xfId="325"/>
    <cellStyle name="20% - Accent4 44" xfId="326"/>
    <cellStyle name="20% - Accent4 45" xfId="327"/>
    <cellStyle name="20% - Accent4 5" xfId="328"/>
    <cellStyle name="20% - Accent4 5 2" xfId="329"/>
    <cellStyle name="20% - Accent4 5 2 2" xfId="330"/>
    <cellStyle name="20% - Accent4 5 3" xfId="331"/>
    <cellStyle name="20% - Accent4 6" xfId="332"/>
    <cellStyle name="20% - Accent4 6 2" xfId="333"/>
    <cellStyle name="20% - Accent4 6 3" xfId="334"/>
    <cellStyle name="20% - Accent4 7" xfId="335"/>
    <cellStyle name="20% - Accent4 7 2" xfId="336"/>
    <cellStyle name="20% - Accent4 7 3" xfId="337"/>
    <cellStyle name="20% - Accent4 8" xfId="338"/>
    <cellStyle name="20% - Accent4 8 2" xfId="339"/>
    <cellStyle name="20% - Accent4 8 3" xfId="340"/>
    <cellStyle name="20% - Accent4 9" xfId="341"/>
    <cellStyle name="20% - Accent5 10" xfId="342"/>
    <cellStyle name="20% - Accent5 11" xfId="343"/>
    <cellStyle name="20% - Accent5 12" xfId="344"/>
    <cellStyle name="20% - Accent5 13" xfId="345"/>
    <cellStyle name="20% - Accent5 14" xfId="346"/>
    <cellStyle name="20% - Accent5 15" xfId="347"/>
    <cellStyle name="20% - Accent5 16" xfId="348"/>
    <cellStyle name="20% - Accent5 17" xfId="349"/>
    <cellStyle name="20% - Accent5 18" xfId="350"/>
    <cellStyle name="20% - Accent5 19" xfId="351"/>
    <cellStyle name="20% - Accent5 2" xfId="352"/>
    <cellStyle name="20% - Accent5 2 10" xfId="353"/>
    <cellStyle name="20% - Accent5 2 11" xfId="354"/>
    <cellStyle name="20% - Accent5 2 12" xfId="355"/>
    <cellStyle name="20% - Accent5 2 13" xfId="356"/>
    <cellStyle name="20% - Accent5 2 14" xfId="357"/>
    <cellStyle name="20% - Accent5 2 15" xfId="358"/>
    <cellStyle name="20% - Accent5 2 2" xfId="359"/>
    <cellStyle name="20% - Accent5 2 3" xfId="360"/>
    <cellStyle name="20% - Accent5 2 4" xfId="361"/>
    <cellStyle name="20% - Accent5 2 5" xfId="362"/>
    <cellStyle name="20% - Accent5 2 6" xfId="363"/>
    <cellStyle name="20% - Accent5 2 7" xfId="364"/>
    <cellStyle name="20% - Accent5 2 8" xfId="365"/>
    <cellStyle name="20% - Accent5 2 9" xfId="366"/>
    <cellStyle name="20% - Accent5 20" xfId="367"/>
    <cellStyle name="20% - Accent5 21" xfId="368"/>
    <cellStyle name="20% - Accent5 22" xfId="369"/>
    <cellStyle name="20% - Accent5 23" xfId="370"/>
    <cellStyle name="20% - Accent5 24" xfId="371"/>
    <cellStyle name="20% - Accent5 25" xfId="372"/>
    <cellStyle name="20% - Accent5 26" xfId="373"/>
    <cellStyle name="20% - Accent5 27" xfId="374"/>
    <cellStyle name="20% - Accent5 28" xfId="375"/>
    <cellStyle name="20% - Accent5 29" xfId="376"/>
    <cellStyle name="20% - Accent5 3" xfId="377"/>
    <cellStyle name="20% - Accent5 3 2" xfId="378"/>
    <cellStyle name="20% - Accent5 30" xfId="379"/>
    <cellStyle name="20% - Accent5 31" xfId="380"/>
    <cellStyle name="20% - Accent5 32" xfId="381"/>
    <cellStyle name="20% - Accent5 33" xfId="382"/>
    <cellStyle name="20% - Accent5 34" xfId="383"/>
    <cellStyle name="20% - Accent5 35" xfId="384"/>
    <cellStyle name="20% - Accent5 36" xfId="385"/>
    <cellStyle name="20% - Accent5 37" xfId="386"/>
    <cellStyle name="20% - Accent5 38" xfId="387"/>
    <cellStyle name="20% - Accent5 39" xfId="388"/>
    <cellStyle name="20% - Accent5 4" xfId="389"/>
    <cellStyle name="20% - Accent5 40" xfId="390"/>
    <cellStyle name="20% - Accent5 41" xfId="391"/>
    <cellStyle name="20% - Accent5 42" xfId="392"/>
    <cellStyle name="20% - Accent5 43" xfId="393"/>
    <cellStyle name="20% - Accent5 44" xfId="394"/>
    <cellStyle name="20% - Accent5 45" xfId="395"/>
    <cellStyle name="20% - Accent5 5" xfId="396"/>
    <cellStyle name="20% - Accent5 6" xfId="397"/>
    <cellStyle name="20% - Accent5 7" xfId="398"/>
    <cellStyle name="20% - Accent5 8" xfId="399"/>
    <cellStyle name="20% - Accent5 9" xfId="400"/>
    <cellStyle name="20% - Accent5 9 2" xfId="401"/>
    <cellStyle name="20% - Accent6 10" xfId="402"/>
    <cellStyle name="20% - Accent6 11" xfId="403"/>
    <cellStyle name="20% - Accent6 12" xfId="404"/>
    <cellStyle name="20% - Accent6 13" xfId="405"/>
    <cellStyle name="20% - Accent6 14" xfId="406"/>
    <cellStyle name="20% - Accent6 15" xfId="407"/>
    <cellStyle name="20% - Accent6 16" xfId="408"/>
    <cellStyle name="20% - Accent6 17" xfId="409"/>
    <cellStyle name="20% - Accent6 18" xfId="410"/>
    <cellStyle name="20% - Accent6 19" xfId="411"/>
    <cellStyle name="20% - Accent6 2" xfId="412"/>
    <cellStyle name="20% - Accent6 2 10" xfId="413"/>
    <cellStyle name="20% - Accent6 2 11" xfId="414"/>
    <cellStyle name="20% - Accent6 2 12" xfId="415"/>
    <cellStyle name="20% - Accent6 2 13" xfId="416"/>
    <cellStyle name="20% - Accent6 2 14" xfId="417"/>
    <cellStyle name="20% - Accent6 2 15" xfId="418"/>
    <cellStyle name="20% - Accent6 2 2" xfId="419"/>
    <cellStyle name="20% - Accent6 2 3" xfId="420"/>
    <cellStyle name="20% - Accent6 2 4" xfId="421"/>
    <cellStyle name="20% - Accent6 2 5" xfId="422"/>
    <cellStyle name="20% - Accent6 2 6" xfId="423"/>
    <cellStyle name="20% - Accent6 2 7" xfId="424"/>
    <cellStyle name="20% - Accent6 2 8" xfId="425"/>
    <cellStyle name="20% - Accent6 2 9" xfId="426"/>
    <cellStyle name="20% - Accent6 20" xfId="427"/>
    <cellStyle name="20% - Accent6 21" xfId="428"/>
    <cellStyle name="20% - Accent6 22" xfId="429"/>
    <cellStyle name="20% - Accent6 23" xfId="430"/>
    <cellStyle name="20% - Accent6 24" xfId="431"/>
    <cellStyle name="20% - Accent6 25" xfId="432"/>
    <cellStyle name="20% - Accent6 26" xfId="433"/>
    <cellStyle name="20% - Accent6 27" xfId="434"/>
    <cellStyle name="20% - Accent6 28" xfId="435"/>
    <cellStyle name="20% - Accent6 29" xfId="436"/>
    <cellStyle name="20% - Accent6 3" xfId="437"/>
    <cellStyle name="20% - Accent6 3 2" xfId="438"/>
    <cellStyle name="20% - Accent6 3 3" xfId="439"/>
    <cellStyle name="20% - Accent6 3 4" xfId="440"/>
    <cellStyle name="20% - Accent6 30" xfId="441"/>
    <cellStyle name="20% - Accent6 31" xfId="442"/>
    <cellStyle name="20% - Accent6 32" xfId="443"/>
    <cellStyle name="20% - Accent6 33" xfId="444"/>
    <cellStyle name="20% - Accent6 34" xfId="445"/>
    <cellStyle name="20% - Accent6 35" xfId="446"/>
    <cellStyle name="20% - Accent6 36" xfId="447"/>
    <cellStyle name="20% - Accent6 37" xfId="448"/>
    <cellStyle name="20% - Accent6 38" xfId="449"/>
    <cellStyle name="20% - Accent6 39" xfId="450"/>
    <cellStyle name="20% - Accent6 4" xfId="451"/>
    <cellStyle name="20% - Accent6 4 2" xfId="452"/>
    <cellStyle name="20% - Accent6 4 2 2" xfId="453"/>
    <cellStyle name="20% - Accent6 4 3" xfId="454"/>
    <cellStyle name="20% - Accent6 40" xfId="455"/>
    <cellStyle name="20% - Accent6 41" xfId="456"/>
    <cellStyle name="20% - Accent6 42" xfId="457"/>
    <cellStyle name="20% - Accent6 43" xfId="458"/>
    <cellStyle name="20% - Accent6 44" xfId="459"/>
    <cellStyle name="20% - Accent6 44 2" xfId="460"/>
    <cellStyle name="20% - Accent6 44 2 2" xfId="461"/>
    <cellStyle name="20% - Accent6 44 3" xfId="462"/>
    <cellStyle name="20% - Accent6 45" xfId="463"/>
    <cellStyle name="20% - Accent6 46" xfId="464"/>
    <cellStyle name="20% - Accent6 5" xfId="465"/>
    <cellStyle name="20% - Accent6 5 2" xfId="466"/>
    <cellStyle name="20% - Accent6 5 2 2" xfId="467"/>
    <cellStyle name="20% - Accent6 5 3" xfId="468"/>
    <cellStyle name="20% - Accent6 6" xfId="469"/>
    <cellStyle name="20% - Accent6 6 2" xfId="470"/>
    <cellStyle name="20% - Accent6 6 3" xfId="471"/>
    <cellStyle name="20% - Accent6 7" xfId="472"/>
    <cellStyle name="20% - Accent6 7 2" xfId="473"/>
    <cellStyle name="20% - Accent6 7 3" xfId="474"/>
    <cellStyle name="20% - Accent6 8" xfId="475"/>
    <cellStyle name="20% - Accent6 8 2" xfId="476"/>
    <cellStyle name="20% - Accent6 8 3" xfId="477"/>
    <cellStyle name="20% - Accent6 9" xfId="478"/>
    <cellStyle name="20% - Akzent1" xfId="479"/>
    <cellStyle name="20% - Akzent2" xfId="480"/>
    <cellStyle name="20% - Akzent3" xfId="481"/>
    <cellStyle name="20% - Akzent4" xfId="482"/>
    <cellStyle name="20% - Akzent5" xfId="483"/>
    <cellStyle name="20% - Akzent6" xfId="484"/>
    <cellStyle name="2x indented GHG Textfiels" xfId="485"/>
    <cellStyle name="40% - Accent1 10" xfId="486"/>
    <cellStyle name="40% - Accent1 11" xfId="487"/>
    <cellStyle name="40% - Accent1 12" xfId="488"/>
    <cellStyle name="40% - Accent1 13" xfId="489"/>
    <cellStyle name="40% - Accent1 14" xfId="490"/>
    <cellStyle name="40% - Accent1 15" xfId="491"/>
    <cellStyle name="40% - Accent1 16" xfId="492"/>
    <cellStyle name="40% - Accent1 17" xfId="493"/>
    <cellStyle name="40% - Accent1 18" xfId="494"/>
    <cellStyle name="40% - Accent1 19" xfId="495"/>
    <cellStyle name="40% - Accent1 2" xfId="496"/>
    <cellStyle name="40% - Accent1 2 10" xfId="497"/>
    <cellStyle name="40% - Accent1 2 11" xfId="498"/>
    <cellStyle name="40% - Accent1 2 12" xfId="499"/>
    <cellStyle name="40% - Accent1 2 13" xfId="500"/>
    <cellStyle name="40% - Accent1 2 14" xfId="501"/>
    <cellStyle name="40% - Accent1 2 15" xfId="502"/>
    <cellStyle name="40% - Accent1 2 2" xfId="503"/>
    <cellStyle name="40% - Accent1 2 3" xfId="504"/>
    <cellStyle name="40% - Accent1 2 4" xfId="505"/>
    <cellStyle name="40% - Accent1 2 5" xfId="506"/>
    <cellStyle name="40% - Accent1 2 6" xfId="507"/>
    <cellStyle name="40% - Accent1 2 7" xfId="508"/>
    <cellStyle name="40% - Accent1 2 8" xfId="509"/>
    <cellStyle name="40% - Accent1 2 9" xfId="510"/>
    <cellStyle name="40% - Accent1 20" xfId="511"/>
    <cellStyle name="40% - Accent1 21" xfId="512"/>
    <cellStyle name="40% - Accent1 22" xfId="513"/>
    <cellStyle name="40% - Accent1 23" xfId="514"/>
    <cellStyle name="40% - Accent1 24" xfId="515"/>
    <cellStyle name="40% - Accent1 25" xfId="516"/>
    <cellStyle name="40% - Accent1 26" xfId="517"/>
    <cellStyle name="40% - Accent1 27" xfId="518"/>
    <cellStyle name="40% - Accent1 28" xfId="519"/>
    <cellStyle name="40% - Accent1 29" xfId="520"/>
    <cellStyle name="40% - Accent1 3" xfId="521"/>
    <cellStyle name="40% - Accent1 3 2" xfId="522"/>
    <cellStyle name="40% - Accent1 3 3" xfId="523"/>
    <cellStyle name="40% - Accent1 3 4" xfId="524"/>
    <cellStyle name="40% - Accent1 30" xfId="525"/>
    <cellStyle name="40% - Accent1 31" xfId="526"/>
    <cellStyle name="40% - Accent1 32" xfId="527"/>
    <cellStyle name="40% - Accent1 33" xfId="528"/>
    <cellStyle name="40% - Accent1 34" xfId="529"/>
    <cellStyle name="40% - Accent1 35" xfId="530"/>
    <cellStyle name="40% - Accent1 36" xfId="531"/>
    <cellStyle name="40% - Accent1 37" xfId="532"/>
    <cellStyle name="40% - Accent1 38" xfId="533"/>
    <cellStyle name="40% - Accent1 39" xfId="534"/>
    <cellStyle name="40% - Accent1 4" xfId="535"/>
    <cellStyle name="40% - Accent1 4 2" xfId="536"/>
    <cellStyle name="40% - Accent1 4 2 2" xfId="537"/>
    <cellStyle name="40% - Accent1 4 3" xfId="538"/>
    <cellStyle name="40% - Accent1 40" xfId="539"/>
    <cellStyle name="40% - Accent1 41" xfId="540"/>
    <cellStyle name="40% - Accent1 42" xfId="541"/>
    <cellStyle name="40% - Accent1 43" xfId="542"/>
    <cellStyle name="40% - Accent1 44" xfId="543"/>
    <cellStyle name="40% - Accent1 45" xfId="544"/>
    <cellStyle name="40% - Accent1 5" xfId="545"/>
    <cellStyle name="40% - Accent1 5 2" xfId="546"/>
    <cellStyle name="40% - Accent1 5 2 2" xfId="547"/>
    <cellStyle name="40% - Accent1 5 3" xfId="548"/>
    <cellStyle name="40% - Accent1 6" xfId="549"/>
    <cellStyle name="40% - Accent1 6 2" xfId="550"/>
    <cellStyle name="40% - Accent1 6 3" xfId="551"/>
    <cellStyle name="40% - Accent1 7" xfId="552"/>
    <cellStyle name="40% - Accent1 7 2" xfId="553"/>
    <cellStyle name="40% - Accent1 7 3" xfId="554"/>
    <cellStyle name="40% - Accent1 8" xfId="555"/>
    <cellStyle name="40% - Accent1 8 2" xfId="556"/>
    <cellStyle name="40% - Accent1 8 3" xfId="557"/>
    <cellStyle name="40% - Accent1 9" xfId="558"/>
    <cellStyle name="40% - Accent2 10" xfId="559"/>
    <cellStyle name="40% - Accent2 11" xfId="560"/>
    <cellStyle name="40% - Accent2 12" xfId="561"/>
    <cellStyle name="40% - Accent2 13" xfId="562"/>
    <cellStyle name="40% - Accent2 14" xfId="563"/>
    <cellStyle name="40% - Accent2 15" xfId="564"/>
    <cellStyle name="40% - Accent2 16" xfId="565"/>
    <cellStyle name="40% - Accent2 17" xfId="566"/>
    <cellStyle name="40% - Accent2 18" xfId="567"/>
    <cellStyle name="40% - Accent2 19" xfId="568"/>
    <cellStyle name="40% - Accent2 2" xfId="569"/>
    <cellStyle name="40% - Accent2 2 10" xfId="570"/>
    <cellStyle name="40% - Accent2 2 11" xfId="571"/>
    <cellStyle name="40% - Accent2 2 12" xfId="572"/>
    <cellStyle name="40% - Accent2 2 13" xfId="573"/>
    <cellStyle name="40% - Accent2 2 14" xfId="574"/>
    <cellStyle name="40% - Accent2 2 15" xfId="575"/>
    <cellStyle name="40% - Accent2 2 16" xfId="576"/>
    <cellStyle name="40% - Accent2 2 17" xfId="577"/>
    <cellStyle name="40% - Accent2 2 2" xfId="578"/>
    <cellStyle name="40% - Accent2 2 2 2" xfId="579"/>
    <cellStyle name="40% - Accent2 2 2 3" xfId="580"/>
    <cellStyle name="40% - Accent2 2 3" xfId="581"/>
    <cellStyle name="40% - Accent2 2 4" xfId="582"/>
    <cellStyle name="40% - Accent2 2 5" xfId="583"/>
    <cellStyle name="40% - Accent2 2 6" xfId="584"/>
    <cellStyle name="40% - Accent2 2 7" xfId="585"/>
    <cellStyle name="40% - Accent2 2 8" xfId="586"/>
    <cellStyle name="40% - Accent2 2 9" xfId="587"/>
    <cellStyle name="40% - Accent2 20" xfId="588"/>
    <cellStyle name="40% - Accent2 21" xfId="589"/>
    <cellStyle name="40% - Accent2 22" xfId="590"/>
    <cellStyle name="40% - Accent2 23" xfId="591"/>
    <cellStyle name="40% - Accent2 24" xfId="592"/>
    <cellStyle name="40% - Accent2 25" xfId="593"/>
    <cellStyle name="40% - Accent2 26" xfId="594"/>
    <cellStyle name="40% - Accent2 27" xfId="595"/>
    <cellStyle name="40% - Accent2 28" xfId="596"/>
    <cellStyle name="40% - Accent2 29" xfId="597"/>
    <cellStyle name="40% - Accent2 3" xfId="598"/>
    <cellStyle name="40% - Accent2 3 2" xfId="599"/>
    <cellStyle name="40% - Accent2 30" xfId="600"/>
    <cellStyle name="40% - Accent2 31" xfId="601"/>
    <cellStyle name="40% - Accent2 32" xfId="602"/>
    <cellStyle name="40% - Accent2 33" xfId="603"/>
    <cellStyle name="40% - Accent2 34" xfId="604"/>
    <cellStyle name="40% - Accent2 35" xfId="605"/>
    <cellStyle name="40% - Accent2 36" xfId="606"/>
    <cellStyle name="40% - Accent2 37" xfId="607"/>
    <cellStyle name="40% - Accent2 38" xfId="608"/>
    <cellStyle name="40% - Accent2 39" xfId="609"/>
    <cellStyle name="40% - Accent2 4" xfId="610"/>
    <cellStyle name="40% - Accent2 40" xfId="611"/>
    <cellStyle name="40% - Accent2 41" xfId="612"/>
    <cellStyle name="40% - Accent2 42" xfId="613"/>
    <cellStyle name="40% - Accent2 43" xfId="614"/>
    <cellStyle name="40% - Accent2 44" xfId="615"/>
    <cellStyle name="40% - Accent2 45" xfId="616"/>
    <cellStyle name="40% - Accent2 5" xfId="617"/>
    <cellStyle name="40% - Accent2 6" xfId="618"/>
    <cellStyle name="40% - Accent2 7" xfId="619"/>
    <cellStyle name="40% - Accent2 8" xfId="620"/>
    <cellStyle name="40% - Accent2 9" xfId="621"/>
    <cellStyle name="40% - Accent3 10" xfId="622"/>
    <cellStyle name="40% - Accent3 11" xfId="623"/>
    <cellStyle name="40% - Accent3 12" xfId="624"/>
    <cellStyle name="40% - Accent3 13" xfId="625"/>
    <cellStyle name="40% - Accent3 14" xfId="626"/>
    <cellStyle name="40% - Accent3 15" xfId="627"/>
    <cellStyle name="40% - Accent3 16" xfId="628"/>
    <cellStyle name="40% - Accent3 17" xfId="629"/>
    <cellStyle name="40% - Accent3 18" xfId="630"/>
    <cellStyle name="40% - Accent3 19" xfId="631"/>
    <cellStyle name="40% - Accent3 2" xfId="632"/>
    <cellStyle name="40% - Accent3 2 10" xfId="633"/>
    <cellStyle name="40% - Accent3 2 11" xfId="634"/>
    <cellStyle name="40% - Accent3 2 12" xfId="635"/>
    <cellStyle name="40% - Accent3 2 13" xfId="636"/>
    <cellStyle name="40% - Accent3 2 14" xfId="637"/>
    <cellStyle name="40% - Accent3 2 15" xfId="638"/>
    <cellStyle name="40% - Accent3 2 2" xfId="639"/>
    <cellStyle name="40% - Accent3 2 3" xfId="640"/>
    <cellStyle name="40% - Accent3 2 4" xfId="641"/>
    <cellStyle name="40% - Accent3 2 5" xfId="642"/>
    <cellStyle name="40% - Accent3 2 6" xfId="643"/>
    <cellStyle name="40% - Accent3 2 7" xfId="644"/>
    <cellStyle name="40% - Accent3 2 8" xfId="645"/>
    <cellStyle name="40% - Accent3 2 9" xfId="646"/>
    <cellStyle name="40% - Accent3 20" xfId="647"/>
    <cellStyle name="40% - Accent3 21" xfId="648"/>
    <cellStyle name="40% - Accent3 22" xfId="649"/>
    <cellStyle name="40% - Accent3 23" xfId="650"/>
    <cellStyle name="40% - Accent3 24" xfId="651"/>
    <cellStyle name="40% - Accent3 25" xfId="652"/>
    <cellStyle name="40% - Accent3 26" xfId="653"/>
    <cellStyle name="40% - Accent3 27" xfId="654"/>
    <cellStyle name="40% - Accent3 28" xfId="655"/>
    <cellStyle name="40% - Accent3 29" xfId="656"/>
    <cellStyle name="40% - Accent3 3" xfId="657"/>
    <cellStyle name="40% - Accent3 3 2" xfId="658"/>
    <cellStyle name="40% - Accent3 3 3" xfId="659"/>
    <cellStyle name="40% - Accent3 3 4" xfId="660"/>
    <cellStyle name="40% - Accent3 30" xfId="661"/>
    <cellStyle name="40% - Accent3 31" xfId="662"/>
    <cellStyle name="40% - Accent3 32" xfId="663"/>
    <cellStyle name="40% - Accent3 33" xfId="664"/>
    <cellStyle name="40% - Accent3 34" xfId="665"/>
    <cellStyle name="40% - Accent3 35" xfId="666"/>
    <cellStyle name="40% - Accent3 36" xfId="667"/>
    <cellStyle name="40% - Accent3 37" xfId="668"/>
    <cellStyle name="40% - Accent3 38" xfId="669"/>
    <cellStyle name="40% - Accent3 39" xfId="670"/>
    <cellStyle name="40% - Accent3 4" xfId="671"/>
    <cellStyle name="40% - Accent3 4 2" xfId="672"/>
    <cellStyle name="40% - Accent3 4 2 2" xfId="673"/>
    <cellStyle name="40% - Accent3 4 3" xfId="674"/>
    <cellStyle name="40% - Accent3 40" xfId="675"/>
    <cellStyle name="40% - Accent3 41" xfId="676"/>
    <cellStyle name="40% - Accent3 42" xfId="677"/>
    <cellStyle name="40% - Accent3 43" xfId="678"/>
    <cellStyle name="40% - Accent3 44" xfId="679"/>
    <cellStyle name="40% - Accent3 45" xfId="680"/>
    <cellStyle name="40% - Accent3 5" xfId="681"/>
    <cellStyle name="40% - Accent3 5 2" xfId="682"/>
    <cellStyle name="40% - Accent3 5 2 2" xfId="683"/>
    <cellStyle name="40% - Accent3 5 3" xfId="684"/>
    <cellStyle name="40% - Accent3 6" xfId="685"/>
    <cellStyle name="40% - Accent3 6 2" xfId="686"/>
    <cellStyle name="40% - Accent3 6 3" xfId="687"/>
    <cellStyle name="40% - Accent3 7" xfId="688"/>
    <cellStyle name="40% - Accent3 7 2" xfId="689"/>
    <cellStyle name="40% - Accent3 7 3" xfId="690"/>
    <cellStyle name="40% - Accent3 8" xfId="691"/>
    <cellStyle name="40% - Accent3 8 2" xfId="692"/>
    <cellStyle name="40% - Accent3 8 3" xfId="693"/>
    <cellStyle name="40% - Accent3 9" xfId="694"/>
    <cellStyle name="40% - Accent4 10" xfId="695"/>
    <cellStyle name="40% - Accent4 11" xfId="696"/>
    <cellStyle name="40% - Accent4 12" xfId="697"/>
    <cellStyle name="40% - Accent4 13" xfId="698"/>
    <cellStyle name="40% - Accent4 14" xfId="699"/>
    <cellStyle name="40% - Accent4 15" xfId="700"/>
    <cellStyle name="40% - Accent4 16" xfId="701"/>
    <cellStyle name="40% - Accent4 17" xfId="702"/>
    <cellStyle name="40% - Accent4 18" xfId="703"/>
    <cellStyle name="40% - Accent4 19" xfId="704"/>
    <cellStyle name="40% - Accent4 2" xfId="705"/>
    <cellStyle name="40% - Accent4 2 10" xfId="706"/>
    <cellStyle name="40% - Accent4 2 11" xfId="707"/>
    <cellStyle name="40% - Accent4 2 12" xfId="708"/>
    <cellStyle name="40% - Accent4 2 13" xfId="709"/>
    <cellStyle name="40% - Accent4 2 14" xfId="710"/>
    <cellStyle name="40% - Accent4 2 15" xfId="711"/>
    <cellStyle name="40% - Accent4 2 2" xfId="712"/>
    <cellStyle name="40% - Accent4 2 3" xfId="713"/>
    <cellStyle name="40% - Accent4 2 4" xfId="714"/>
    <cellStyle name="40% - Accent4 2 5" xfId="715"/>
    <cellStyle name="40% - Accent4 2 6" xfId="716"/>
    <cellStyle name="40% - Accent4 2 7" xfId="717"/>
    <cellStyle name="40% - Accent4 2 8" xfId="718"/>
    <cellStyle name="40% - Accent4 2 9" xfId="719"/>
    <cellStyle name="40% - Accent4 20" xfId="720"/>
    <cellStyle name="40% - Accent4 21" xfId="721"/>
    <cellStyle name="40% - Accent4 22" xfId="722"/>
    <cellStyle name="40% - Accent4 23" xfId="723"/>
    <cellStyle name="40% - Accent4 24" xfId="724"/>
    <cellStyle name="40% - Accent4 25" xfId="725"/>
    <cellStyle name="40% - Accent4 26" xfId="726"/>
    <cellStyle name="40% - Accent4 27" xfId="727"/>
    <cellStyle name="40% - Accent4 28" xfId="728"/>
    <cellStyle name="40% - Accent4 29" xfId="729"/>
    <cellStyle name="40% - Accent4 3" xfId="730"/>
    <cellStyle name="40% - Accent4 3 2" xfId="731"/>
    <cellStyle name="40% - Accent4 3 3" xfId="732"/>
    <cellStyle name="40% - Accent4 3 4" xfId="733"/>
    <cellStyle name="40% - Accent4 30" xfId="734"/>
    <cellStyle name="40% - Accent4 31" xfId="735"/>
    <cellStyle name="40% - Accent4 32" xfId="736"/>
    <cellStyle name="40% - Accent4 33" xfId="737"/>
    <cellStyle name="40% - Accent4 34" xfId="738"/>
    <cellStyle name="40% - Accent4 35" xfId="739"/>
    <cellStyle name="40% - Accent4 36" xfId="740"/>
    <cellStyle name="40% - Accent4 37" xfId="741"/>
    <cellStyle name="40% - Accent4 38" xfId="742"/>
    <cellStyle name="40% - Accent4 39" xfId="743"/>
    <cellStyle name="40% - Accent4 4" xfId="744"/>
    <cellStyle name="40% - Accent4 4 2" xfId="745"/>
    <cellStyle name="40% - Accent4 4 2 2" xfId="746"/>
    <cellStyle name="40% - Accent4 4 3" xfId="747"/>
    <cellStyle name="40% - Accent4 40" xfId="748"/>
    <cellStyle name="40% - Accent4 41" xfId="749"/>
    <cellStyle name="40% - Accent4 42" xfId="750"/>
    <cellStyle name="40% - Accent4 43" xfId="751"/>
    <cellStyle name="40% - Accent4 44" xfId="752"/>
    <cellStyle name="40% - Accent4 45" xfId="753"/>
    <cellStyle name="40% - Accent4 5" xfId="754"/>
    <cellStyle name="40% - Accent4 5 2" xfId="755"/>
    <cellStyle name="40% - Accent4 5 2 2" xfId="756"/>
    <cellStyle name="40% - Accent4 5 3" xfId="757"/>
    <cellStyle name="40% - Accent4 6" xfId="758"/>
    <cellStyle name="40% - Accent4 6 2" xfId="759"/>
    <cellStyle name="40% - Accent4 6 3" xfId="760"/>
    <cellStyle name="40% - Accent4 7" xfId="761"/>
    <cellStyle name="40% - Accent4 7 2" xfId="762"/>
    <cellStyle name="40% - Accent4 7 3" xfId="763"/>
    <cellStyle name="40% - Accent4 8" xfId="764"/>
    <cellStyle name="40% - Accent4 8 2" xfId="765"/>
    <cellStyle name="40% - Accent4 8 3" xfId="766"/>
    <cellStyle name="40% - Accent4 9" xfId="767"/>
    <cellStyle name="40% - Accent5 10" xfId="768"/>
    <cellStyle name="40% - Accent5 11" xfId="769"/>
    <cellStyle name="40% - Accent5 12" xfId="770"/>
    <cellStyle name="40% - Accent5 13" xfId="771"/>
    <cellStyle name="40% - Accent5 14" xfId="772"/>
    <cellStyle name="40% - Accent5 15" xfId="773"/>
    <cellStyle name="40% - Accent5 16" xfId="774"/>
    <cellStyle name="40% - Accent5 17" xfId="775"/>
    <cellStyle name="40% - Accent5 18" xfId="776"/>
    <cellStyle name="40% - Accent5 19" xfId="777"/>
    <cellStyle name="40% - Accent5 2" xfId="778"/>
    <cellStyle name="40% - Accent5 2 10" xfId="779"/>
    <cellStyle name="40% - Accent5 2 11" xfId="780"/>
    <cellStyle name="40% - Accent5 2 12" xfId="781"/>
    <cellStyle name="40% - Accent5 2 13" xfId="782"/>
    <cellStyle name="40% - Accent5 2 14" xfId="783"/>
    <cellStyle name="40% - Accent5 2 15" xfId="784"/>
    <cellStyle name="40% - Accent5 2 2" xfId="785"/>
    <cellStyle name="40% - Accent5 2 3" xfId="786"/>
    <cellStyle name="40% - Accent5 2 4" xfId="787"/>
    <cellStyle name="40% - Accent5 2 5" xfId="788"/>
    <cellStyle name="40% - Accent5 2 6" xfId="789"/>
    <cellStyle name="40% - Accent5 2 7" xfId="790"/>
    <cellStyle name="40% - Accent5 2 8" xfId="791"/>
    <cellStyle name="40% - Accent5 2 9" xfId="792"/>
    <cellStyle name="40% - Accent5 20" xfId="793"/>
    <cellStyle name="40% - Accent5 21" xfId="794"/>
    <cellStyle name="40% - Accent5 22" xfId="795"/>
    <cellStyle name="40% - Accent5 23" xfId="796"/>
    <cellStyle name="40% - Accent5 24" xfId="797"/>
    <cellStyle name="40% - Accent5 25" xfId="798"/>
    <cellStyle name="40% - Accent5 26" xfId="799"/>
    <cellStyle name="40% - Accent5 27" xfId="800"/>
    <cellStyle name="40% - Accent5 28" xfId="801"/>
    <cellStyle name="40% - Accent5 29" xfId="802"/>
    <cellStyle name="40% - Accent5 3" xfId="803"/>
    <cellStyle name="40% - Accent5 3 2" xfId="804"/>
    <cellStyle name="40% - Accent5 3 3" xfId="805"/>
    <cellStyle name="40% - Accent5 3 4" xfId="806"/>
    <cellStyle name="40% - Accent5 30" xfId="807"/>
    <cellStyle name="40% - Accent5 31" xfId="808"/>
    <cellStyle name="40% - Accent5 32" xfId="809"/>
    <cellStyle name="40% - Accent5 33" xfId="810"/>
    <cellStyle name="40% - Accent5 34" xfId="811"/>
    <cellStyle name="40% - Accent5 35" xfId="812"/>
    <cellStyle name="40% - Accent5 36" xfId="813"/>
    <cellStyle name="40% - Accent5 37" xfId="814"/>
    <cellStyle name="40% - Accent5 38" xfId="815"/>
    <cellStyle name="40% - Accent5 39" xfId="816"/>
    <cellStyle name="40% - Accent5 4" xfId="817"/>
    <cellStyle name="40% - Accent5 4 2" xfId="818"/>
    <cellStyle name="40% - Accent5 4 2 2" xfId="819"/>
    <cellStyle name="40% - Accent5 4 3" xfId="820"/>
    <cellStyle name="40% - Accent5 40" xfId="821"/>
    <cellStyle name="40% - Accent5 41" xfId="822"/>
    <cellStyle name="40% - Accent5 42" xfId="823"/>
    <cellStyle name="40% - Accent5 43" xfId="824"/>
    <cellStyle name="40% - Accent5 44" xfId="825"/>
    <cellStyle name="40% - Accent5 45" xfId="826"/>
    <cellStyle name="40% - Accent5 5" xfId="827"/>
    <cellStyle name="40% - Accent5 5 2" xfId="828"/>
    <cellStyle name="40% - Accent5 5 2 2" xfId="829"/>
    <cellStyle name="40% - Accent5 5 3" xfId="830"/>
    <cellStyle name="40% - Accent5 6" xfId="831"/>
    <cellStyle name="40% - Accent5 6 2" xfId="832"/>
    <cellStyle name="40% - Accent5 6 3" xfId="833"/>
    <cellStyle name="40% - Accent5 7" xfId="834"/>
    <cellStyle name="40% - Accent5 7 2" xfId="835"/>
    <cellStyle name="40% - Accent5 7 3" xfId="836"/>
    <cellStyle name="40% - Accent5 8" xfId="837"/>
    <cellStyle name="40% - Accent5 8 2" xfId="838"/>
    <cellStyle name="40% - Accent5 8 3" xfId="839"/>
    <cellStyle name="40% - Accent5 9" xfId="840"/>
    <cellStyle name="40% - Accent6 10" xfId="841"/>
    <cellStyle name="40% - Accent6 11" xfId="842"/>
    <cellStyle name="40% - Accent6 12" xfId="843"/>
    <cellStyle name="40% - Accent6 13" xfId="844"/>
    <cellStyle name="40% - Accent6 14" xfId="845"/>
    <cellStyle name="40% - Accent6 15" xfId="846"/>
    <cellStyle name="40% - Accent6 16" xfId="847"/>
    <cellStyle name="40% - Accent6 17" xfId="848"/>
    <cellStyle name="40% - Accent6 18" xfId="849"/>
    <cellStyle name="40% - Accent6 19" xfId="850"/>
    <cellStyle name="40% - Accent6 2" xfId="851"/>
    <cellStyle name="40% - Accent6 2 10" xfId="852"/>
    <cellStyle name="40% - Accent6 2 11" xfId="853"/>
    <cellStyle name="40% - Accent6 2 12" xfId="854"/>
    <cellStyle name="40% - Accent6 2 13" xfId="855"/>
    <cellStyle name="40% - Accent6 2 14" xfId="856"/>
    <cellStyle name="40% - Accent6 2 15" xfId="857"/>
    <cellStyle name="40% - Accent6 2 2" xfId="858"/>
    <cellStyle name="40% - Accent6 2 3" xfId="859"/>
    <cellStyle name="40% - Accent6 2 4" xfId="860"/>
    <cellStyle name="40% - Accent6 2 5" xfId="861"/>
    <cellStyle name="40% - Accent6 2 6" xfId="862"/>
    <cellStyle name="40% - Accent6 2 7" xfId="863"/>
    <cellStyle name="40% - Accent6 2 8" xfId="864"/>
    <cellStyle name="40% - Accent6 2 9" xfId="865"/>
    <cellStyle name="40% - Accent6 20" xfId="866"/>
    <cellStyle name="40% - Accent6 21" xfId="867"/>
    <cellStyle name="40% - Accent6 22" xfId="868"/>
    <cellStyle name="40% - Accent6 23" xfId="869"/>
    <cellStyle name="40% - Accent6 24" xfId="870"/>
    <cellStyle name="40% - Accent6 25" xfId="871"/>
    <cellStyle name="40% - Accent6 26" xfId="872"/>
    <cellStyle name="40% - Accent6 27" xfId="873"/>
    <cellStyle name="40% - Accent6 28" xfId="874"/>
    <cellStyle name="40% - Accent6 29" xfId="875"/>
    <cellStyle name="40% - Accent6 3" xfId="876"/>
    <cellStyle name="40% - Accent6 3 2" xfId="877"/>
    <cellStyle name="40% - Accent6 3 3" xfId="878"/>
    <cellStyle name="40% - Accent6 3 4" xfId="879"/>
    <cellStyle name="40% - Accent6 30" xfId="880"/>
    <cellStyle name="40% - Accent6 31" xfId="881"/>
    <cellStyle name="40% - Accent6 32" xfId="882"/>
    <cellStyle name="40% - Accent6 33" xfId="883"/>
    <cellStyle name="40% - Accent6 34" xfId="884"/>
    <cellStyle name="40% - Accent6 35" xfId="885"/>
    <cellStyle name="40% - Accent6 36" xfId="886"/>
    <cellStyle name="40% - Accent6 37" xfId="887"/>
    <cellStyle name="40% - Accent6 38" xfId="888"/>
    <cellStyle name="40% - Accent6 39" xfId="889"/>
    <cellStyle name="40% - Accent6 4" xfId="890"/>
    <cellStyle name="40% - Accent6 4 2" xfId="891"/>
    <cellStyle name="40% - Accent6 4 2 2" xfId="892"/>
    <cellStyle name="40% - Accent6 4 3" xfId="893"/>
    <cellStyle name="40% - Accent6 40" xfId="894"/>
    <cellStyle name="40% - Accent6 41" xfId="895"/>
    <cellStyle name="40% - Accent6 42" xfId="896"/>
    <cellStyle name="40% - Accent6 43" xfId="897"/>
    <cellStyle name="40% - Accent6 44" xfId="898"/>
    <cellStyle name="40% - Accent6 45" xfId="899"/>
    <cellStyle name="40% - Accent6 5" xfId="900"/>
    <cellStyle name="40% - Accent6 5 2" xfId="901"/>
    <cellStyle name="40% - Accent6 5 2 2" xfId="902"/>
    <cellStyle name="40% - Accent6 5 3" xfId="903"/>
    <cellStyle name="40% - Accent6 6" xfId="904"/>
    <cellStyle name="40% - Accent6 6 2" xfId="905"/>
    <cellStyle name="40% - Accent6 6 3" xfId="906"/>
    <cellStyle name="40% - Accent6 7" xfId="907"/>
    <cellStyle name="40% - Accent6 7 2" xfId="908"/>
    <cellStyle name="40% - Accent6 7 3" xfId="909"/>
    <cellStyle name="40% - Accent6 8" xfId="910"/>
    <cellStyle name="40% - Accent6 8 2" xfId="911"/>
    <cellStyle name="40% - Accent6 8 3" xfId="912"/>
    <cellStyle name="40% - Accent6 9" xfId="913"/>
    <cellStyle name="40% - Akzent1" xfId="914"/>
    <cellStyle name="40% - Akzent2" xfId="915"/>
    <cellStyle name="40% - Akzent3" xfId="916"/>
    <cellStyle name="40% - Akzent4" xfId="917"/>
    <cellStyle name="40% - Akzent5" xfId="918"/>
    <cellStyle name="40% - Akzent6" xfId="919"/>
    <cellStyle name="5x indented GHG Textfiels" xfId="920"/>
    <cellStyle name="60% - Accent1 10" xfId="921"/>
    <cellStyle name="60% - Accent1 11" xfId="922"/>
    <cellStyle name="60% - Accent1 12" xfId="923"/>
    <cellStyle name="60% - Accent1 13" xfId="924"/>
    <cellStyle name="60% - Accent1 14" xfId="925"/>
    <cellStyle name="60% - Accent1 15" xfId="926"/>
    <cellStyle name="60% - Accent1 16" xfId="927"/>
    <cellStyle name="60% - Accent1 17" xfId="928"/>
    <cellStyle name="60% - Accent1 18" xfId="929"/>
    <cellStyle name="60% - Accent1 19" xfId="930"/>
    <cellStyle name="60% - Accent1 2" xfId="931"/>
    <cellStyle name="60% - Accent1 2 10" xfId="932"/>
    <cellStyle name="60% - Accent1 2 11" xfId="933"/>
    <cellStyle name="60% - Accent1 2 2" xfId="934"/>
    <cellStyle name="60% - Accent1 2 2 2" xfId="935"/>
    <cellStyle name="60% - Accent1 2 3" xfId="936"/>
    <cellStyle name="60% - Accent1 2 4" xfId="937"/>
    <cellStyle name="60% - Accent1 2 5" xfId="938"/>
    <cellStyle name="60% - Accent1 2 6" xfId="939"/>
    <cellStyle name="60% - Accent1 2 7" xfId="940"/>
    <cellStyle name="60% - Accent1 2 8" xfId="941"/>
    <cellStyle name="60% - Accent1 2 9" xfId="942"/>
    <cellStyle name="60% - Accent1 20" xfId="943"/>
    <cellStyle name="60% - Accent1 21" xfId="944"/>
    <cellStyle name="60% - Accent1 22" xfId="945"/>
    <cellStyle name="60% - Accent1 23" xfId="946"/>
    <cellStyle name="60% - Accent1 24" xfId="947"/>
    <cellStyle name="60% - Accent1 25" xfId="948"/>
    <cellStyle name="60% - Accent1 26" xfId="949"/>
    <cellStyle name="60% - Accent1 27" xfId="950"/>
    <cellStyle name="60% - Accent1 28" xfId="951"/>
    <cellStyle name="60% - Accent1 29" xfId="952"/>
    <cellStyle name="60% - Accent1 3" xfId="953"/>
    <cellStyle name="60% - Accent1 3 2" xfId="954"/>
    <cellStyle name="60% - Accent1 3 3" xfId="955"/>
    <cellStyle name="60% - Accent1 3 4" xfId="956"/>
    <cellStyle name="60% - Accent1 30" xfId="957"/>
    <cellStyle name="60% - Accent1 31" xfId="958"/>
    <cellStyle name="60% - Accent1 32" xfId="959"/>
    <cellStyle name="60% - Accent1 33" xfId="960"/>
    <cellStyle name="60% - Accent1 34" xfId="961"/>
    <cellStyle name="60% - Accent1 35" xfId="962"/>
    <cellStyle name="60% - Accent1 36" xfId="963"/>
    <cellStyle name="60% - Accent1 37" xfId="964"/>
    <cellStyle name="60% - Accent1 38" xfId="965"/>
    <cellStyle name="60% - Accent1 39" xfId="966"/>
    <cellStyle name="60% - Accent1 4" xfId="967"/>
    <cellStyle name="60% - Accent1 40" xfId="968"/>
    <cellStyle name="60% - Accent1 41" xfId="969"/>
    <cellStyle name="60% - Accent1 42" xfId="970"/>
    <cellStyle name="60% - Accent1 43" xfId="971"/>
    <cellStyle name="60% - Accent1 5" xfId="972"/>
    <cellStyle name="60% - Accent1 6" xfId="973"/>
    <cellStyle name="60% - Accent1 6 2" xfId="974"/>
    <cellStyle name="60% - Accent1 7" xfId="975"/>
    <cellStyle name="60% - Accent1 8" xfId="976"/>
    <cellStyle name="60% - Accent1 9" xfId="977"/>
    <cellStyle name="60% - Accent2 10" xfId="978"/>
    <cellStyle name="60% - Accent2 11" xfId="979"/>
    <cellStyle name="60% - Accent2 12" xfId="980"/>
    <cellStyle name="60% - Accent2 13" xfId="981"/>
    <cellStyle name="60% - Accent2 14" xfId="982"/>
    <cellStyle name="60% - Accent2 15" xfId="983"/>
    <cellStyle name="60% - Accent2 16" xfId="984"/>
    <cellStyle name="60% - Accent2 17" xfId="985"/>
    <cellStyle name="60% - Accent2 18" xfId="986"/>
    <cellStyle name="60% - Accent2 19" xfId="987"/>
    <cellStyle name="60% - Accent2 2" xfId="988"/>
    <cellStyle name="60% - Accent2 2 10" xfId="989"/>
    <cellStyle name="60% - Accent2 2 11" xfId="990"/>
    <cellStyle name="60% - Accent2 2 2" xfId="991"/>
    <cellStyle name="60% - Accent2 2 2 2" xfId="992"/>
    <cellStyle name="60% - Accent2 2 3" xfId="993"/>
    <cellStyle name="60% - Accent2 2 4" xfId="994"/>
    <cellStyle name="60% - Accent2 2 5" xfId="995"/>
    <cellStyle name="60% - Accent2 2 6" xfId="996"/>
    <cellStyle name="60% - Accent2 2 7" xfId="997"/>
    <cellStyle name="60% - Accent2 2 8" xfId="998"/>
    <cellStyle name="60% - Accent2 2 9" xfId="999"/>
    <cellStyle name="60% - Accent2 20" xfId="1000"/>
    <cellStyle name="60% - Accent2 21" xfId="1001"/>
    <cellStyle name="60% - Accent2 22" xfId="1002"/>
    <cellStyle name="60% - Accent2 23" xfId="1003"/>
    <cellStyle name="60% - Accent2 24" xfId="1004"/>
    <cellStyle name="60% - Accent2 25" xfId="1005"/>
    <cellStyle name="60% - Accent2 26" xfId="1006"/>
    <cellStyle name="60% - Accent2 27" xfId="1007"/>
    <cellStyle name="60% - Accent2 28" xfId="1008"/>
    <cellStyle name="60% - Accent2 29" xfId="1009"/>
    <cellStyle name="60% - Accent2 3" xfId="1010"/>
    <cellStyle name="60% - Accent2 3 2" xfId="1011"/>
    <cellStyle name="60% - Accent2 3 3" xfId="1012"/>
    <cellStyle name="60% - Accent2 3 4" xfId="1013"/>
    <cellStyle name="60% - Accent2 30" xfId="1014"/>
    <cellStyle name="60% - Accent2 31" xfId="1015"/>
    <cellStyle name="60% - Accent2 32" xfId="1016"/>
    <cellStyle name="60% - Accent2 33" xfId="1017"/>
    <cellStyle name="60% - Accent2 34" xfId="1018"/>
    <cellStyle name="60% - Accent2 35" xfId="1019"/>
    <cellStyle name="60% - Accent2 36" xfId="1020"/>
    <cellStyle name="60% - Accent2 37" xfId="1021"/>
    <cellStyle name="60% - Accent2 38" xfId="1022"/>
    <cellStyle name="60% - Accent2 39" xfId="1023"/>
    <cellStyle name="60% - Accent2 4" xfId="1024"/>
    <cellStyle name="60% - Accent2 40" xfId="1025"/>
    <cellStyle name="60% - Accent2 41" xfId="1026"/>
    <cellStyle name="60% - Accent2 42" xfId="1027"/>
    <cellStyle name="60% - Accent2 43" xfId="1028"/>
    <cellStyle name="60% - Accent2 5" xfId="1029"/>
    <cellStyle name="60% - Accent2 6" xfId="1030"/>
    <cellStyle name="60% - Accent2 6 2" xfId="1031"/>
    <cellStyle name="60% - Accent2 7" xfId="1032"/>
    <cellStyle name="60% - Accent2 8" xfId="1033"/>
    <cellStyle name="60% - Accent2 9" xfId="1034"/>
    <cellStyle name="60% - Accent3 10" xfId="1035"/>
    <cellStyle name="60% - Accent3 11" xfId="1036"/>
    <cellStyle name="60% - Accent3 12" xfId="1037"/>
    <cellStyle name="60% - Accent3 13" xfId="1038"/>
    <cellStyle name="60% - Accent3 14" xfId="1039"/>
    <cellStyle name="60% - Accent3 15" xfId="1040"/>
    <cellStyle name="60% - Accent3 16" xfId="1041"/>
    <cellStyle name="60% - Accent3 17" xfId="1042"/>
    <cellStyle name="60% - Accent3 18" xfId="1043"/>
    <cellStyle name="60% - Accent3 19" xfId="1044"/>
    <cellStyle name="60% - Accent3 2" xfId="1045"/>
    <cellStyle name="60% - Accent3 2 10" xfId="1046"/>
    <cellStyle name="60% - Accent3 2 11" xfId="1047"/>
    <cellStyle name="60% - Accent3 2 2" xfId="1048"/>
    <cellStyle name="60% - Accent3 2 2 2" xfId="1049"/>
    <cellStyle name="60% - Accent3 2 3" xfId="1050"/>
    <cellStyle name="60% - Accent3 2 4" xfId="1051"/>
    <cellStyle name="60% - Accent3 2 5" xfId="1052"/>
    <cellStyle name="60% - Accent3 2 6" xfId="1053"/>
    <cellStyle name="60% - Accent3 2 7" xfId="1054"/>
    <cellStyle name="60% - Accent3 2 8" xfId="1055"/>
    <cellStyle name="60% - Accent3 2 9" xfId="1056"/>
    <cellStyle name="60% - Accent3 20" xfId="1057"/>
    <cellStyle name="60% - Accent3 21" xfId="1058"/>
    <cellStyle name="60% - Accent3 22" xfId="1059"/>
    <cellStyle name="60% - Accent3 23" xfId="1060"/>
    <cellStyle name="60% - Accent3 24" xfId="1061"/>
    <cellStyle name="60% - Accent3 25" xfId="1062"/>
    <cellStyle name="60% - Accent3 26" xfId="1063"/>
    <cellStyle name="60% - Accent3 27" xfId="1064"/>
    <cellStyle name="60% - Accent3 28" xfId="1065"/>
    <cellStyle name="60% - Accent3 29" xfId="1066"/>
    <cellStyle name="60% - Accent3 3" xfId="1067"/>
    <cellStyle name="60% - Accent3 3 2" xfId="1068"/>
    <cellStyle name="60% - Accent3 3 3" xfId="1069"/>
    <cellStyle name="60% - Accent3 3 4" xfId="1070"/>
    <cellStyle name="60% - Accent3 30" xfId="1071"/>
    <cellStyle name="60% - Accent3 31" xfId="1072"/>
    <cellStyle name="60% - Accent3 32" xfId="1073"/>
    <cellStyle name="60% - Accent3 33" xfId="1074"/>
    <cellStyle name="60% - Accent3 34" xfId="1075"/>
    <cellStyle name="60% - Accent3 35" xfId="1076"/>
    <cellStyle name="60% - Accent3 36" xfId="1077"/>
    <cellStyle name="60% - Accent3 37" xfId="1078"/>
    <cellStyle name="60% - Accent3 38" xfId="1079"/>
    <cellStyle name="60% - Accent3 39" xfId="1080"/>
    <cellStyle name="60% - Accent3 4" xfId="1081"/>
    <cellStyle name="60% - Accent3 40" xfId="1082"/>
    <cellStyle name="60% - Accent3 41" xfId="1083"/>
    <cellStyle name="60% - Accent3 42" xfId="1084"/>
    <cellStyle name="60% - Accent3 43" xfId="1085"/>
    <cellStyle name="60% - Accent3 5" xfId="1086"/>
    <cellStyle name="60% - Accent3 6" xfId="1087"/>
    <cellStyle name="60% - Accent3 6 2" xfId="1088"/>
    <cellStyle name="60% - Accent3 7" xfId="1089"/>
    <cellStyle name="60% - Accent3 8" xfId="1090"/>
    <cellStyle name="60% - Accent3 9" xfId="1091"/>
    <cellStyle name="60% - Accent4 10" xfId="1092"/>
    <cellStyle name="60% - Accent4 11" xfId="1093"/>
    <cellStyle name="60% - Accent4 12" xfId="1094"/>
    <cellStyle name="60% - Accent4 13" xfId="1095"/>
    <cellStyle name="60% - Accent4 14" xfId="1096"/>
    <cellStyle name="60% - Accent4 15" xfId="1097"/>
    <cellStyle name="60% - Accent4 16" xfId="1098"/>
    <cellStyle name="60% - Accent4 17" xfId="1099"/>
    <cellStyle name="60% - Accent4 18" xfId="1100"/>
    <cellStyle name="60% - Accent4 19" xfId="1101"/>
    <cellStyle name="60% - Accent4 2" xfId="1102"/>
    <cellStyle name="60% - Accent4 2 10" xfId="1103"/>
    <cellStyle name="60% - Accent4 2 11" xfId="1104"/>
    <cellStyle name="60% - Accent4 2 2" xfId="1105"/>
    <cellStyle name="60% - Accent4 2 2 2" xfId="1106"/>
    <cellStyle name="60% - Accent4 2 3" xfId="1107"/>
    <cellStyle name="60% - Accent4 2 4" xfId="1108"/>
    <cellStyle name="60% - Accent4 2 5" xfId="1109"/>
    <cellStyle name="60% - Accent4 2 6" xfId="1110"/>
    <cellStyle name="60% - Accent4 2 7" xfId="1111"/>
    <cellStyle name="60% - Accent4 2 8" xfId="1112"/>
    <cellStyle name="60% - Accent4 2 9" xfId="1113"/>
    <cellStyle name="60% - Accent4 20" xfId="1114"/>
    <cellStyle name="60% - Accent4 21" xfId="1115"/>
    <cellStyle name="60% - Accent4 22" xfId="1116"/>
    <cellStyle name="60% - Accent4 23" xfId="1117"/>
    <cellStyle name="60% - Accent4 24" xfId="1118"/>
    <cellStyle name="60% - Accent4 25" xfId="1119"/>
    <cellStyle name="60% - Accent4 26" xfId="1120"/>
    <cellStyle name="60% - Accent4 27" xfId="1121"/>
    <cellStyle name="60% - Accent4 28" xfId="1122"/>
    <cellStyle name="60% - Accent4 29" xfId="1123"/>
    <cellStyle name="60% - Accent4 3" xfId="1124"/>
    <cellStyle name="60% - Accent4 3 2" xfId="1125"/>
    <cellStyle name="60% - Accent4 3 3" xfId="1126"/>
    <cellStyle name="60% - Accent4 3 4" xfId="1127"/>
    <cellStyle name="60% - Accent4 30" xfId="1128"/>
    <cellStyle name="60% - Accent4 31" xfId="1129"/>
    <cellStyle name="60% - Accent4 32" xfId="1130"/>
    <cellStyle name="60% - Accent4 33" xfId="1131"/>
    <cellStyle name="60% - Accent4 34" xfId="1132"/>
    <cellStyle name="60% - Accent4 35" xfId="1133"/>
    <cellStyle name="60% - Accent4 36" xfId="1134"/>
    <cellStyle name="60% - Accent4 37" xfId="1135"/>
    <cellStyle name="60% - Accent4 38" xfId="1136"/>
    <cellStyle name="60% - Accent4 39" xfId="1137"/>
    <cellStyle name="60% - Accent4 4" xfId="1138"/>
    <cellStyle name="60% - Accent4 40" xfId="1139"/>
    <cellStyle name="60% - Accent4 41" xfId="1140"/>
    <cellStyle name="60% - Accent4 42" xfId="1141"/>
    <cellStyle name="60% - Accent4 43" xfId="1142"/>
    <cellStyle name="60% - Accent4 5" xfId="1143"/>
    <cellStyle name="60% - Accent4 6" xfId="1144"/>
    <cellStyle name="60% - Accent4 6 2" xfId="1145"/>
    <cellStyle name="60% - Accent4 7" xfId="1146"/>
    <cellStyle name="60% - Accent4 8" xfId="1147"/>
    <cellStyle name="60% - Accent4 9" xfId="1148"/>
    <cellStyle name="60% - Accent5 10" xfId="1149"/>
    <cellStyle name="60% - Accent5 11" xfId="1150"/>
    <cellStyle name="60% - Accent5 12" xfId="1151"/>
    <cellStyle name="60% - Accent5 13" xfId="1152"/>
    <cellStyle name="60% - Accent5 14" xfId="1153"/>
    <cellStyle name="60% - Accent5 15" xfId="1154"/>
    <cellStyle name="60% - Accent5 16" xfId="1155"/>
    <cellStyle name="60% - Accent5 17" xfId="1156"/>
    <cellStyle name="60% - Accent5 18" xfId="1157"/>
    <cellStyle name="60% - Accent5 19" xfId="1158"/>
    <cellStyle name="60% - Accent5 2" xfId="1159"/>
    <cellStyle name="60% - Accent5 2 10" xfId="1160"/>
    <cellStyle name="60% - Accent5 2 11" xfId="1161"/>
    <cellStyle name="60% - Accent5 2 2" xfId="1162"/>
    <cellStyle name="60% - Accent5 2 2 2" xfId="1163"/>
    <cellStyle name="60% - Accent5 2 3" xfId="1164"/>
    <cellStyle name="60% - Accent5 2 4" xfId="1165"/>
    <cellStyle name="60% - Accent5 2 5" xfId="1166"/>
    <cellStyle name="60% - Accent5 2 6" xfId="1167"/>
    <cellStyle name="60% - Accent5 2 7" xfId="1168"/>
    <cellStyle name="60% - Accent5 2 8" xfId="1169"/>
    <cellStyle name="60% - Accent5 2 9" xfId="1170"/>
    <cellStyle name="60% - Accent5 20" xfId="1171"/>
    <cellStyle name="60% - Accent5 21" xfId="1172"/>
    <cellStyle name="60% - Accent5 22" xfId="1173"/>
    <cellStyle name="60% - Accent5 23" xfId="1174"/>
    <cellStyle name="60% - Accent5 24" xfId="1175"/>
    <cellStyle name="60% - Accent5 25" xfId="1176"/>
    <cellStyle name="60% - Accent5 26" xfId="1177"/>
    <cellStyle name="60% - Accent5 27" xfId="1178"/>
    <cellStyle name="60% - Accent5 28" xfId="1179"/>
    <cellStyle name="60% - Accent5 29" xfId="1180"/>
    <cellStyle name="60% - Accent5 3" xfId="1181"/>
    <cellStyle name="60% - Accent5 3 2" xfId="1182"/>
    <cellStyle name="60% - Accent5 3 3" xfId="1183"/>
    <cellStyle name="60% - Accent5 3 4" xfId="1184"/>
    <cellStyle name="60% - Accent5 30" xfId="1185"/>
    <cellStyle name="60% - Accent5 31" xfId="1186"/>
    <cellStyle name="60% - Accent5 32" xfId="1187"/>
    <cellStyle name="60% - Accent5 33" xfId="1188"/>
    <cellStyle name="60% - Accent5 34" xfId="1189"/>
    <cellStyle name="60% - Accent5 35" xfId="1190"/>
    <cellStyle name="60% - Accent5 36" xfId="1191"/>
    <cellStyle name="60% - Accent5 37" xfId="1192"/>
    <cellStyle name="60% - Accent5 38" xfId="1193"/>
    <cellStyle name="60% - Accent5 39" xfId="1194"/>
    <cellStyle name="60% - Accent5 4" xfId="1195"/>
    <cellStyle name="60% - Accent5 40" xfId="1196"/>
    <cellStyle name="60% - Accent5 41" xfId="1197"/>
    <cellStyle name="60% - Accent5 42" xfId="1198"/>
    <cellStyle name="60% - Accent5 43" xfId="1199"/>
    <cellStyle name="60% - Accent5 5" xfId="1200"/>
    <cellStyle name="60% - Accent5 6" xfId="1201"/>
    <cellStyle name="60% - Accent5 6 2" xfId="1202"/>
    <cellStyle name="60% - Accent5 7" xfId="1203"/>
    <cellStyle name="60% - Accent5 8" xfId="1204"/>
    <cellStyle name="60% - Accent5 9" xfId="1205"/>
    <cellStyle name="60% - Accent6 10" xfId="1206"/>
    <cellStyle name="60% - Accent6 11" xfId="1207"/>
    <cellStyle name="60% - Accent6 12" xfId="1208"/>
    <cellStyle name="60% - Accent6 13" xfId="1209"/>
    <cellStyle name="60% - Accent6 14" xfId="1210"/>
    <cellStyle name="60% - Accent6 15" xfId="1211"/>
    <cellStyle name="60% - Accent6 16" xfId="1212"/>
    <cellStyle name="60% - Accent6 17" xfId="1213"/>
    <cellStyle name="60% - Accent6 18" xfId="1214"/>
    <cellStyle name="60% - Accent6 19" xfId="1215"/>
    <cellStyle name="60% - Accent6 2" xfId="1216"/>
    <cellStyle name="60% - Accent6 2 10" xfId="1217"/>
    <cellStyle name="60% - Accent6 2 11" xfId="1218"/>
    <cellStyle name="60% - Accent6 2 2" xfId="1219"/>
    <cellStyle name="60% - Accent6 2 2 2" xfId="1220"/>
    <cellStyle name="60% - Accent6 2 3" xfId="1221"/>
    <cellStyle name="60% - Accent6 2 4" xfId="1222"/>
    <cellStyle name="60% - Accent6 2 5" xfId="1223"/>
    <cellStyle name="60% - Accent6 2 6" xfId="1224"/>
    <cellStyle name="60% - Accent6 2 7" xfId="1225"/>
    <cellStyle name="60% - Accent6 2 8" xfId="1226"/>
    <cellStyle name="60% - Accent6 2 9" xfId="1227"/>
    <cellStyle name="60% - Accent6 20" xfId="1228"/>
    <cellStyle name="60% - Accent6 21" xfId="1229"/>
    <cellStyle name="60% - Accent6 22" xfId="1230"/>
    <cellStyle name="60% - Accent6 23" xfId="1231"/>
    <cellStyle name="60% - Accent6 24" xfId="1232"/>
    <cellStyle name="60% - Accent6 25" xfId="1233"/>
    <cellStyle name="60% - Accent6 26" xfId="1234"/>
    <cellStyle name="60% - Accent6 27" xfId="1235"/>
    <cellStyle name="60% - Accent6 28" xfId="1236"/>
    <cellStyle name="60% - Accent6 29" xfId="1237"/>
    <cellStyle name="60% - Accent6 3" xfId="1238"/>
    <cellStyle name="60% - Accent6 3 2" xfId="1239"/>
    <cellStyle name="60% - Accent6 3 3" xfId="1240"/>
    <cellStyle name="60% - Accent6 3 4" xfId="1241"/>
    <cellStyle name="60% - Accent6 30" xfId="1242"/>
    <cellStyle name="60% - Accent6 31" xfId="1243"/>
    <cellStyle name="60% - Accent6 32" xfId="1244"/>
    <cellStyle name="60% - Accent6 33" xfId="1245"/>
    <cellStyle name="60% - Accent6 34" xfId="1246"/>
    <cellStyle name="60% - Accent6 35" xfId="1247"/>
    <cellStyle name="60% - Accent6 36" xfId="1248"/>
    <cellStyle name="60% - Accent6 37" xfId="1249"/>
    <cellStyle name="60% - Accent6 38" xfId="1250"/>
    <cellStyle name="60% - Accent6 39" xfId="1251"/>
    <cellStyle name="60% - Accent6 4" xfId="1252"/>
    <cellStyle name="60% - Accent6 40" xfId="1253"/>
    <cellStyle name="60% - Accent6 41" xfId="1254"/>
    <cellStyle name="60% - Accent6 42" xfId="1255"/>
    <cellStyle name="60% - Accent6 43" xfId="1256"/>
    <cellStyle name="60% - Accent6 5" xfId="1257"/>
    <cellStyle name="60% - Accent6 6" xfId="1258"/>
    <cellStyle name="60% - Accent6 6 2" xfId="1259"/>
    <cellStyle name="60% - Accent6 7" xfId="1260"/>
    <cellStyle name="60% - Accent6 8" xfId="1261"/>
    <cellStyle name="60% - Accent6 9" xfId="1262"/>
    <cellStyle name="60% - Akzent1" xfId="1263"/>
    <cellStyle name="60% - Akzent2" xfId="1264"/>
    <cellStyle name="60% - Akzent3" xfId="1265"/>
    <cellStyle name="60% - Akzent4" xfId="1266"/>
    <cellStyle name="60% - Akzent5" xfId="1267"/>
    <cellStyle name="60% - Akzent6" xfId="1268"/>
    <cellStyle name="60% - Cor4 2" xfId="1269"/>
    <cellStyle name="Accent1 10" xfId="1270"/>
    <cellStyle name="Accent1 11" xfId="1271"/>
    <cellStyle name="Accent1 12" xfId="1272"/>
    <cellStyle name="Accent1 13" xfId="1273"/>
    <cellStyle name="Accent1 14" xfId="1274"/>
    <cellStyle name="Accent1 15" xfId="1275"/>
    <cellStyle name="Accent1 16" xfId="1276"/>
    <cellStyle name="Accent1 17" xfId="1277"/>
    <cellStyle name="Accent1 18" xfId="1278"/>
    <cellStyle name="Accent1 19" xfId="1279"/>
    <cellStyle name="Accent1 2" xfId="1280"/>
    <cellStyle name="Accent1 2 10" xfId="1281"/>
    <cellStyle name="Accent1 2 2" xfId="1282"/>
    <cellStyle name="Accent1 2 3" xfId="1283"/>
    <cellStyle name="Accent1 2 4" xfId="1284"/>
    <cellStyle name="Accent1 2 5" xfId="1285"/>
    <cellStyle name="Accent1 2 6" xfId="1286"/>
    <cellStyle name="Accent1 2 7" xfId="1287"/>
    <cellStyle name="Accent1 2 8" xfId="1288"/>
    <cellStyle name="Accent1 2 9" xfId="1289"/>
    <cellStyle name="Accent1 20" xfId="1290"/>
    <cellStyle name="Accent1 21" xfId="1291"/>
    <cellStyle name="Accent1 22" xfId="1292"/>
    <cellStyle name="Accent1 23" xfId="1293"/>
    <cellStyle name="Accent1 24" xfId="1294"/>
    <cellStyle name="Accent1 25" xfId="1295"/>
    <cellStyle name="Accent1 26" xfId="1296"/>
    <cellStyle name="Accent1 27" xfId="1297"/>
    <cellStyle name="Accent1 28" xfId="1298"/>
    <cellStyle name="Accent1 29" xfId="1299"/>
    <cellStyle name="Accent1 3" xfId="1300"/>
    <cellStyle name="Accent1 3 2" xfId="1301"/>
    <cellStyle name="Accent1 3 3" xfId="1302"/>
    <cellStyle name="Accent1 3 4" xfId="1303"/>
    <cellStyle name="Accent1 30" xfId="1304"/>
    <cellStyle name="Accent1 31" xfId="1305"/>
    <cellStyle name="Accent1 32" xfId="1306"/>
    <cellStyle name="Accent1 33" xfId="1307"/>
    <cellStyle name="Accent1 34" xfId="1308"/>
    <cellStyle name="Accent1 35" xfId="1309"/>
    <cellStyle name="Accent1 36" xfId="1310"/>
    <cellStyle name="Accent1 37" xfId="1311"/>
    <cellStyle name="Accent1 38" xfId="1312"/>
    <cellStyle name="Accent1 39" xfId="1313"/>
    <cellStyle name="Accent1 4" xfId="1314"/>
    <cellStyle name="Accent1 40" xfId="1315"/>
    <cellStyle name="Accent1 41" xfId="1316"/>
    <cellStyle name="Accent1 42" xfId="1317"/>
    <cellStyle name="Accent1 43" xfId="1318"/>
    <cellStyle name="Accent1 5" xfId="1319"/>
    <cellStyle name="Accent1 6" xfId="1320"/>
    <cellStyle name="Accent1 7" xfId="1321"/>
    <cellStyle name="Accent1 8" xfId="1322"/>
    <cellStyle name="Accent1 9" xfId="1323"/>
    <cellStyle name="Accent2 10" xfId="1324"/>
    <cellStyle name="Accent2 11" xfId="1325"/>
    <cellStyle name="Accent2 12" xfId="1326"/>
    <cellStyle name="Accent2 13" xfId="1327"/>
    <cellStyle name="Accent2 14" xfId="1328"/>
    <cellStyle name="Accent2 15" xfId="1329"/>
    <cellStyle name="Accent2 16" xfId="1330"/>
    <cellStyle name="Accent2 17" xfId="1331"/>
    <cellStyle name="Accent2 18" xfId="1332"/>
    <cellStyle name="Accent2 19" xfId="1333"/>
    <cellStyle name="Accent2 2" xfId="1334"/>
    <cellStyle name="Accent2 2 10" xfId="1335"/>
    <cellStyle name="Accent2 2 2" xfId="1336"/>
    <cellStyle name="Accent2 2 3" xfId="1337"/>
    <cellStyle name="Accent2 2 4" xfId="1338"/>
    <cellStyle name="Accent2 2 5" xfId="1339"/>
    <cellStyle name="Accent2 2 6" xfId="1340"/>
    <cellStyle name="Accent2 2 7" xfId="1341"/>
    <cellStyle name="Accent2 2 8" xfId="1342"/>
    <cellStyle name="Accent2 2 9" xfId="1343"/>
    <cellStyle name="Accent2 20" xfId="1344"/>
    <cellStyle name="Accent2 21" xfId="1345"/>
    <cellStyle name="Accent2 22" xfId="1346"/>
    <cellStyle name="Accent2 23" xfId="1347"/>
    <cellStyle name="Accent2 24" xfId="1348"/>
    <cellStyle name="Accent2 25" xfId="1349"/>
    <cellStyle name="Accent2 26" xfId="1350"/>
    <cellStyle name="Accent2 27" xfId="1351"/>
    <cellStyle name="Accent2 28" xfId="1352"/>
    <cellStyle name="Accent2 29" xfId="1353"/>
    <cellStyle name="Accent2 3" xfId="1354"/>
    <cellStyle name="Accent2 3 2" xfId="1355"/>
    <cellStyle name="Accent2 3 3" xfId="1356"/>
    <cellStyle name="Accent2 3 4" xfId="1357"/>
    <cellStyle name="Accent2 30" xfId="1358"/>
    <cellStyle name="Accent2 31" xfId="1359"/>
    <cellStyle name="Accent2 32" xfId="1360"/>
    <cellStyle name="Accent2 33" xfId="1361"/>
    <cellStyle name="Accent2 34" xfId="1362"/>
    <cellStyle name="Accent2 35" xfId="1363"/>
    <cellStyle name="Accent2 36" xfId="1364"/>
    <cellStyle name="Accent2 37" xfId="1365"/>
    <cellStyle name="Accent2 38" xfId="1366"/>
    <cellStyle name="Accent2 39" xfId="1367"/>
    <cellStyle name="Accent2 4" xfId="1368"/>
    <cellStyle name="Accent2 40" xfId="1369"/>
    <cellStyle name="Accent2 41" xfId="1370"/>
    <cellStyle name="Accent2 42" xfId="1371"/>
    <cellStyle name="Accent2 43" xfId="1372"/>
    <cellStyle name="Accent2 5" xfId="1373"/>
    <cellStyle name="Accent2 6" xfId="1374"/>
    <cellStyle name="Accent2 7" xfId="1375"/>
    <cellStyle name="Accent2 8" xfId="1376"/>
    <cellStyle name="Accent2 9" xfId="1377"/>
    <cellStyle name="Accent3 10" xfId="1378"/>
    <cellStyle name="Accent3 11" xfId="1379"/>
    <cellStyle name="Accent3 12" xfId="1380"/>
    <cellStyle name="Accent3 13" xfId="1381"/>
    <cellStyle name="Accent3 14" xfId="1382"/>
    <cellStyle name="Accent3 15" xfId="1383"/>
    <cellStyle name="Accent3 16" xfId="1384"/>
    <cellStyle name="Accent3 17" xfId="1385"/>
    <cellStyle name="Accent3 18" xfId="1386"/>
    <cellStyle name="Accent3 19" xfId="1387"/>
    <cellStyle name="Accent3 2" xfId="1388"/>
    <cellStyle name="Accent3 2 10" xfId="1389"/>
    <cellStyle name="Accent3 2 2" xfId="1390"/>
    <cellStyle name="Accent3 2 3" xfId="1391"/>
    <cellStyle name="Accent3 2 4" xfId="1392"/>
    <cellStyle name="Accent3 2 5" xfId="1393"/>
    <cellStyle name="Accent3 2 6" xfId="1394"/>
    <cellStyle name="Accent3 2 7" xfId="1395"/>
    <cellStyle name="Accent3 2 8" xfId="1396"/>
    <cellStyle name="Accent3 2 9" xfId="1397"/>
    <cellStyle name="Accent3 20" xfId="1398"/>
    <cellStyle name="Accent3 21" xfId="1399"/>
    <cellStyle name="Accent3 22" xfId="1400"/>
    <cellStyle name="Accent3 23" xfId="1401"/>
    <cellStyle name="Accent3 24" xfId="1402"/>
    <cellStyle name="Accent3 25" xfId="1403"/>
    <cellStyle name="Accent3 26" xfId="1404"/>
    <cellStyle name="Accent3 27" xfId="1405"/>
    <cellStyle name="Accent3 28" xfId="1406"/>
    <cellStyle name="Accent3 29" xfId="1407"/>
    <cellStyle name="Accent3 3" xfId="1408"/>
    <cellStyle name="Accent3 3 2" xfId="1409"/>
    <cellStyle name="Accent3 3 3" xfId="1410"/>
    <cellStyle name="Accent3 3 4" xfId="1411"/>
    <cellStyle name="Accent3 30" xfId="1412"/>
    <cellStyle name="Accent3 31" xfId="1413"/>
    <cellStyle name="Accent3 32" xfId="1414"/>
    <cellStyle name="Accent3 33" xfId="1415"/>
    <cellStyle name="Accent3 34" xfId="1416"/>
    <cellStyle name="Accent3 35" xfId="1417"/>
    <cellStyle name="Accent3 36" xfId="1418"/>
    <cellStyle name="Accent3 37" xfId="1419"/>
    <cellStyle name="Accent3 38" xfId="1420"/>
    <cellStyle name="Accent3 39" xfId="1421"/>
    <cellStyle name="Accent3 4" xfId="1422"/>
    <cellStyle name="Accent3 40" xfId="1423"/>
    <cellStyle name="Accent3 41" xfId="1424"/>
    <cellStyle name="Accent3 42" xfId="1425"/>
    <cellStyle name="Accent3 43" xfId="1426"/>
    <cellStyle name="Accent3 5" xfId="1427"/>
    <cellStyle name="Accent3 6" xfId="1428"/>
    <cellStyle name="Accent3 7" xfId="1429"/>
    <cellStyle name="Accent3 8" xfId="1430"/>
    <cellStyle name="Accent3 9" xfId="1431"/>
    <cellStyle name="Accent4 10" xfId="1432"/>
    <cellStyle name="Accent4 11" xfId="1433"/>
    <cellStyle name="Accent4 12" xfId="1434"/>
    <cellStyle name="Accent4 13" xfId="1435"/>
    <cellStyle name="Accent4 14" xfId="1436"/>
    <cellStyle name="Accent4 15" xfId="1437"/>
    <cellStyle name="Accent4 16" xfId="1438"/>
    <cellStyle name="Accent4 17" xfId="1439"/>
    <cellStyle name="Accent4 18" xfId="1440"/>
    <cellStyle name="Accent4 19" xfId="1441"/>
    <cellStyle name="Accent4 2" xfId="1442"/>
    <cellStyle name="Accent4 2 10" xfId="1443"/>
    <cellStyle name="Accent4 2 2" xfId="1444"/>
    <cellStyle name="Accent4 2 3" xfId="1445"/>
    <cellStyle name="Accent4 2 4" xfId="1446"/>
    <cellStyle name="Accent4 2 5" xfId="1447"/>
    <cellStyle name="Accent4 2 6" xfId="1448"/>
    <cellStyle name="Accent4 2 7" xfId="1449"/>
    <cellStyle name="Accent4 2 8" xfId="1450"/>
    <cellStyle name="Accent4 2 9" xfId="1451"/>
    <cellStyle name="Accent4 20" xfId="1452"/>
    <cellStyle name="Accent4 21" xfId="1453"/>
    <cellStyle name="Accent4 22" xfId="1454"/>
    <cellStyle name="Accent4 23" xfId="1455"/>
    <cellStyle name="Accent4 24" xfId="1456"/>
    <cellStyle name="Accent4 25" xfId="1457"/>
    <cellStyle name="Accent4 26" xfId="1458"/>
    <cellStyle name="Accent4 27" xfId="1459"/>
    <cellStyle name="Accent4 28" xfId="1460"/>
    <cellStyle name="Accent4 29" xfId="1461"/>
    <cellStyle name="Accent4 3" xfId="1462"/>
    <cellStyle name="Accent4 3 2" xfId="1463"/>
    <cellStyle name="Accent4 3 3" xfId="1464"/>
    <cellStyle name="Accent4 3 4" xfId="1465"/>
    <cellStyle name="Accent4 30" xfId="1466"/>
    <cellStyle name="Accent4 31" xfId="1467"/>
    <cellStyle name="Accent4 32" xfId="1468"/>
    <cellStyle name="Accent4 33" xfId="1469"/>
    <cellStyle name="Accent4 34" xfId="1470"/>
    <cellStyle name="Accent4 35" xfId="1471"/>
    <cellStyle name="Accent4 36" xfId="1472"/>
    <cellStyle name="Accent4 37" xfId="1473"/>
    <cellStyle name="Accent4 38" xfId="1474"/>
    <cellStyle name="Accent4 39" xfId="1475"/>
    <cellStyle name="Accent4 4" xfId="1476"/>
    <cellStyle name="Accent4 40" xfId="1477"/>
    <cellStyle name="Accent4 41" xfId="1478"/>
    <cellStyle name="Accent4 42" xfId="1479"/>
    <cellStyle name="Accent4 43" xfId="1480"/>
    <cellStyle name="Accent4 5" xfId="1481"/>
    <cellStyle name="Accent4 6" xfId="1482"/>
    <cellStyle name="Accent4 7" xfId="1483"/>
    <cellStyle name="Accent4 8" xfId="1484"/>
    <cellStyle name="Accent4 9" xfId="1485"/>
    <cellStyle name="Accent5 10" xfId="1486"/>
    <cellStyle name="Accent5 11" xfId="1487"/>
    <cellStyle name="Accent5 12" xfId="1488"/>
    <cellStyle name="Accent5 13" xfId="1489"/>
    <cellStyle name="Accent5 14" xfId="1490"/>
    <cellStyle name="Accent5 15" xfId="1491"/>
    <cellStyle name="Accent5 16" xfId="1492"/>
    <cellStyle name="Accent5 17" xfId="1493"/>
    <cellStyle name="Accent5 18" xfId="1494"/>
    <cellStyle name="Accent5 19" xfId="1495"/>
    <cellStyle name="Accent5 2" xfId="1496"/>
    <cellStyle name="Accent5 2 10" xfId="1497"/>
    <cellStyle name="Accent5 2 2" xfId="1498"/>
    <cellStyle name="Accent5 2 3" xfId="1499"/>
    <cellStyle name="Accent5 2 4" xfId="1500"/>
    <cellStyle name="Accent5 2 5" xfId="1501"/>
    <cellStyle name="Accent5 2 6" xfId="1502"/>
    <cellStyle name="Accent5 2 7" xfId="1503"/>
    <cellStyle name="Accent5 2 8" xfId="1504"/>
    <cellStyle name="Accent5 2 9" xfId="1505"/>
    <cellStyle name="Accent5 20" xfId="1506"/>
    <cellStyle name="Accent5 21" xfId="1507"/>
    <cellStyle name="Accent5 22" xfId="1508"/>
    <cellStyle name="Accent5 23" xfId="1509"/>
    <cellStyle name="Accent5 24" xfId="1510"/>
    <cellStyle name="Accent5 25" xfId="1511"/>
    <cellStyle name="Accent5 26" xfId="1512"/>
    <cellStyle name="Accent5 27" xfId="1513"/>
    <cellStyle name="Accent5 28" xfId="1514"/>
    <cellStyle name="Accent5 29" xfId="1515"/>
    <cellStyle name="Accent5 3" xfId="1516"/>
    <cellStyle name="Accent5 3 2" xfId="1517"/>
    <cellStyle name="Accent5 30" xfId="1518"/>
    <cellStyle name="Accent5 31" xfId="1519"/>
    <cellStyle name="Accent5 32" xfId="1520"/>
    <cellStyle name="Accent5 33" xfId="1521"/>
    <cellStyle name="Accent5 34" xfId="1522"/>
    <cellStyle name="Accent5 35" xfId="1523"/>
    <cellStyle name="Accent5 36" xfId="1524"/>
    <cellStyle name="Accent5 37" xfId="1525"/>
    <cellStyle name="Accent5 38" xfId="1526"/>
    <cellStyle name="Accent5 39" xfId="1527"/>
    <cellStyle name="Accent5 4" xfId="1528"/>
    <cellStyle name="Accent5 40" xfId="1529"/>
    <cellStyle name="Accent5 41" xfId="1530"/>
    <cellStyle name="Accent5 42" xfId="1531"/>
    <cellStyle name="Accent5 43" xfId="1532"/>
    <cellStyle name="Accent5 5" xfId="1533"/>
    <cellStyle name="Accent5 6" xfId="1534"/>
    <cellStyle name="Accent5 7" xfId="1535"/>
    <cellStyle name="Accent5 8" xfId="1536"/>
    <cellStyle name="Accent5 9" xfId="1537"/>
    <cellStyle name="Accent6 10" xfId="1538"/>
    <cellStyle name="Accent6 11" xfId="1539"/>
    <cellStyle name="Accent6 12" xfId="1540"/>
    <cellStyle name="Accent6 13" xfId="1541"/>
    <cellStyle name="Accent6 14" xfId="1542"/>
    <cellStyle name="Accent6 15" xfId="1543"/>
    <cellStyle name="Accent6 16" xfId="1544"/>
    <cellStyle name="Accent6 17" xfId="1545"/>
    <cellStyle name="Accent6 18" xfId="1546"/>
    <cellStyle name="Accent6 19" xfId="1547"/>
    <cellStyle name="Accent6 2" xfId="1548"/>
    <cellStyle name="Accent6 2 10" xfId="1549"/>
    <cellStyle name="Accent6 2 2" xfId="1550"/>
    <cellStyle name="Accent6 2 3" xfId="1551"/>
    <cellStyle name="Accent6 2 4" xfId="1552"/>
    <cellStyle name="Accent6 2 5" xfId="1553"/>
    <cellStyle name="Accent6 2 6" xfId="1554"/>
    <cellStyle name="Accent6 2 7" xfId="1555"/>
    <cellStyle name="Accent6 2 8" xfId="1556"/>
    <cellStyle name="Accent6 2 9" xfId="1557"/>
    <cellStyle name="Accent6 20" xfId="1558"/>
    <cellStyle name="Accent6 21" xfId="1559"/>
    <cellStyle name="Accent6 22" xfId="1560"/>
    <cellStyle name="Accent6 23" xfId="1561"/>
    <cellStyle name="Accent6 24" xfId="1562"/>
    <cellStyle name="Accent6 25" xfId="1563"/>
    <cellStyle name="Accent6 26" xfId="1564"/>
    <cellStyle name="Accent6 27" xfId="1565"/>
    <cellStyle name="Accent6 28" xfId="1566"/>
    <cellStyle name="Accent6 29" xfId="1567"/>
    <cellStyle name="Accent6 3" xfId="1568"/>
    <cellStyle name="Accent6 3 2" xfId="1569"/>
    <cellStyle name="Accent6 3 3" xfId="1570"/>
    <cellStyle name="Accent6 3 4" xfId="1571"/>
    <cellStyle name="Accent6 30" xfId="1572"/>
    <cellStyle name="Accent6 31" xfId="1573"/>
    <cellStyle name="Accent6 32" xfId="1574"/>
    <cellStyle name="Accent6 33" xfId="1575"/>
    <cellStyle name="Accent6 34" xfId="1576"/>
    <cellStyle name="Accent6 35" xfId="1577"/>
    <cellStyle name="Accent6 36" xfId="1578"/>
    <cellStyle name="Accent6 37" xfId="1579"/>
    <cellStyle name="Accent6 38" xfId="1580"/>
    <cellStyle name="Accent6 39" xfId="1581"/>
    <cellStyle name="Accent6 4" xfId="1582"/>
    <cellStyle name="Accent6 40" xfId="1583"/>
    <cellStyle name="Accent6 41" xfId="1584"/>
    <cellStyle name="Accent6 42" xfId="1585"/>
    <cellStyle name="Accent6 43" xfId="1586"/>
    <cellStyle name="Accent6 5" xfId="1587"/>
    <cellStyle name="Accent6 6" xfId="1588"/>
    <cellStyle name="Accent6 7" xfId="1589"/>
    <cellStyle name="Accent6 8" xfId="1590"/>
    <cellStyle name="Accent6 9" xfId="1591"/>
    <cellStyle name="AggblueBoldCels" xfId="1592"/>
    <cellStyle name="AggblueCels" xfId="1593"/>
    <cellStyle name="AggBoldCells" xfId="1594"/>
    <cellStyle name="AggCels" xfId="1595"/>
    <cellStyle name="AggGreen" xfId="1596"/>
    <cellStyle name="AggGreen12" xfId="1597"/>
    <cellStyle name="AggOrange" xfId="1598"/>
    <cellStyle name="AggOrange9" xfId="1599"/>
    <cellStyle name="AggOrangeLB_2x" xfId="1600"/>
    <cellStyle name="AggOrangeLBorder" xfId="1601"/>
    <cellStyle name="AggOrangeRBorder" xfId="1602"/>
    <cellStyle name="Akzent1" xfId="1603"/>
    <cellStyle name="Akzent2" xfId="1604"/>
    <cellStyle name="Akzent3" xfId="1605"/>
    <cellStyle name="Akzent4" xfId="1606"/>
    <cellStyle name="Akzent5" xfId="1607"/>
    <cellStyle name="Akzent6" xfId="1608"/>
    <cellStyle name="Ausgabe" xfId="1609"/>
    <cellStyle name="Bad 10" xfId="1610"/>
    <cellStyle name="Bad 11" xfId="1611"/>
    <cellStyle name="Bad 12" xfId="1612"/>
    <cellStyle name="Bad 13" xfId="1613"/>
    <cellStyle name="Bad 14" xfId="1614"/>
    <cellStyle name="Bad 15" xfId="1615"/>
    <cellStyle name="Bad 16" xfId="1616"/>
    <cellStyle name="Bad 17" xfId="1617"/>
    <cellStyle name="Bad 18" xfId="1618"/>
    <cellStyle name="Bad 19" xfId="1619"/>
    <cellStyle name="Bad 2" xfId="1620"/>
    <cellStyle name="Bad 2 10" xfId="1621"/>
    <cellStyle name="Bad 2 2" xfId="1622"/>
    <cellStyle name="Bad 2 3" xfId="1623"/>
    <cellStyle name="Bad 2 4" xfId="1624"/>
    <cellStyle name="Bad 2 5" xfId="1625"/>
    <cellStyle name="Bad 2 6" xfId="1626"/>
    <cellStyle name="Bad 2 7" xfId="1627"/>
    <cellStyle name="Bad 2 8" xfId="1628"/>
    <cellStyle name="Bad 2 9" xfId="1629"/>
    <cellStyle name="Bad 20" xfId="1630"/>
    <cellStyle name="Bad 21" xfId="1631"/>
    <cellStyle name="Bad 22" xfId="1632"/>
    <cellStyle name="Bad 23" xfId="1633"/>
    <cellStyle name="Bad 24" xfId="1634"/>
    <cellStyle name="Bad 25" xfId="1635"/>
    <cellStyle name="Bad 26" xfId="1636"/>
    <cellStyle name="Bad 27" xfId="1637"/>
    <cellStyle name="Bad 28" xfId="1638"/>
    <cellStyle name="Bad 29" xfId="1639"/>
    <cellStyle name="Bad 3" xfId="1640"/>
    <cellStyle name="Bad 3 2" xfId="1641"/>
    <cellStyle name="Bad 3 3" xfId="1642"/>
    <cellStyle name="Bad 3 4" xfId="1643"/>
    <cellStyle name="Bad 30" xfId="1644"/>
    <cellStyle name="Bad 31" xfId="1645"/>
    <cellStyle name="Bad 32" xfId="1646"/>
    <cellStyle name="Bad 33" xfId="1647"/>
    <cellStyle name="Bad 34" xfId="1648"/>
    <cellStyle name="Bad 35" xfId="1649"/>
    <cellStyle name="Bad 36" xfId="1650"/>
    <cellStyle name="Bad 37" xfId="1651"/>
    <cellStyle name="Bad 38" xfId="1652"/>
    <cellStyle name="Bad 39" xfId="1653"/>
    <cellStyle name="Bad 4" xfId="1654"/>
    <cellStyle name="Bad 40" xfId="1655"/>
    <cellStyle name="Bad 41" xfId="1656"/>
    <cellStyle name="Bad 42" xfId="1657"/>
    <cellStyle name="Bad 43" xfId="1658"/>
    <cellStyle name="Bad 44" xfId="1659"/>
    <cellStyle name="Bad 5" xfId="1660"/>
    <cellStyle name="Bad 6" xfId="1661"/>
    <cellStyle name="Bad 7" xfId="1662"/>
    <cellStyle name="Bad 8" xfId="1663"/>
    <cellStyle name="Bad 9" xfId="1664"/>
    <cellStyle name="Berechnung" xfId="1665"/>
    <cellStyle name="Bold GHG Numbers (0.00)" xfId="1666"/>
    <cellStyle name="Calculation 10" xfId="1667"/>
    <cellStyle name="Calculation 11" xfId="1668"/>
    <cellStyle name="Calculation 12" xfId="1669"/>
    <cellStyle name="Calculation 13" xfId="1670"/>
    <cellStyle name="Calculation 14" xfId="1671"/>
    <cellStyle name="Calculation 15" xfId="1672"/>
    <cellStyle name="Calculation 16" xfId="1673"/>
    <cellStyle name="Calculation 17" xfId="1674"/>
    <cellStyle name="Calculation 18" xfId="1675"/>
    <cellStyle name="Calculation 19" xfId="1676"/>
    <cellStyle name="Calculation 2" xfId="1677"/>
    <cellStyle name="Calculation 2 10" xfId="1678"/>
    <cellStyle name="Calculation 2 2" xfId="1679"/>
    <cellStyle name="Calculation 2 3" xfId="1680"/>
    <cellStyle name="Calculation 2 4" xfId="1681"/>
    <cellStyle name="Calculation 2 5" xfId="1682"/>
    <cellStyle name="Calculation 2 6" xfId="1683"/>
    <cellStyle name="Calculation 2 7" xfId="1684"/>
    <cellStyle name="Calculation 2 8" xfId="1685"/>
    <cellStyle name="Calculation 2 9" xfId="1686"/>
    <cellStyle name="Calculation 20" xfId="1687"/>
    <cellStyle name="Calculation 21" xfId="1688"/>
    <cellStyle name="Calculation 22" xfId="1689"/>
    <cellStyle name="Calculation 23" xfId="1690"/>
    <cellStyle name="Calculation 24" xfId="1691"/>
    <cellStyle name="Calculation 25" xfId="1692"/>
    <cellStyle name="Calculation 26" xfId="1693"/>
    <cellStyle name="Calculation 27" xfId="1694"/>
    <cellStyle name="Calculation 28" xfId="1695"/>
    <cellStyle name="Calculation 29" xfId="1696"/>
    <cellStyle name="Calculation 3" xfId="1697"/>
    <cellStyle name="Calculation 3 2" xfId="1698"/>
    <cellStyle name="Calculation 3 3" xfId="1699"/>
    <cellStyle name="Calculation 3 4" xfId="1700"/>
    <cellStyle name="Calculation 30" xfId="1701"/>
    <cellStyle name="Calculation 31" xfId="1702"/>
    <cellStyle name="Calculation 32" xfId="1703"/>
    <cellStyle name="Calculation 33" xfId="1704"/>
    <cellStyle name="Calculation 34" xfId="1705"/>
    <cellStyle name="Calculation 35" xfId="1706"/>
    <cellStyle name="Calculation 36" xfId="1707"/>
    <cellStyle name="Calculation 37" xfId="1708"/>
    <cellStyle name="Calculation 38" xfId="1709"/>
    <cellStyle name="Calculation 39" xfId="1710"/>
    <cellStyle name="Calculation 4" xfId="1711"/>
    <cellStyle name="Calculation 40" xfId="1712"/>
    <cellStyle name="Calculation 41" xfId="1713"/>
    <cellStyle name="Calculation 42" xfId="1714"/>
    <cellStyle name="Calculation 43" xfId="1715"/>
    <cellStyle name="Calculation 5" xfId="1716"/>
    <cellStyle name="Calculation 6" xfId="1717"/>
    <cellStyle name="Calculation 7" xfId="1718"/>
    <cellStyle name="Calculation 8" xfId="1719"/>
    <cellStyle name="Calculation 9" xfId="1720"/>
    <cellStyle name="Check Cell 10" xfId="1721"/>
    <cellStyle name="Check Cell 11" xfId="1722"/>
    <cellStyle name="Check Cell 12" xfId="1723"/>
    <cellStyle name="Check Cell 13" xfId="1724"/>
    <cellStyle name="Check Cell 14" xfId="1725"/>
    <cellStyle name="Check Cell 15" xfId="1726"/>
    <cellStyle name="Check Cell 16" xfId="1727"/>
    <cellStyle name="Check Cell 17" xfId="1728"/>
    <cellStyle name="Check Cell 18" xfId="1729"/>
    <cellStyle name="Check Cell 19" xfId="1730"/>
    <cellStyle name="Check Cell 2" xfId="1731"/>
    <cellStyle name="Check Cell 2 10" xfId="1732"/>
    <cellStyle name="Check Cell 2 2" xfId="1733"/>
    <cellStyle name="Check Cell 2 3" xfId="1734"/>
    <cellStyle name="Check Cell 2 4" xfId="1735"/>
    <cellStyle name="Check Cell 2 5" xfId="1736"/>
    <cellStyle name="Check Cell 2 6" xfId="1737"/>
    <cellStyle name="Check Cell 2 7" xfId="1738"/>
    <cellStyle name="Check Cell 2 8" xfId="1739"/>
    <cellStyle name="Check Cell 2 9" xfId="1740"/>
    <cellStyle name="Check Cell 20" xfId="1741"/>
    <cellStyle name="Check Cell 21" xfId="1742"/>
    <cellStyle name="Check Cell 22" xfId="1743"/>
    <cellStyle name="Check Cell 23" xfId="1744"/>
    <cellStyle name="Check Cell 24" xfId="1745"/>
    <cellStyle name="Check Cell 25" xfId="1746"/>
    <cellStyle name="Check Cell 26" xfId="1747"/>
    <cellStyle name="Check Cell 27" xfId="1748"/>
    <cellStyle name="Check Cell 28" xfId="1749"/>
    <cellStyle name="Check Cell 29" xfId="1750"/>
    <cellStyle name="Check Cell 3" xfId="1751"/>
    <cellStyle name="Check Cell 3 2" xfId="1752"/>
    <cellStyle name="Check Cell 30" xfId="1753"/>
    <cellStyle name="Check Cell 31" xfId="1754"/>
    <cellStyle name="Check Cell 32" xfId="1755"/>
    <cellStyle name="Check Cell 33" xfId="1756"/>
    <cellStyle name="Check Cell 34" xfId="1757"/>
    <cellStyle name="Check Cell 35" xfId="1758"/>
    <cellStyle name="Check Cell 36" xfId="1759"/>
    <cellStyle name="Check Cell 37" xfId="1760"/>
    <cellStyle name="Check Cell 38" xfId="1761"/>
    <cellStyle name="Check Cell 39" xfId="1762"/>
    <cellStyle name="Check Cell 4" xfId="1763"/>
    <cellStyle name="Check Cell 40" xfId="1764"/>
    <cellStyle name="Check Cell 41" xfId="1765"/>
    <cellStyle name="Check Cell 42" xfId="1766"/>
    <cellStyle name="Check Cell 43" xfId="1767"/>
    <cellStyle name="Check Cell 5" xfId="1768"/>
    <cellStyle name="Check Cell 6" xfId="1769"/>
    <cellStyle name="Check Cell 7" xfId="1770"/>
    <cellStyle name="Check Cell 8" xfId="1771"/>
    <cellStyle name="Check Cell 9" xfId="1772"/>
    <cellStyle name="coin" xfId="1773"/>
    <cellStyle name="Comma [0] 2 10" xfId="1774"/>
    <cellStyle name="Comma [0] 2 10 2" xfId="1775"/>
    <cellStyle name="Comma [0] 2 10 3" xfId="1776"/>
    <cellStyle name="Comma [0] 2 10 4" xfId="1777"/>
    <cellStyle name="Comma [0] 2 2" xfId="1778"/>
    <cellStyle name="Comma [0] 2 2 2" xfId="1779"/>
    <cellStyle name="Comma [0] 2 2 3" xfId="1780"/>
    <cellStyle name="Comma [0] 2 2 4" xfId="1781"/>
    <cellStyle name="Comma [0] 2 3" xfId="1782"/>
    <cellStyle name="Comma [0] 2 3 2" xfId="1783"/>
    <cellStyle name="Comma [0] 2 3 3" xfId="1784"/>
    <cellStyle name="Comma [0] 2 3 4" xfId="1785"/>
    <cellStyle name="Comma [0] 2 4" xfId="1786"/>
    <cellStyle name="Comma [0] 2 4 2" xfId="1787"/>
    <cellStyle name="Comma [0] 2 4 3" xfId="1788"/>
    <cellStyle name="Comma [0] 2 4 4" xfId="1789"/>
    <cellStyle name="Comma [0] 2 5" xfId="1790"/>
    <cellStyle name="Comma [0] 2 5 2" xfId="1791"/>
    <cellStyle name="Comma [0] 2 5 3" xfId="1792"/>
    <cellStyle name="Comma [0] 2 5 4" xfId="1793"/>
    <cellStyle name="Comma [0] 2 6" xfId="1794"/>
    <cellStyle name="Comma [0] 2 6 2" xfId="1795"/>
    <cellStyle name="Comma [0] 2 6 3" xfId="1796"/>
    <cellStyle name="Comma [0] 2 6 4" xfId="1797"/>
    <cellStyle name="Comma [0] 2 7" xfId="1798"/>
    <cellStyle name="Comma [0] 2 7 2" xfId="1799"/>
    <cellStyle name="Comma [0] 2 7 3" xfId="1800"/>
    <cellStyle name="Comma [0] 2 7 4" xfId="1801"/>
    <cellStyle name="Comma [0] 2 8" xfId="1802"/>
    <cellStyle name="Comma [0] 2 8 2" xfId="1803"/>
    <cellStyle name="Comma [0] 2 8 3" xfId="1804"/>
    <cellStyle name="Comma [0] 2 8 4" xfId="1805"/>
    <cellStyle name="Comma [0] 2 9" xfId="1806"/>
    <cellStyle name="Comma [0] 2 9 2" xfId="1807"/>
    <cellStyle name="Comma [0] 2 9 3" xfId="1808"/>
    <cellStyle name="Comma [0] 2 9 4" xfId="1809"/>
    <cellStyle name="Comma 10" xfId="1810"/>
    <cellStyle name="Comma 10 2" xfId="1811"/>
    <cellStyle name="Comma 10 2 10" xfId="1812"/>
    <cellStyle name="Comma 10 2 10 2" xfId="1813"/>
    <cellStyle name="Comma 10 2 10 3" xfId="1814"/>
    <cellStyle name="Comma 10 2 10 4" xfId="1815"/>
    <cellStyle name="Comma 10 2 11" xfId="1816"/>
    <cellStyle name="Comma 10 2 11 2" xfId="1817"/>
    <cellStyle name="Comma 10 2 11 3" xfId="1818"/>
    <cellStyle name="Comma 10 2 11 4" xfId="1819"/>
    <cellStyle name="Comma 10 2 12" xfId="1820"/>
    <cellStyle name="Comma 10 2 12 2" xfId="1821"/>
    <cellStyle name="Comma 10 2 12 3" xfId="1822"/>
    <cellStyle name="Comma 10 2 12 4" xfId="1823"/>
    <cellStyle name="Comma 10 2 13" xfId="1824"/>
    <cellStyle name="Comma 10 2 13 2" xfId="1825"/>
    <cellStyle name="Comma 10 2 13 3" xfId="1826"/>
    <cellStyle name="Comma 10 2 13 4" xfId="1827"/>
    <cellStyle name="Comma 10 2 14" xfId="1828"/>
    <cellStyle name="Comma 10 2 14 2" xfId="1829"/>
    <cellStyle name="Comma 10 2 14 3" xfId="1830"/>
    <cellStyle name="Comma 10 2 14 4" xfId="1831"/>
    <cellStyle name="Comma 10 2 15" xfId="1832"/>
    <cellStyle name="Comma 10 2 15 2" xfId="1833"/>
    <cellStyle name="Comma 10 2 15 3" xfId="1834"/>
    <cellStyle name="Comma 10 2 15 4" xfId="1835"/>
    <cellStyle name="Comma 10 2 16" xfId="1836"/>
    <cellStyle name="Comma 10 2 16 2" xfId="1837"/>
    <cellStyle name="Comma 10 2 16 3" xfId="1838"/>
    <cellStyle name="Comma 10 2 16 4" xfId="1839"/>
    <cellStyle name="Comma 10 2 17" xfId="1840"/>
    <cellStyle name="Comma 10 2 17 2" xfId="1841"/>
    <cellStyle name="Comma 10 2 17 3" xfId="1842"/>
    <cellStyle name="Comma 10 2 17 4" xfId="1843"/>
    <cellStyle name="Comma 10 2 18" xfId="1844"/>
    <cellStyle name="Comma 10 2 19" xfId="1845"/>
    <cellStyle name="Comma 10 2 2" xfId="1846"/>
    <cellStyle name="Comma 10 2 2 2" xfId="1847"/>
    <cellStyle name="Comma 10 2 2 3" xfId="1848"/>
    <cellStyle name="Comma 10 2 2 4" xfId="1849"/>
    <cellStyle name="Comma 10 2 20" xfId="1850"/>
    <cellStyle name="Comma 10 2 3" xfId="1851"/>
    <cellStyle name="Comma 10 2 3 2" xfId="1852"/>
    <cellStyle name="Comma 10 2 3 3" xfId="1853"/>
    <cellStyle name="Comma 10 2 3 4" xfId="1854"/>
    <cellStyle name="Comma 10 2 4" xfId="1855"/>
    <cellStyle name="Comma 10 2 4 2" xfId="1856"/>
    <cellStyle name="Comma 10 2 4 3" xfId="1857"/>
    <cellStyle name="Comma 10 2 4 4" xfId="1858"/>
    <cellStyle name="Comma 10 2 5" xfId="1859"/>
    <cellStyle name="Comma 10 2 5 2" xfId="1860"/>
    <cellStyle name="Comma 10 2 5 3" xfId="1861"/>
    <cellStyle name="Comma 10 2 5 4" xfId="1862"/>
    <cellStyle name="Comma 10 2 6" xfId="1863"/>
    <cellStyle name="Comma 10 2 6 2" xfId="1864"/>
    <cellStyle name="Comma 10 2 6 3" xfId="1865"/>
    <cellStyle name="Comma 10 2 6 4" xfId="1866"/>
    <cellStyle name="Comma 10 2 7" xfId="1867"/>
    <cellStyle name="Comma 10 2 7 2" xfId="1868"/>
    <cellStyle name="Comma 10 2 7 3" xfId="1869"/>
    <cellStyle name="Comma 10 2 7 4" xfId="1870"/>
    <cellStyle name="Comma 10 2 8" xfId="1871"/>
    <cellStyle name="Comma 10 2 8 2" xfId="1872"/>
    <cellStyle name="Comma 10 2 8 3" xfId="1873"/>
    <cellStyle name="Comma 10 2 8 4" xfId="1874"/>
    <cellStyle name="Comma 10 2 9" xfId="1875"/>
    <cellStyle name="Comma 10 2 9 2" xfId="1876"/>
    <cellStyle name="Comma 10 2 9 3" xfId="1877"/>
    <cellStyle name="Comma 10 2 9 4" xfId="1878"/>
    <cellStyle name="Comma 10 3" xfId="1879"/>
    <cellStyle name="Comma 10 3 10" xfId="1880"/>
    <cellStyle name="Comma 10 3 10 2" xfId="1881"/>
    <cellStyle name="Comma 10 3 10 3" xfId="1882"/>
    <cellStyle name="Comma 10 3 10 4" xfId="1883"/>
    <cellStyle name="Comma 10 3 11" xfId="1884"/>
    <cellStyle name="Comma 10 3 11 2" xfId="1885"/>
    <cellStyle name="Comma 10 3 11 3" xfId="1886"/>
    <cellStyle name="Comma 10 3 11 4" xfId="1887"/>
    <cellStyle name="Comma 10 3 12" xfId="1888"/>
    <cellStyle name="Comma 10 3 12 2" xfId="1889"/>
    <cellStyle name="Comma 10 3 12 3" xfId="1890"/>
    <cellStyle name="Comma 10 3 12 4" xfId="1891"/>
    <cellStyle name="Comma 10 3 13" xfId="1892"/>
    <cellStyle name="Comma 10 3 13 2" xfId="1893"/>
    <cellStyle name="Comma 10 3 13 3" xfId="1894"/>
    <cellStyle name="Comma 10 3 13 4" xfId="1895"/>
    <cellStyle name="Comma 10 3 14" xfId="1896"/>
    <cellStyle name="Comma 10 3 14 2" xfId="1897"/>
    <cellStyle name="Comma 10 3 14 3" xfId="1898"/>
    <cellStyle name="Comma 10 3 14 4" xfId="1899"/>
    <cellStyle name="Comma 10 3 15" xfId="1900"/>
    <cellStyle name="Comma 10 3 15 2" xfId="1901"/>
    <cellStyle name="Comma 10 3 15 3" xfId="1902"/>
    <cellStyle name="Comma 10 3 15 4" xfId="1903"/>
    <cellStyle name="Comma 10 3 16" xfId="1904"/>
    <cellStyle name="Comma 10 3 16 2" xfId="1905"/>
    <cellStyle name="Comma 10 3 16 3" xfId="1906"/>
    <cellStyle name="Comma 10 3 16 4" xfId="1907"/>
    <cellStyle name="Comma 10 3 17" xfId="1908"/>
    <cellStyle name="Comma 10 3 17 2" xfId="1909"/>
    <cellStyle name="Comma 10 3 17 3" xfId="1910"/>
    <cellStyle name="Comma 10 3 17 4" xfId="1911"/>
    <cellStyle name="Comma 10 3 18" xfId="1912"/>
    <cellStyle name="Comma 10 3 19" xfId="1913"/>
    <cellStyle name="Comma 10 3 2" xfId="1914"/>
    <cellStyle name="Comma 10 3 2 2" xfId="1915"/>
    <cellStyle name="Comma 10 3 2 3" xfId="1916"/>
    <cellStyle name="Comma 10 3 2 4" xfId="1917"/>
    <cellStyle name="Comma 10 3 20" xfId="1918"/>
    <cellStyle name="Comma 10 3 3" xfId="1919"/>
    <cellStyle name="Comma 10 3 3 2" xfId="1920"/>
    <cellStyle name="Comma 10 3 3 3" xfId="1921"/>
    <cellStyle name="Comma 10 3 3 4" xfId="1922"/>
    <cellStyle name="Comma 10 3 4" xfId="1923"/>
    <cellStyle name="Comma 10 3 4 2" xfId="1924"/>
    <cellStyle name="Comma 10 3 4 3" xfId="1925"/>
    <cellStyle name="Comma 10 3 4 4" xfId="1926"/>
    <cellStyle name="Comma 10 3 5" xfId="1927"/>
    <cellStyle name="Comma 10 3 5 2" xfId="1928"/>
    <cellStyle name="Comma 10 3 5 3" xfId="1929"/>
    <cellStyle name="Comma 10 3 5 4" xfId="1930"/>
    <cellStyle name="Comma 10 3 6" xfId="1931"/>
    <cellStyle name="Comma 10 3 6 2" xfId="1932"/>
    <cellStyle name="Comma 10 3 6 3" xfId="1933"/>
    <cellStyle name="Comma 10 3 6 4" xfId="1934"/>
    <cellStyle name="Comma 10 3 7" xfId="1935"/>
    <cellStyle name="Comma 10 3 7 2" xfId="1936"/>
    <cellStyle name="Comma 10 3 7 3" xfId="1937"/>
    <cellStyle name="Comma 10 3 7 4" xfId="1938"/>
    <cellStyle name="Comma 10 3 8" xfId="1939"/>
    <cellStyle name="Comma 10 3 8 2" xfId="1940"/>
    <cellStyle name="Comma 10 3 8 3" xfId="1941"/>
    <cellStyle name="Comma 10 3 8 4" xfId="1942"/>
    <cellStyle name="Comma 10 3 9" xfId="1943"/>
    <cellStyle name="Comma 10 3 9 2" xfId="1944"/>
    <cellStyle name="Comma 10 3 9 3" xfId="1945"/>
    <cellStyle name="Comma 10 3 9 4" xfId="1946"/>
    <cellStyle name="Comma 10 4" xfId="1947"/>
    <cellStyle name="Comma 10 4 10" xfId="1948"/>
    <cellStyle name="Comma 10 4 10 2" xfId="1949"/>
    <cellStyle name="Comma 10 4 10 3" xfId="1950"/>
    <cellStyle name="Comma 10 4 10 4" xfId="1951"/>
    <cellStyle name="Comma 10 4 11" xfId="1952"/>
    <cellStyle name="Comma 10 4 11 2" xfId="1953"/>
    <cellStyle name="Comma 10 4 11 3" xfId="1954"/>
    <cellStyle name="Comma 10 4 11 4" xfId="1955"/>
    <cellStyle name="Comma 10 4 12" xfId="1956"/>
    <cellStyle name="Comma 10 4 12 2" xfId="1957"/>
    <cellStyle name="Comma 10 4 12 3" xfId="1958"/>
    <cellStyle name="Comma 10 4 12 4" xfId="1959"/>
    <cellStyle name="Comma 10 4 13" xfId="1960"/>
    <cellStyle name="Comma 10 4 13 2" xfId="1961"/>
    <cellStyle name="Comma 10 4 13 3" xfId="1962"/>
    <cellStyle name="Comma 10 4 13 4" xfId="1963"/>
    <cellStyle name="Comma 10 4 14" xfId="1964"/>
    <cellStyle name="Comma 10 4 14 2" xfId="1965"/>
    <cellStyle name="Comma 10 4 14 3" xfId="1966"/>
    <cellStyle name="Comma 10 4 14 4" xfId="1967"/>
    <cellStyle name="Comma 10 4 15" xfId="1968"/>
    <cellStyle name="Comma 10 4 15 2" xfId="1969"/>
    <cellStyle name="Comma 10 4 15 3" xfId="1970"/>
    <cellStyle name="Comma 10 4 15 4" xfId="1971"/>
    <cellStyle name="Comma 10 4 16" xfId="1972"/>
    <cellStyle name="Comma 10 4 16 2" xfId="1973"/>
    <cellStyle name="Comma 10 4 16 3" xfId="1974"/>
    <cellStyle name="Comma 10 4 16 4" xfId="1975"/>
    <cellStyle name="Comma 10 4 17" xfId="1976"/>
    <cellStyle name="Comma 10 4 17 2" xfId="1977"/>
    <cellStyle name="Comma 10 4 17 3" xfId="1978"/>
    <cellStyle name="Comma 10 4 17 4" xfId="1979"/>
    <cellStyle name="Comma 10 4 18" xfId="1980"/>
    <cellStyle name="Comma 10 4 19" xfId="1981"/>
    <cellStyle name="Comma 10 4 2" xfId="1982"/>
    <cellStyle name="Comma 10 4 2 2" xfId="1983"/>
    <cellStyle name="Comma 10 4 2 3" xfId="1984"/>
    <cellStyle name="Comma 10 4 2 4" xfId="1985"/>
    <cellStyle name="Comma 10 4 20" xfId="1986"/>
    <cellStyle name="Comma 10 4 3" xfId="1987"/>
    <cellStyle name="Comma 10 4 3 2" xfId="1988"/>
    <cellStyle name="Comma 10 4 3 3" xfId="1989"/>
    <cellStyle name="Comma 10 4 3 4" xfId="1990"/>
    <cellStyle name="Comma 10 4 4" xfId="1991"/>
    <cellStyle name="Comma 10 4 4 2" xfId="1992"/>
    <cellStyle name="Comma 10 4 4 3" xfId="1993"/>
    <cellStyle name="Comma 10 4 4 4" xfId="1994"/>
    <cellStyle name="Comma 10 4 5" xfId="1995"/>
    <cellStyle name="Comma 10 4 5 2" xfId="1996"/>
    <cellStyle name="Comma 10 4 5 3" xfId="1997"/>
    <cellStyle name="Comma 10 4 5 4" xfId="1998"/>
    <cellStyle name="Comma 10 4 6" xfId="1999"/>
    <cellStyle name="Comma 10 4 6 2" xfId="2000"/>
    <cellStyle name="Comma 10 4 6 3" xfId="2001"/>
    <cellStyle name="Comma 10 4 6 4" xfId="2002"/>
    <cellStyle name="Comma 10 4 7" xfId="2003"/>
    <cellStyle name="Comma 10 4 7 2" xfId="2004"/>
    <cellStyle name="Comma 10 4 7 3" xfId="2005"/>
    <cellStyle name="Comma 10 4 7 4" xfId="2006"/>
    <cellStyle name="Comma 10 4 8" xfId="2007"/>
    <cellStyle name="Comma 10 4 8 2" xfId="2008"/>
    <cellStyle name="Comma 10 4 8 3" xfId="2009"/>
    <cellStyle name="Comma 10 4 8 4" xfId="2010"/>
    <cellStyle name="Comma 10 4 9" xfId="2011"/>
    <cellStyle name="Comma 10 4 9 2" xfId="2012"/>
    <cellStyle name="Comma 10 4 9 3" xfId="2013"/>
    <cellStyle name="Comma 10 4 9 4" xfId="2014"/>
    <cellStyle name="Comma 10 5" xfId="2015"/>
    <cellStyle name="Comma 10 5 10" xfId="2016"/>
    <cellStyle name="Comma 10 5 10 2" xfId="2017"/>
    <cellStyle name="Comma 10 5 10 3" xfId="2018"/>
    <cellStyle name="Comma 10 5 10 4" xfId="2019"/>
    <cellStyle name="Comma 10 5 11" xfId="2020"/>
    <cellStyle name="Comma 10 5 11 2" xfId="2021"/>
    <cellStyle name="Comma 10 5 11 3" xfId="2022"/>
    <cellStyle name="Comma 10 5 11 4" xfId="2023"/>
    <cellStyle name="Comma 10 5 12" xfId="2024"/>
    <cellStyle name="Comma 10 5 12 2" xfId="2025"/>
    <cellStyle name="Comma 10 5 12 3" xfId="2026"/>
    <cellStyle name="Comma 10 5 12 4" xfId="2027"/>
    <cellStyle name="Comma 10 5 13" xfId="2028"/>
    <cellStyle name="Comma 10 5 13 2" xfId="2029"/>
    <cellStyle name="Comma 10 5 13 3" xfId="2030"/>
    <cellStyle name="Comma 10 5 13 4" xfId="2031"/>
    <cellStyle name="Comma 10 5 14" xfId="2032"/>
    <cellStyle name="Comma 10 5 14 2" xfId="2033"/>
    <cellStyle name="Comma 10 5 14 3" xfId="2034"/>
    <cellStyle name="Comma 10 5 14 4" xfId="2035"/>
    <cellStyle name="Comma 10 5 15" xfId="2036"/>
    <cellStyle name="Comma 10 5 15 2" xfId="2037"/>
    <cellStyle name="Comma 10 5 15 3" xfId="2038"/>
    <cellStyle name="Comma 10 5 15 4" xfId="2039"/>
    <cellStyle name="Comma 10 5 16" xfId="2040"/>
    <cellStyle name="Comma 10 5 16 2" xfId="2041"/>
    <cellStyle name="Comma 10 5 16 3" xfId="2042"/>
    <cellStyle name="Comma 10 5 16 4" xfId="2043"/>
    <cellStyle name="Comma 10 5 17" xfId="2044"/>
    <cellStyle name="Comma 10 5 17 2" xfId="2045"/>
    <cellStyle name="Comma 10 5 17 3" xfId="2046"/>
    <cellStyle name="Comma 10 5 17 4" xfId="2047"/>
    <cellStyle name="Comma 10 5 18" xfId="2048"/>
    <cellStyle name="Comma 10 5 19" xfId="2049"/>
    <cellStyle name="Comma 10 5 2" xfId="2050"/>
    <cellStyle name="Comma 10 5 2 2" xfId="2051"/>
    <cellStyle name="Comma 10 5 2 3" xfId="2052"/>
    <cellStyle name="Comma 10 5 2 4" xfId="2053"/>
    <cellStyle name="Comma 10 5 20" xfId="2054"/>
    <cellStyle name="Comma 10 5 3" xfId="2055"/>
    <cellStyle name="Comma 10 5 3 2" xfId="2056"/>
    <cellStyle name="Comma 10 5 3 3" xfId="2057"/>
    <cellStyle name="Comma 10 5 3 4" xfId="2058"/>
    <cellStyle name="Comma 10 5 4" xfId="2059"/>
    <cellStyle name="Comma 10 5 4 2" xfId="2060"/>
    <cellStyle name="Comma 10 5 4 3" xfId="2061"/>
    <cellStyle name="Comma 10 5 4 4" xfId="2062"/>
    <cellStyle name="Comma 10 5 5" xfId="2063"/>
    <cellStyle name="Comma 10 5 5 2" xfId="2064"/>
    <cellStyle name="Comma 10 5 5 3" xfId="2065"/>
    <cellStyle name="Comma 10 5 5 4" xfId="2066"/>
    <cellStyle name="Comma 10 5 6" xfId="2067"/>
    <cellStyle name="Comma 10 5 6 2" xfId="2068"/>
    <cellStyle name="Comma 10 5 6 3" xfId="2069"/>
    <cellStyle name="Comma 10 5 6 4" xfId="2070"/>
    <cellStyle name="Comma 10 5 7" xfId="2071"/>
    <cellStyle name="Comma 10 5 7 2" xfId="2072"/>
    <cellStyle name="Comma 10 5 7 3" xfId="2073"/>
    <cellStyle name="Comma 10 5 7 4" xfId="2074"/>
    <cellStyle name="Comma 10 5 8" xfId="2075"/>
    <cellStyle name="Comma 10 5 8 2" xfId="2076"/>
    <cellStyle name="Comma 10 5 8 3" xfId="2077"/>
    <cellStyle name="Comma 10 5 8 4" xfId="2078"/>
    <cellStyle name="Comma 10 5 9" xfId="2079"/>
    <cellStyle name="Comma 10 5 9 2" xfId="2080"/>
    <cellStyle name="Comma 10 5 9 3" xfId="2081"/>
    <cellStyle name="Comma 10 5 9 4" xfId="2082"/>
    <cellStyle name="Comma 10 6" xfId="2083"/>
    <cellStyle name="Comma 10 6 10" xfId="2084"/>
    <cellStyle name="Comma 10 6 10 2" xfId="2085"/>
    <cellStyle name="Comma 10 6 10 3" xfId="2086"/>
    <cellStyle name="Comma 10 6 10 4" xfId="2087"/>
    <cellStyle name="Comma 10 6 11" xfId="2088"/>
    <cellStyle name="Comma 10 6 11 2" xfId="2089"/>
    <cellStyle name="Comma 10 6 11 3" xfId="2090"/>
    <cellStyle name="Comma 10 6 11 4" xfId="2091"/>
    <cellStyle name="Comma 10 6 12" xfId="2092"/>
    <cellStyle name="Comma 10 6 12 2" xfId="2093"/>
    <cellStyle name="Comma 10 6 12 3" xfId="2094"/>
    <cellStyle name="Comma 10 6 12 4" xfId="2095"/>
    <cellStyle name="Comma 10 6 13" xfId="2096"/>
    <cellStyle name="Comma 10 6 13 2" xfId="2097"/>
    <cellStyle name="Comma 10 6 13 3" xfId="2098"/>
    <cellStyle name="Comma 10 6 13 4" xfId="2099"/>
    <cellStyle name="Comma 10 6 14" xfId="2100"/>
    <cellStyle name="Comma 10 6 14 2" xfId="2101"/>
    <cellStyle name="Comma 10 6 14 3" xfId="2102"/>
    <cellStyle name="Comma 10 6 14 4" xfId="2103"/>
    <cellStyle name="Comma 10 6 15" xfId="2104"/>
    <cellStyle name="Comma 10 6 15 2" xfId="2105"/>
    <cellStyle name="Comma 10 6 15 3" xfId="2106"/>
    <cellStyle name="Comma 10 6 15 4" xfId="2107"/>
    <cellStyle name="Comma 10 6 16" xfId="2108"/>
    <cellStyle name="Comma 10 6 16 2" xfId="2109"/>
    <cellStyle name="Comma 10 6 16 3" xfId="2110"/>
    <cellStyle name="Comma 10 6 16 4" xfId="2111"/>
    <cellStyle name="Comma 10 6 17" xfId="2112"/>
    <cellStyle name="Comma 10 6 17 2" xfId="2113"/>
    <cellStyle name="Comma 10 6 17 3" xfId="2114"/>
    <cellStyle name="Comma 10 6 17 4" xfId="2115"/>
    <cellStyle name="Comma 10 6 18" xfId="2116"/>
    <cellStyle name="Comma 10 6 19" xfId="2117"/>
    <cellStyle name="Comma 10 6 2" xfId="2118"/>
    <cellStyle name="Comma 10 6 2 2" xfId="2119"/>
    <cellStyle name="Comma 10 6 2 3" xfId="2120"/>
    <cellStyle name="Comma 10 6 2 4" xfId="2121"/>
    <cellStyle name="Comma 10 6 20" xfId="2122"/>
    <cellStyle name="Comma 10 6 3" xfId="2123"/>
    <cellStyle name="Comma 10 6 3 2" xfId="2124"/>
    <cellStyle name="Comma 10 6 3 3" xfId="2125"/>
    <cellStyle name="Comma 10 6 3 4" xfId="2126"/>
    <cellStyle name="Comma 10 6 4" xfId="2127"/>
    <cellStyle name="Comma 10 6 4 2" xfId="2128"/>
    <cellStyle name="Comma 10 6 4 3" xfId="2129"/>
    <cellStyle name="Comma 10 6 4 4" xfId="2130"/>
    <cellStyle name="Comma 10 6 5" xfId="2131"/>
    <cellStyle name="Comma 10 6 5 2" xfId="2132"/>
    <cellStyle name="Comma 10 6 5 3" xfId="2133"/>
    <cellStyle name="Comma 10 6 5 4" xfId="2134"/>
    <cellStyle name="Comma 10 6 6" xfId="2135"/>
    <cellStyle name="Comma 10 6 6 2" xfId="2136"/>
    <cellStyle name="Comma 10 6 6 3" xfId="2137"/>
    <cellStyle name="Comma 10 6 6 4" xfId="2138"/>
    <cellStyle name="Comma 10 6 7" xfId="2139"/>
    <cellStyle name="Comma 10 6 7 2" xfId="2140"/>
    <cellStyle name="Comma 10 6 7 3" xfId="2141"/>
    <cellStyle name="Comma 10 6 7 4" xfId="2142"/>
    <cellStyle name="Comma 10 6 8" xfId="2143"/>
    <cellStyle name="Comma 10 6 8 2" xfId="2144"/>
    <cellStyle name="Comma 10 6 8 3" xfId="2145"/>
    <cellStyle name="Comma 10 6 8 4" xfId="2146"/>
    <cellStyle name="Comma 10 6 9" xfId="2147"/>
    <cellStyle name="Comma 10 6 9 2" xfId="2148"/>
    <cellStyle name="Comma 10 6 9 3" xfId="2149"/>
    <cellStyle name="Comma 10 6 9 4" xfId="2150"/>
    <cellStyle name="Comma 10 7" xfId="2151"/>
    <cellStyle name="Comma 10 7 10" xfId="2152"/>
    <cellStyle name="Comma 10 7 10 2" xfId="2153"/>
    <cellStyle name="Comma 10 7 10 3" xfId="2154"/>
    <cellStyle name="Comma 10 7 10 4" xfId="2155"/>
    <cellStyle name="Comma 10 7 11" xfId="2156"/>
    <cellStyle name="Comma 10 7 11 2" xfId="2157"/>
    <cellStyle name="Comma 10 7 11 3" xfId="2158"/>
    <cellStyle name="Comma 10 7 11 4" xfId="2159"/>
    <cellStyle name="Comma 10 7 12" xfId="2160"/>
    <cellStyle name="Comma 10 7 12 2" xfId="2161"/>
    <cellStyle name="Comma 10 7 12 3" xfId="2162"/>
    <cellStyle name="Comma 10 7 12 4" xfId="2163"/>
    <cellStyle name="Comma 10 7 13" xfId="2164"/>
    <cellStyle name="Comma 10 7 13 2" xfId="2165"/>
    <cellStyle name="Comma 10 7 13 3" xfId="2166"/>
    <cellStyle name="Comma 10 7 13 4" xfId="2167"/>
    <cellStyle name="Comma 10 7 14" xfId="2168"/>
    <cellStyle name="Comma 10 7 14 2" xfId="2169"/>
    <cellStyle name="Comma 10 7 14 3" xfId="2170"/>
    <cellStyle name="Comma 10 7 14 4" xfId="2171"/>
    <cellStyle name="Comma 10 7 15" xfId="2172"/>
    <cellStyle name="Comma 10 7 15 2" xfId="2173"/>
    <cellStyle name="Comma 10 7 15 3" xfId="2174"/>
    <cellStyle name="Comma 10 7 15 4" xfId="2175"/>
    <cellStyle name="Comma 10 7 16" xfId="2176"/>
    <cellStyle name="Comma 10 7 16 2" xfId="2177"/>
    <cellStyle name="Comma 10 7 16 3" xfId="2178"/>
    <cellStyle name="Comma 10 7 16 4" xfId="2179"/>
    <cellStyle name="Comma 10 7 17" xfId="2180"/>
    <cellStyle name="Comma 10 7 17 2" xfId="2181"/>
    <cellStyle name="Comma 10 7 17 3" xfId="2182"/>
    <cellStyle name="Comma 10 7 17 4" xfId="2183"/>
    <cellStyle name="Comma 10 7 18" xfId="2184"/>
    <cellStyle name="Comma 10 7 19" xfId="2185"/>
    <cellStyle name="Comma 10 7 2" xfId="2186"/>
    <cellStyle name="Comma 10 7 2 2" xfId="2187"/>
    <cellStyle name="Comma 10 7 2 3" xfId="2188"/>
    <cellStyle name="Comma 10 7 2 4" xfId="2189"/>
    <cellStyle name="Comma 10 7 20" xfId="2190"/>
    <cellStyle name="Comma 10 7 3" xfId="2191"/>
    <cellStyle name="Comma 10 7 3 2" xfId="2192"/>
    <cellStyle name="Comma 10 7 3 3" xfId="2193"/>
    <cellStyle name="Comma 10 7 3 4" xfId="2194"/>
    <cellStyle name="Comma 10 7 4" xfId="2195"/>
    <cellStyle name="Comma 10 7 4 2" xfId="2196"/>
    <cellStyle name="Comma 10 7 4 3" xfId="2197"/>
    <cellStyle name="Comma 10 7 4 4" xfId="2198"/>
    <cellStyle name="Comma 10 7 5" xfId="2199"/>
    <cellStyle name="Comma 10 7 5 2" xfId="2200"/>
    <cellStyle name="Comma 10 7 5 3" xfId="2201"/>
    <cellStyle name="Comma 10 7 5 4" xfId="2202"/>
    <cellStyle name="Comma 10 7 6" xfId="2203"/>
    <cellStyle name="Comma 10 7 6 2" xfId="2204"/>
    <cellStyle name="Comma 10 7 6 3" xfId="2205"/>
    <cellStyle name="Comma 10 7 6 4" xfId="2206"/>
    <cellStyle name="Comma 10 7 7" xfId="2207"/>
    <cellStyle name="Comma 10 7 7 2" xfId="2208"/>
    <cellStyle name="Comma 10 7 7 3" xfId="2209"/>
    <cellStyle name="Comma 10 7 7 4" xfId="2210"/>
    <cellStyle name="Comma 10 7 8" xfId="2211"/>
    <cellStyle name="Comma 10 7 8 2" xfId="2212"/>
    <cellStyle name="Comma 10 7 8 3" xfId="2213"/>
    <cellStyle name="Comma 10 7 8 4" xfId="2214"/>
    <cellStyle name="Comma 10 7 9" xfId="2215"/>
    <cellStyle name="Comma 10 7 9 2" xfId="2216"/>
    <cellStyle name="Comma 10 7 9 3" xfId="2217"/>
    <cellStyle name="Comma 10 7 9 4" xfId="2218"/>
    <cellStyle name="Comma 10 8" xfId="2219"/>
    <cellStyle name="Comma 10 8 10" xfId="2220"/>
    <cellStyle name="Comma 10 8 10 2" xfId="2221"/>
    <cellStyle name="Comma 10 8 10 3" xfId="2222"/>
    <cellStyle name="Comma 10 8 10 4" xfId="2223"/>
    <cellStyle name="Comma 10 8 11" xfId="2224"/>
    <cellStyle name="Comma 10 8 11 2" xfId="2225"/>
    <cellStyle name="Comma 10 8 11 3" xfId="2226"/>
    <cellStyle name="Comma 10 8 11 4" xfId="2227"/>
    <cellStyle name="Comma 10 8 12" xfId="2228"/>
    <cellStyle name="Comma 10 8 12 2" xfId="2229"/>
    <cellStyle name="Comma 10 8 12 3" xfId="2230"/>
    <cellStyle name="Comma 10 8 12 4" xfId="2231"/>
    <cellStyle name="Comma 10 8 13" xfId="2232"/>
    <cellStyle name="Comma 10 8 13 2" xfId="2233"/>
    <cellStyle name="Comma 10 8 13 3" xfId="2234"/>
    <cellStyle name="Comma 10 8 13 4" xfId="2235"/>
    <cellStyle name="Comma 10 8 14" xfId="2236"/>
    <cellStyle name="Comma 10 8 14 2" xfId="2237"/>
    <cellStyle name="Comma 10 8 14 3" xfId="2238"/>
    <cellStyle name="Comma 10 8 14 4" xfId="2239"/>
    <cellStyle name="Comma 10 8 15" xfId="2240"/>
    <cellStyle name="Comma 10 8 15 2" xfId="2241"/>
    <cellStyle name="Comma 10 8 15 3" xfId="2242"/>
    <cellStyle name="Comma 10 8 15 4" xfId="2243"/>
    <cellStyle name="Comma 10 8 16" xfId="2244"/>
    <cellStyle name="Comma 10 8 16 2" xfId="2245"/>
    <cellStyle name="Comma 10 8 16 3" xfId="2246"/>
    <cellStyle name="Comma 10 8 16 4" xfId="2247"/>
    <cellStyle name="Comma 10 8 17" xfId="2248"/>
    <cellStyle name="Comma 10 8 17 2" xfId="2249"/>
    <cellStyle name="Comma 10 8 17 3" xfId="2250"/>
    <cellStyle name="Comma 10 8 17 4" xfId="2251"/>
    <cellStyle name="Comma 10 8 18" xfId="2252"/>
    <cellStyle name="Comma 10 8 19" xfId="2253"/>
    <cellStyle name="Comma 10 8 2" xfId="2254"/>
    <cellStyle name="Comma 10 8 2 2" xfId="2255"/>
    <cellStyle name="Comma 10 8 2 3" xfId="2256"/>
    <cellStyle name="Comma 10 8 2 4" xfId="2257"/>
    <cellStyle name="Comma 10 8 20" xfId="2258"/>
    <cellStyle name="Comma 10 8 3" xfId="2259"/>
    <cellStyle name="Comma 10 8 3 2" xfId="2260"/>
    <cellStyle name="Comma 10 8 3 3" xfId="2261"/>
    <cellStyle name="Comma 10 8 3 4" xfId="2262"/>
    <cellStyle name="Comma 10 8 4" xfId="2263"/>
    <cellStyle name="Comma 10 8 4 2" xfId="2264"/>
    <cellStyle name="Comma 10 8 4 3" xfId="2265"/>
    <cellStyle name="Comma 10 8 4 4" xfId="2266"/>
    <cellStyle name="Comma 10 8 5" xfId="2267"/>
    <cellStyle name="Comma 10 8 5 2" xfId="2268"/>
    <cellStyle name="Comma 10 8 5 3" xfId="2269"/>
    <cellStyle name="Comma 10 8 5 4" xfId="2270"/>
    <cellStyle name="Comma 10 8 6" xfId="2271"/>
    <cellStyle name="Comma 10 8 6 2" xfId="2272"/>
    <cellStyle name="Comma 10 8 6 3" xfId="2273"/>
    <cellStyle name="Comma 10 8 6 4" xfId="2274"/>
    <cellStyle name="Comma 10 8 7" xfId="2275"/>
    <cellStyle name="Comma 10 8 7 2" xfId="2276"/>
    <cellStyle name="Comma 10 8 7 3" xfId="2277"/>
    <cellStyle name="Comma 10 8 7 4" xfId="2278"/>
    <cellStyle name="Comma 10 8 8" xfId="2279"/>
    <cellStyle name="Comma 10 8 8 2" xfId="2280"/>
    <cellStyle name="Comma 10 8 8 3" xfId="2281"/>
    <cellStyle name="Comma 10 8 8 4" xfId="2282"/>
    <cellStyle name="Comma 10 8 9" xfId="2283"/>
    <cellStyle name="Comma 10 8 9 2" xfId="2284"/>
    <cellStyle name="Comma 10 8 9 3" xfId="2285"/>
    <cellStyle name="Comma 10 8 9 4" xfId="2286"/>
    <cellStyle name="Comma 10 9" xfId="2287"/>
    <cellStyle name="Comma 11" xfId="2288"/>
    <cellStyle name="Comma 11 2" xfId="2289"/>
    <cellStyle name="Comma 11 2 2" xfId="2290"/>
    <cellStyle name="Comma 11 3" xfId="2291"/>
    <cellStyle name="Comma 12" xfId="2292"/>
    <cellStyle name="Comma 12 2" xfId="2293"/>
    <cellStyle name="Comma 12 2 2" xfId="2294"/>
    <cellStyle name="Comma 12 3" xfId="2295"/>
    <cellStyle name="Comma 13" xfId="2296"/>
    <cellStyle name="Comma 13 2" xfId="2297"/>
    <cellStyle name="Comma 13 2 2" xfId="2298"/>
    <cellStyle name="Comma 13 3" xfId="2299"/>
    <cellStyle name="Comma 14" xfId="2300"/>
    <cellStyle name="Comma 14 2" xfId="2301"/>
    <cellStyle name="Comma 14 2 2" xfId="2302"/>
    <cellStyle name="Comma 14 3" xfId="2303"/>
    <cellStyle name="Comma 14 4" xfId="2304"/>
    <cellStyle name="Comma 15" xfId="2305"/>
    <cellStyle name="Comma 15 2" xfId="2306"/>
    <cellStyle name="Comma 15 2 2" xfId="2307"/>
    <cellStyle name="Comma 15 3" xfId="2308"/>
    <cellStyle name="Comma 16" xfId="2309"/>
    <cellStyle name="Comma 16 2" xfId="2310"/>
    <cellStyle name="Comma 16 2 2" xfId="2311"/>
    <cellStyle name="Comma 16 3" xfId="2312"/>
    <cellStyle name="Comma 17" xfId="2313"/>
    <cellStyle name="Comma 17 2" xfId="2314"/>
    <cellStyle name="Comma 17 2 2" xfId="2315"/>
    <cellStyle name="Comma 17 3" xfId="2316"/>
    <cellStyle name="Comma 18" xfId="2317"/>
    <cellStyle name="Comma 18 2" xfId="2318"/>
    <cellStyle name="Comma 18 2 2" xfId="2319"/>
    <cellStyle name="Comma 18 3" xfId="2320"/>
    <cellStyle name="Comma 19" xfId="2321"/>
    <cellStyle name="Comma 19 2" xfId="2322"/>
    <cellStyle name="Comma 19 2 2" xfId="2323"/>
    <cellStyle name="Comma 19 3" xfId="2324"/>
    <cellStyle name="Comma 2" xfId="2325"/>
    <cellStyle name="Comma 2 10" xfId="2326"/>
    <cellStyle name="Comma 2 10 2" xfId="2327"/>
    <cellStyle name="Comma 2 10 3" xfId="2328"/>
    <cellStyle name="Comma 2 10 3 2" xfId="2329"/>
    <cellStyle name="Comma 2 11" xfId="2330"/>
    <cellStyle name="Comma 2 11 2" xfId="2331"/>
    <cellStyle name="Comma 2 11 3" xfId="2332"/>
    <cellStyle name="Comma 2 11 3 2" xfId="2333"/>
    <cellStyle name="Comma 2 12" xfId="2334"/>
    <cellStyle name="Comma 2 12 2" xfId="2335"/>
    <cellStyle name="Comma 2 12 3" xfId="2336"/>
    <cellStyle name="Comma 2 12 3 2" xfId="2337"/>
    <cellStyle name="Comma 2 13" xfId="2338"/>
    <cellStyle name="Comma 2 13 2" xfId="2339"/>
    <cellStyle name="Comma 2 13 3" xfId="2340"/>
    <cellStyle name="Comma 2 13 3 2" xfId="2341"/>
    <cellStyle name="Comma 2 14" xfId="2342"/>
    <cellStyle name="Comma 2 15" xfId="2343"/>
    <cellStyle name="Comma 2 16" xfId="2344"/>
    <cellStyle name="Comma 2 17" xfId="2345"/>
    <cellStyle name="Comma 2 17 2" xfId="2346"/>
    <cellStyle name="Comma 2 17 2 2" xfId="2347"/>
    <cellStyle name="Comma 2 17 3" xfId="2348"/>
    <cellStyle name="Comma 2 18" xfId="2349"/>
    <cellStyle name="Comma 2 18 2" xfId="2350"/>
    <cellStyle name="Comma 2 18 2 2" xfId="2351"/>
    <cellStyle name="Comma 2 18 3" xfId="2352"/>
    <cellStyle name="Comma 2 19" xfId="2353"/>
    <cellStyle name="Comma 2 19 2" xfId="2354"/>
    <cellStyle name="Comma 2 19 2 2" xfId="2355"/>
    <cellStyle name="Comma 2 19 2 2 2" xfId="2356"/>
    <cellStyle name="Comma 2 19 2 3" xfId="2357"/>
    <cellStyle name="Comma 2 19 3" xfId="2358"/>
    <cellStyle name="Comma 2 19 3 2" xfId="2359"/>
    <cellStyle name="Comma 2 19 4" xfId="2360"/>
    <cellStyle name="Comma 2 2" xfId="2361"/>
    <cellStyle name="Comma 2 2 2" xfId="2362"/>
    <cellStyle name="Comma 2 2 2 2" xfId="2363"/>
    <cellStyle name="Comma 2 2 2 2 2" xfId="2364"/>
    <cellStyle name="Comma 2 2 2 3" xfId="2365"/>
    <cellStyle name="Comma 2 2 2 3 2" xfId="2366"/>
    <cellStyle name="Comma 2 2 2 4" xfId="2367"/>
    <cellStyle name="Comma 2 2 2 4 2" xfId="2368"/>
    <cellStyle name="Comma 2 2 2 4 2 2" xfId="2369"/>
    <cellStyle name="Comma 2 2 2 4 3" xfId="2370"/>
    <cellStyle name="Comma 2 2 2 4 3 2" xfId="2371"/>
    <cellStyle name="Comma 2 2 2 4 4" xfId="2372"/>
    <cellStyle name="Comma 2 2 2 5" xfId="2373"/>
    <cellStyle name="Comma 2 2 2 5 2" xfId="2374"/>
    <cellStyle name="Comma 2 2 2 6" xfId="2375"/>
    <cellStyle name="Comma 2 2 2 7" xfId="2376"/>
    <cellStyle name="Comma 2 2 2 7 2" xfId="2377"/>
    <cellStyle name="Comma 2 2 2 8" xfId="2378"/>
    <cellStyle name="Comma 2 2 3" xfId="2379"/>
    <cellStyle name="Comma 2 2 3 2" xfId="2380"/>
    <cellStyle name="Comma 2 2 3 2 2" xfId="2381"/>
    <cellStyle name="Comma 2 2 3 3" xfId="2382"/>
    <cellStyle name="Comma 2 2 3 3 2" xfId="2383"/>
    <cellStyle name="Comma 2 2 3 4" xfId="2384"/>
    <cellStyle name="Comma 2 2 3 4 2" xfId="2385"/>
    <cellStyle name="Comma 2 2 3 4 2 2" xfId="2386"/>
    <cellStyle name="Comma 2 2 3 4 3" xfId="2387"/>
    <cellStyle name="Comma 2 2 3 5" xfId="2388"/>
    <cellStyle name="Comma 2 2 3 5 2" xfId="2389"/>
    <cellStyle name="Comma 2 2 3 6" xfId="2390"/>
    <cellStyle name="Comma 2 2 3 6 2" xfId="2391"/>
    <cellStyle name="Comma 2 2 3 7" xfId="2392"/>
    <cellStyle name="Comma 2 2 3 8" xfId="2393"/>
    <cellStyle name="Comma 2 2 4" xfId="2394"/>
    <cellStyle name="Comma 2 2 4 2" xfId="2395"/>
    <cellStyle name="Comma 2 2 4 2 2" xfId="2396"/>
    <cellStyle name="Comma 2 2 4 3" xfId="2397"/>
    <cellStyle name="Comma 2 2 5" xfId="2398"/>
    <cellStyle name="Comma 2 2 5 2" xfId="2399"/>
    <cellStyle name="Comma 2 2 6" xfId="2400"/>
    <cellStyle name="Comma 2 2 6 2" xfId="2401"/>
    <cellStyle name="Comma 2 2 6 2 2" xfId="2402"/>
    <cellStyle name="Comma 2 2 6 3" xfId="2403"/>
    <cellStyle name="Comma 2 2 6 3 2" xfId="2404"/>
    <cellStyle name="Comma 2 2 6 4" xfId="2405"/>
    <cellStyle name="Comma 2 2 7" xfId="2406"/>
    <cellStyle name="Comma 2 2 7 2" xfId="2407"/>
    <cellStyle name="Comma 2 2 8" xfId="2408"/>
    <cellStyle name="Comma 2 20" xfId="2409"/>
    <cellStyle name="Comma 2 20 2" xfId="2410"/>
    <cellStyle name="Comma 2 20 2 2" xfId="2411"/>
    <cellStyle name="Comma 2 20 3" xfId="2412"/>
    <cellStyle name="Comma 2 21" xfId="2413"/>
    <cellStyle name="Comma 2 21 2" xfId="2414"/>
    <cellStyle name="Comma 2 21 2 2" xfId="2415"/>
    <cellStyle name="Comma 2 21 3" xfId="2416"/>
    <cellStyle name="Comma 2 22" xfId="2417"/>
    <cellStyle name="Comma 2 23" xfId="2418"/>
    <cellStyle name="Comma 2 3" xfId="2419"/>
    <cellStyle name="Comma 2 3 2" xfId="2420"/>
    <cellStyle name="Comma 2 3 2 2" xfId="2421"/>
    <cellStyle name="Comma 2 3 2 2 2" xfId="2422"/>
    <cellStyle name="Comma 2 3 2 2 3" xfId="2423"/>
    <cellStyle name="Comma 2 3 2 3" xfId="2424"/>
    <cellStyle name="Comma 2 3 2 3 2" xfId="2425"/>
    <cellStyle name="Comma 2 3 2 4" xfId="2426"/>
    <cellStyle name="Comma 2 3 2 4 2" xfId="2427"/>
    <cellStyle name="Comma 2 3 2 4 2 2" xfId="2428"/>
    <cellStyle name="Comma 2 3 2 4 3" xfId="2429"/>
    <cellStyle name="Comma 2 3 2 4 3 2" xfId="2430"/>
    <cellStyle name="Comma 2 3 2 4 4" xfId="2431"/>
    <cellStyle name="Comma 2 3 2 4 4 2" xfId="2432"/>
    <cellStyle name="Comma 2 3 2 4 5" xfId="2433"/>
    <cellStyle name="Comma 2 3 2 5" xfId="2434"/>
    <cellStyle name="Comma 2 3 2 5 2" xfId="2435"/>
    <cellStyle name="Comma 2 3 2 6" xfId="2436"/>
    <cellStyle name="Comma 2 3 2 7" xfId="2437"/>
    <cellStyle name="Comma 2 3 3" xfId="2438"/>
    <cellStyle name="Comma 2 3 3 2" xfId="2439"/>
    <cellStyle name="Comma 2 3 3 2 2" xfId="2440"/>
    <cellStyle name="Comma 2 3 3 3" xfId="2441"/>
    <cellStyle name="Comma 2 3 3 3 2" xfId="2442"/>
    <cellStyle name="Comma 2 3 3 4" xfId="2443"/>
    <cellStyle name="Comma 2 3 3 4 2" xfId="2444"/>
    <cellStyle name="Comma 2 3 3 4 2 2" xfId="2445"/>
    <cellStyle name="Comma 2 3 3 4 3" xfId="2446"/>
    <cellStyle name="Comma 2 3 3 5" xfId="2447"/>
    <cellStyle name="Comma 2 3 3 6" xfId="2448"/>
    <cellStyle name="Comma 2 3 4" xfId="2449"/>
    <cellStyle name="Comma 2 3 4 2" xfId="2450"/>
    <cellStyle name="Comma 2 3 4 2 2" xfId="2451"/>
    <cellStyle name="Comma 2 3 4 3" xfId="2452"/>
    <cellStyle name="Comma 2 3 4 4" xfId="2453"/>
    <cellStyle name="Comma 2 3 5" xfId="2454"/>
    <cellStyle name="Comma 2 3 5 2" xfId="2455"/>
    <cellStyle name="Comma 2 3 6" xfId="2456"/>
    <cellStyle name="Comma 2 3 6 2" xfId="2457"/>
    <cellStyle name="Comma 2 3 6 2 2" xfId="2458"/>
    <cellStyle name="Comma 2 3 6 3" xfId="2459"/>
    <cellStyle name="Comma 2 3 7" xfId="2460"/>
    <cellStyle name="Comma 2 4" xfId="2461"/>
    <cellStyle name="Comma 2 4 2" xfId="2462"/>
    <cellStyle name="Comma 2 4 2 2" xfId="2463"/>
    <cellStyle name="Comma 2 4 2 3" xfId="2464"/>
    <cellStyle name="Comma 2 4 2 4" xfId="2465"/>
    <cellStyle name="Comma 2 4 3" xfId="2466"/>
    <cellStyle name="Comma 2 4 3 2" xfId="2467"/>
    <cellStyle name="Comma 2 4 3 3" xfId="2468"/>
    <cellStyle name="Comma 2 4 3 4" xfId="2469"/>
    <cellStyle name="Comma 2 4 4" xfId="2470"/>
    <cellStyle name="Comma 2 4 4 2" xfId="2471"/>
    <cellStyle name="Comma 2 4 4 2 2" xfId="2472"/>
    <cellStyle name="Comma 2 4 4 3" xfId="2473"/>
    <cellStyle name="Comma 2 4 4 3 2" xfId="2474"/>
    <cellStyle name="Comma 2 4 4 4" xfId="2475"/>
    <cellStyle name="Comma 2 4 4 4 2" xfId="2476"/>
    <cellStyle name="Comma 2 4 4 5" xfId="2477"/>
    <cellStyle name="Comma 2 4 4 6" xfId="2478"/>
    <cellStyle name="Comma 2 4 5" xfId="2479"/>
    <cellStyle name="Comma 2 4 5 2" xfId="2480"/>
    <cellStyle name="Comma 2 4 5 3" xfId="2481"/>
    <cellStyle name="Comma 2 4 6" xfId="2482"/>
    <cellStyle name="Comma 2 4 7" xfId="2483"/>
    <cellStyle name="Comma 2 4 7 2" xfId="2484"/>
    <cellStyle name="Comma 2 5" xfId="2485"/>
    <cellStyle name="Comma 2 5 2" xfId="2486"/>
    <cellStyle name="Comma 2 5 2 2" xfId="2487"/>
    <cellStyle name="Comma 2 5 2 3" xfId="2488"/>
    <cellStyle name="Comma 2 5 3" xfId="2489"/>
    <cellStyle name="Comma 2 5 3 2" xfId="2490"/>
    <cellStyle name="Comma 2 5 4" xfId="2491"/>
    <cellStyle name="Comma 2 5 4 2" xfId="2492"/>
    <cellStyle name="Comma 2 5 4 2 2" xfId="2493"/>
    <cellStyle name="Comma 2 5 4 3" xfId="2494"/>
    <cellStyle name="Comma 2 5 5" xfId="2495"/>
    <cellStyle name="Comma 2 5 6" xfId="2496"/>
    <cellStyle name="Comma 2 5 6 2" xfId="2497"/>
    <cellStyle name="Comma 2 6" xfId="2498"/>
    <cellStyle name="Comma 2 6 2" xfId="2499"/>
    <cellStyle name="Comma 2 6 2 2" xfId="2500"/>
    <cellStyle name="Comma 2 6 2 2 2" xfId="2501"/>
    <cellStyle name="Comma 2 6 2 3" xfId="2502"/>
    <cellStyle name="Comma 2 6 2 4" xfId="2503"/>
    <cellStyle name="Comma 2 6 3" xfId="2504"/>
    <cellStyle name="Comma 2 6 4" xfId="2505"/>
    <cellStyle name="Comma 2 6 4 2" xfId="2506"/>
    <cellStyle name="Comma 2 7" xfId="2507"/>
    <cellStyle name="Comma 2 7 2" xfId="2508"/>
    <cellStyle name="Comma 2 7 2 2" xfId="2509"/>
    <cellStyle name="Comma 2 7 2 2 2" xfId="2510"/>
    <cellStyle name="Comma 2 7 2 3" xfId="2511"/>
    <cellStyle name="Comma 2 7 3" xfId="2512"/>
    <cellStyle name="Comma 2 7 4" xfId="2513"/>
    <cellStyle name="Comma 2 7 4 2" xfId="2514"/>
    <cellStyle name="Comma 2 8" xfId="2515"/>
    <cellStyle name="Comma 2 8 2" xfId="2516"/>
    <cellStyle name="Comma 2 8 2 2" xfId="2517"/>
    <cellStyle name="Comma 2 8 3" xfId="2518"/>
    <cellStyle name="Comma 2 8 3 2" xfId="2519"/>
    <cellStyle name="Comma 2 8 4" xfId="2520"/>
    <cellStyle name="Comma 2 8 4 2" xfId="2521"/>
    <cellStyle name="Comma 2 8 5" xfId="2522"/>
    <cellStyle name="Comma 2 8 6" xfId="2523"/>
    <cellStyle name="Comma 2 8 6 2" xfId="2524"/>
    <cellStyle name="Comma 2 9" xfId="2525"/>
    <cellStyle name="Comma 2 9 2" xfId="2526"/>
    <cellStyle name="Comma 2 9 3" xfId="2527"/>
    <cellStyle name="Comma 2 9 3 2" xfId="2528"/>
    <cellStyle name="Comma 3" xfId="2529"/>
    <cellStyle name="Comma 3 10" xfId="2530"/>
    <cellStyle name="Comma 3 10 2" xfId="2531"/>
    <cellStyle name="Comma 3 10 2 2" xfId="2532"/>
    <cellStyle name="Comma 3 10 3" xfId="2533"/>
    <cellStyle name="Comma 3 11" xfId="2534"/>
    <cellStyle name="Comma 3 11 2" xfId="2535"/>
    <cellStyle name="Comma 3 12" xfId="2536"/>
    <cellStyle name="Comma 3 13" xfId="2537"/>
    <cellStyle name="Comma 3 14" xfId="2538"/>
    <cellStyle name="Comma 3 2" xfId="2539"/>
    <cellStyle name="Comma 3 2 2" xfId="2540"/>
    <cellStyle name="Comma 3 2 2 2" xfId="2541"/>
    <cellStyle name="Comma 3 2 2 3" xfId="2542"/>
    <cellStyle name="Comma 3 2 3" xfId="2543"/>
    <cellStyle name="Comma 3 2 3 2" xfId="2544"/>
    <cellStyle name="Comma 3 2 4" xfId="2545"/>
    <cellStyle name="Comma 3 2 5" xfId="2546"/>
    <cellStyle name="Comma 3 2 6" xfId="2547"/>
    <cellStyle name="Comma 3 3" xfId="2548"/>
    <cellStyle name="Comma 3 3 2" xfId="2549"/>
    <cellStyle name="Comma 3 3 2 2" xfId="2550"/>
    <cellStyle name="Comma 3 3 2 3" xfId="2551"/>
    <cellStyle name="Comma 3 3 3" xfId="2552"/>
    <cellStyle name="Comma 3 3 3 2" xfId="2553"/>
    <cellStyle name="Comma 3 3 4" xfId="2554"/>
    <cellStyle name="Comma 3 3 4 2" xfId="2555"/>
    <cellStyle name="Comma 3 3 5" xfId="2556"/>
    <cellStyle name="Comma 3 3 6" xfId="2557"/>
    <cellStyle name="Comma 3 4" xfId="2558"/>
    <cellStyle name="Comma 3 4 2" xfId="2559"/>
    <cellStyle name="Comma 3 4 2 2" xfId="2560"/>
    <cellStyle name="Comma 3 4 2 3" xfId="2561"/>
    <cellStyle name="Comma 3 4 3" xfId="2562"/>
    <cellStyle name="Comma 3 4 4" xfId="2563"/>
    <cellStyle name="Comma 3 5" xfId="2564"/>
    <cellStyle name="Comma 3 5 2" xfId="2565"/>
    <cellStyle name="Comma 3 5 3" xfId="2566"/>
    <cellStyle name="Comma 3 5 4" xfId="2567"/>
    <cellStyle name="Comma 3 6" xfId="2568"/>
    <cellStyle name="Comma 3 6 2" xfId="2569"/>
    <cellStyle name="Comma 3 6 3" xfId="2570"/>
    <cellStyle name="Comma 3 6 4" xfId="2571"/>
    <cellStyle name="Comma 3 7" xfId="2572"/>
    <cellStyle name="Comma 3 7 2" xfId="2573"/>
    <cellStyle name="Comma 3 7 3" xfId="2574"/>
    <cellStyle name="Comma 3 7 4" xfId="2575"/>
    <cellStyle name="Comma 3 8" xfId="2576"/>
    <cellStyle name="Comma 3 8 2" xfId="2577"/>
    <cellStyle name="Comma 3 8 3" xfId="2578"/>
    <cellStyle name="Comma 3 8 4" xfId="2579"/>
    <cellStyle name="Comma 3 9" xfId="2580"/>
    <cellStyle name="Comma 3 9 2" xfId="2581"/>
    <cellStyle name="Comma 3 9 3" xfId="2582"/>
    <cellStyle name="Comma 4" xfId="2583"/>
    <cellStyle name="Comma 4 10" xfId="2584"/>
    <cellStyle name="Comma 4 10 2" xfId="2585"/>
    <cellStyle name="Comma 4 11" xfId="2586"/>
    <cellStyle name="Comma 4 12" xfId="2587"/>
    <cellStyle name="Comma 4 2" xfId="2588"/>
    <cellStyle name="Comma 4 2 2" xfId="2589"/>
    <cellStyle name="Comma 4 2 2 2" xfId="2590"/>
    <cellStyle name="Comma 4 2 2 3" xfId="2591"/>
    <cellStyle name="Comma 4 2 3" xfId="2592"/>
    <cellStyle name="Comma 4 2 4" xfId="2593"/>
    <cellStyle name="Comma 4 2 5" xfId="2594"/>
    <cellStyle name="Comma 4 3" xfId="2595"/>
    <cellStyle name="Comma 4 3 2" xfId="2596"/>
    <cellStyle name="Comma 4 3 3" xfId="2597"/>
    <cellStyle name="Comma 4 3 4" xfId="2598"/>
    <cellStyle name="Comma 4 4" xfId="2599"/>
    <cellStyle name="Comma 4 4 2" xfId="2600"/>
    <cellStyle name="Comma 4 4 3" xfId="2601"/>
    <cellStyle name="Comma 4 4 4" xfId="2602"/>
    <cellStyle name="Comma 4 5" xfId="2603"/>
    <cellStyle name="Comma 4 5 2" xfId="2604"/>
    <cellStyle name="Comma 4 5 3" xfId="2605"/>
    <cellStyle name="Comma 4 5 4" xfId="2606"/>
    <cellStyle name="Comma 4 6" xfId="2607"/>
    <cellStyle name="Comma 4 6 2" xfId="2608"/>
    <cellStyle name="Comma 4 6 3" xfId="2609"/>
    <cellStyle name="Comma 4 6 4" xfId="2610"/>
    <cellStyle name="Comma 4 7" xfId="2611"/>
    <cellStyle name="Comma 4 7 2" xfId="2612"/>
    <cellStyle name="Comma 4 7 3" xfId="2613"/>
    <cellStyle name="Comma 4 7 4" xfId="2614"/>
    <cellStyle name="Comma 4 8" xfId="2615"/>
    <cellStyle name="Comma 4 8 2" xfId="2616"/>
    <cellStyle name="Comma 4 8 3" xfId="2617"/>
    <cellStyle name="Comma 4 8 4" xfId="2618"/>
    <cellStyle name="Comma 4 9" xfId="2619"/>
    <cellStyle name="Comma 4 9 2" xfId="2620"/>
    <cellStyle name="Comma 4 9 3" xfId="2621"/>
    <cellStyle name="Comma 5" xfId="2622"/>
    <cellStyle name="Comma 5 10" xfId="2623"/>
    <cellStyle name="Comma 5 11" xfId="2624"/>
    <cellStyle name="Comma 5 2" xfId="2625"/>
    <cellStyle name="Comma 5 2 2" xfId="2626"/>
    <cellStyle name="Comma 5 2 3" xfId="2627"/>
    <cellStyle name="Comma 5 2 4" xfId="2628"/>
    <cellStyle name="Comma 5 3" xfId="2629"/>
    <cellStyle name="Comma 5 3 2" xfId="2630"/>
    <cellStyle name="Comma 5 3 2 2" xfId="2631"/>
    <cellStyle name="Comma 5 3 2 3" xfId="2632"/>
    <cellStyle name="Comma 5 3 3" xfId="2633"/>
    <cellStyle name="Comma 5 3 4" xfId="2634"/>
    <cellStyle name="Comma 5 4" xfId="2635"/>
    <cellStyle name="Comma 5 4 2" xfId="2636"/>
    <cellStyle name="Comma 5 4 3" xfId="2637"/>
    <cellStyle name="Comma 5 4 4" xfId="2638"/>
    <cellStyle name="Comma 5 5" xfId="2639"/>
    <cellStyle name="Comma 5 5 2" xfId="2640"/>
    <cellStyle name="Comma 5 5 3" xfId="2641"/>
    <cellStyle name="Comma 5 5 4" xfId="2642"/>
    <cellStyle name="Comma 5 6" xfId="2643"/>
    <cellStyle name="Comma 5 6 2" xfId="2644"/>
    <cellStyle name="Comma 5 6 3" xfId="2645"/>
    <cellStyle name="Comma 5 6 4" xfId="2646"/>
    <cellStyle name="Comma 5 7" xfId="2647"/>
    <cellStyle name="Comma 5 7 2" xfId="2648"/>
    <cellStyle name="Comma 5 7 3" xfId="2649"/>
    <cellStyle name="Comma 5 7 4" xfId="2650"/>
    <cellStyle name="Comma 5 8" xfId="2651"/>
    <cellStyle name="Comma 5 8 2" xfId="2652"/>
    <cellStyle name="Comma 5 8 3" xfId="2653"/>
    <cellStyle name="Comma 5 8 4" xfId="2654"/>
    <cellStyle name="Comma 5 9" xfId="2655"/>
    <cellStyle name="Comma 6" xfId="2656"/>
    <cellStyle name="Comma 6 10" xfId="2657"/>
    <cellStyle name="Comma 6 11" xfId="2658"/>
    <cellStyle name="Comma 6 2" xfId="2659"/>
    <cellStyle name="Comma 6 2 2" xfId="2660"/>
    <cellStyle name="Comma 6 2 3" xfId="2661"/>
    <cellStyle name="Comma 6 2 4" xfId="2662"/>
    <cellStyle name="Comma 6 3" xfId="2663"/>
    <cellStyle name="Comma 6 3 2" xfId="2664"/>
    <cellStyle name="Comma 6 3 3" xfId="2665"/>
    <cellStyle name="Comma 6 3 4" xfId="2666"/>
    <cellStyle name="Comma 6 4" xfId="2667"/>
    <cellStyle name="Comma 6 4 2" xfId="2668"/>
    <cellStyle name="Comma 6 4 3" xfId="2669"/>
    <cellStyle name="Comma 6 4 4" xfId="2670"/>
    <cellStyle name="Comma 6 5" xfId="2671"/>
    <cellStyle name="Comma 6 5 2" xfId="2672"/>
    <cellStyle name="Comma 6 5 3" xfId="2673"/>
    <cellStyle name="Comma 6 5 4" xfId="2674"/>
    <cellStyle name="Comma 6 6" xfId="2675"/>
    <cellStyle name="Comma 6 6 2" xfId="2676"/>
    <cellStyle name="Comma 6 6 3" xfId="2677"/>
    <cellStyle name="Comma 6 6 4" xfId="2678"/>
    <cellStyle name="Comma 6 7" xfId="2679"/>
    <cellStyle name="Comma 6 7 2" xfId="2680"/>
    <cellStyle name="Comma 6 7 3" xfId="2681"/>
    <cellStyle name="Comma 6 7 4" xfId="2682"/>
    <cellStyle name="Comma 6 8" xfId="2683"/>
    <cellStyle name="Comma 6 8 2" xfId="2684"/>
    <cellStyle name="Comma 6 8 3" xfId="2685"/>
    <cellStyle name="Comma 6 8 4" xfId="2686"/>
    <cellStyle name="Comma 6 9" xfId="2687"/>
    <cellStyle name="Comma 7" xfId="2688"/>
    <cellStyle name="Comma 7 10" xfId="2689"/>
    <cellStyle name="Comma 7 10 2" xfId="2690"/>
    <cellStyle name="Comma 7 10 3" xfId="2691"/>
    <cellStyle name="Comma 7 10 4" xfId="2692"/>
    <cellStyle name="Comma 7 11" xfId="2693"/>
    <cellStyle name="Comma 7 11 2" xfId="2694"/>
    <cellStyle name="Comma 7 11 2 2" xfId="2695"/>
    <cellStyle name="Comma 7 11 3" xfId="2696"/>
    <cellStyle name="Comma 7 11 4" xfId="2697"/>
    <cellStyle name="Comma 7 12" xfId="2698"/>
    <cellStyle name="Comma 7 12 2" xfId="2699"/>
    <cellStyle name="Comma 7 12 3" xfId="2700"/>
    <cellStyle name="Comma 7 12 4" xfId="2701"/>
    <cellStyle name="Comma 7 13" xfId="2702"/>
    <cellStyle name="Comma 7 13 2" xfId="2703"/>
    <cellStyle name="Comma 7 13 3" xfId="2704"/>
    <cellStyle name="Comma 7 13 4" xfId="2705"/>
    <cellStyle name="Comma 7 14" xfId="2706"/>
    <cellStyle name="Comma 7 14 2" xfId="2707"/>
    <cellStyle name="Comma 7 14 3" xfId="2708"/>
    <cellStyle name="Comma 7 14 4" xfId="2709"/>
    <cellStyle name="Comma 7 15" xfId="2710"/>
    <cellStyle name="Comma 7 15 2" xfId="2711"/>
    <cellStyle name="Comma 7 15 3" xfId="2712"/>
    <cellStyle name="Comma 7 15 4" xfId="2713"/>
    <cellStyle name="Comma 7 16" xfId="2714"/>
    <cellStyle name="Comma 7 16 2" xfId="2715"/>
    <cellStyle name="Comma 7 16 2 2" xfId="2716"/>
    <cellStyle name="Comma 7 16 3" xfId="2717"/>
    <cellStyle name="Comma 7 16 4" xfId="2718"/>
    <cellStyle name="Comma 7 17" xfId="2719"/>
    <cellStyle name="Comma 7 17 2" xfId="2720"/>
    <cellStyle name="Comma 7 17 2 2" xfId="2721"/>
    <cellStyle name="Comma 7 17 3" xfId="2722"/>
    <cellStyle name="Comma 7 17 4" xfId="2723"/>
    <cellStyle name="Comma 7 18" xfId="2724"/>
    <cellStyle name="Comma 7 18 2" xfId="2725"/>
    <cellStyle name="Comma 7 18 2 2" xfId="2726"/>
    <cellStyle name="Comma 7 18 3" xfId="2727"/>
    <cellStyle name="Comma 7 18 4" xfId="2728"/>
    <cellStyle name="Comma 7 19" xfId="2729"/>
    <cellStyle name="Comma 7 19 2" xfId="2730"/>
    <cellStyle name="Comma 7 19 2 2" xfId="2731"/>
    <cellStyle name="Comma 7 19 3" xfId="2732"/>
    <cellStyle name="Comma 7 19 4" xfId="2733"/>
    <cellStyle name="Comma 7 2" xfId="2734"/>
    <cellStyle name="Comma 7 2 2" xfId="2735"/>
    <cellStyle name="Comma 7 2 3" xfId="2736"/>
    <cellStyle name="Comma 7 2 4" xfId="2737"/>
    <cellStyle name="Comma 7 20" xfId="2738"/>
    <cellStyle name="Comma 7 20 2" xfId="2739"/>
    <cellStyle name="Comma 7 20 2 2" xfId="2740"/>
    <cellStyle name="Comma 7 20 3" xfId="2741"/>
    <cellStyle name="Comma 7 20 4" xfId="2742"/>
    <cellStyle name="Comma 7 21" xfId="2743"/>
    <cellStyle name="Comma 7 21 2" xfId="2744"/>
    <cellStyle name="Comma 7 21 2 2" xfId="2745"/>
    <cellStyle name="Comma 7 21 3" xfId="2746"/>
    <cellStyle name="Comma 7 21 4" xfId="2747"/>
    <cellStyle name="Comma 7 3" xfId="2748"/>
    <cellStyle name="Comma 7 3 10" xfId="2749"/>
    <cellStyle name="Comma 7 3 10 2" xfId="2750"/>
    <cellStyle name="Comma 7 3 10 3" xfId="2751"/>
    <cellStyle name="Comma 7 3 10 4" xfId="2752"/>
    <cellStyle name="Comma 7 3 11" xfId="2753"/>
    <cellStyle name="Comma 7 3 11 2" xfId="2754"/>
    <cellStyle name="Comma 7 3 11 3" xfId="2755"/>
    <cellStyle name="Comma 7 3 11 4" xfId="2756"/>
    <cellStyle name="Comma 7 3 12" xfId="2757"/>
    <cellStyle name="Comma 7 3 12 2" xfId="2758"/>
    <cellStyle name="Comma 7 3 12 3" xfId="2759"/>
    <cellStyle name="Comma 7 3 12 4" xfId="2760"/>
    <cellStyle name="Comma 7 3 13" xfId="2761"/>
    <cellStyle name="Comma 7 3 13 2" xfId="2762"/>
    <cellStyle name="Comma 7 3 13 3" xfId="2763"/>
    <cellStyle name="Comma 7 3 13 4" xfId="2764"/>
    <cellStyle name="Comma 7 3 14" xfId="2765"/>
    <cellStyle name="Comma 7 3 14 2" xfId="2766"/>
    <cellStyle name="Comma 7 3 14 3" xfId="2767"/>
    <cellStyle name="Comma 7 3 14 4" xfId="2768"/>
    <cellStyle name="Comma 7 3 15" xfId="2769"/>
    <cellStyle name="Comma 7 3 15 2" xfId="2770"/>
    <cellStyle name="Comma 7 3 15 3" xfId="2771"/>
    <cellStyle name="Comma 7 3 15 4" xfId="2772"/>
    <cellStyle name="Comma 7 3 16" xfId="2773"/>
    <cellStyle name="Comma 7 3 17" xfId="2774"/>
    <cellStyle name="Comma 7 3 2" xfId="2775"/>
    <cellStyle name="Comma 7 3 2 2" xfId="2776"/>
    <cellStyle name="Comma 7 3 2 3" xfId="2777"/>
    <cellStyle name="Comma 7 3 2 4" xfId="2778"/>
    <cellStyle name="Comma 7 3 3" xfId="2779"/>
    <cellStyle name="Comma 7 3 3 2" xfId="2780"/>
    <cellStyle name="Comma 7 3 3 3" xfId="2781"/>
    <cellStyle name="Comma 7 3 3 4" xfId="2782"/>
    <cellStyle name="Comma 7 3 4" xfId="2783"/>
    <cellStyle name="Comma 7 3 4 2" xfId="2784"/>
    <cellStyle name="Comma 7 3 4 3" xfId="2785"/>
    <cellStyle name="Comma 7 3 4 4" xfId="2786"/>
    <cellStyle name="Comma 7 3 5" xfId="2787"/>
    <cellStyle name="Comma 7 3 5 2" xfId="2788"/>
    <cellStyle name="Comma 7 3 5 3" xfId="2789"/>
    <cellStyle name="Comma 7 3 5 4" xfId="2790"/>
    <cellStyle name="Comma 7 3 6" xfId="2791"/>
    <cellStyle name="Comma 7 3 6 2" xfId="2792"/>
    <cellStyle name="Comma 7 3 6 3" xfId="2793"/>
    <cellStyle name="Comma 7 3 6 4" xfId="2794"/>
    <cellStyle name="Comma 7 3 7" xfId="2795"/>
    <cellStyle name="Comma 7 3 7 2" xfId="2796"/>
    <cellStyle name="Comma 7 3 7 3" xfId="2797"/>
    <cellStyle name="Comma 7 3 7 4" xfId="2798"/>
    <cellStyle name="Comma 7 3 8" xfId="2799"/>
    <cellStyle name="Comma 7 3 8 2" xfId="2800"/>
    <cellStyle name="Comma 7 3 8 3" xfId="2801"/>
    <cellStyle name="Comma 7 3 8 4" xfId="2802"/>
    <cellStyle name="Comma 7 3 9" xfId="2803"/>
    <cellStyle name="Comma 7 3 9 2" xfId="2804"/>
    <cellStyle name="Comma 7 3 9 3" xfId="2805"/>
    <cellStyle name="Comma 7 3 9 4" xfId="2806"/>
    <cellStyle name="Comma 7 4" xfId="2807"/>
    <cellStyle name="Comma 7 4 2" xfId="2808"/>
    <cellStyle name="Comma 7 4 3" xfId="2809"/>
    <cellStyle name="Comma 7 4 4" xfId="2810"/>
    <cellStyle name="Comma 7 5" xfId="2811"/>
    <cellStyle name="Comma 7 5 2" xfId="2812"/>
    <cellStyle name="Comma 7 5 3" xfId="2813"/>
    <cellStyle name="Comma 7 5 4" xfId="2814"/>
    <cellStyle name="Comma 7 6" xfId="2815"/>
    <cellStyle name="Comma 7 6 2" xfId="2816"/>
    <cellStyle name="Comma 7 6 3" xfId="2817"/>
    <cellStyle name="Comma 7 6 4" xfId="2818"/>
    <cellStyle name="Comma 7 7" xfId="2819"/>
    <cellStyle name="Comma 7 7 2" xfId="2820"/>
    <cellStyle name="Comma 7 7 3" xfId="2821"/>
    <cellStyle name="Comma 7 7 4" xfId="2822"/>
    <cellStyle name="Comma 7 8" xfId="2823"/>
    <cellStyle name="Comma 7 8 2" xfId="2824"/>
    <cellStyle name="Comma 7 8 3" xfId="2825"/>
    <cellStyle name="Comma 7 8 4" xfId="2826"/>
    <cellStyle name="Comma 7 9" xfId="2827"/>
    <cellStyle name="Comma 7 9 2" xfId="2828"/>
    <cellStyle name="Comma 7 9 3" xfId="2829"/>
    <cellStyle name="Comma 7 9 4" xfId="2830"/>
    <cellStyle name="Comma 8" xfId="2831"/>
    <cellStyle name="Comma 8 2" xfId="2832"/>
    <cellStyle name="Comma 8 2 2" xfId="2833"/>
    <cellStyle name="Comma 8 2 2 2" xfId="2834"/>
    <cellStyle name="Comma 8 2 3" xfId="2835"/>
    <cellStyle name="Comma 8 2 3 2" xfId="2836"/>
    <cellStyle name="Comma 8 2 4" xfId="2837"/>
    <cellStyle name="Comma 8 2 5" xfId="2838"/>
    <cellStyle name="Comma 8 3" xfId="2839"/>
    <cellStyle name="Comma 8 3 2" xfId="2840"/>
    <cellStyle name="Comma 8 3 2 2" xfId="2841"/>
    <cellStyle name="Comma 8 3 3" xfId="2842"/>
    <cellStyle name="Comma 8 3 4" xfId="2843"/>
    <cellStyle name="Comma 8 4" xfId="2844"/>
    <cellStyle name="Comma 8 4 2" xfId="2845"/>
    <cellStyle name="Comma 8 4 2 2" xfId="2846"/>
    <cellStyle name="Comma 8 4 3" xfId="2847"/>
    <cellStyle name="Comma 8 4 4" xfId="2848"/>
    <cellStyle name="Comma 8 5" xfId="2849"/>
    <cellStyle name="Comma 8 5 2" xfId="2850"/>
    <cellStyle name="Comma 8 5 2 2" xfId="2851"/>
    <cellStyle name="Comma 8 5 3" xfId="2852"/>
    <cellStyle name="Comma 8 5 4" xfId="2853"/>
    <cellStyle name="Comma 8 6" xfId="2854"/>
    <cellStyle name="Comma 8 6 2" xfId="2855"/>
    <cellStyle name="Comma 8 6 2 2" xfId="2856"/>
    <cellStyle name="Comma 8 6 3" xfId="2857"/>
    <cellStyle name="Comma 8 6 4" xfId="2858"/>
    <cellStyle name="Comma 8 7" xfId="2859"/>
    <cellStyle name="Comma 8 7 2" xfId="2860"/>
    <cellStyle name="Comma 8 7 2 2" xfId="2861"/>
    <cellStyle name="Comma 8 7 3" xfId="2862"/>
    <cellStyle name="Comma 8 7 4" xfId="2863"/>
    <cellStyle name="Comma 8 8" xfId="2864"/>
    <cellStyle name="Comma 8 8 2" xfId="2865"/>
    <cellStyle name="Comma 8 8 2 2" xfId="2866"/>
    <cellStyle name="Comma 8 8 3" xfId="2867"/>
    <cellStyle name="Comma 8 8 4" xfId="2868"/>
    <cellStyle name="Comma 9" xfId="2869"/>
    <cellStyle name="Comma 9 10" xfId="2870"/>
    <cellStyle name="Comma 9 2" xfId="2871"/>
    <cellStyle name="Comma 9 2 2" xfId="2872"/>
    <cellStyle name="Comma 9 2 3" xfId="2873"/>
    <cellStyle name="Comma 9 2 4" xfId="2874"/>
    <cellStyle name="Comma 9 3" xfId="2875"/>
    <cellStyle name="Comma 9 3 2" xfId="2876"/>
    <cellStyle name="Comma 9 3 3" xfId="2877"/>
    <cellStyle name="Comma 9 3 4" xfId="2878"/>
    <cellStyle name="Comma 9 4" xfId="2879"/>
    <cellStyle name="Comma 9 4 2" xfId="2880"/>
    <cellStyle name="Comma 9 4 3" xfId="2881"/>
    <cellStyle name="Comma 9 4 4" xfId="2882"/>
    <cellStyle name="Comma 9 5" xfId="2883"/>
    <cellStyle name="Comma 9 5 2" xfId="2884"/>
    <cellStyle name="Comma 9 5 3" xfId="2885"/>
    <cellStyle name="Comma 9 5 4" xfId="2886"/>
    <cellStyle name="Comma 9 6" xfId="2887"/>
    <cellStyle name="Comma 9 6 2" xfId="2888"/>
    <cellStyle name="Comma 9 6 3" xfId="2889"/>
    <cellStyle name="Comma 9 6 4" xfId="2890"/>
    <cellStyle name="Comma 9 7" xfId="2891"/>
    <cellStyle name="Comma 9 7 2" xfId="2892"/>
    <cellStyle name="Comma 9 7 3" xfId="2893"/>
    <cellStyle name="Comma 9 7 4" xfId="2894"/>
    <cellStyle name="Comma 9 8" xfId="2895"/>
    <cellStyle name="Comma 9 8 2" xfId="2896"/>
    <cellStyle name="Comma 9 8 3" xfId="2897"/>
    <cellStyle name="Comma 9 8 4" xfId="2898"/>
    <cellStyle name="Comma 9 9" xfId="2899"/>
    <cellStyle name="Comma 9 9 2" xfId="2900"/>
    <cellStyle name="Comma 9 9 3" xfId="2901"/>
    <cellStyle name="Comma 9 9 4" xfId="2902"/>
    <cellStyle name="Constants" xfId="2903"/>
    <cellStyle name="Currency 2" xfId="2904"/>
    <cellStyle name="Currency 2 2" xfId="2905"/>
    <cellStyle name="Currency 2 2 2" xfId="2906"/>
    <cellStyle name="Currency 2 2 3" xfId="2907"/>
    <cellStyle name="Currency 2 2 4" xfId="2908"/>
    <cellStyle name="Currency 2 3" xfId="2909"/>
    <cellStyle name="Currency 2 4" xfId="2910"/>
    <cellStyle name="CustomCellsOrange" xfId="2911"/>
    <cellStyle name="CustomizationCells" xfId="2912"/>
    <cellStyle name="CustomizationGreenCells" xfId="2913"/>
    <cellStyle name="DocBox_EmptyRow" xfId="2914"/>
    <cellStyle name="donn_normal" xfId="2915"/>
    <cellStyle name="Eingabe" xfId="2916"/>
    <cellStyle name="Empty_B_border" xfId="2917"/>
    <cellStyle name="ent_col_ser" xfId="2918"/>
    <cellStyle name="entete_source" xfId="2919"/>
    <cellStyle name="Ergebnis" xfId="2920"/>
    <cellStyle name="Erklärender Text" xfId="2921"/>
    <cellStyle name="Estilo 1" xfId="2922"/>
    <cellStyle name="Euro" xfId="2923"/>
    <cellStyle name="Euro 10" xfId="2924"/>
    <cellStyle name="Euro 10 2" xfId="2925"/>
    <cellStyle name="Euro 11" xfId="2926"/>
    <cellStyle name="Euro 11 2" xfId="2927"/>
    <cellStyle name="Euro 12" xfId="2928"/>
    <cellStyle name="Euro 13" xfId="2929"/>
    <cellStyle name="Euro 14" xfId="2930"/>
    <cellStyle name="Euro 15" xfId="2931"/>
    <cellStyle name="Euro 16" xfId="2932"/>
    <cellStyle name="Euro 17" xfId="2933"/>
    <cellStyle name="Euro 18" xfId="2934"/>
    <cellStyle name="Euro 19" xfId="2935"/>
    <cellStyle name="Euro 2" xfId="2936"/>
    <cellStyle name="Euro 2 2" xfId="2937"/>
    <cellStyle name="Euro 2 2 2" xfId="2938"/>
    <cellStyle name="Euro 2 2 3" xfId="2939"/>
    <cellStyle name="Euro 2 2 4" xfId="2940"/>
    <cellStyle name="Euro 2 2 4 2" xfId="2941"/>
    <cellStyle name="Euro 2 2 4 3" xfId="2942"/>
    <cellStyle name="Euro 2 2 5" xfId="2943"/>
    <cellStyle name="Euro 2 2 6" xfId="2944"/>
    <cellStyle name="Euro 2 3" xfId="2945"/>
    <cellStyle name="Euro 2 3 2" xfId="2946"/>
    <cellStyle name="Euro 2 4" xfId="2947"/>
    <cellStyle name="Euro 2 5" xfId="2948"/>
    <cellStyle name="Euro 2 6" xfId="2949"/>
    <cellStyle name="Euro 2 7" xfId="2950"/>
    <cellStyle name="Euro 2 8" xfId="2951"/>
    <cellStyle name="Euro 20" xfId="2952"/>
    <cellStyle name="Euro 21" xfId="2953"/>
    <cellStyle name="Euro 22" xfId="2954"/>
    <cellStyle name="Euro 23" xfId="2955"/>
    <cellStyle name="Euro 24" xfId="2956"/>
    <cellStyle name="Euro 25" xfId="2957"/>
    <cellStyle name="Euro 26" xfId="2958"/>
    <cellStyle name="Euro 27" xfId="2959"/>
    <cellStyle name="Euro 28" xfId="2960"/>
    <cellStyle name="Euro 29" xfId="2961"/>
    <cellStyle name="Euro 3" xfId="2962"/>
    <cellStyle name="Euro 3 10" xfId="2963"/>
    <cellStyle name="Euro 3 2" xfId="2964"/>
    <cellStyle name="Euro 3 2 2" xfId="2965"/>
    <cellStyle name="Euro 3 3" xfId="2966"/>
    <cellStyle name="Euro 3 3 2" xfId="2967"/>
    <cellStyle name="Euro 3 3 3" xfId="2968"/>
    <cellStyle name="Euro 3 3 4" xfId="2969"/>
    <cellStyle name="Euro 3 3 4 2" xfId="2970"/>
    <cellStyle name="Euro 3 4" xfId="2971"/>
    <cellStyle name="Euro 3 5" xfId="2972"/>
    <cellStyle name="Euro 3 6" xfId="2973"/>
    <cellStyle name="Euro 3 7" xfId="2974"/>
    <cellStyle name="Euro 3 8" xfId="2975"/>
    <cellStyle name="Euro 3 9" xfId="2976"/>
    <cellStyle name="Euro 3_PrimaryEnergyPrices_TIMES" xfId="2977"/>
    <cellStyle name="Euro 30" xfId="2978"/>
    <cellStyle name="Euro 31" xfId="2979"/>
    <cellStyle name="Euro 32" xfId="2980"/>
    <cellStyle name="Euro 33" xfId="2981"/>
    <cellStyle name="Euro 34" xfId="2982"/>
    <cellStyle name="Euro 35" xfId="2983"/>
    <cellStyle name="Euro 36" xfId="2984"/>
    <cellStyle name="Euro 37" xfId="2985"/>
    <cellStyle name="Euro 38" xfId="2986"/>
    <cellStyle name="Euro 39" xfId="2987"/>
    <cellStyle name="Euro 4" xfId="2988"/>
    <cellStyle name="Euro 4 2" xfId="2989"/>
    <cellStyle name="Euro 4 2 2" xfId="2990"/>
    <cellStyle name="Euro 4 3" xfId="2991"/>
    <cellStyle name="Euro 4 3 2" xfId="2992"/>
    <cellStyle name="Euro 4 3 3" xfId="2993"/>
    <cellStyle name="Euro 4 3 4" xfId="2994"/>
    <cellStyle name="Euro 4 3 4 2" xfId="2995"/>
    <cellStyle name="Euro 4 4" xfId="2996"/>
    <cellStyle name="Euro 4 4 2" xfId="2997"/>
    <cellStyle name="Euro 4 4 3" xfId="2998"/>
    <cellStyle name="Euro 4 5" xfId="2999"/>
    <cellStyle name="Euro 4 6" xfId="3000"/>
    <cellStyle name="Euro 40" xfId="3001"/>
    <cellStyle name="Euro 41" xfId="3002"/>
    <cellStyle name="Euro 42" xfId="3003"/>
    <cellStyle name="Euro 43" xfId="3004"/>
    <cellStyle name="Euro 44" xfId="3005"/>
    <cellStyle name="Euro 45" xfId="3006"/>
    <cellStyle name="Euro 46" xfId="3007"/>
    <cellStyle name="Euro 47" xfId="3008"/>
    <cellStyle name="Euro 48" xfId="3009"/>
    <cellStyle name="Euro 48 2" xfId="3010"/>
    <cellStyle name="Euro 49" xfId="3011"/>
    <cellStyle name="Euro 49 2" xfId="3012"/>
    <cellStyle name="Euro 5" xfId="3013"/>
    <cellStyle name="Euro 5 2" xfId="3014"/>
    <cellStyle name="Euro 5 3" xfId="3015"/>
    <cellStyle name="Euro 5 4" xfId="3016"/>
    <cellStyle name="Euro 5 4 2" xfId="3017"/>
    <cellStyle name="Euro 50" xfId="3018"/>
    <cellStyle name="Euro 50 2" xfId="3019"/>
    <cellStyle name="Euro 51" xfId="3020"/>
    <cellStyle name="Euro 51 2" xfId="3021"/>
    <cellStyle name="Euro 52" xfId="3022"/>
    <cellStyle name="Euro 52 2" xfId="3023"/>
    <cellStyle name="Euro 53" xfId="3024"/>
    <cellStyle name="Euro 53 2" xfId="3025"/>
    <cellStyle name="Euro 54" xfId="3026"/>
    <cellStyle name="Euro 54 2" xfId="3027"/>
    <cellStyle name="Euro 55" xfId="3028"/>
    <cellStyle name="Euro 55 2" xfId="3029"/>
    <cellStyle name="Euro 56" xfId="3030"/>
    <cellStyle name="Euro 56 2" xfId="3031"/>
    <cellStyle name="Euro 57" xfId="3032"/>
    <cellStyle name="Euro 58" xfId="3033"/>
    <cellStyle name="Euro 59" xfId="3034"/>
    <cellStyle name="Euro 6" xfId="3035"/>
    <cellStyle name="Euro 6 2" xfId="3036"/>
    <cellStyle name="Euro 6 3" xfId="3037"/>
    <cellStyle name="Euro 6 4" xfId="3038"/>
    <cellStyle name="Euro 6 5" xfId="3039"/>
    <cellStyle name="Euro 6 6" xfId="3040"/>
    <cellStyle name="Euro 60" xfId="3041"/>
    <cellStyle name="Euro 7" xfId="3042"/>
    <cellStyle name="Euro 7 2" xfId="3043"/>
    <cellStyle name="Euro 7 3" xfId="3044"/>
    <cellStyle name="Euro 7 4" xfId="3045"/>
    <cellStyle name="Euro 8" xfId="3046"/>
    <cellStyle name="Euro 8 2" xfId="3047"/>
    <cellStyle name="Euro 9" xfId="3048"/>
    <cellStyle name="Euro 9 2" xfId="3049"/>
    <cellStyle name="Euro_Potentials in TIMES" xfId="3050"/>
    <cellStyle name="Explanatory Text 10" xfId="3051"/>
    <cellStyle name="Explanatory Text 11" xfId="3052"/>
    <cellStyle name="Explanatory Text 12" xfId="3053"/>
    <cellStyle name="Explanatory Text 13" xfId="3054"/>
    <cellStyle name="Explanatory Text 14" xfId="3055"/>
    <cellStyle name="Explanatory Text 15" xfId="3056"/>
    <cellStyle name="Explanatory Text 16" xfId="3057"/>
    <cellStyle name="Explanatory Text 17" xfId="3058"/>
    <cellStyle name="Explanatory Text 18" xfId="3059"/>
    <cellStyle name="Explanatory Text 19" xfId="3060"/>
    <cellStyle name="Explanatory Text 2" xfId="3061"/>
    <cellStyle name="Explanatory Text 2 10" xfId="3062"/>
    <cellStyle name="Explanatory Text 2 2" xfId="3063"/>
    <cellStyle name="Explanatory Text 2 3" xfId="3064"/>
    <cellStyle name="Explanatory Text 2 4" xfId="3065"/>
    <cellStyle name="Explanatory Text 2 5" xfId="3066"/>
    <cellStyle name="Explanatory Text 2 6" xfId="3067"/>
    <cellStyle name="Explanatory Text 2 7" xfId="3068"/>
    <cellStyle name="Explanatory Text 2 8" xfId="3069"/>
    <cellStyle name="Explanatory Text 2 9" xfId="3070"/>
    <cellStyle name="Explanatory Text 20" xfId="3071"/>
    <cellStyle name="Explanatory Text 21" xfId="3072"/>
    <cellStyle name="Explanatory Text 22" xfId="3073"/>
    <cellStyle name="Explanatory Text 23" xfId="3074"/>
    <cellStyle name="Explanatory Text 24" xfId="3075"/>
    <cellStyle name="Explanatory Text 25" xfId="3076"/>
    <cellStyle name="Explanatory Text 26" xfId="3077"/>
    <cellStyle name="Explanatory Text 27" xfId="3078"/>
    <cellStyle name="Explanatory Text 28" xfId="3079"/>
    <cellStyle name="Explanatory Text 29" xfId="3080"/>
    <cellStyle name="Explanatory Text 3" xfId="3081"/>
    <cellStyle name="Explanatory Text 3 2" xfId="3082"/>
    <cellStyle name="Explanatory Text 30" xfId="3083"/>
    <cellStyle name="Explanatory Text 31" xfId="3084"/>
    <cellStyle name="Explanatory Text 32" xfId="3085"/>
    <cellStyle name="Explanatory Text 33" xfId="3086"/>
    <cellStyle name="Explanatory Text 34" xfId="3087"/>
    <cellStyle name="Explanatory Text 35" xfId="3088"/>
    <cellStyle name="Explanatory Text 36" xfId="3089"/>
    <cellStyle name="Explanatory Text 37" xfId="3090"/>
    <cellStyle name="Explanatory Text 38" xfId="3091"/>
    <cellStyle name="Explanatory Text 39" xfId="3092"/>
    <cellStyle name="Explanatory Text 4" xfId="3093"/>
    <cellStyle name="Explanatory Text 40" xfId="3094"/>
    <cellStyle name="Explanatory Text 41" xfId="3095"/>
    <cellStyle name="Explanatory Text 42" xfId="3096"/>
    <cellStyle name="Explanatory Text 43" xfId="3097"/>
    <cellStyle name="Explanatory Text 5" xfId="3098"/>
    <cellStyle name="Explanatory Text 6" xfId="3099"/>
    <cellStyle name="Explanatory Text 7" xfId="3100"/>
    <cellStyle name="Explanatory Text 8" xfId="3101"/>
    <cellStyle name="Explanatory Text 9" xfId="3102"/>
    <cellStyle name="Float" xfId="3103"/>
    <cellStyle name="Float 2" xfId="3104"/>
    <cellStyle name="Float 2 2" xfId="3105"/>
    <cellStyle name="Float 3" xfId="3106"/>
    <cellStyle name="Float 3 2" xfId="3107"/>
    <cellStyle name="Float 3 3" xfId="3108"/>
    <cellStyle name="Float 4" xfId="3109"/>
    <cellStyle name="Good 10" xfId="3110"/>
    <cellStyle name="Good 11" xfId="3111"/>
    <cellStyle name="Good 12" xfId="3112"/>
    <cellStyle name="Good 13" xfId="3113"/>
    <cellStyle name="Good 14" xfId="3114"/>
    <cellStyle name="Good 15" xfId="3115"/>
    <cellStyle name="Good 16" xfId="3116"/>
    <cellStyle name="Good 17" xfId="3117"/>
    <cellStyle name="Good 18" xfId="3118"/>
    <cellStyle name="Good 19" xfId="3119"/>
    <cellStyle name="Good 2" xfId="3120"/>
    <cellStyle name="Good 2 10" xfId="3121"/>
    <cellStyle name="Good 2 2" xfId="3122"/>
    <cellStyle name="Good 2 2 2" xfId="3123"/>
    <cellStyle name="Good 2 2 3" xfId="3124"/>
    <cellStyle name="Good 2 3" xfId="3125"/>
    <cellStyle name="Good 2 3 2" xfId="3126"/>
    <cellStyle name="Good 2 3 3" xfId="3127"/>
    <cellStyle name="Good 2 4" xfId="3128"/>
    <cellStyle name="Good 2 5" xfId="3129"/>
    <cellStyle name="Good 2 6" xfId="3130"/>
    <cellStyle name="Good 2 7" xfId="3131"/>
    <cellStyle name="Good 2 8" xfId="3132"/>
    <cellStyle name="Good 2 9" xfId="3133"/>
    <cellStyle name="Good 20" xfId="3134"/>
    <cellStyle name="Good 21" xfId="3135"/>
    <cellStyle name="Good 22" xfId="3136"/>
    <cellStyle name="Good 23" xfId="3137"/>
    <cellStyle name="Good 24" xfId="3138"/>
    <cellStyle name="Good 25" xfId="3139"/>
    <cellStyle name="Good 26" xfId="3140"/>
    <cellStyle name="Good 27" xfId="3141"/>
    <cellStyle name="Good 28" xfId="3142"/>
    <cellStyle name="Good 29" xfId="3143"/>
    <cellStyle name="Good 3" xfId="3144"/>
    <cellStyle name="Good 3 2" xfId="3145"/>
    <cellStyle name="Good 3 3" xfId="3146"/>
    <cellStyle name="Good 3 4" xfId="3147"/>
    <cellStyle name="Good 30" xfId="3148"/>
    <cellStyle name="Good 31" xfId="3149"/>
    <cellStyle name="Good 32" xfId="3150"/>
    <cellStyle name="Good 33" xfId="3151"/>
    <cellStyle name="Good 34" xfId="3152"/>
    <cellStyle name="Good 35" xfId="3153"/>
    <cellStyle name="Good 36" xfId="3154"/>
    <cellStyle name="Good 37" xfId="3155"/>
    <cellStyle name="Good 38" xfId="3156"/>
    <cellStyle name="Good 39" xfId="3157"/>
    <cellStyle name="Good 4" xfId="3158"/>
    <cellStyle name="Good 40" xfId="3159"/>
    <cellStyle name="Good 41" xfId="3160"/>
    <cellStyle name="Good 42" xfId="3161"/>
    <cellStyle name="Good 5" xfId="3162"/>
    <cellStyle name="Good 5 2" xfId="3163"/>
    <cellStyle name="Good 6" xfId="3164"/>
    <cellStyle name="Good 7" xfId="3165"/>
    <cellStyle name="Good 8" xfId="3166"/>
    <cellStyle name="Good 9" xfId="3167"/>
    <cellStyle name="Gut" xfId="3168"/>
    <cellStyle name="Heading 1 10" xfId="3169"/>
    <cellStyle name="Heading 1 11" xfId="3170"/>
    <cellStyle name="Heading 1 12" xfId="3171"/>
    <cellStyle name="Heading 1 13" xfId="3172"/>
    <cellStyle name="Heading 1 14" xfId="3173"/>
    <cellStyle name="Heading 1 15" xfId="3174"/>
    <cellStyle name="Heading 1 16" xfId="3175"/>
    <cellStyle name="Heading 1 17" xfId="3176"/>
    <cellStyle name="Heading 1 18" xfId="3177"/>
    <cellStyle name="Heading 1 19" xfId="3178"/>
    <cellStyle name="Heading 1 2" xfId="3179"/>
    <cellStyle name="Heading 1 2 10" xfId="3180"/>
    <cellStyle name="Heading 1 2 2" xfId="3181"/>
    <cellStyle name="Heading 1 2 3" xfId="3182"/>
    <cellStyle name="Heading 1 2 4" xfId="3183"/>
    <cellStyle name="Heading 1 2 5" xfId="3184"/>
    <cellStyle name="Heading 1 2 6" xfId="3185"/>
    <cellStyle name="Heading 1 2 7" xfId="3186"/>
    <cellStyle name="Heading 1 2 8" xfId="3187"/>
    <cellStyle name="Heading 1 2 9" xfId="3188"/>
    <cellStyle name="Heading 1 20" xfId="3189"/>
    <cellStyle name="Heading 1 21" xfId="3190"/>
    <cellStyle name="Heading 1 22" xfId="3191"/>
    <cellStyle name="Heading 1 23" xfId="3192"/>
    <cellStyle name="Heading 1 24" xfId="3193"/>
    <cellStyle name="Heading 1 25" xfId="3194"/>
    <cellStyle name="Heading 1 26" xfId="3195"/>
    <cellStyle name="Heading 1 27" xfId="3196"/>
    <cellStyle name="Heading 1 28" xfId="3197"/>
    <cellStyle name="Heading 1 29" xfId="3198"/>
    <cellStyle name="Heading 1 3" xfId="3199"/>
    <cellStyle name="Heading 1 3 2" xfId="3200"/>
    <cellStyle name="Heading 1 3 3" xfId="3201"/>
    <cellStyle name="Heading 1 3 4" xfId="3202"/>
    <cellStyle name="Heading 1 30" xfId="3203"/>
    <cellStyle name="Heading 1 31" xfId="3204"/>
    <cellStyle name="Heading 1 32" xfId="3205"/>
    <cellStyle name="Heading 1 33" xfId="3206"/>
    <cellStyle name="Heading 1 34" xfId="3207"/>
    <cellStyle name="Heading 1 35" xfId="3208"/>
    <cellStyle name="Heading 1 36" xfId="3209"/>
    <cellStyle name="Heading 1 37" xfId="3210"/>
    <cellStyle name="Heading 1 38" xfId="3211"/>
    <cellStyle name="Heading 1 39" xfId="3212"/>
    <cellStyle name="Heading 1 4" xfId="3213"/>
    <cellStyle name="Heading 1 40" xfId="3214"/>
    <cellStyle name="Heading 1 41" xfId="3215"/>
    <cellStyle name="Heading 1 5" xfId="3216"/>
    <cellStyle name="Heading 1 6" xfId="3217"/>
    <cellStyle name="Heading 1 7" xfId="3218"/>
    <cellStyle name="Heading 1 8" xfId="3219"/>
    <cellStyle name="Heading 1 9" xfId="3220"/>
    <cellStyle name="Heading 2 10" xfId="3221"/>
    <cellStyle name="Heading 2 11" xfId="3222"/>
    <cellStyle name="Heading 2 12" xfId="3223"/>
    <cellStyle name="Heading 2 13" xfId="3224"/>
    <cellStyle name="Heading 2 14" xfId="3225"/>
    <cellStyle name="Heading 2 15" xfId="3226"/>
    <cellStyle name="Heading 2 16" xfId="3227"/>
    <cellStyle name="Heading 2 17" xfId="3228"/>
    <cellStyle name="Heading 2 18" xfId="3229"/>
    <cellStyle name="Heading 2 19" xfId="3230"/>
    <cellStyle name="Heading 2 2" xfId="3231"/>
    <cellStyle name="Heading 2 2 10" xfId="3232"/>
    <cellStyle name="Heading 2 2 2" xfId="3233"/>
    <cellStyle name="Heading 2 2 3" xfId="3234"/>
    <cellStyle name="Heading 2 2 4" xfId="3235"/>
    <cellStyle name="Heading 2 2 5" xfId="3236"/>
    <cellStyle name="Heading 2 2 6" xfId="3237"/>
    <cellStyle name="Heading 2 2 7" xfId="3238"/>
    <cellStyle name="Heading 2 2 8" xfId="3239"/>
    <cellStyle name="Heading 2 2 9" xfId="3240"/>
    <cellStyle name="Heading 2 20" xfId="3241"/>
    <cellStyle name="Heading 2 21" xfId="3242"/>
    <cellStyle name="Heading 2 22" xfId="3243"/>
    <cellStyle name="Heading 2 23" xfId="3244"/>
    <cellStyle name="Heading 2 24" xfId="3245"/>
    <cellStyle name="Heading 2 25" xfId="3246"/>
    <cellStyle name="Heading 2 26" xfId="3247"/>
    <cellStyle name="Heading 2 27" xfId="3248"/>
    <cellStyle name="Heading 2 28" xfId="3249"/>
    <cellStyle name="Heading 2 29" xfId="3250"/>
    <cellStyle name="Heading 2 3" xfId="3251"/>
    <cellStyle name="Heading 2 3 2" xfId="3252"/>
    <cellStyle name="Heading 2 3 3" xfId="3253"/>
    <cellStyle name="Heading 2 3 4" xfId="3254"/>
    <cellStyle name="Heading 2 30" xfId="3255"/>
    <cellStyle name="Heading 2 31" xfId="3256"/>
    <cellStyle name="Heading 2 32" xfId="3257"/>
    <cellStyle name="Heading 2 33" xfId="3258"/>
    <cellStyle name="Heading 2 34" xfId="3259"/>
    <cellStyle name="Heading 2 35" xfId="3260"/>
    <cellStyle name="Heading 2 36" xfId="3261"/>
    <cellStyle name="Heading 2 37" xfId="3262"/>
    <cellStyle name="Heading 2 38" xfId="3263"/>
    <cellStyle name="Heading 2 39" xfId="3264"/>
    <cellStyle name="Heading 2 4" xfId="3265"/>
    <cellStyle name="Heading 2 40" xfId="3266"/>
    <cellStyle name="Heading 2 41" xfId="3267"/>
    <cellStyle name="Heading 2 5" xfId="3268"/>
    <cellStyle name="Heading 2 6" xfId="3269"/>
    <cellStyle name="Heading 2 7" xfId="3270"/>
    <cellStyle name="Heading 2 8" xfId="3271"/>
    <cellStyle name="Heading 2 9" xfId="3272"/>
    <cellStyle name="Heading 3 10" xfId="3273"/>
    <cellStyle name="Heading 3 11" xfId="3274"/>
    <cellStyle name="Heading 3 12" xfId="3275"/>
    <cellStyle name="Heading 3 13" xfId="3276"/>
    <cellStyle name="Heading 3 14" xfId="3277"/>
    <cellStyle name="Heading 3 15" xfId="3278"/>
    <cellStyle name="Heading 3 16" xfId="3279"/>
    <cellStyle name="Heading 3 17" xfId="3280"/>
    <cellStyle name="Heading 3 18" xfId="3281"/>
    <cellStyle name="Heading 3 19" xfId="3282"/>
    <cellStyle name="Heading 3 2" xfId="3283"/>
    <cellStyle name="Heading 3 2 10" xfId="3284"/>
    <cellStyle name="Heading 3 2 2" xfId="3285"/>
    <cellStyle name="Heading 3 2 3" xfId="3286"/>
    <cellStyle name="Heading 3 2 4" xfId="3287"/>
    <cellStyle name="Heading 3 2 5" xfId="3288"/>
    <cellStyle name="Heading 3 2 6" xfId="3289"/>
    <cellStyle name="Heading 3 2 7" xfId="3290"/>
    <cellStyle name="Heading 3 2 8" xfId="3291"/>
    <cellStyle name="Heading 3 2 9" xfId="3292"/>
    <cellStyle name="Heading 3 20" xfId="3293"/>
    <cellStyle name="Heading 3 21" xfId="3294"/>
    <cellStyle name="Heading 3 22" xfId="3295"/>
    <cellStyle name="Heading 3 23" xfId="3296"/>
    <cellStyle name="Heading 3 24" xfId="3297"/>
    <cellStyle name="Heading 3 25" xfId="3298"/>
    <cellStyle name="Heading 3 26" xfId="3299"/>
    <cellStyle name="Heading 3 27" xfId="3300"/>
    <cellStyle name="Heading 3 28" xfId="3301"/>
    <cellStyle name="Heading 3 29" xfId="3302"/>
    <cellStyle name="Heading 3 3" xfId="3303"/>
    <cellStyle name="Heading 3 3 2" xfId="3304"/>
    <cellStyle name="Heading 3 3 3" xfId="3305"/>
    <cellStyle name="Heading 3 3 4" xfId="3306"/>
    <cellStyle name="Heading 3 30" xfId="3307"/>
    <cellStyle name="Heading 3 31" xfId="3308"/>
    <cellStyle name="Heading 3 32" xfId="3309"/>
    <cellStyle name="Heading 3 33" xfId="3310"/>
    <cellStyle name="Heading 3 34" xfId="3311"/>
    <cellStyle name="Heading 3 35" xfId="3312"/>
    <cellStyle name="Heading 3 36" xfId="3313"/>
    <cellStyle name="Heading 3 37" xfId="3314"/>
    <cellStyle name="Heading 3 38" xfId="3315"/>
    <cellStyle name="Heading 3 39" xfId="3316"/>
    <cellStyle name="Heading 3 4" xfId="3317"/>
    <cellStyle name="Heading 3 40" xfId="3318"/>
    <cellStyle name="Heading 3 41" xfId="3319"/>
    <cellStyle name="Heading 3 5" xfId="3320"/>
    <cellStyle name="Heading 3 6" xfId="3321"/>
    <cellStyle name="Heading 3 7" xfId="3322"/>
    <cellStyle name="Heading 3 8" xfId="3323"/>
    <cellStyle name="Heading 3 9" xfId="3324"/>
    <cellStyle name="Heading 4 10" xfId="3325"/>
    <cellStyle name="Heading 4 11" xfId="3326"/>
    <cellStyle name="Heading 4 12" xfId="3327"/>
    <cellStyle name="Heading 4 13" xfId="3328"/>
    <cellStyle name="Heading 4 14" xfId="3329"/>
    <cellStyle name="Heading 4 15" xfId="3330"/>
    <cellStyle name="Heading 4 16" xfId="3331"/>
    <cellStyle name="Heading 4 17" xfId="3332"/>
    <cellStyle name="Heading 4 18" xfId="3333"/>
    <cellStyle name="Heading 4 19" xfId="3334"/>
    <cellStyle name="Heading 4 2" xfId="3335"/>
    <cellStyle name="Heading 4 2 10" xfId="3336"/>
    <cellStyle name="Heading 4 2 2" xfId="3337"/>
    <cellStyle name="Heading 4 2 3" xfId="3338"/>
    <cellStyle name="Heading 4 2 4" xfId="3339"/>
    <cellStyle name="Heading 4 2 5" xfId="3340"/>
    <cellStyle name="Heading 4 2 6" xfId="3341"/>
    <cellStyle name="Heading 4 2 7" xfId="3342"/>
    <cellStyle name="Heading 4 2 8" xfId="3343"/>
    <cellStyle name="Heading 4 2 9" xfId="3344"/>
    <cellStyle name="Heading 4 20" xfId="3345"/>
    <cellStyle name="Heading 4 21" xfId="3346"/>
    <cellStyle name="Heading 4 22" xfId="3347"/>
    <cellStyle name="Heading 4 23" xfId="3348"/>
    <cellStyle name="Heading 4 24" xfId="3349"/>
    <cellStyle name="Heading 4 25" xfId="3350"/>
    <cellStyle name="Heading 4 26" xfId="3351"/>
    <cellStyle name="Heading 4 27" xfId="3352"/>
    <cellStyle name="Heading 4 28" xfId="3353"/>
    <cellStyle name="Heading 4 29" xfId="3354"/>
    <cellStyle name="Heading 4 3" xfId="3355"/>
    <cellStyle name="Heading 4 3 2" xfId="3356"/>
    <cellStyle name="Heading 4 3 3" xfId="3357"/>
    <cellStyle name="Heading 4 3 4" xfId="3358"/>
    <cellStyle name="Heading 4 30" xfId="3359"/>
    <cellStyle name="Heading 4 31" xfId="3360"/>
    <cellStyle name="Heading 4 32" xfId="3361"/>
    <cellStyle name="Heading 4 33" xfId="3362"/>
    <cellStyle name="Heading 4 34" xfId="3363"/>
    <cellStyle name="Heading 4 35" xfId="3364"/>
    <cellStyle name="Heading 4 36" xfId="3365"/>
    <cellStyle name="Heading 4 37" xfId="3366"/>
    <cellStyle name="Heading 4 38" xfId="3367"/>
    <cellStyle name="Heading 4 39" xfId="3368"/>
    <cellStyle name="Heading 4 4" xfId="3369"/>
    <cellStyle name="Heading 4 40" xfId="3370"/>
    <cellStyle name="Heading 4 41" xfId="3371"/>
    <cellStyle name="Heading 4 5" xfId="3372"/>
    <cellStyle name="Heading 4 6" xfId="3373"/>
    <cellStyle name="Heading 4 7" xfId="3374"/>
    <cellStyle name="Heading 4 8" xfId="3375"/>
    <cellStyle name="Heading 4 9" xfId="3376"/>
    <cellStyle name="Headline" xfId="3377"/>
    <cellStyle name="Hyperlink 2" xfId="3378"/>
    <cellStyle name="Hyperlink 2 2" xfId="3379"/>
    <cellStyle name="Input 10 2" xfId="3380"/>
    <cellStyle name="Input 11 2" xfId="3381"/>
    <cellStyle name="Input 12 2" xfId="3382"/>
    <cellStyle name="Input 13 2" xfId="3383"/>
    <cellStyle name="Input 14 2" xfId="3384"/>
    <cellStyle name="Input 15 2" xfId="3385"/>
    <cellStyle name="Input 16 2" xfId="3386"/>
    <cellStyle name="Input 17 2" xfId="3387"/>
    <cellStyle name="Input 18 2" xfId="3388"/>
    <cellStyle name="Input 19 2" xfId="3389"/>
    <cellStyle name="Input 2" xfId="3390"/>
    <cellStyle name="Input 2 10" xfId="3391"/>
    <cellStyle name="Input 2 2" xfId="3392"/>
    <cellStyle name="Input 2 2 2" xfId="3393"/>
    <cellStyle name="Input 2 2 3" xfId="3394"/>
    <cellStyle name="Input 2 3" xfId="3395"/>
    <cellStyle name="Input 2 3 2" xfId="3396"/>
    <cellStyle name="Input 2 3 3" xfId="3397"/>
    <cellStyle name="Input 2 4" xfId="3398"/>
    <cellStyle name="Input 2 5" xfId="3399"/>
    <cellStyle name="Input 2 6" xfId="3400"/>
    <cellStyle name="Input 2 7" xfId="3401"/>
    <cellStyle name="Input 2 8" xfId="3402"/>
    <cellStyle name="Input 2 9" xfId="3403"/>
    <cellStyle name="Input 2_PrimaryEnergyPrices_TIMES" xfId="3404"/>
    <cellStyle name="Input 20 2" xfId="3405"/>
    <cellStyle name="Input 21 2" xfId="3406"/>
    <cellStyle name="Input 22 2" xfId="3407"/>
    <cellStyle name="Input 23 2" xfId="3408"/>
    <cellStyle name="Input 24 2" xfId="3409"/>
    <cellStyle name="Input 25 2" xfId="3410"/>
    <cellStyle name="Input 26 2" xfId="3411"/>
    <cellStyle name="Input 27 2" xfId="3412"/>
    <cellStyle name="Input 28 2" xfId="3413"/>
    <cellStyle name="Input 29 2" xfId="3414"/>
    <cellStyle name="Input 3" xfId="3415"/>
    <cellStyle name="Input 3 2" xfId="3416"/>
    <cellStyle name="Input 3 3" xfId="3417"/>
    <cellStyle name="Input 3 3 2" xfId="3418"/>
    <cellStyle name="Input 3 4" xfId="3419"/>
    <cellStyle name="Input 3 5" xfId="3420"/>
    <cellStyle name="Input 30 2" xfId="3421"/>
    <cellStyle name="Input 31 2" xfId="3422"/>
    <cellStyle name="Input 32 2" xfId="3423"/>
    <cellStyle name="Input 33 2" xfId="3424"/>
    <cellStyle name="Input 34" xfId="3425"/>
    <cellStyle name="Input 34 2" xfId="3426"/>
    <cellStyle name="Input 34_ELC_final" xfId="3427"/>
    <cellStyle name="Input 35" xfId="3428"/>
    <cellStyle name="Input 36" xfId="3429"/>
    <cellStyle name="Input 37" xfId="3430"/>
    <cellStyle name="Input 38" xfId="3431"/>
    <cellStyle name="Input 39" xfId="3432"/>
    <cellStyle name="Input 4" xfId="3433"/>
    <cellStyle name="Input 4 2" xfId="3434"/>
    <cellStyle name="Input 40" xfId="3435"/>
    <cellStyle name="Input 5" xfId="3436"/>
    <cellStyle name="Input 5 2" xfId="3437"/>
    <cellStyle name="Input 6 2" xfId="3438"/>
    <cellStyle name="Input 7 2" xfId="3439"/>
    <cellStyle name="Input 8 2" xfId="3440"/>
    <cellStyle name="Input 9 2" xfId="3441"/>
    <cellStyle name="InputCells" xfId="3442"/>
    <cellStyle name="InputCells12" xfId="3443"/>
    <cellStyle name="IntCells" xfId="3444"/>
    <cellStyle name="ligne_titre_0" xfId="3445"/>
    <cellStyle name="Linked Cell 10" xfId="3446"/>
    <cellStyle name="Linked Cell 11" xfId="3447"/>
    <cellStyle name="Linked Cell 12" xfId="3448"/>
    <cellStyle name="Linked Cell 13" xfId="3449"/>
    <cellStyle name="Linked Cell 14" xfId="3450"/>
    <cellStyle name="Linked Cell 15" xfId="3451"/>
    <cellStyle name="Linked Cell 16" xfId="3452"/>
    <cellStyle name="Linked Cell 17" xfId="3453"/>
    <cellStyle name="Linked Cell 18" xfId="3454"/>
    <cellStyle name="Linked Cell 19" xfId="3455"/>
    <cellStyle name="Linked Cell 2" xfId="3456"/>
    <cellStyle name="Linked Cell 2 10" xfId="3457"/>
    <cellStyle name="Linked Cell 2 2" xfId="3458"/>
    <cellStyle name="Linked Cell 2 3" xfId="3459"/>
    <cellStyle name="Linked Cell 2 4" xfId="3460"/>
    <cellStyle name="Linked Cell 2 5" xfId="3461"/>
    <cellStyle name="Linked Cell 2 6" xfId="3462"/>
    <cellStyle name="Linked Cell 2 7" xfId="3463"/>
    <cellStyle name="Linked Cell 2 8" xfId="3464"/>
    <cellStyle name="Linked Cell 2 9" xfId="3465"/>
    <cellStyle name="Linked Cell 20" xfId="3466"/>
    <cellStyle name="Linked Cell 21" xfId="3467"/>
    <cellStyle name="Linked Cell 22" xfId="3468"/>
    <cellStyle name="Linked Cell 23" xfId="3469"/>
    <cellStyle name="Linked Cell 24" xfId="3470"/>
    <cellStyle name="Linked Cell 25" xfId="3471"/>
    <cellStyle name="Linked Cell 26" xfId="3472"/>
    <cellStyle name="Linked Cell 27" xfId="3473"/>
    <cellStyle name="Linked Cell 28" xfId="3474"/>
    <cellStyle name="Linked Cell 29" xfId="3475"/>
    <cellStyle name="Linked Cell 3" xfId="3476"/>
    <cellStyle name="Linked Cell 3 2" xfId="3477"/>
    <cellStyle name="Linked Cell 3 3" xfId="3478"/>
    <cellStyle name="Linked Cell 3 4" xfId="3479"/>
    <cellStyle name="Linked Cell 30" xfId="3480"/>
    <cellStyle name="Linked Cell 31" xfId="3481"/>
    <cellStyle name="Linked Cell 32" xfId="3482"/>
    <cellStyle name="Linked Cell 33" xfId="3483"/>
    <cellStyle name="Linked Cell 34" xfId="3484"/>
    <cellStyle name="Linked Cell 35" xfId="3485"/>
    <cellStyle name="Linked Cell 36" xfId="3486"/>
    <cellStyle name="Linked Cell 37" xfId="3487"/>
    <cellStyle name="Linked Cell 38" xfId="3488"/>
    <cellStyle name="Linked Cell 39" xfId="3489"/>
    <cellStyle name="Linked Cell 4" xfId="3490"/>
    <cellStyle name="Linked Cell 40" xfId="3491"/>
    <cellStyle name="Linked Cell 41" xfId="3492"/>
    <cellStyle name="Linked Cell 5" xfId="3493"/>
    <cellStyle name="Linked Cell 6" xfId="3494"/>
    <cellStyle name="Linked Cell 7" xfId="3495"/>
    <cellStyle name="Linked Cell 8" xfId="3496"/>
    <cellStyle name="Linked Cell 9" xfId="3497"/>
    <cellStyle name="Migliaia_Oil&amp;Gas IFE ARC POLITO" xfId="3498"/>
    <cellStyle name="Neutral 10" xfId="3499"/>
    <cellStyle name="Neutral 11" xfId="3500"/>
    <cellStyle name="Neutral 12" xfId="3501"/>
    <cellStyle name="Neutral 13" xfId="3502"/>
    <cellStyle name="Neutral 14" xfId="3503"/>
    <cellStyle name="Neutral 15" xfId="3504"/>
    <cellStyle name="Neutral 16" xfId="3505"/>
    <cellStyle name="Neutral 17" xfId="3506"/>
    <cellStyle name="Neutral 18" xfId="3507"/>
    <cellStyle name="Neutral 19" xfId="3508"/>
    <cellStyle name="Neutral 2" xfId="3509"/>
    <cellStyle name="Neutral 2 10" xfId="3510"/>
    <cellStyle name="Neutral 2 11" xfId="3511"/>
    <cellStyle name="Neutral 2 2" xfId="3512"/>
    <cellStyle name="Neutral 2 2 2" xfId="3513"/>
    <cellStyle name="Neutral 2 3" xfId="3514"/>
    <cellStyle name="Neutral 2 4" xfId="3515"/>
    <cellStyle name="Neutral 2 5" xfId="3516"/>
    <cellStyle name="Neutral 2 6" xfId="3517"/>
    <cellStyle name="Neutral 2 7" xfId="3518"/>
    <cellStyle name="Neutral 2 8" xfId="3519"/>
    <cellStyle name="Neutral 2 9" xfId="3520"/>
    <cellStyle name="Neutral 20" xfId="3521"/>
    <cellStyle name="Neutral 21" xfId="3522"/>
    <cellStyle name="Neutral 22" xfId="3523"/>
    <cellStyle name="Neutral 23" xfId="3524"/>
    <cellStyle name="Neutral 24" xfId="3525"/>
    <cellStyle name="Neutral 25" xfId="3526"/>
    <cellStyle name="Neutral 26" xfId="3527"/>
    <cellStyle name="Neutral 27" xfId="3528"/>
    <cellStyle name="Neutral 28" xfId="3529"/>
    <cellStyle name="Neutral 29" xfId="3530"/>
    <cellStyle name="Neutral 3" xfId="3531"/>
    <cellStyle name="Neutral 3 2" xfId="3532"/>
    <cellStyle name="Neutral 3 2 2" xfId="3533"/>
    <cellStyle name="Neutral 3 3" xfId="3534"/>
    <cellStyle name="Neutral 3 4" xfId="3535"/>
    <cellStyle name="Neutral 3 5" xfId="3536"/>
    <cellStyle name="Neutral 3 6" xfId="3537"/>
    <cellStyle name="Neutral 3 7" xfId="3538"/>
    <cellStyle name="Neutral 30" xfId="3539"/>
    <cellStyle name="Neutral 31" xfId="3540"/>
    <cellStyle name="Neutral 32" xfId="3541"/>
    <cellStyle name="Neutral 33" xfId="3542"/>
    <cellStyle name="Neutral 34" xfId="3543"/>
    <cellStyle name="Neutral 35" xfId="3544"/>
    <cellStyle name="Neutral 36" xfId="3545"/>
    <cellStyle name="Neutral 37" xfId="3546"/>
    <cellStyle name="Neutral 38" xfId="3547"/>
    <cellStyle name="Neutral 39" xfId="3548"/>
    <cellStyle name="Neutral 4" xfId="3549"/>
    <cellStyle name="Neutral 4 2" xfId="3550"/>
    <cellStyle name="Neutral 4 3" xfId="3551"/>
    <cellStyle name="Neutral 40" xfId="3552"/>
    <cellStyle name="Neutral 41" xfId="3553"/>
    <cellStyle name="Neutral 42" xfId="3554"/>
    <cellStyle name="Neutral 43" xfId="3555"/>
    <cellStyle name="Neutral 5" xfId="3556"/>
    <cellStyle name="Neutral 6" xfId="3557"/>
    <cellStyle name="Neutral 6 2" xfId="3558"/>
    <cellStyle name="Neutral 7" xfId="3559"/>
    <cellStyle name="Neutral 8" xfId="3560"/>
    <cellStyle name="Neutral 9" xfId="3561"/>
    <cellStyle name="Normal 10" xfId="3562"/>
    <cellStyle name="Normal 10 2" xfId="3563"/>
    <cellStyle name="Normal 10 2 2" xfId="3564"/>
    <cellStyle name="Normal 10 2 2 2" xfId="3565"/>
    <cellStyle name="Normal 10 2 2 3" xfId="3566"/>
    <cellStyle name="Normal 10 2 2 3 2" xfId="3567"/>
    <cellStyle name="Normal 10 2 2 4" xfId="3568"/>
    <cellStyle name="Normal 10 2 3" xfId="3569"/>
    <cellStyle name="Normal 10 2 3 2" xfId="3570"/>
    <cellStyle name="Normal 10 2 3 2 2" xfId="3571"/>
    <cellStyle name="Normal 10 2 3 3" xfId="3572"/>
    <cellStyle name="Normal 10 2 4" xfId="3573"/>
    <cellStyle name="Normal 10 2 5" xfId="3574"/>
    <cellStyle name="Normal 10 2 5 2" xfId="3575"/>
    <cellStyle name="Normal 10 2 5 2 2" xfId="3576"/>
    <cellStyle name="Normal 10 2 5 3" xfId="3577"/>
    <cellStyle name="Normal 10 2 6" xfId="3578"/>
    <cellStyle name="Normal 10 2 6 2" xfId="3579"/>
    <cellStyle name="Normal 10 2 7" xfId="3580"/>
    <cellStyle name="Normal 10 2 7 2" xfId="3581"/>
    <cellStyle name="Normal 10 3" xfId="3582"/>
    <cellStyle name="Normal 10 4" xfId="3583"/>
    <cellStyle name="Normal 10 5" xfId="3584"/>
    <cellStyle name="Normal 10 6" xfId="3585"/>
    <cellStyle name="Normal 10 7" xfId="3586"/>
    <cellStyle name="Normal 10 8" xfId="3587"/>
    <cellStyle name="Normal 10 9" xfId="3588"/>
    <cellStyle name="Normal 11" xfId="3589"/>
    <cellStyle name="Normal 11 2" xfId="3590"/>
    <cellStyle name="Normal 11 2 2" xfId="3591"/>
    <cellStyle name="Normal 11 2 2 2" xfId="3592"/>
    <cellStyle name="Normal 11 3" xfId="3593"/>
    <cellStyle name="Normal 11 4" xfId="3594"/>
    <cellStyle name="Normal 11 4 2" xfId="3595"/>
    <cellStyle name="Normal 11 5" xfId="3596"/>
    <cellStyle name="Normal 11 5 2" xfId="3597"/>
    <cellStyle name="Normal 11 5 3" xfId="3598"/>
    <cellStyle name="Normal 11 5 3 2" xfId="3599"/>
    <cellStyle name="Normal 11 5 4" xfId="3600"/>
    <cellStyle name="Normal 11 5 4 2" xfId="3601"/>
    <cellStyle name="Normal 11 6" xfId="3602"/>
    <cellStyle name="Normal 11 7" xfId="3603"/>
    <cellStyle name="Normal 11 8" xfId="3604"/>
    <cellStyle name="Normal 12" xfId="3605"/>
    <cellStyle name="Normal 12 2" xfId="3606"/>
    <cellStyle name="Normal 12 3" xfId="3607"/>
    <cellStyle name="Normal 12 4" xfId="3608"/>
    <cellStyle name="Normal 12 5" xfId="3609"/>
    <cellStyle name="Normal 12 6" xfId="3610"/>
    <cellStyle name="Normal 12 7" xfId="3611"/>
    <cellStyle name="Normal 12 8" xfId="3612"/>
    <cellStyle name="Normal 13" xfId="3613"/>
    <cellStyle name="Normal 13 10" xfId="3614"/>
    <cellStyle name="Normal 13 10 2" xfId="3615"/>
    <cellStyle name="Normal 13 10 2 2" xfId="3616"/>
    <cellStyle name="Normal 13 10 2 3" xfId="3617"/>
    <cellStyle name="Normal 13 10 3" xfId="3618"/>
    <cellStyle name="Normal 13 10 4" xfId="3619"/>
    <cellStyle name="Normal 13 11" xfId="3620"/>
    <cellStyle name="Normal 13 11 2" xfId="3621"/>
    <cellStyle name="Normal 13 11 2 2" xfId="3622"/>
    <cellStyle name="Normal 13 11 2 3" xfId="3623"/>
    <cellStyle name="Normal 13 11 3" xfId="3624"/>
    <cellStyle name="Normal 13 11 4" xfId="3625"/>
    <cellStyle name="Normal 13 12" xfId="3626"/>
    <cellStyle name="Normal 13 12 2" xfId="3627"/>
    <cellStyle name="Normal 13 12 3" xfId="3628"/>
    <cellStyle name="Normal 13 13" xfId="3629"/>
    <cellStyle name="Normal 13 13 2" xfId="3630"/>
    <cellStyle name="Normal 13 13 2 2" xfId="3631"/>
    <cellStyle name="Normal 13 13 2 3" xfId="3632"/>
    <cellStyle name="Normal 13 13 3" xfId="3633"/>
    <cellStyle name="Normal 13 13 4" xfId="3634"/>
    <cellStyle name="Normal 13 14" xfId="3635"/>
    <cellStyle name="Normal 13 14 2" xfId="3636"/>
    <cellStyle name="Normal 13 14 2 2" xfId="3637"/>
    <cellStyle name="Normal 13 14 2 3" xfId="3638"/>
    <cellStyle name="Normal 13 14 3" xfId="3639"/>
    <cellStyle name="Normal 13 14 4" xfId="3640"/>
    <cellStyle name="Normal 13 15" xfId="3641"/>
    <cellStyle name="Normal 13 15 2" xfId="3642"/>
    <cellStyle name="Normal 13 15 2 2" xfId="3643"/>
    <cellStyle name="Normal 13 15 2 3" xfId="3644"/>
    <cellStyle name="Normal 13 15 3" xfId="3645"/>
    <cellStyle name="Normal 13 15 4" xfId="3646"/>
    <cellStyle name="Normal 13 16" xfId="3647"/>
    <cellStyle name="Normal 13 16 2" xfId="3648"/>
    <cellStyle name="Normal 13 16 2 2" xfId="3649"/>
    <cellStyle name="Normal 13 16 2 3" xfId="3650"/>
    <cellStyle name="Normal 13 16 3" xfId="3651"/>
    <cellStyle name="Normal 13 16 4" xfId="3652"/>
    <cellStyle name="Normal 13 17" xfId="3653"/>
    <cellStyle name="Normal 13 17 2" xfId="3654"/>
    <cellStyle name="Normal 13 17 3" xfId="3655"/>
    <cellStyle name="Normal 13 18" xfId="3656"/>
    <cellStyle name="Normal 13 18 2" xfId="3657"/>
    <cellStyle name="Normal 13 18 3" xfId="3658"/>
    <cellStyle name="Normal 13 19" xfId="3659"/>
    <cellStyle name="Normal 13 19 2" xfId="3660"/>
    <cellStyle name="Normal 13 19 3" xfId="3661"/>
    <cellStyle name="Normal 13 2" xfId="3662"/>
    <cellStyle name="Normal 13 2 10" xfId="3663"/>
    <cellStyle name="Normal 13 2 11" xfId="3664"/>
    <cellStyle name="Normal 13 2 12" xfId="3665"/>
    <cellStyle name="Normal 13 2 2" xfId="3666"/>
    <cellStyle name="Normal 13 2 2 2" xfId="3667"/>
    <cellStyle name="Normal 13 2 2 2 2" xfId="3668"/>
    <cellStyle name="Normal 13 2 2 2 3" xfId="3669"/>
    <cellStyle name="Normal 13 2 2 3" xfId="3670"/>
    <cellStyle name="Normal 13 2 2 4" xfId="3671"/>
    <cellStyle name="Normal 13 2 3" xfId="3672"/>
    <cellStyle name="Normal 13 2 3 2" xfId="3673"/>
    <cellStyle name="Normal 13 2 3 2 2" xfId="3674"/>
    <cellStyle name="Normal 13 2 3 2 3" xfId="3675"/>
    <cellStyle name="Normal 13 2 3 3" xfId="3676"/>
    <cellStyle name="Normal 13 2 3 4" xfId="3677"/>
    <cellStyle name="Normal 13 2 4" xfId="3678"/>
    <cellStyle name="Normal 13 2 4 2" xfId="3679"/>
    <cellStyle name="Normal 13 2 4 2 2" xfId="3680"/>
    <cellStyle name="Normal 13 2 4 2 3" xfId="3681"/>
    <cellStyle name="Normal 13 2 4 3" xfId="3682"/>
    <cellStyle name="Normal 13 2 4 4" xfId="3683"/>
    <cellStyle name="Normal 13 2 5" xfId="3684"/>
    <cellStyle name="Normal 13 2 5 2" xfId="3685"/>
    <cellStyle name="Normal 13 2 5 2 2" xfId="3686"/>
    <cellStyle name="Normal 13 2 5 2 3" xfId="3687"/>
    <cellStyle name="Normal 13 2 5 3" xfId="3688"/>
    <cellStyle name="Normal 13 2 5 4" xfId="3689"/>
    <cellStyle name="Normal 13 2 6" xfId="3690"/>
    <cellStyle name="Normal 13 2 6 2" xfId="3691"/>
    <cellStyle name="Normal 13 2 6 2 2" xfId="3692"/>
    <cellStyle name="Normal 13 2 6 2 3" xfId="3693"/>
    <cellStyle name="Normal 13 2 6 3" xfId="3694"/>
    <cellStyle name="Normal 13 2 6 4" xfId="3695"/>
    <cellStyle name="Normal 13 2 7" xfId="3696"/>
    <cellStyle name="Normal 13 2 7 2" xfId="3697"/>
    <cellStyle name="Normal 13 2 7 2 2" xfId="3698"/>
    <cellStyle name="Normal 13 2 7 2 3" xfId="3699"/>
    <cellStyle name="Normal 13 2 7 3" xfId="3700"/>
    <cellStyle name="Normal 13 2 7 4" xfId="3701"/>
    <cellStyle name="Normal 13 2 8" xfId="3702"/>
    <cellStyle name="Normal 13 2 8 2" xfId="3703"/>
    <cellStyle name="Normal 13 2 8 2 2" xfId="3704"/>
    <cellStyle name="Normal 13 2 8 2 3" xfId="3705"/>
    <cellStyle name="Normal 13 2 8 3" xfId="3706"/>
    <cellStyle name="Normal 13 2 8 4" xfId="3707"/>
    <cellStyle name="Normal 13 2 9" xfId="3708"/>
    <cellStyle name="Normal 13 2 9 2" xfId="3709"/>
    <cellStyle name="Normal 13 20" xfId="3710"/>
    <cellStyle name="Normal 13 20 2" xfId="3711"/>
    <cellStyle name="Normal 13 20 3" xfId="3712"/>
    <cellStyle name="Normal 13 21" xfId="3713"/>
    <cellStyle name="Normal 13 21 2" xfId="3714"/>
    <cellStyle name="Normal 13 21 3" xfId="3715"/>
    <cellStyle name="Normal 13 22" xfId="3716"/>
    <cellStyle name="Normal 13 22 2" xfId="3717"/>
    <cellStyle name="Normal 13 22 3" xfId="3718"/>
    <cellStyle name="Normal 13 23" xfId="3719"/>
    <cellStyle name="Normal 13 24" xfId="3720"/>
    <cellStyle name="Normal 13 25" xfId="3721"/>
    <cellStyle name="Normal 13 26" xfId="3722"/>
    <cellStyle name="Normal 13 27" xfId="3723"/>
    <cellStyle name="Normal 13 28" xfId="3724"/>
    <cellStyle name="Normal 13 29" xfId="3725"/>
    <cellStyle name="Normal 13 3" xfId="3726"/>
    <cellStyle name="Normal 13 3 2" xfId="3727"/>
    <cellStyle name="Normal 13 3 2 2" xfId="3728"/>
    <cellStyle name="Normal 13 3 2 2 2" xfId="3729"/>
    <cellStyle name="Normal 13 3 2 3" xfId="3730"/>
    <cellStyle name="Normal 13 3 2 4" xfId="3731"/>
    <cellStyle name="Normal 13 3 3" xfId="3732"/>
    <cellStyle name="Normal 13 3 4" xfId="3733"/>
    <cellStyle name="Normal 13 3 5" xfId="3734"/>
    <cellStyle name="Normal 13 30" xfId="3735"/>
    <cellStyle name="Normal 13 31" xfId="3736"/>
    <cellStyle name="Normal 13 32" xfId="3737"/>
    <cellStyle name="Normal 13 33" xfId="3738"/>
    <cellStyle name="Normal 13 34" xfId="3739"/>
    <cellStyle name="Normal 13 35" xfId="3740"/>
    <cellStyle name="Normal 13 36" xfId="3741"/>
    <cellStyle name="Normal 13 37" xfId="3742"/>
    <cellStyle name="Normal 13 38" xfId="3743"/>
    <cellStyle name="Normal 13 39" xfId="3744"/>
    <cellStyle name="Normal 13 39 2" xfId="3745"/>
    <cellStyle name="Normal 13 4" xfId="3746"/>
    <cellStyle name="Normal 13 4 2" xfId="3747"/>
    <cellStyle name="Normal 13 4 2 2" xfId="3748"/>
    <cellStyle name="Normal 13 4 2 2 2" xfId="3749"/>
    <cellStyle name="Normal 13 4 2 3" xfId="3750"/>
    <cellStyle name="Normal 13 4 2 4" xfId="3751"/>
    <cellStyle name="Normal 13 4 3" xfId="3752"/>
    <cellStyle name="Normal 13 4 3 2" xfId="3753"/>
    <cellStyle name="Normal 13 4 4" xfId="3754"/>
    <cellStyle name="Normal 13 4 5" xfId="3755"/>
    <cellStyle name="Normal 13 5" xfId="3756"/>
    <cellStyle name="Normal 13 5 2" xfId="3757"/>
    <cellStyle name="Normal 13 5 3" xfId="3758"/>
    <cellStyle name="Normal 13 6" xfId="3759"/>
    <cellStyle name="Normal 13 6 2" xfId="3760"/>
    <cellStyle name="Normal 13 6 3" xfId="3761"/>
    <cellStyle name="Normal 13 7" xfId="3762"/>
    <cellStyle name="Normal 13 7 2" xfId="3763"/>
    <cellStyle name="Normal 13 7 3" xfId="3764"/>
    <cellStyle name="Normal 13 8" xfId="3765"/>
    <cellStyle name="Normal 13 8 2" xfId="3766"/>
    <cellStyle name="Normal 13 8 3" xfId="3767"/>
    <cellStyle name="Normal 13 9" xfId="3768"/>
    <cellStyle name="Normal 13 9 2" xfId="3769"/>
    <cellStyle name="Normal 13 9 2 2" xfId="3770"/>
    <cellStyle name="Normal 13 9 2 3" xfId="3771"/>
    <cellStyle name="Normal 13 9 3" xfId="3772"/>
    <cellStyle name="Normal 13 9 4" xfId="3773"/>
    <cellStyle name="Normal 14" xfId="3774"/>
    <cellStyle name="Normal 14 10" xfId="3775"/>
    <cellStyle name="Normal 14 10 2" xfId="3776"/>
    <cellStyle name="Normal 14 10 2 2" xfId="3777"/>
    <cellStyle name="Normal 14 10 2 3" xfId="3778"/>
    <cellStyle name="Normal 14 10 3" xfId="3779"/>
    <cellStyle name="Normal 14 10 4" xfId="3780"/>
    <cellStyle name="Normal 14 11" xfId="3781"/>
    <cellStyle name="Normal 14 11 2" xfId="3782"/>
    <cellStyle name="Normal 14 11 2 2" xfId="3783"/>
    <cellStyle name="Normal 14 11 2 3" xfId="3784"/>
    <cellStyle name="Normal 14 11 3" xfId="3785"/>
    <cellStyle name="Normal 14 11 4" xfId="3786"/>
    <cellStyle name="Normal 14 12" xfId="3787"/>
    <cellStyle name="Normal 14 12 2" xfId="3788"/>
    <cellStyle name="Normal 14 12 2 2" xfId="3789"/>
    <cellStyle name="Normal 14 12 2 3" xfId="3790"/>
    <cellStyle name="Normal 14 12 3" xfId="3791"/>
    <cellStyle name="Normal 14 12 4" xfId="3792"/>
    <cellStyle name="Normal 14 13" xfId="3793"/>
    <cellStyle name="Normal 14 13 2" xfId="3794"/>
    <cellStyle name="Normal 14 13 2 2" xfId="3795"/>
    <cellStyle name="Normal 14 13 2 3" xfId="3796"/>
    <cellStyle name="Normal 14 13 3" xfId="3797"/>
    <cellStyle name="Normal 14 13 4" xfId="3798"/>
    <cellStyle name="Normal 14 14" xfId="3799"/>
    <cellStyle name="Normal 14 14 2" xfId="3800"/>
    <cellStyle name="Normal 14 14 2 2" xfId="3801"/>
    <cellStyle name="Normal 14 14 2 3" xfId="3802"/>
    <cellStyle name="Normal 14 14 3" xfId="3803"/>
    <cellStyle name="Normal 14 14 4" xfId="3804"/>
    <cellStyle name="Normal 14 15" xfId="3805"/>
    <cellStyle name="Normal 14 15 2" xfId="3806"/>
    <cellStyle name="Normal 14 15 2 2" xfId="3807"/>
    <cellStyle name="Normal 14 15 2 3" xfId="3808"/>
    <cellStyle name="Normal 14 15 3" xfId="3809"/>
    <cellStyle name="Normal 14 15 4" xfId="3810"/>
    <cellStyle name="Normal 14 16" xfId="3811"/>
    <cellStyle name="Normal 14 16 2" xfId="3812"/>
    <cellStyle name="Normal 14 17" xfId="3813"/>
    <cellStyle name="Normal 14 17 2" xfId="3814"/>
    <cellStyle name="Normal 14 2" xfId="3815"/>
    <cellStyle name="Normal 14 2 10" xfId="3816"/>
    <cellStyle name="Normal 14 2 11" xfId="3817"/>
    <cellStyle name="Normal 14 2 2" xfId="3818"/>
    <cellStyle name="Normal 14 2 3" xfId="3819"/>
    <cellStyle name="Normal 14 2 4" xfId="3820"/>
    <cellStyle name="Normal 14 2 5" xfId="3821"/>
    <cellStyle name="Normal 14 2 6" xfId="3822"/>
    <cellStyle name="Normal 14 2 7" xfId="3823"/>
    <cellStyle name="Normal 14 2 8" xfId="3824"/>
    <cellStyle name="Normal 14 2 8 2" xfId="3825"/>
    <cellStyle name="Normal 14 2 8 2 2" xfId="3826"/>
    <cellStyle name="Normal 14 2 8 3" xfId="3827"/>
    <cellStyle name="Normal 14 2 8 4" xfId="3828"/>
    <cellStyle name="Normal 14 2 9" xfId="3829"/>
    <cellStyle name="Normal 14 3" xfId="3830"/>
    <cellStyle name="Normal 14 4" xfId="3831"/>
    <cellStyle name="Normal 14 4 2" xfId="3832"/>
    <cellStyle name="Normal 14 4 2 2" xfId="3833"/>
    <cellStyle name="Normal 14 4 2 3" xfId="3834"/>
    <cellStyle name="Normal 14 4 3" xfId="3835"/>
    <cellStyle name="Normal 14 4 4" xfId="3836"/>
    <cellStyle name="Normal 14 5" xfId="3837"/>
    <cellStyle name="Normal 14 5 2" xfId="3838"/>
    <cellStyle name="Normal 14 5 2 2" xfId="3839"/>
    <cellStyle name="Normal 14 5 2 3" xfId="3840"/>
    <cellStyle name="Normal 14 5 3" xfId="3841"/>
    <cellStyle name="Normal 14 5 4" xfId="3842"/>
    <cellStyle name="Normal 14 6" xfId="3843"/>
    <cellStyle name="Normal 14 7" xfId="3844"/>
    <cellStyle name="Normal 14 8" xfId="3845"/>
    <cellStyle name="Normal 14 9" xfId="3846"/>
    <cellStyle name="Normal 15" xfId="3847"/>
    <cellStyle name="Normal 15 2" xfId="3848"/>
    <cellStyle name="Normal 15 2 2" xfId="3849"/>
    <cellStyle name="Normal 15 2 3" xfId="3850"/>
    <cellStyle name="Normal 15 3" xfId="3851"/>
    <cellStyle name="Normal 15 4" xfId="3852"/>
    <cellStyle name="Normal 15 5" xfId="3853"/>
    <cellStyle name="Normal 15 6" xfId="3854"/>
    <cellStyle name="Normal 15 7" xfId="3855"/>
    <cellStyle name="Normal 15 7 2" xfId="3856"/>
    <cellStyle name="Normal 16" xfId="3857"/>
    <cellStyle name="Normal 16 2" xfId="3858"/>
    <cellStyle name="Normal 16 2 2" xfId="3859"/>
    <cellStyle name="Normal 16 2 3" xfId="3860"/>
    <cellStyle name="Normal 16 3" xfId="3861"/>
    <cellStyle name="Normal 16 4" xfId="3862"/>
    <cellStyle name="Normal 16 5" xfId="3863"/>
    <cellStyle name="Normal 16 6" xfId="3864"/>
    <cellStyle name="Normal 16 7" xfId="3865"/>
    <cellStyle name="Normal 16 7 2" xfId="3866"/>
    <cellStyle name="Normal 16 7 2 2" xfId="3867"/>
    <cellStyle name="Normal 16 7 3" xfId="3868"/>
    <cellStyle name="Normal 16 7 4" xfId="3869"/>
    <cellStyle name="Normal 16 8" xfId="3870"/>
    <cellStyle name="Normal 16 9" xfId="3871"/>
    <cellStyle name="Normal 17" xfId="3872"/>
    <cellStyle name="Normal 17 10" xfId="3873"/>
    <cellStyle name="Normal 17 11" xfId="3874"/>
    <cellStyle name="Normal 17 12" xfId="3875"/>
    <cellStyle name="Normal 17 13" xfId="3876"/>
    <cellStyle name="Normal 17 14" xfId="3877"/>
    <cellStyle name="Normal 17 14 2" xfId="3878"/>
    <cellStyle name="Normal 17 14 2 2" xfId="3879"/>
    <cellStyle name="Normal 17 14 3" xfId="3880"/>
    <cellStyle name="Normal 17 14 4" xfId="3881"/>
    <cellStyle name="Normal 17 15" xfId="3882"/>
    <cellStyle name="Normal 17 16" xfId="3883"/>
    <cellStyle name="Normal 17 2" xfId="3884"/>
    <cellStyle name="Normal 17 2 2" xfId="3885"/>
    <cellStyle name="Normal 17 2 3" xfId="3886"/>
    <cellStyle name="Normal 17 3" xfId="3887"/>
    <cellStyle name="Normal 17 4" xfId="3888"/>
    <cellStyle name="Normal 17 5" xfId="3889"/>
    <cellStyle name="Normal 17 6" xfId="3890"/>
    <cellStyle name="Normal 17 7" xfId="3891"/>
    <cellStyle name="Normal 17 8" xfId="3892"/>
    <cellStyle name="Normal 17 9" xfId="3893"/>
    <cellStyle name="Normal 18" xfId="3894"/>
    <cellStyle name="Normal 18 2" xfId="3895"/>
    <cellStyle name="Normal 18 2 2" xfId="3896"/>
    <cellStyle name="Normal 18 3" xfId="3897"/>
    <cellStyle name="Normal 18 3 2" xfId="3898"/>
    <cellStyle name="Normal 18 3 2 2" xfId="3899"/>
    <cellStyle name="Normal 18 3 3" xfId="3900"/>
    <cellStyle name="Normal 18 4" xfId="3901"/>
    <cellStyle name="Normal 18 5" xfId="3902"/>
    <cellStyle name="Normal 18 6" xfId="3903"/>
    <cellStyle name="Normal 19" xfId="3904"/>
    <cellStyle name="Normal 2" xfId="3905"/>
    <cellStyle name="Normal 2 10" xfId="3906"/>
    <cellStyle name="Normal 2 10 2" xfId="3907"/>
    <cellStyle name="Normal 2 10 3" xfId="3908"/>
    <cellStyle name="Normal 2 10 3 2" xfId="3909"/>
    <cellStyle name="Normal 2 10 4" xfId="3910"/>
    <cellStyle name="Normal 2 10 4 2" xfId="3911"/>
    <cellStyle name="Normal 2 11" xfId="3912"/>
    <cellStyle name="Normal 2 12" xfId="3913"/>
    <cellStyle name="Normal 2 13" xfId="3914"/>
    <cellStyle name="Normal 2 14" xfId="3915"/>
    <cellStyle name="Normal 2 15" xfId="3916"/>
    <cellStyle name="Normal 2 16" xfId="3917"/>
    <cellStyle name="Normal 2 17" xfId="3918"/>
    <cellStyle name="Normal 2 18" xfId="3919"/>
    <cellStyle name="Normal 2 18 2" xfId="3920"/>
    <cellStyle name="Normal 2 18 2 2" xfId="3921"/>
    <cellStyle name="Normal 2 18 2 2 2" xfId="3922"/>
    <cellStyle name="Normal 2 18 2 3" xfId="3923"/>
    <cellStyle name="Normal 2 18 3" xfId="3924"/>
    <cellStyle name="Normal 2 18 4" xfId="3925"/>
    <cellStyle name="Normal 2 18 5" xfId="3926"/>
    <cellStyle name="Normal 2 19" xfId="3927"/>
    <cellStyle name="Normal 2 2" xfId="3928"/>
    <cellStyle name="Normal 2 2 10" xfId="3929"/>
    <cellStyle name="Normal 2 2 10 2" xfId="3930"/>
    <cellStyle name="Normal 2 2 10 2 2" xfId="3931"/>
    <cellStyle name="Normal 2 2 10 2 3" xfId="3932"/>
    <cellStyle name="Normal 2 2 10 3" xfId="3933"/>
    <cellStyle name="Normal 2 2 10 4" xfId="3934"/>
    <cellStyle name="Normal 2 2 11" xfId="3935"/>
    <cellStyle name="Normal 2 2 11 2" xfId="3936"/>
    <cellStyle name="Normal 2 2 11 2 2" xfId="3937"/>
    <cellStyle name="Normal 2 2 11 2 3" xfId="3938"/>
    <cellStyle name="Normal 2 2 11 3" xfId="3939"/>
    <cellStyle name="Normal 2 2 11 4" xfId="3940"/>
    <cellStyle name="Normal 2 2 12" xfId="3941"/>
    <cellStyle name="Normal 2 2 12 2" xfId="3942"/>
    <cellStyle name="Normal 2 2 12 2 2" xfId="3943"/>
    <cellStyle name="Normal 2 2 12 2 3" xfId="3944"/>
    <cellStyle name="Normal 2 2 12 3" xfId="3945"/>
    <cellStyle name="Normal 2 2 12 4" xfId="3946"/>
    <cellStyle name="Normal 2 2 13" xfId="3947"/>
    <cellStyle name="Normal 2 2 13 2" xfId="3948"/>
    <cellStyle name="Normal 2 2 13 2 2" xfId="3949"/>
    <cellStyle name="Normal 2 2 13 2 3" xfId="3950"/>
    <cellStyle name="Normal 2 2 13 3" xfId="3951"/>
    <cellStyle name="Normal 2 2 13 4" xfId="3952"/>
    <cellStyle name="Normal 2 2 14" xfId="3953"/>
    <cellStyle name="Normal 2 2 14 2" xfId="3954"/>
    <cellStyle name="Normal 2 2 15" xfId="3955"/>
    <cellStyle name="Normal 2 2 15 2" xfId="3956"/>
    <cellStyle name="Normal 2 2 15 2 2" xfId="3957"/>
    <cellStyle name="Normal 2 2 15 3" xfId="3958"/>
    <cellStyle name="Normal 2 2 16" xfId="3959"/>
    <cellStyle name="Normal 2 2 17" xfId="3960"/>
    <cellStyle name="Normal 2 2 2" xfId="3961"/>
    <cellStyle name="Normal 2 2 2 2" xfId="3962"/>
    <cellStyle name="Normal 2 2 2 2 2" xfId="3963"/>
    <cellStyle name="Normal 2 2 2 2 3" xfId="3964"/>
    <cellStyle name="Normal 2 2 2 3" xfId="3965"/>
    <cellStyle name="Normal 2 2 2 3 2" xfId="3966"/>
    <cellStyle name="Normal 2 2 2 4" xfId="3967"/>
    <cellStyle name="Normal 2 2 2 5" xfId="3968"/>
    <cellStyle name="Normal 2 2 2 5 2" xfId="3969"/>
    <cellStyle name="Normal 2 2 2 5 2 2" xfId="3970"/>
    <cellStyle name="Normal 2 2 2 5 3" xfId="3971"/>
    <cellStyle name="Normal 2 2 2 6" xfId="3972"/>
    <cellStyle name="Normal 2 2 2 6 2" xfId="3973"/>
    <cellStyle name="Normal 2 2 2 6 2 2" xfId="3974"/>
    <cellStyle name="Normal 2 2 2 6 3" xfId="3975"/>
    <cellStyle name="Normal 2 2 2 7" xfId="3976"/>
    <cellStyle name="Normal 2 2 2 8" xfId="3977"/>
    <cellStyle name="Normal 2 2 2 9" xfId="3978"/>
    <cellStyle name="Normal 2 2 3" xfId="3979"/>
    <cellStyle name="Normal 2 2 3 2" xfId="3980"/>
    <cellStyle name="Normal 2 2 3 2 2" xfId="3981"/>
    <cellStyle name="Normal 2 2 3 2 2 2" xfId="3982"/>
    <cellStyle name="Normal 2 2 3 2 3" xfId="3983"/>
    <cellStyle name="Normal 2 2 3 2 4" xfId="3984"/>
    <cellStyle name="Normal 2 2 3 3" xfId="3985"/>
    <cellStyle name="Normal 2 2 3 3 2" xfId="3986"/>
    <cellStyle name="Normal 2 2 3 4" xfId="3987"/>
    <cellStyle name="Normal 2 2 3 5" xfId="3988"/>
    <cellStyle name="Normal 2 2 4" xfId="3989"/>
    <cellStyle name="Normal 2 2 4 2" xfId="3990"/>
    <cellStyle name="Normal 2 2 4 2 2" xfId="3991"/>
    <cellStyle name="Normal 2 2 4 3" xfId="3992"/>
    <cellStyle name="Normal 2 2 4 3 2" xfId="3993"/>
    <cellStyle name="Normal 2 2 4 3 2 2" xfId="3994"/>
    <cellStyle name="Normal 2 2 4 3 3" xfId="3995"/>
    <cellStyle name="Normal 2 2 4 4" xfId="3996"/>
    <cellStyle name="Normal 2 2 4 5" xfId="3997"/>
    <cellStyle name="Normal 2 2 4 6" xfId="3998"/>
    <cellStyle name="Normal 2 2 5" xfId="3999"/>
    <cellStyle name="Normal 2 2 5 2" xfId="4000"/>
    <cellStyle name="Normal 2 2 5 2 2" xfId="4001"/>
    <cellStyle name="Normal 2 2 5 2 2 2" xfId="4002"/>
    <cellStyle name="Normal 2 2 5 2 3" xfId="4003"/>
    <cellStyle name="Normal 2 2 5 2 4" xfId="4004"/>
    <cellStyle name="Normal 2 2 5 3" xfId="4005"/>
    <cellStyle name="Normal 2 2 5 3 2" xfId="4006"/>
    <cellStyle name="Normal 2 2 5 3 2 2" xfId="4007"/>
    <cellStyle name="Normal 2 2 5 3 3" xfId="4008"/>
    <cellStyle name="Normal 2 2 5 4" xfId="4009"/>
    <cellStyle name="Normal 2 2 5 5" xfId="4010"/>
    <cellStyle name="Normal 2 2 5 6" xfId="4011"/>
    <cellStyle name="Normal 2 2 6" xfId="4012"/>
    <cellStyle name="Normal 2 2 6 2" xfId="4013"/>
    <cellStyle name="Normal 2 2 6 2 2" xfId="4014"/>
    <cellStyle name="Normal 2 2 6 2 2 2" xfId="4015"/>
    <cellStyle name="Normal 2 2 6 2 3" xfId="4016"/>
    <cellStyle name="Normal 2 2 6 2 4" xfId="4017"/>
    <cellStyle name="Normal 2 2 6 3" xfId="4018"/>
    <cellStyle name="Normal 2 2 6 4" xfId="4019"/>
    <cellStyle name="Normal 2 2 6 5" xfId="4020"/>
    <cellStyle name="Normal 2 2 7" xfId="4021"/>
    <cellStyle name="Normal 2 2 7 2" xfId="4022"/>
    <cellStyle name="Normal 2 2 7 2 2" xfId="4023"/>
    <cellStyle name="Normal 2 2 7 2 2 2" xfId="4024"/>
    <cellStyle name="Normal 2 2 7 2 3" xfId="4025"/>
    <cellStyle name="Normal 2 2 7 2 4" xfId="4026"/>
    <cellStyle name="Normal 2 2 7 3" xfId="4027"/>
    <cellStyle name="Normal 2 2 7 3 2" xfId="4028"/>
    <cellStyle name="Normal 2 2 7 4" xfId="4029"/>
    <cellStyle name="Normal 2 2 7 5" xfId="4030"/>
    <cellStyle name="Normal 2 2 8" xfId="4031"/>
    <cellStyle name="Normal 2 2 8 2" xfId="4032"/>
    <cellStyle name="Normal 2 2 8 2 2" xfId="4033"/>
    <cellStyle name="Normal 2 2 8 2 2 2" xfId="4034"/>
    <cellStyle name="Normal 2 2 8 2 3" xfId="4035"/>
    <cellStyle name="Normal 2 2 8 2 4" xfId="4036"/>
    <cellStyle name="Normal 2 2 8 3" xfId="4037"/>
    <cellStyle name="Normal 2 2 8 4" xfId="4038"/>
    <cellStyle name="Normal 2 2 8 5" xfId="4039"/>
    <cellStyle name="Normal 2 2 9" xfId="4040"/>
    <cellStyle name="Normal 2 2 9 2" xfId="4041"/>
    <cellStyle name="Normal 2 2 9 2 2" xfId="4042"/>
    <cellStyle name="Normal 2 2 9 2 3" xfId="4043"/>
    <cellStyle name="Normal 2 2 9 3" xfId="4044"/>
    <cellStyle name="Normal 2 2 9 4" xfId="4045"/>
    <cellStyle name="Normal 2 2_ELC" xfId="4046"/>
    <cellStyle name="Normal 2 20" xfId="4047"/>
    <cellStyle name="Normal 2 21" xfId="4048"/>
    <cellStyle name="Normal 2 22" xfId="4049"/>
    <cellStyle name="Normal 2 23" xfId="4050"/>
    <cellStyle name="Normal 2 24" xfId="4051"/>
    <cellStyle name="Normal 2 25" xfId="4052"/>
    <cellStyle name="Normal 2 26" xfId="4053"/>
    <cellStyle name="Normal 2 27" xfId="4054"/>
    <cellStyle name="Normal 2 28" xfId="4055"/>
    <cellStyle name="Normal 2 29" xfId="4056"/>
    <cellStyle name="Normal 2 3" xfId="4057"/>
    <cellStyle name="Normal 2 3 10" xfId="4058"/>
    <cellStyle name="Normal 2 3 10 2" xfId="4059"/>
    <cellStyle name="Normal 2 3 10 2 2" xfId="4060"/>
    <cellStyle name="Normal 2 3 10 2 3" xfId="4061"/>
    <cellStyle name="Normal 2 3 10 3" xfId="4062"/>
    <cellStyle name="Normal 2 3 10 4" xfId="4063"/>
    <cellStyle name="Normal 2 3 11" xfId="4064"/>
    <cellStyle name="Normal 2 3 11 2" xfId="4065"/>
    <cellStyle name="Normal 2 3 11 2 2" xfId="4066"/>
    <cellStyle name="Normal 2 3 11 2 3" xfId="4067"/>
    <cellStyle name="Normal 2 3 11 3" xfId="4068"/>
    <cellStyle name="Normal 2 3 11 4" xfId="4069"/>
    <cellStyle name="Normal 2 3 12" xfId="4070"/>
    <cellStyle name="Normal 2 3 12 2" xfId="4071"/>
    <cellStyle name="Normal 2 3 12 2 2" xfId="4072"/>
    <cellStyle name="Normal 2 3 12 2 3" xfId="4073"/>
    <cellStyle name="Normal 2 3 12 3" xfId="4074"/>
    <cellStyle name="Normal 2 3 12 4" xfId="4075"/>
    <cellStyle name="Normal 2 3 13" xfId="4076"/>
    <cellStyle name="Normal 2 3 13 2" xfId="4077"/>
    <cellStyle name="Normal 2 3 13 2 2" xfId="4078"/>
    <cellStyle name="Normal 2 3 13 2 3" xfId="4079"/>
    <cellStyle name="Normal 2 3 13 3" xfId="4080"/>
    <cellStyle name="Normal 2 3 13 4" xfId="4081"/>
    <cellStyle name="Normal 2 3 14" xfId="4082"/>
    <cellStyle name="Normal 2 3 2" xfId="4083"/>
    <cellStyle name="Normal 2 3 2 2" xfId="4084"/>
    <cellStyle name="Normal 2 3 2 2 2" xfId="4085"/>
    <cellStyle name="Normal 2 3 2 2 2 2" xfId="4086"/>
    <cellStyle name="Normal 2 3 2 2 2 2 2" xfId="4087"/>
    <cellStyle name="Normal 2 3 2 2 2 3" xfId="4088"/>
    <cellStyle name="Normal 2 3 2 2 3" xfId="4089"/>
    <cellStyle name="Normal 2 3 2 2 3 2" xfId="4090"/>
    <cellStyle name="Normal 2 3 2 2 3 2 2" xfId="4091"/>
    <cellStyle name="Normal 2 3 2 2 3 3" xfId="4092"/>
    <cellStyle name="Normal 2 3 2 2 4" xfId="4093"/>
    <cellStyle name="Normal 2 3 2 2 4 2" xfId="4094"/>
    <cellStyle name="Normal 2 3 2 2 5" xfId="4095"/>
    <cellStyle name="Normal 2 3 2 2 6" xfId="4096"/>
    <cellStyle name="Normal 2 3 2 3" xfId="4097"/>
    <cellStyle name="Normal 2 3 2 3 2" xfId="4098"/>
    <cellStyle name="Normal 2 3 2 3 2 2" xfId="4099"/>
    <cellStyle name="Normal 2 3 2 3 3" xfId="4100"/>
    <cellStyle name="Normal 2 3 2 4" xfId="4101"/>
    <cellStyle name="Normal 2 3 2 4 2" xfId="4102"/>
    <cellStyle name="Normal 2 3 2 4 2 2" xfId="4103"/>
    <cellStyle name="Normal 2 3 2 4 3" xfId="4104"/>
    <cellStyle name="Normal 2 3 2 5" xfId="4105"/>
    <cellStyle name="Normal 2 3 2 5 2" xfId="4106"/>
    <cellStyle name="Normal 2 3 2 5 2 2" xfId="4107"/>
    <cellStyle name="Normal 2 3 2 5 3" xfId="4108"/>
    <cellStyle name="Normal 2 3 2 6" xfId="4109"/>
    <cellStyle name="Normal 2 3 2 6 2" xfId="4110"/>
    <cellStyle name="Normal 2 3 2 6 2 2" xfId="4111"/>
    <cellStyle name="Normal 2 3 2 6 3" xfId="4112"/>
    <cellStyle name="Normal 2 3 2 7" xfId="4113"/>
    <cellStyle name="Normal 2 3 2 7 2" xfId="4114"/>
    <cellStyle name="Normal 2 3 2 8" xfId="4115"/>
    <cellStyle name="Normal 2 3 2 9" xfId="4116"/>
    <cellStyle name="Normal 2 3 3" xfId="4117"/>
    <cellStyle name="Normal 2 3 3 2" xfId="4118"/>
    <cellStyle name="Normal 2 3 3 2 2" xfId="4119"/>
    <cellStyle name="Normal 2 3 3 2 2 2" xfId="4120"/>
    <cellStyle name="Normal 2 3 3 2 3" xfId="4121"/>
    <cellStyle name="Normal 2 3 3 2 4" xfId="4122"/>
    <cellStyle name="Normal 2 3 3 3" xfId="4123"/>
    <cellStyle name="Normal 2 3 3 3 2" xfId="4124"/>
    <cellStyle name="Normal 2 3 3 4" xfId="4125"/>
    <cellStyle name="Normal 2 3 3 5" xfId="4126"/>
    <cellStyle name="Normal 2 3 4" xfId="4127"/>
    <cellStyle name="Normal 2 3 4 2" xfId="4128"/>
    <cellStyle name="Normal 2 3 4 2 2" xfId="4129"/>
    <cellStyle name="Normal 2 3 4 2 2 2" xfId="4130"/>
    <cellStyle name="Normal 2 3 4 2 2 2 2" xfId="4131"/>
    <cellStyle name="Normal 2 3 4 2 2 3" xfId="4132"/>
    <cellStyle name="Normal 2 3 4 2 3" xfId="4133"/>
    <cellStyle name="Normal 2 3 4 2 3 2" xfId="4134"/>
    <cellStyle name="Normal 2 3 4 2 4" xfId="4135"/>
    <cellStyle name="Normal 2 3 4 2 5" xfId="4136"/>
    <cellStyle name="Normal 2 3 4 3" xfId="4137"/>
    <cellStyle name="Normal 2 3 4 3 2" xfId="4138"/>
    <cellStyle name="Normal 2 3 4 3 2 2" xfId="4139"/>
    <cellStyle name="Normal 2 3 4 3 3" xfId="4140"/>
    <cellStyle name="Normal 2 3 4 4" xfId="4141"/>
    <cellStyle name="Normal 2 3 4 4 2" xfId="4142"/>
    <cellStyle name="Normal 2 3 4 4 2 2" xfId="4143"/>
    <cellStyle name="Normal 2 3 4 4 3" xfId="4144"/>
    <cellStyle name="Normal 2 3 4 5" xfId="4145"/>
    <cellStyle name="Normal 2 3 4 5 2" xfId="4146"/>
    <cellStyle name="Normal 2 3 4 5 2 2" xfId="4147"/>
    <cellStyle name="Normal 2 3 4 5 3" xfId="4148"/>
    <cellStyle name="Normal 2 3 4 6" xfId="4149"/>
    <cellStyle name="Normal 2 3 4 6 2" xfId="4150"/>
    <cellStyle name="Normal 2 3 4 7" xfId="4151"/>
    <cellStyle name="Normal 2 3 4 8" xfId="4152"/>
    <cellStyle name="Normal 2 3 5" xfId="4153"/>
    <cellStyle name="Normal 2 3 5 2" xfId="4154"/>
    <cellStyle name="Normal 2 3 5 2 2" xfId="4155"/>
    <cellStyle name="Normal 2 3 5 2 2 2" xfId="4156"/>
    <cellStyle name="Normal 2 3 5 2 3" xfId="4157"/>
    <cellStyle name="Normal 2 3 5 2 4" xfId="4158"/>
    <cellStyle name="Normal 2 3 5 3" xfId="4159"/>
    <cellStyle name="Normal 2 3 5 3 2" xfId="4160"/>
    <cellStyle name="Normal 2 3 5 3 2 2" xfId="4161"/>
    <cellStyle name="Normal 2 3 5 3 3" xfId="4162"/>
    <cellStyle name="Normal 2 3 5 4" xfId="4163"/>
    <cellStyle name="Normal 2 3 5 4 2" xfId="4164"/>
    <cellStyle name="Normal 2 3 5 5" xfId="4165"/>
    <cellStyle name="Normal 2 3 5 6" xfId="4166"/>
    <cellStyle name="Normal 2 3 6" xfId="4167"/>
    <cellStyle name="Normal 2 3 6 2" xfId="4168"/>
    <cellStyle name="Normal 2 3 6 2 2" xfId="4169"/>
    <cellStyle name="Normal 2 3 6 3" xfId="4170"/>
    <cellStyle name="Normal 2 3 6 3 2" xfId="4171"/>
    <cellStyle name="Normal 2 3 6 3 2 2" xfId="4172"/>
    <cellStyle name="Normal 2 3 6 3 3" xfId="4173"/>
    <cellStyle name="Normal 2 3 6 4" xfId="4174"/>
    <cellStyle name="Normal 2 3 6 4 2" xfId="4175"/>
    <cellStyle name="Normal 2 3 6 5" xfId="4176"/>
    <cellStyle name="Normal 2 3 6 6" xfId="4177"/>
    <cellStyle name="Normal 2 3 7" xfId="4178"/>
    <cellStyle name="Normal 2 3 7 2" xfId="4179"/>
    <cellStyle name="Normal 2 3 7 2 2" xfId="4180"/>
    <cellStyle name="Normal 2 3 7 2 3" xfId="4181"/>
    <cellStyle name="Normal 2 3 7 3" xfId="4182"/>
    <cellStyle name="Normal 2 3 7 4" xfId="4183"/>
    <cellStyle name="Normal 2 3 8" xfId="4184"/>
    <cellStyle name="Normal 2 3 8 2" xfId="4185"/>
    <cellStyle name="Normal 2 3 8 2 2" xfId="4186"/>
    <cellStyle name="Normal 2 3 8 2 3" xfId="4187"/>
    <cellStyle name="Normal 2 3 8 3" xfId="4188"/>
    <cellStyle name="Normal 2 3 8 4" xfId="4189"/>
    <cellStyle name="Normal 2 3 9" xfId="4190"/>
    <cellStyle name="Normal 2 3 9 2" xfId="4191"/>
    <cellStyle name="Normal 2 3 9 2 2" xfId="4192"/>
    <cellStyle name="Normal 2 3 9 2 3" xfId="4193"/>
    <cellStyle name="Normal 2 3 9 3" xfId="4194"/>
    <cellStyle name="Normal 2 3 9 4" xfId="4195"/>
    <cellStyle name="Normal 2 30" xfId="4196"/>
    <cellStyle name="Normal 2 31" xfId="4197"/>
    <cellStyle name="Normal 2 32" xfId="4198"/>
    <cellStyle name="Normal 2 33" xfId="4199"/>
    <cellStyle name="Normal 2 34" xfId="4200"/>
    <cellStyle name="Normal 2 35" xfId="4201"/>
    <cellStyle name="Normal 2 36" xfId="4202"/>
    <cellStyle name="Normal 2 37" xfId="4203"/>
    <cellStyle name="Normal 2 38" xfId="4204"/>
    <cellStyle name="Normal 2 39" xfId="4205"/>
    <cellStyle name="Normal 2 4" xfId="4206"/>
    <cellStyle name="Normal 2 4 10" xfId="4207"/>
    <cellStyle name="Normal 2 4 10 2" xfId="4208"/>
    <cellStyle name="Normal 2 4 10 2 2" xfId="4209"/>
    <cellStyle name="Normal 2 4 10 2 3" xfId="4210"/>
    <cellStyle name="Normal 2 4 10 3" xfId="4211"/>
    <cellStyle name="Normal 2 4 10 4" xfId="4212"/>
    <cellStyle name="Normal 2 4 11" xfId="4213"/>
    <cellStyle name="Normal 2 4 11 2" xfId="4214"/>
    <cellStyle name="Normal 2 4 11 2 2" xfId="4215"/>
    <cellStyle name="Normal 2 4 11 2 3" xfId="4216"/>
    <cellStyle name="Normal 2 4 11 3" xfId="4217"/>
    <cellStyle name="Normal 2 4 11 4" xfId="4218"/>
    <cellStyle name="Normal 2 4 12" xfId="4219"/>
    <cellStyle name="Normal 2 4 12 2" xfId="4220"/>
    <cellStyle name="Normal 2 4 12 2 2" xfId="4221"/>
    <cellStyle name="Normal 2 4 12 2 3" xfId="4222"/>
    <cellStyle name="Normal 2 4 12 3" xfId="4223"/>
    <cellStyle name="Normal 2 4 12 4" xfId="4224"/>
    <cellStyle name="Normal 2 4 13" xfId="4225"/>
    <cellStyle name="Normal 2 4 13 2" xfId="4226"/>
    <cellStyle name="Normal 2 4 13 2 2" xfId="4227"/>
    <cellStyle name="Normal 2 4 13 2 3" xfId="4228"/>
    <cellStyle name="Normal 2 4 13 3" xfId="4229"/>
    <cellStyle name="Normal 2 4 13 4" xfId="4230"/>
    <cellStyle name="Normal 2 4 14" xfId="4231"/>
    <cellStyle name="Normal 2 4 2" xfId="4232"/>
    <cellStyle name="Normal 2 4 2 2" xfId="4233"/>
    <cellStyle name="Normal 2 4 2 2 2" xfId="4234"/>
    <cellStyle name="Normal 2 4 2 2 2 2" xfId="4235"/>
    <cellStyle name="Normal 2 4 2 2 3" xfId="4236"/>
    <cellStyle name="Normal 2 4 2 2 4" xfId="4237"/>
    <cellStyle name="Normal 2 4 2 3" xfId="4238"/>
    <cellStyle name="Normal 2 4 2 4" xfId="4239"/>
    <cellStyle name="Normal 2 4 2 5" xfId="4240"/>
    <cellStyle name="Normal 2 4 3" xfId="4241"/>
    <cellStyle name="Normal 2 4 3 2" xfId="4242"/>
    <cellStyle name="Normal 2 4 3 2 2" xfId="4243"/>
    <cellStyle name="Normal 2 4 3 2 2 2" xfId="4244"/>
    <cellStyle name="Normal 2 4 3 2 3" xfId="4245"/>
    <cellStyle name="Normal 2 4 3 2 4" xfId="4246"/>
    <cellStyle name="Normal 2 4 3 3" xfId="4247"/>
    <cellStyle name="Normal 2 4 3 4" xfId="4248"/>
    <cellStyle name="Normal 2 4 3 5" xfId="4249"/>
    <cellStyle name="Normal 2 4 4" xfId="4250"/>
    <cellStyle name="Normal 2 4 4 2" xfId="4251"/>
    <cellStyle name="Normal 2 4 4 2 2" xfId="4252"/>
    <cellStyle name="Normal 2 4 4 2 2 2" xfId="4253"/>
    <cellStyle name="Normal 2 4 4 2 3" xfId="4254"/>
    <cellStyle name="Normal 2 4 4 2 4" xfId="4255"/>
    <cellStyle name="Normal 2 4 4 3" xfId="4256"/>
    <cellStyle name="Normal 2 4 4 4" xfId="4257"/>
    <cellStyle name="Normal 2 4 4 5" xfId="4258"/>
    <cellStyle name="Normal 2 4 5" xfId="4259"/>
    <cellStyle name="Normal 2 4 5 2" xfId="4260"/>
    <cellStyle name="Normal 2 4 5 2 2" xfId="4261"/>
    <cellStyle name="Normal 2 4 5 2 2 2" xfId="4262"/>
    <cellStyle name="Normal 2 4 5 2 3" xfId="4263"/>
    <cellStyle name="Normal 2 4 5 2 4" xfId="4264"/>
    <cellStyle name="Normal 2 4 5 3" xfId="4265"/>
    <cellStyle name="Normal 2 4 5 3 2" xfId="4266"/>
    <cellStyle name="Normal 2 4 5 4" xfId="4267"/>
    <cellStyle name="Normal 2 4 5 5" xfId="4268"/>
    <cellStyle name="Normal 2 4 6" xfId="4269"/>
    <cellStyle name="Normal 2 4 6 2" xfId="4270"/>
    <cellStyle name="Normal 2 4 6 2 2" xfId="4271"/>
    <cellStyle name="Normal 2 4 6 2 3" xfId="4272"/>
    <cellStyle name="Normal 2 4 6 3" xfId="4273"/>
    <cellStyle name="Normal 2 4 6 4" xfId="4274"/>
    <cellStyle name="Normal 2 4 7" xfId="4275"/>
    <cellStyle name="Normal 2 4 7 2" xfId="4276"/>
    <cellStyle name="Normal 2 4 7 2 2" xfId="4277"/>
    <cellStyle name="Normal 2 4 7 2 3" xfId="4278"/>
    <cellStyle name="Normal 2 4 7 3" xfId="4279"/>
    <cellStyle name="Normal 2 4 7 4" xfId="4280"/>
    <cellStyle name="Normal 2 4 8" xfId="4281"/>
    <cellStyle name="Normal 2 4 8 2" xfId="4282"/>
    <cellStyle name="Normal 2 4 8 2 2" xfId="4283"/>
    <cellStyle name="Normal 2 4 8 2 3" xfId="4284"/>
    <cellStyle name="Normal 2 4 8 3" xfId="4285"/>
    <cellStyle name="Normal 2 4 8 4" xfId="4286"/>
    <cellStyle name="Normal 2 4 9" xfId="4287"/>
    <cellStyle name="Normal 2 4 9 2" xfId="4288"/>
    <cellStyle name="Normal 2 4 9 2 2" xfId="4289"/>
    <cellStyle name="Normal 2 4 9 2 3" xfId="4290"/>
    <cellStyle name="Normal 2 4 9 3" xfId="4291"/>
    <cellStyle name="Normal 2 4 9 4" xfId="4292"/>
    <cellStyle name="Normal 2 40" xfId="4293"/>
    <cellStyle name="Normal 2 41" xfId="4294"/>
    <cellStyle name="Normal 2 42" xfId="4295"/>
    <cellStyle name="Normal 2 43" xfId="4296"/>
    <cellStyle name="Normal 2 44" xfId="4297"/>
    <cellStyle name="Normal 2 45" xfId="4298"/>
    <cellStyle name="Normal 2 45 2" xfId="4299"/>
    <cellStyle name="Normal 2 45 2 2" xfId="4300"/>
    <cellStyle name="Normal 2 45 3" xfId="4301"/>
    <cellStyle name="Normal 2 46" xfId="4302"/>
    <cellStyle name="Normal 2 46 2" xfId="4303"/>
    <cellStyle name="Normal 2 46 2 2" xfId="4304"/>
    <cellStyle name="Normal 2 46 3" xfId="4305"/>
    <cellStyle name="Normal 2 47" xfId="4306"/>
    <cellStyle name="Normal 2 47 2" xfId="4307"/>
    <cellStyle name="Normal 2 47 2 2" xfId="4308"/>
    <cellStyle name="Normal 2 47 3" xfId="4309"/>
    <cellStyle name="Normal 2 48" xfId="4310"/>
    <cellStyle name="Normal 2 48 2" xfId="4311"/>
    <cellStyle name="Normal 2 48 2 2" xfId="4312"/>
    <cellStyle name="Normal 2 48 3" xfId="4313"/>
    <cellStyle name="Normal 2 49" xfId="4314"/>
    <cellStyle name="Normal 2 49 2" xfId="4315"/>
    <cellStyle name="Normal 2 5" xfId="4316"/>
    <cellStyle name="Normal 2 5 10" xfId="4317"/>
    <cellStyle name="Normal 2 5 11" xfId="4318"/>
    <cellStyle name="Normal 2 5 12" xfId="4319"/>
    <cellStyle name="Normal 2 5 13" xfId="4320"/>
    <cellStyle name="Normal 2 5 14" xfId="4321"/>
    <cellStyle name="Normal 2 5 15" xfId="4322"/>
    <cellStyle name="Normal 2 5 16" xfId="4323"/>
    <cellStyle name="Normal 2 5 17" xfId="4324"/>
    <cellStyle name="Normal 2 5 2" xfId="4325"/>
    <cellStyle name="Normal 2 5 2 2" xfId="4326"/>
    <cellStyle name="Normal 2 5 2 2 2" xfId="4327"/>
    <cellStyle name="Normal 2 5 2 2 3" xfId="4328"/>
    <cellStyle name="Normal 2 5 2 2 3 2" xfId="4329"/>
    <cellStyle name="Normal 2 5 2 2 4" xfId="4330"/>
    <cellStyle name="Normal 2 5 2 3" xfId="4331"/>
    <cellStyle name="Normal 2 5 2 3 2" xfId="4332"/>
    <cellStyle name="Normal 2 5 2 3 2 2" xfId="4333"/>
    <cellStyle name="Normal 2 5 2 3 3" xfId="4334"/>
    <cellStyle name="Normal 2 5 2 4" xfId="4335"/>
    <cellStyle name="Normal 2 5 2 4 2" xfId="4336"/>
    <cellStyle name="Normal 2 5 2 4 2 2" xfId="4337"/>
    <cellStyle name="Normal 2 5 2 4 3" xfId="4338"/>
    <cellStyle name="Normal 2 5 2 5" xfId="4339"/>
    <cellStyle name="Normal 2 5 2 5 2" xfId="4340"/>
    <cellStyle name="Normal 2 5 2 5 2 2" xfId="4341"/>
    <cellStyle name="Normal 2 5 2 5 3" xfId="4342"/>
    <cellStyle name="Normal 2 5 2 6" xfId="4343"/>
    <cellStyle name="Normal 2 5 2 6 2" xfId="4344"/>
    <cellStyle name="Normal 2 5 2 7" xfId="4345"/>
    <cellStyle name="Normal 2 5 2 8" xfId="4346"/>
    <cellStyle name="Normal 2 5 3" xfId="4347"/>
    <cellStyle name="Normal 2 5 4" xfId="4348"/>
    <cellStyle name="Normal 2 5 5" xfId="4349"/>
    <cellStyle name="Normal 2 5 6" xfId="4350"/>
    <cellStyle name="Normal 2 5 7" xfId="4351"/>
    <cellStyle name="Normal 2 5 8" xfId="4352"/>
    <cellStyle name="Normal 2 5 9" xfId="4353"/>
    <cellStyle name="Normal 2 6" xfId="4354"/>
    <cellStyle name="Normal 2 6 10" xfId="4355"/>
    <cellStyle name="Normal 2 6 11" xfId="4356"/>
    <cellStyle name="Normal 2 6 12" xfId="4357"/>
    <cellStyle name="Normal 2 6 13" xfId="4358"/>
    <cellStyle name="Normal 2 6 14" xfId="4359"/>
    <cellStyle name="Normal 2 6 15" xfId="4360"/>
    <cellStyle name="Normal 2 6 16" xfId="4361"/>
    <cellStyle name="Normal 2 6 17" xfId="4362"/>
    <cellStyle name="Normal 2 6 17 2" xfId="4363"/>
    <cellStyle name="Normal 2 6 17 2 2" xfId="4364"/>
    <cellStyle name="Normal 2 6 17 3" xfId="4365"/>
    <cellStyle name="Normal 2 6 18" xfId="4366"/>
    <cellStyle name="Normal 2 6 18 2" xfId="4367"/>
    <cellStyle name="Normal 2 6 18 2 2" xfId="4368"/>
    <cellStyle name="Normal 2 6 18 3" xfId="4369"/>
    <cellStyle name="Normal 2 6 19" xfId="4370"/>
    <cellStyle name="Normal 2 6 19 2" xfId="4371"/>
    <cellStyle name="Normal 2 6 2" xfId="4372"/>
    <cellStyle name="Normal 2 6 2 2" xfId="4373"/>
    <cellStyle name="Normal 2 6 2 3" xfId="4374"/>
    <cellStyle name="Normal 2 6 2 3 2" xfId="4375"/>
    <cellStyle name="Normal 2 6 2 3 2 2" xfId="4376"/>
    <cellStyle name="Normal 2 6 2 3 3" xfId="4377"/>
    <cellStyle name="Normal 2 6 2 4" xfId="4378"/>
    <cellStyle name="Normal 2 6 2 4 2" xfId="4379"/>
    <cellStyle name="Normal 2 6 2 4 2 2" xfId="4380"/>
    <cellStyle name="Normal 2 6 2 4 3" xfId="4381"/>
    <cellStyle name="Normal 2 6 2 5" xfId="4382"/>
    <cellStyle name="Normal 2 6 2 5 2" xfId="4383"/>
    <cellStyle name="Normal 2 6 2 6" xfId="4384"/>
    <cellStyle name="Normal 2 6 2 7" xfId="4385"/>
    <cellStyle name="Normal 2 6 3" xfId="4386"/>
    <cellStyle name="Normal 2 6 3 2" xfId="4387"/>
    <cellStyle name="Normal 2 6 3 3" xfId="4388"/>
    <cellStyle name="Normal 2 6 3 3 2" xfId="4389"/>
    <cellStyle name="Normal 2 6 3 4" xfId="4390"/>
    <cellStyle name="Normal 2 6 4" xfId="4391"/>
    <cellStyle name="Normal 2 6 5" xfId="4392"/>
    <cellStyle name="Normal 2 6 6" xfId="4393"/>
    <cellStyle name="Normal 2 6 7" xfId="4394"/>
    <cellStyle name="Normal 2 6 8" xfId="4395"/>
    <cellStyle name="Normal 2 6 9" xfId="4396"/>
    <cellStyle name="Normal 2 7" xfId="4397"/>
    <cellStyle name="Normal 2 7 2" xfId="4398"/>
    <cellStyle name="Normal 2 7 2 2" xfId="4399"/>
    <cellStyle name="Normal 2 8" xfId="4400"/>
    <cellStyle name="Normal 2 8 2" xfId="4401"/>
    <cellStyle name="Normal 2 8 3" xfId="4402"/>
    <cellStyle name="Normal 2 8 4" xfId="4403"/>
    <cellStyle name="Normal 2 8 4 2" xfId="4404"/>
    <cellStyle name="Normal 2 9" xfId="4405"/>
    <cellStyle name="Normal 2 9 2" xfId="4406"/>
    <cellStyle name="Normal 2 9 2 2" xfId="4407"/>
    <cellStyle name="Normal 2 9 2 3" xfId="4408"/>
    <cellStyle name="Normal 2 9 2 3 2" xfId="4409"/>
    <cellStyle name="Normal 2 9 2 4" xfId="4410"/>
    <cellStyle name="Normal 2 9 3" xfId="4411"/>
    <cellStyle name="Normal 2 9 3 2" xfId="4412"/>
    <cellStyle name="Normal 2 9 3 2 2" xfId="4413"/>
    <cellStyle name="Normal 2 9 3 3" xfId="4414"/>
    <cellStyle name="Normal 2 9 4" xfId="4415"/>
    <cellStyle name="Normal 2 9 4 2" xfId="4416"/>
    <cellStyle name="Normal 2 9 5" xfId="4417"/>
    <cellStyle name="Normal 2 9 5 2" xfId="4418"/>
    <cellStyle name="Normal 2_FILL-ICM" xfId="4419"/>
    <cellStyle name="Normal 20" xfId="4420"/>
    <cellStyle name="Normal 20 2" xfId="4421"/>
    <cellStyle name="Normal 20 3" xfId="4422"/>
    <cellStyle name="Normal 20 4" xfId="4423"/>
    <cellStyle name="Normal 21" xfId="4424"/>
    <cellStyle name="Normal 21 2" xfId="4425"/>
    <cellStyle name="Normal 21 3" xfId="4426"/>
    <cellStyle name="Normal 21 4" xfId="4427"/>
    <cellStyle name="Normal 21 5" xfId="4428"/>
    <cellStyle name="Normal 21_Scen_XBase" xfId="4429"/>
    <cellStyle name="Normal 22" xfId="4430"/>
    <cellStyle name="Normal 22 2" xfId="4431"/>
    <cellStyle name="Normal 23" xfId="4432"/>
    <cellStyle name="Normal 23 2" xfId="4433"/>
    <cellStyle name="Normal 23 3" xfId="4434"/>
    <cellStyle name="Normal 23 4" xfId="4435"/>
    <cellStyle name="Normal 24" xfId="4436"/>
    <cellStyle name="Normal 24 10" xfId="4437"/>
    <cellStyle name="Normal 24 11" xfId="4438"/>
    <cellStyle name="Normal 24 12" xfId="4439"/>
    <cellStyle name="Normal 24 13" xfId="4440"/>
    <cellStyle name="Normal 24 14" xfId="4441"/>
    <cellStyle name="Normal 24 15" xfId="4442"/>
    <cellStyle name="Normal 24 16" xfId="4443"/>
    <cellStyle name="Normal 24 17" xfId="4444"/>
    <cellStyle name="Normal 24 18" xfId="4445"/>
    <cellStyle name="Normal 24 19" xfId="4446"/>
    <cellStyle name="Normal 24 2" xfId="4447"/>
    <cellStyle name="Normal 24 20" xfId="4448"/>
    <cellStyle name="Normal 24 3" xfId="4449"/>
    <cellStyle name="Normal 24 4" xfId="4450"/>
    <cellStyle name="Normal 24 5" xfId="4451"/>
    <cellStyle name="Normal 24 6" xfId="4452"/>
    <cellStyle name="Normal 24 7" xfId="4453"/>
    <cellStyle name="Normal 24 8" xfId="4454"/>
    <cellStyle name="Normal 24 9" xfId="4455"/>
    <cellStyle name="Normal 25" xfId="4456"/>
    <cellStyle name="Normal 26" xfId="4457"/>
    <cellStyle name="Normal 26 2" xfId="4458"/>
    <cellStyle name="Normal 26 3" xfId="4459"/>
    <cellStyle name="Normal 27" xfId="4460"/>
    <cellStyle name="Normal 27 2" xfId="4461"/>
    <cellStyle name="Normal 28" xfId="4462"/>
    <cellStyle name="Normal 29" xfId="4463"/>
    <cellStyle name="Normal 29 2" xfId="4464"/>
    <cellStyle name="Normal 29 3" xfId="4465"/>
    <cellStyle name="Normal 3" xfId="4466"/>
    <cellStyle name="Normal 3 10" xfId="4467"/>
    <cellStyle name="Normal 3 11" xfId="4468"/>
    <cellStyle name="Normal 3 12" xfId="4469"/>
    <cellStyle name="Normal 3 13" xfId="4470"/>
    <cellStyle name="Normal 3 14" xfId="4471"/>
    <cellStyle name="Normal 3 15" xfId="4472"/>
    <cellStyle name="Normal 3 16" xfId="4473"/>
    <cellStyle name="Normal 3 17" xfId="4474"/>
    <cellStyle name="Normal 3 18" xfId="4475"/>
    <cellStyle name="Normal 3 19" xfId="4476"/>
    <cellStyle name="Normal 3 2" xfId="4477"/>
    <cellStyle name="Normal 3 2 10" xfId="4478"/>
    <cellStyle name="Normal 3 2 11" xfId="4479"/>
    <cellStyle name="Normal 3 2 11 2" xfId="4480"/>
    <cellStyle name="Normal 3 2 11 2 2" xfId="4481"/>
    <cellStyle name="Normal 3 2 11 3" xfId="4482"/>
    <cellStyle name="Normal 3 2 12" xfId="4483"/>
    <cellStyle name="Normal 3 2 13" xfId="4484"/>
    <cellStyle name="Normal 3 2 13 2" xfId="4485"/>
    <cellStyle name="Normal 3 2 14" xfId="4486"/>
    <cellStyle name="Normal 3 2 2" xfId="4487"/>
    <cellStyle name="Normal 3 2 2 2" xfId="4488"/>
    <cellStyle name="Normal 3 2 2 3" xfId="4489"/>
    <cellStyle name="Normal 3 2 2 4" xfId="4490"/>
    <cellStyle name="Normal 3 2 2 4 2" xfId="4491"/>
    <cellStyle name="Normal 3 2 2 4 2 2" xfId="4492"/>
    <cellStyle name="Normal 3 2 2 4 3" xfId="4493"/>
    <cellStyle name="Normal 3 2 3" xfId="4494"/>
    <cellStyle name="Normal 3 2 3 2" xfId="4495"/>
    <cellStyle name="Normal 3 2 3 3" xfId="4496"/>
    <cellStyle name="Normal 3 2 3 3 2" xfId="4497"/>
    <cellStyle name="Normal 3 2 3 4" xfId="4498"/>
    <cellStyle name="Normal 3 2 3 4 2" xfId="4499"/>
    <cellStyle name="Normal 3 2 4" xfId="4500"/>
    <cellStyle name="Normal 3 2 4 2" xfId="4501"/>
    <cellStyle name="Normal 3 2 4 3" xfId="4502"/>
    <cellStyle name="Normal 3 2 5" xfId="4503"/>
    <cellStyle name="Normal 3 2 6" xfId="4504"/>
    <cellStyle name="Normal 3 2 7" xfId="4505"/>
    <cellStyle name="Normal 3 2 8" xfId="4506"/>
    <cellStyle name="Normal 3 2 9" xfId="4507"/>
    <cellStyle name="Normal 3 2 9 2" xfId="4508"/>
    <cellStyle name="Normal 3 2 9 2 2" xfId="4509"/>
    <cellStyle name="Normal 3 2 9 2 2 2" xfId="4510"/>
    <cellStyle name="Normal 3 2 9 2 3" xfId="4511"/>
    <cellStyle name="Normal 3 2 9 3" xfId="4512"/>
    <cellStyle name="Normal 3 2_ELC" xfId="4513"/>
    <cellStyle name="Normal 3 20" xfId="4514"/>
    <cellStyle name="Normal 3 21" xfId="4515"/>
    <cellStyle name="Normal 3 22" xfId="4516"/>
    <cellStyle name="Normal 3 23" xfId="4517"/>
    <cellStyle name="Normal 3 24" xfId="4518"/>
    <cellStyle name="Normal 3 25" xfId="4519"/>
    <cellStyle name="Normal 3 26" xfId="4520"/>
    <cellStyle name="Normal 3 27" xfId="4521"/>
    <cellStyle name="Normal 3 27 2" xfId="4522"/>
    <cellStyle name="Normal 3 28" xfId="4523"/>
    <cellStyle name="Normal 3 28 2" xfId="4524"/>
    <cellStyle name="Normal 3 29" xfId="4525"/>
    <cellStyle name="Normal 3 3" xfId="4526"/>
    <cellStyle name="Normal 3 3 10" xfId="4527"/>
    <cellStyle name="Normal 3 3 11" xfId="4528"/>
    <cellStyle name="Normal 3 3 2" xfId="4529"/>
    <cellStyle name="Normal 3 3 2 2" xfId="4530"/>
    <cellStyle name="Normal 3 3 2 3" xfId="4531"/>
    <cellStyle name="Normal 3 3 3" xfId="4532"/>
    <cellStyle name="Normal 3 3 4" xfId="4533"/>
    <cellStyle name="Normal 3 3 5" xfId="4534"/>
    <cellStyle name="Normal 3 3 6" xfId="4535"/>
    <cellStyle name="Normal 3 3 7" xfId="4536"/>
    <cellStyle name="Normal 3 3 8" xfId="4537"/>
    <cellStyle name="Normal 3 3 9" xfId="4538"/>
    <cellStyle name="Normal 3 30" xfId="4539"/>
    <cellStyle name="Normal 3 30 2" xfId="4540"/>
    <cellStyle name="Normal 3 4" xfId="4541"/>
    <cellStyle name="Normal 3 4 2" xfId="4542"/>
    <cellStyle name="Normal 3 4 3" xfId="4543"/>
    <cellStyle name="Normal 3 4 4" xfId="4544"/>
    <cellStyle name="Normal 3 4 4 2" xfId="4545"/>
    <cellStyle name="Normal 3 4 4 3" xfId="4546"/>
    <cellStyle name="Normal 3 4 5" xfId="4547"/>
    <cellStyle name="Normal 3 4 6" xfId="4548"/>
    <cellStyle name="Normal 3 4 7" xfId="4549"/>
    <cellStyle name="Normal 3 4 8" xfId="4550"/>
    <cellStyle name="Normal 3 5" xfId="4551"/>
    <cellStyle name="Normal 3 5 2" xfId="4552"/>
    <cellStyle name="Normal 3 5 3" xfId="4553"/>
    <cellStyle name="Normal 3 5 3 2" xfId="4554"/>
    <cellStyle name="Normal 3 5 3 3" xfId="4555"/>
    <cellStyle name="Normal 3 5 4" xfId="4556"/>
    <cellStyle name="Normal 3 5 4 2" xfId="4557"/>
    <cellStyle name="Normal 3 5 4 3" xfId="4558"/>
    <cellStyle name="Normal 3 5 4 3 2" xfId="4559"/>
    <cellStyle name="Normal 3 5 4 4" xfId="4560"/>
    <cellStyle name="Normal 3 5 4 4 2" xfId="4561"/>
    <cellStyle name="Normal 3 5 5" xfId="4562"/>
    <cellStyle name="Normal 3 5 6" xfId="4563"/>
    <cellStyle name="Normal 3 5 7" xfId="4564"/>
    <cellStyle name="Normal 3 5 8" xfId="4565"/>
    <cellStyle name="Normal 3 5 9" xfId="4566"/>
    <cellStyle name="Normal 3 6" xfId="4567"/>
    <cellStyle name="Normal 3 6 2" xfId="4568"/>
    <cellStyle name="Normal 3 6 2 2" xfId="4569"/>
    <cellStyle name="Normal 3 6 3" xfId="4570"/>
    <cellStyle name="Normal 3 7" xfId="4571"/>
    <cellStyle name="Normal 3 7 2" xfId="4572"/>
    <cellStyle name="Normal 3 7 3" xfId="4573"/>
    <cellStyle name="Normal 3 8" xfId="4574"/>
    <cellStyle name="Normal 3 9" xfId="4575"/>
    <cellStyle name="Normal 3_UC_ICM" xfId="4576"/>
    <cellStyle name="Normal 30" xfId="4577"/>
    <cellStyle name="Normal 30 2" xfId="4578"/>
    <cellStyle name="Normal 30 3" xfId="4579"/>
    <cellStyle name="Normal 31" xfId="4580"/>
    <cellStyle name="Normal 31 2" xfId="4581"/>
    <cellStyle name="Normal 32" xfId="4582"/>
    <cellStyle name="Normal 32 2" xfId="4583"/>
    <cellStyle name="Normal 33" xfId="4584"/>
    <cellStyle name="Normal 33 10" xfId="4585"/>
    <cellStyle name="Normal 33 11" xfId="4586"/>
    <cellStyle name="Normal 33 12" xfId="4587"/>
    <cellStyle name="Normal 33 13" xfId="4588"/>
    <cellStyle name="Normal 33 2" xfId="4589"/>
    <cellStyle name="Normal 33 3" xfId="4590"/>
    <cellStyle name="Normal 33 4" xfId="4591"/>
    <cellStyle name="Normal 33 5" xfId="4592"/>
    <cellStyle name="Normal 33 6" xfId="4593"/>
    <cellStyle name="Normal 33 7" xfId="4594"/>
    <cellStyle name="Normal 33 8" xfId="4595"/>
    <cellStyle name="Normal 33 9" xfId="4596"/>
    <cellStyle name="Normal 33_Scen_XBase" xfId="4597"/>
    <cellStyle name="Normal 34" xfId="4598"/>
    <cellStyle name="Normal 35" xfId="4599"/>
    <cellStyle name="Normal 35 2" xfId="4600"/>
    <cellStyle name="Normal 35 2 2" xfId="4601"/>
    <cellStyle name="Normal 35 3" xfId="4602"/>
    <cellStyle name="Normal 36" xfId="4603"/>
    <cellStyle name="Normal 36 2" xfId="4604"/>
    <cellStyle name="Normal 36 2 2" xfId="4605"/>
    <cellStyle name="Normal 36 3" xfId="4606"/>
    <cellStyle name="Normal 37" xfId="4607"/>
    <cellStyle name="Normal 37 2" xfId="4608"/>
    <cellStyle name="Normal 37 2 2" xfId="4609"/>
    <cellStyle name="Normal 37 3" xfId="4610"/>
    <cellStyle name="Normal 38" xfId="4611"/>
    <cellStyle name="Normal 38 2" xfId="4612"/>
    <cellStyle name="Normal 4" xfId="4613"/>
    <cellStyle name="Normal 4 10" xfId="4614"/>
    <cellStyle name="Normal 4 10 2" xfId="4615"/>
    <cellStyle name="Normal 4 10 3" xfId="4616"/>
    <cellStyle name="Normal 4 11" xfId="4617"/>
    <cellStyle name="Normal 4 11 2" xfId="4618"/>
    <cellStyle name="Normal 4 11 3" xfId="4619"/>
    <cellStyle name="Normal 4 12" xfId="4620"/>
    <cellStyle name="Normal 4 13" xfId="4621"/>
    <cellStyle name="Normal 4 13 2" xfId="4622"/>
    <cellStyle name="Normal 4 2" xfId="4623"/>
    <cellStyle name="Normal 4 2 10" xfId="4624"/>
    <cellStyle name="Normal 4 2 10 2" xfId="4625"/>
    <cellStyle name="Normal 4 2 10 2 2" xfId="4626"/>
    <cellStyle name="Normal 4 2 10 3" xfId="4627"/>
    <cellStyle name="Normal 4 2 11" xfId="4628"/>
    <cellStyle name="Normal 4 2 12" xfId="4629"/>
    <cellStyle name="Normal 4 2 13" xfId="4630"/>
    <cellStyle name="Normal 4 2 2" xfId="4631"/>
    <cellStyle name="Normal 4 2 2 10" xfId="4632"/>
    <cellStyle name="Normal 4 2 2 10 2" xfId="4633"/>
    <cellStyle name="Normal 4 2 2 10 2 2" xfId="4634"/>
    <cellStyle name="Normal 4 2 2 10 2 3" xfId="4635"/>
    <cellStyle name="Normal 4 2 2 10 3" xfId="4636"/>
    <cellStyle name="Normal 4 2 2 10 4" xfId="4637"/>
    <cellStyle name="Normal 4 2 2 11" xfId="4638"/>
    <cellStyle name="Normal 4 2 2 11 2" xfId="4639"/>
    <cellStyle name="Normal 4 2 2 11 2 2" xfId="4640"/>
    <cellStyle name="Normal 4 2 2 11 2 3" xfId="4641"/>
    <cellStyle name="Normal 4 2 2 11 3" xfId="4642"/>
    <cellStyle name="Normal 4 2 2 11 4" xfId="4643"/>
    <cellStyle name="Normal 4 2 2 12" xfId="4644"/>
    <cellStyle name="Normal 4 2 2 12 2" xfId="4645"/>
    <cellStyle name="Normal 4 2 2 12 2 2" xfId="4646"/>
    <cellStyle name="Normal 4 2 2 12 2 3" xfId="4647"/>
    <cellStyle name="Normal 4 2 2 12 3" xfId="4648"/>
    <cellStyle name="Normal 4 2 2 12 4" xfId="4649"/>
    <cellStyle name="Normal 4 2 2 13" xfId="4650"/>
    <cellStyle name="Normal 4 2 2 13 2" xfId="4651"/>
    <cellStyle name="Normal 4 2 2 13 2 2" xfId="4652"/>
    <cellStyle name="Normal 4 2 2 13 2 3" xfId="4653"/>
    <cellStyle name="Normal 4 2 2 13 3" xfId="4654"/>
    <cellStyle name="Normal 4 2 2 13 4" xfId="4655"/>
    <cellStyle name="Normal 4 2 2 14" xfId="4656"/>
    <cellStyle name="Normal 4 2 2 14 2" xfId="4657"/>
    <cellStyle name="Normal 4 2 2 14 3" xfId="4658"/>
    <cellStyle name="Normal 4 2 2 2" xfId="4659"/>
    <cellStyle name="Normal 4 2 2 2 10" xfId="4660"/>
    <cellStyle name="Normal 4 2 2 2 11" xfId="4661"/>
    <cellStyle name="Normal 4 2 2 2 12" xfId="4662"/>
    <cellStyle name="Normal 4 2 2 2 13" xfId="4663"/>
    <cellStyle name="Normal 4 2 2 2 14" xfId="4664"/>
    <cellStyle name="Normal 4 2 2 2 14 2" xfId="4665"/>
    <cellStyle name="Normal 4 2 2 2 14 2 2" xfId="4666"/>
    <cellStyle name="Normal 4 2 2 2 14 3" xfId="4667"/>
    <cellStyle name="Normal 4 2 2 2 14 4" xfId="4668"/>
    <cellStyle name="Normal 4 2 2 2 15" xfId="4669"/>
    <cellStyle name="Normal 4 2 2 2 16" xfId="4670"/>
    <cellStyle name="Normal 4 2 2 2 2" xfId="4671"/>
    <cellStyle name="Normal 4 2 2 2 3" xfId="4672"/>
    <cellStyle name="Normal 4 2 2 2 4" xfId="4673"/>
    <cellStyle name="Normal 4 2 2 2 5" xfId="4674"/>
    <cellStyle name="Normal 4 2 2 2 6" xfId="4675"/>
    <cellStyle name="Normal 4 2 2 2 7" xfId="4676"/>
    <cellStyle name="Normal 4 2 2 2 8" xfId="4677"/>
    <cellStyle name="Normal 4 2 2 2 9" xfId="4678"/>
    <cellStyle name="Normal 4 2 2 3" xfId="4679"/>
    <cellStyle name="Normal 4 2 2 3 2" xfId="4680"/>
    <cellStyle name="Normal 4 2 2 3 2 2" xfId="4681"/>
    <cellStyle name="Normal 4 2 2 3 2 3" xfId="4682"/>
    <cellStyle name="Normal 4 2 2 3 3" xfId="4683"/>
    <cellStyle name="Normal 4 2 2 3 4" xfId="4684"/>
    <cellStyle name="Normal 4 2 2 4" xfId="4685"/>
    <cellStyle name="Normal 4 2 2 4 2" xfId="4686"/>
    <cellStyle name="Normal 4 2 2 4 2 2" xfId="4687"/>
    <cellStyle name="Normal 4 2 2 4 2 3" xfId="4688"/>
    <cellStyle name="Normal 4 2 2 4 3" xfId="4689"/>
    <cellStyle name="Normal 4 2 2 4 4" xfId="4690"/>
    <cellStyle name="Normal 4 2 2 5" xfId="4691"/>
    <cellStyle name="Normal 4 2 2 5 2" xfId="4692"/>
    <cellStyle name="Normal 4 2 2 5 2 2" xfId="4693"/>
    <cellStyle name="Normal 4 2 2 5 2 3" xfId="4694"/>
    <cellStyle name="Normal 4 2 2 5 3" xfId="4695"/>
    <cellStyle name="Normal 4 2 2 5 4" xfId="4696"/>
    <cellStyle name="Normal 4 2 2 6" xfId="4697"/>
    <cellStyle name="Normal 4 2 2 6 2" xfId="4698"/>
    <cellStyle name="Normal 4 2 2 6 2 2" xfId="4699"/>
    <cellStyle name="Normal 4 2 2 6 2 3" xfId="4700"/>
    <cellStyle name="Normal 4 2 2 6 3" xfId="4701"/>
    <cellStyle name="Normal 4 2 2 6 4" xfId="4702"/>
    <cellStyle name="Normal 4 2 2 7" xfId="4703"/>
    <cellStyle name="Normal 4 2 2 7 2" xfId="4704"/>
    <cellStyle name="Normal 4 2 2 7 2 2" xfId="4705"/>
    <cellStyle name="Normal 4 2 2 7 2 3" xfId="4706"/>
    <cellStyle name="Normal 4 2 2 7 3" xfId="4707"/>
    <cellStyle name="Normal 4 2 2 7 4" xfId="4708"/>
    <cellStyle name="Normal 4 2 2 8" xfId="4709"/>
    <cellStyle name="Normal 4 2 2 8 2" xfId="4710"/>
    <cellStyle name="Normal 4 2 2 8 2 2" xfId="4711"/>
    <cellStyle name="Normal 4 2 2 8 2 3" xfId="4712"/>
    <cellStyle name="Normal 4 2 2 8 3" xfId="4713"/>
    <cellStyle name="Normal 4 2 2 8 4" xfId="4714"/>
    <cellStyle name="Normal 4 2 2 9" xfId="4715"/>
    <cellStyle name="Normal 4 2 2 9 2" xfId="4716"/>
    <cellStyle name="Normal 4 2 2 9 2 2" xfId="4717"/>
    <cellStyle name="Normal 4 2 2 9 2 3" xfId="4718"/>
    <cellStyle name="Normal 4 2 2 9 3" xfId="4719"/>
    <cellStyle name="Normal 4 2 2 9 4" xfId="4720"/>
    <cellStyle name="Normal 4 2 3" xfId="4721"/>
    <cellStyle name="Normal 4 2 3 2" xfId="4722"/>
    <cellStyle name="Normal 4 2 3 2 2" xfId="4723"/>
    <cellStyle name="Normal 4 2 3 2 2 2" xfId="4724"/>
    <cellStyle name="Normal 4 2 3 2 3" xfId="4725"/>
    <cellStyle name="Normal 4 2 3 3" xfId="4726"/>
    <cellStyle name="Normal 4 2 3 4" xfId="4727"/>
    <cellStyle name="Normal 4 2 4" xfId="4728"/>
    <cellStyle name="Normal 4 2 5" xfId="4729"/>
    <cellStyle name="Normal 4 2 6" xfId="4730"/>
    <cellStyle name="Normal 4 2 7" xfId="4731"/>
    <cellStyle name="Normal 4 2 8" xfId="4732"/>
    <cellStyle name="Normal 4 2 9" xfId="4733"/>
    <cellStyle name="Normal 4 2_Scen_XBase" xfId="4734"/>
    <cellStyle name="Normal 4 3" xfId="4735"/>
    <cellStyle name="Normal 4 3 10" xfId="4736"/>
    <cellStyle name="Normal 4 3 10 2" xfId="4737"/>
    <cellStyle name="Normal 4 3 11" xfId="4738"/>
    <cellStyle name="Normal 4 3 11 2" xfId="4739"/>
    <cellStyle name="Normal 4 3 2" xfId="4740"/>
    <cellStyle name="Normal 4 3 2 2" xfId="4741"/>
    <cellStyle name="Normal 4 3 2 3" xfId="4742"/>
    <cellStyle name="Normal 4 3 3" xfId="4743"/>
    <cellStyle name="Normal 4 3 3 2" xfId="4744"/>
    <cellStyle name="Normal 4 3 3 2 2" xfId="4745"/>
    <cellStyle name="Normal 4 3 3 2 2 2" xfId="4746"/>
    <cellStyle name="Normal 4 3 3 2 3" xfId="4747"/>
    <cellStyle name="Normal 4 3 3 3" xfId="4748"/>
    <cellStyle name="Normal 4 3 3 4" xfId="4749"/>
    <cellStyle name="Normal 4 3 3 4 2" xfId="4750"/>
    <cellStyle name="Normal 4 3 3 5" xfId="4751"/>
    <cellStyle name="Normal 4 3 3 5 2" xfId="4752"/>
    <cellStyle name="Normal 4 3 4" xfId="4753"/>
    <cellStyle name="Normal 4 3 4 2" xfId="4754"/>
    <cellStyle name="Normal 4 3 4 3" xfId="4755"/>
    <cellStyle name="Normal 4 3 4 4" xfId="4756"/>
    <cellStyle name="Normal 4 3 4 4 2" xfId="4757"/>
    <cellStyle name="Normal 4 3 4 5" xfId="4758"/>
    <cellStyle name="Normal 4 3 4 5 2" xfId="4759"/>
    <cellStyle name="Normal 4 3 5" xfId="4760"/>
    <cellStyle name="Normal 4 3 5 2" xfId="4761"/>
    <cellStyle name="Normal 4 3 5 3" xfId="4762"/>
    <cellStyle name="Normal 4 3 5 3 2" xfId="4763"/>
    <cellStyle name="Normal 4 3 5 4" xfId="4764"/>
    <cellStyle name="Normal 4 3 5 4 2" xfId="4765"/>
    <cellStyle name="Normal 4 3 6" xfId="4766"/>
    <cellStyle name="Normal 4 3 7" xfId="4767"/>
    <cellStyle name="Normal 4 3 8" xfId="4768"/>
    <cellStyle name="Normal 4 3 9" xfId="4769"/>
    <cellStyle name="Normal 4 3 9 2" xfId="4770"/>
    <cellStyle name="Normal 4 3 9 2 2" xfId="4771"/>
    <cellStyle name="Normal 4 3 9 3" xfId="4772"/>
    <cellStyle name="Normal 4 3 9 4" xfId="4773"/>
    <cellStyle name="Normal 4 3_Scen_XBase" xfId="4774"/>
    <cellStyle name="Normal 4 4" xfId="4775"/>
    <cellStyle name="Normal 4 4 2" xfId="4776"/>
    <cellStyle name="Normal 4 4 3" xfId="4777"/>
    <cellStyle name="Normal 4 4 3 2" xfId="4778"/>
    <cellStyle name="Normal 4 4 3 3" xfId="4779"/>
    <cellStyle name="Normal 4 4 4" xfId="4780"/>
    <cellStyle name="Normal 4 4 5" xfId="4781"/>
    <cellStyle name="Normal 4 4 6" xfId="4782"/>
    <cellStyle name="Normal 4 4 7" xfId="4783"/>
    <cellStyle name="Normal 4 4 8" xfId="4784"/>
    <cellStyle name="Normal 4 4 9" xfId="4785"/>
    <cellStyle name="Normal 4 5" xfId="4786"/>
    <cellStyle name="Normal 4 5 10" xfId="4787"/>
    <cellStyle name="Normal 4 5 10 2" xfId="4788"/>
    <cellStyle name="Normal 4 5 11" xfId="4789"/>
    <cellStyle name="Normal 4 5 11 2" xfId="4790"/>
    <cellStyle name="Normal 4 5 2" xfId="4791"/>
    <cellStyle name="Normal 4 5 2 2" xfId="4792"/>
    <cellStyle name="Normal 4 5 2 3" xfId="4793"/>
    <cellStyle name="Normal 4 5 2 3 2" xfId="4794"/>
    <cellStyle name="Normal 4 5 2 4" xfId="4795"/>
    <cellStyle name="Normal 4 5 2 4 2" xfId="4796"/>
    <cellStyle name="Normal 4 5 3" xfId="4797"/>
    <cellStyle name="Normal 4 5 3 2" xfId="4798"/>
    <cellStyle name="Normal 4 5 3 3" xfId="4799"/>
    <cellStyle name="Normal 4 5 3 3 2" xfId="4800"/>
    <cellStyle name="Normal 4 5 3 4" xfId="4801"/>
    <cellStyle name="Normal 4 5 3 4 2" xfId="4802"/>
    <cellStyle name="Normal 4 5 4" xfId="4803"/>
    <cellStyle name="Normal 4 5 5" xfId="4804"/>
    <cellStyle name="Normal 4 5 6" xfId="4805"/>
    <cellStyle name="Normal 4 5 7" xfId="4806"/>
    <cellStyle name="Normal 4 5 8" xfId="4807"/>
    <cellStyle name="Normal 4 5 9" xfId="4808"/>
    <cellStyle name="Normal 4 5 9 2" xfId="4809"/>
    <cellStyle name="Normal 4 5 9 2 2" xfId="4810"/>
    <cellStyle name="Normal 4 5 9 3" xfId="4811"/>
    <cellStyle name="Normal 4 5 9 4" xfId="4812"/>
    <cellStyle name="Normal 4 6" xfId="4813"/>
    <cellStyle name="Normal 4 6 2" xfId="4814"/>
    <cellStyle name="Normal 4 6 2 2" xfId="4815"/>
    <cellStyle name="Normal 4 6 2 3" xfId="4816"/>
    <cellStyle name="Normal 4 6 2 3 2" xfId="4817"/>
    <cellStyle name="Normal 4 6 2 4" xfId="4818"/>
    <cellStyle name="Normal 4 6 3" xfId="4819"/>
    <cellStyle name="Normal 4 6 4" xfId="4820"/>
    <cellStyle name="Normal 4 6 4 2" xfId="4821"/>
    <cellStyle name="Normal 4 6 4 2 2" xfId="4822"/>
    <cellStyle name="Normal 4 6 4 3" xfId="4823"/>
    <cellStyle name="Normal 4 6 5" xfId="4824"/>
    <cellStyle name="Normal 4 6 5 2" xfId="4825"/>
    <cellStyle name="Normal 4 6 5 2 2" xfId="4826"/>
    <cellStyle name="Normal 4 6 5 3" xfId="4827"/>
    <cellStyle name="Normal 4 6 6" xfId="4828"/>
    <cellStyle name="Normal 4 6 6 2" xfId="4829"/>
    <cellStyle name="Normal 4 6 7" xfId="4830"/>
    <cellStyle name="Normal 4 6 7 2" xfId="4831"/>
    <cellStyle name="Normal 4 7" xfId="4832"/>
    <cellStyle name="Normal 4 7 2" xfId="4833"/>
    <cellStyle name="Normal 4 7 2 2" xfId="4834"/>
    <cellStyle name="Normal 4 7 2 2 2" xfId="4835"/>
    <cellStyle name="Normal 4 7 2 3" xfId="4836"/>
    <cellStyle name="Normal 4 7 3" xfId="4837"/>
    <cellStyle name="Normal 4 7 4" xfId="4838"/>
    <cellStyle name="Normal 4 7 4 2" xfId="4839"/>
    <cellStyle name="Normal 4 7 5" xfId="4840"/>
    <cellStyle name="Normal 4 7 5 2" xfId="4841"/>
    <cellStyle name="Normal 4 8" xfId="4842"/>
    <cellStyle name="Normal 4 8 2" xfId="4843"/>
    <cellStyle name="Normal 4 8 3" xfId="4844"/>
    <cellStyle name="Normal 4 8 4" xfId="4845"/>
    <cellStyle name="Normal 4 8 4 2" xfId="4846"/>
    <cellStyle name="Normal 4 8 5" xfId="4847"/>
    <cellStyle name="Normal 4 8 5 2" xfId="4848"/>
    <cellStyle name="Normal 4 9" xfId="4849"/>
    <cellStyle name="Normal 4 9 2" xfId="4850"/>
    <cellStyle name="Normal 4 9 3" xfId="4851"/>
    <cellStyle name="Normal 4_SUP" xfId="4852"/>
    <cellStyle name="Normal 40" xfId="4853"/>
    <cellStyle name="Normal 43" xfId="4854"/>
    <cellStyle name="Normal 5" xfId="4855"/>
    <cellStyle name="Normal 5 10" xfId="4856"/>
    <cellStyle name="Normal 5 10 2" xfId="4857"/>
    <cellStyle name="Normal 5 10 3" xfId="4858"/>
    <cellStyle name="Normal 5 11" xfId="4859"/>
    <cellStyle name="Normal 5 11 2" xfId="4860"/>
    <cellStyle name="Normal 5 11 3" xfId="4861"/>
    <cellStyle name="Normal 5 12" xfId="4862"/>
    <cellStyle name="Normal 5 12 2" xfId="4863"/>
    <cellStyle name="Normal 5 12 3" xfId="4864"/>
    <cellStyle name="Normal 5 12 3 2" xfId="4865"/>
    <cellStyle name="Normal 5 12 4" xfId="4866"/>
    <cellStyle name="Normal 5 12 4 2" xfId="4867"/>
    <cellStyle name="Normal 5 13" xfId="4868"/>
    <cellStyle name="Normal 5 13 2" xfId="4869"/>
    <cellStyle name="Normal 5 13 2 2" xfId="4870"/>
    <cellStyle name="Normal 5 13 3" xfId="4871"/>
    <cellStyle name="Normal 5 13 4" xfId="4872"/>
    <cellStyle name="Normal 5 14" xfId="4873"/>
    <cellStyle name="Normal 5 15" xfId="4874"/>
    <cellStyle name="Normal 5 16" xfId="4875"/>
    <cellStyle name="Normal 5 16 2" xfId="4876"/>
    <cellStyle name="Normal 5 17" xfId="4877"/>
    <cellStyle name="Normal 5 2" xfId="4878"/>
    <cellStyle name="Normal 5 2 2" xfId="4879"/>
    <cellStyle name="Normal 5 2 2 10" xfId="4880"/>
    <cellStyle name="Normal 5 2 2 10 2" xfId="4881"/>
    <cellStyle name="Normal 5 2 2 10 2 2" xfId="4882"/>
    <cellStyle name="Normal 5 2 2 10 2 3" xfId="4883"/>
    <cellStyle name="Normal 5 2 2 10 3" xfId="4884"/>
    <cellStyle name="Normal 5 2 2 10 4" xfId="4885"/>
    <cellStyle name="Normal 5 2 2 11" xfId="4886"/>
    <cellStyle name="Normal 5 2 2 11 2" xfId="4887"/>
    <cellStyle name="Normal 5 2 2 11 2 2" xfId="4888"/>
    <cellStyle name="Normal 5 2 2 11 2 3" xfId="4889"/>
    <cellStyle name="Normal 5 2 2 11 3" xfId="4890"/>
    <cellStyle name="Normal 5 2 2 11 4" xfId="4891"/>
    <cellStyle name="Normal 5 2 2 12" xfId="4892"/>
    <cellStyle name="Normal 5 2 2 12 2" xfId="4893"/>
    <cellStyle name="Normal 5 2 2 12 2 2" xfId="4894"/>
    <cellStyle name="Normal 5 2 2 12 2 3" xfId="4895"/>
    <cellStyle name="Normal 5 2 2 12 3" xfId="4896"/>
    <cellStyle name="Normal 5 2 2 12 4" xfId="4897"/>
    <cellStyle name="Normal 5 2 2 13" xfId="4898"/>
    <cellStyle name="Normal 5 2 2 13 2" xfId="4899"/>
    <cellStyle name="Normal 5 2 2 13 2 2" xfId="4900"/>
    <cellStyle name="Normal 5 2 2 13 2 3" xfId="4901"/>
    <cellStyle name="Normal 5 2 2 13 3" xfId="4902"/>
    <cellStyle name="Normal 5 2 2 13 4" xfId="4903"/>
    <cellStyle name="Normal 5 2 2 14" xfId="4904"/>
    <cellStyle name="Normal 5 2 2 15" xfId="4905"/>
    <cellStyle name="Normal 5 2 2 2" xfId="4906"/>
    <cellStyle name="Normal 5 2 2 2 10" xfId="4907"/>
    <cellStyle name="Normal 5 2 2 2 11" xfId="4908"/>
    <cellStyle name="Normal 5 2 2 2 12" xfId="4909"/>
    <cellStyle name="Normal 5 2 2 2 13" xfId="4910"/>
    <cellStyle name="Normal 5 2 2 2 14" xfId="4911"/>
    <cellStyle name="Normal 5 2 2 2 14 2" xfId="4912"/>
    <cellStyle name="Normal 5 2 2 2 14 2 2" xfId="4913"/>
    <cellStyle name="Normal 5 2 2 2 14 3" xfId="4914"/>
    <cellStyle name="Normal 5 2 2 2 14 4" xfId="4915"/>
    <cellStyle name="Normal 5 2 2 2 15" xfId="4916"/>
    <cellStyle name="Normal 5 2 2 2 16" xfId="4917"/>
    <cellStyle name="Normal 5 2 2 2 17" xfId="4918"/>
    <cellStyle name="Normal 5 2 2 2 2" xfId="4919"/>
    <cellStyle name="Normal 5 2 2 2 3" xfId="4920"/>
    <cellStyle name="Normal 5 2 2 2 4" xfId="4921"/>
    <cellStyle name="Normal 5 2 2 2 5" xfId="4922"/>
    <cellStyle name="Normal 5 2 2 2 6" xfId="4923"/>
    <cellStyle name="Normal 5 2 2 2 7" xfId="4924"/>
    <cellStyle name="Normal 5 2 2 2 8" xfId="4925"/>
    <cellStyle name="Normal 5 2 2 2 9" xfId="4926"/>
    <cellStyle name="Normal 5 2 2 3" xfId="4927"/>
    <cellStyle name="Normal 5 2 2 3 2" xfId="4928"/>
    <cellStyle name="Normal 5 2 2 3 2 2" xfId="4929"/>
    <cellStyle name="Normal 5 2 2 3 2 2 2" xfId="4930"/>
    <cellStyle name="Normal 5 2 2 3 2 3" xfId="4931"/>
    <cellStyle name="Normal 5 2 2 3 2 4" xfId="4932"/>
    <cellStyle name="Normal 5 2 2 3 3" xfId="4933"/>
    <cellStyle name="Normal 5 2 2 3 3 2" xfId="4934"/>
    <cellStyle name="Normal 5 2 2 3 4" xfId="4935"/>
    <cellStyle name="Normal 5 2 2 3 5" xfId="4936"/>
    <cellStyle name="Normal 5 2 2 4" xfId="4937"/>
    <cellStyle name="Normal 5 2 2 4 2" xfId="4938"/>
    <cellStyle name="Normal 5 2 2 4 2 2" xfId="4939"/>
    <cellStyle name="Normal 5 2 2 4 2 3" xfId="4940"/>
    <cellStyle name="Normal 5 2 2 4 3" xfId="4941"/>
    <cellStyle name="Normal 5 2 2 4 4" xfId="4942"/>
    <cellStyle name="Normal 5 2 2 5" xfId="4943"/>
    <cellStyle name="Normal 5 2 2 5 2" xfId="4944"/>
    <cellStyle name="Normal 5 2 2 5 2 2" xfId="4945"/>
    <cellStyle name="Normal 5 2 2 5 2 3" xfId="4946"/>
    <cellStyle name="Normal 5 2 2 5 3" xfId="4947"/>
    <cellStyle name="Normal 5 2 2 5 4" xfId="4948"/>
    <cellStyle name="Normal 5 2 2 6" xfId="4949"/>
    <cellStyle name="Normal 5 2 2 6 2" xfId="4950"/>
    <cellStyle name="Normal 5 2 2 6 2 2" xfId="4951"/>
    <cellStyle name="Normal 5 2 2 6 2 3" xfId="4952"/>
    <cellStyle name="Normal 5 2 2 6 3" xfId="4953"/>
    <cellStyle name="Normal 5 2 2 6 4" xfId="4954"/>
    <cellStyle name="Normal 5 2 2 7" xfId="4955"/>
    <cellStyle name="Normal 5 2 2 7 2" xfId="4956"/>
    <cellStyle name="Normal 5 2 2 7 2 2" xfId="4957"/>
    <cellStyle name="Normal 5 2 2 7 2 3" xfId="4958"/>
    <cellStyle name="Normal 5 2 2 7 3" xfId="4959"/>
    <cellStyle name="Normal 5 2 2 7 4" xfId="4960"/>
    <cellStyle name="Normal 5 2 2 8" xfId="4961"/>
    <cellStyle name="Normal 5 2 2 8 2" xfId="4962"/>
    <cellStyle name="Normal 5 2 2 8 2 2" xfId="4963"/>
    <cellStyle name="Normal 5 2 2 8 2 3" xfId="4964"/>
    <cellStyle name="Normal 5 2 2 8 3" xfId="4965"/>
    <cellStyle name="Normal 5 2 2 8 4" xfId="4966"/>
    <cellStyle name="Normal 5 2 2 9" xfId="4967"/>
    <cellStyle name="Normal 5 2 2 9 2" xfId="4968"/>
    <cellStyle name="Normal 5 2 2 9 2 2" xfId="4969"/>
    <cellStyle name="Normal 5 2 2 9 2 3" xfId="4970"/>
    <cellStyle name="Normal 5 2 2 9 3" xfId="4971"/>
    <cellStyle name="Normal 5 2 2 9 4" xfId="4972"/>
    <cellStyle name="Normal 5 2 3" xfId="4973"/>
    <cellStyle name="Normal 5 2 3 2" xfId="4974"/>
    <cellStyle name="Normal 5 2 3 3" xfId="4975"/>
    <cellStyle name="Normal 5 2 3 3 2" xfId="4976"/>
    <cellStyle name="Normal 5 2 3 4" xfId="4977"/>
    <cellStyle name="Normal 5 2 3 4 2" xfId="4978"/>
    <cellStyle name="Normal 5 2 4" xfId="4979"/>
    <cellStyle name="Normal 5 2 5" xfId="4980"/>
    <cellStyle name="Normal 5 2 6" xfId="4981"/>
    <cellStyle name="Normal 5 2 7" xfId="4982"/>
    <cellStyle name="Normal 5 2 8" xfId="4983"/>
    <cellStyle name="Normal 5 3" xfId="4984"/>
    <cellStyle name="Normal 5 3 10" xfId="4985"/>
    <cellStyle name="Normal 5 3 2" xfId="4986"/>
    <cellStyle name="Normal 5 3 2 2" xfId="4987"/>
    <cellStyle name="Normal 5 3 2 3" xfId="4988"/>
    <cellStyle name="Normal 5 3 3" xfId="4989"/>
    <cellStyle name="Normal 5 3 3 2" xfId="4990"/>
    <cellStyle name="Normal 5 3 3 3" xfId="4991"/>
    <cellStyle name="Normal 5 3 3 3 2" xfId="4992"/>
    <cellStyle name="Normal 5 3 3 4" xfId="4993"/>
    <cellStyle name="Normal 5 3 3 4 2" xfId="4994"/>
    <cellStyle name="Normal 5 3 4" xfId="4995"/>
    <cellStyle name="Normal 5 3 5" xfId="4996"/>
    <cellStyle name="Normal 5 3 6" xfId="4997"/>
    <cellStyle name="Normal 5 3 7" xfId="4998"/>
    <cellStyle name="Normal 5 3 8" xfId="4999"/>
    <cellStyle name="Normal 5 3 9" xfId="5000"/>
    <cellStyle name="Normal 5 3 9 2" xfId="5001"/>
    <cellStyle name="Normal 5 4" xfId="5002"/>
    <cellStyle name="Normal 5 4 2" xfId="5003"/>
    <cellStyle name="Normal 5 4 3" xfId="5004"/>
    <cellStyle name="Normal 5 4 4" xfId="5005"/>
    <cellStyle name="Normal 5 4 5" xfId="5006"/>
    <cellStyle name="Normal 5 4 6" xfId="5007"/>
    <cellStyle name="Normal 5 4 7" xfId="5008"/>
    <cellStyle name="Normal 5 4 8" xfId="5009"/>
    <cellStyle name="Normal 5 5" xfId="5010"/>
    <cellStyle name="Normal 5 5 10" xfId="5011"/>
    <cellStyle name="Normal 5 5 10 2" xfId="5012"/>
    <cellStyle name="Normal 5 5 11" xfId="5013"/>
    <cellStyle name="Normal 5 5 11 2" xfId="5014"/>
    <cellStyle name="Normal 5 5 2" xfId="5015"/>
    <cellStyle name="Normal 5 5 2 2" xfId="5016"/>
    <cellStyle name="Normal 5 5 2 2 2" xfId="5017"/>
    <cellStyle name="Normal 5 5 2 2 2 2" xfId="5018"/>
    <cellStyle name="Normal 5 5 2 2 3" xfId="5019"/>
    <cellStyle name="Normal 5 5 2 3" xfId="5020"/>
    <cellStyle name="Normal 5 5 2 4" xfId="5021"/>
    <cellStyle name="Normal 5 5 2 4 2" xfId="5022"/>
    <cellStyle name="Normal 5 5 2 5" xfId="5023"/>
    <cellStyle name="Normal 5 5 2 5 2" xfId="5024"/>
    <cellStyle name="Normal 5 5 3" xfId="5025"/>
    <cellStyle name="Normal 5 5 3 2" xfId="5026"/>
    <cellStyle name="Normal 5 5 3 3" xfId="5027"/>
    <cellStyle name="Normal 5 5 3 3 2" xfId="5028"/>
    <cellStyle name="Normal 5 5 3 4" xfId="5029"/>
    <cellStyle name="Normal 5 5 3 4 2" xfId="5030"/>
    <cellStyle name="Normal 5 5 4" xfId="5031"/>
    <cellStyle name="Normal 5 5 4 2" xfId="5032"/>
    <cellStyle name="Normal 5 5 4 3" xfId="5033"/>
    <cellStyle name="Normal 5 5 4 3 2" xfId="5034"/>
    <cellStyle name="Normal 5 5 4 4" xfId="5035"/>
    <cellStyle name="Normal 5 5 4 4 2" xfId="5036"/>
    <cellStyle name="Normal 5 5 5" xfId="5037"/>
    <cellStyle name="Normal 5 5 6" xfId="5038"/>
    <cellStyle name="Normal 5 5 7" xfId="5039"/>
    <cellStyle name="Normal 5 5 8" xfId="5040"/>
    <cellStyle name="Normal 5 5 9" xfId="5041"/>
    <cellStyle name="Normal 5 5 9 2" xfId="5042"/>
    <cellStyle name="Normal 5 5 9 2 2" xfId="5043"/>
    <cellStyle name="Normal 5 5 9 3" xfId="5044"/>
    <cellStyle name="Normal 5 5 9 4" xfId="5045"/>
    <cellStyle name="Normal 5 6" xfId="5046"/>
    <cellStyle name="Normal 5 6 2" xfId="5047"/>
    <cellStyle name="Normal 5 6 3" xfId="5048"/>
    <cellStyle name="Normal 5 7" xfId="5049"/>
    <cellStyle name="Normal 5 8" xfId="5050"/>
    <cellStyle name="Normal 5 9" xfId="5051"/>
    <cellStyle name="Normal 50" xfId="5052"/>
    <cellStyle name="Normal 51" xfId="5053"/>
    <cellStyle name="Normal 52" xfId="5054"/>
    <cellStyle name="Normal 53" xfId="5055"/>
    <cellStyle name="Normal 54" xfId="5056"/>
    <cellStyle name="Normal 55" xfId="5057"/>
    <cellStyle name="Normal 6" xfId="5058"/>
    <cellStyle name="Normal 6 10" xfId="5059"/>
    <cellStyle name="Normal 6 10 2" xfId="5060"/>
    <cellStyle name="Normal 6 10 3" xfId="5061"/>
    <cellStyle name="Normal 6 11" xfId="5062"/>
    <cellStyle name="Normal 6 12" xfId="5063"/>
    <cellStyle name="Normal 6 12 2" xfId="5064"/>
    <cellStyle name="Normal 6 12 3" xfId="5065"/>
    <cellStyle name="Normal 6 13" xfId="5066"/>
    <cellStyle name="Normal 6 2" xfId="5067"/>
    <cellStyle name="Normal 6 2 10" xfId="5068"/>
    <cellStyle name="Normal 6 2 11" xfId="5069"/>
    <cellStyle name="Normal 6 2 12" xfId="5070"/>
    <cellStyle name="Normal 6 2 13" xfId="5071"/>
    <cellStyle name="Normal 6 2 14" xfId="5072"/>
    <cellStyle name="Normal 6 2 2" xfId="5073"/>
    <cellStyle name="Normal 6 2 2 10" xfId="5074"/>
    <cellStyle name="Normal 6 2 2 10 2" xfId="5075"/>
    <cellStyle name="Normal 6 2 2 10 2 2" xfId="5076"/>
    <cellStyle name="Normal 6 2 2 10 2 3" xfId="5077"/>
    <cellStyle name="Normal 6 2 2 10 3" xfId="5078"/>
    <cellStyle name="Normal 6 2 2 10 4" xfId="5079"/>
    <cellStyle name="Normal 6 2 2 11" xfId="5080"/>
    <cellStyle name="Normal 6 2 2 11 2" xfId="5081"/>
    <cellStyle name="Normal 6 2 2 11 2 2" xfId="5082"/>
    <cellStyle name="Normal 6 2 2 11 2 3" xfId="5083"/>
    <cellStyle name="Normal 6 2 2 11 3" xfId="5084"/>
    <cellStyle name="Normal 6 2 2 11 4" xfId="5085"/>
    <cellStyle name="Normal 6 2 2 12" xfId="5086"/>
    <cellStyle name="Normal 6 2 2 12 2" xfId="5087"/>
    <cellStyle name="Normal 6 2 2 12 2 2" xfId="5088"/>
    <cellStyle name="Normal 6 2 2 12 2 3" xfId="5089"/>
    <cellStyle name="Normal 6 2 2 12 3" xfId="5090"/>
    <cellStyle name="Normal 6 2 2 12 4" xfId="5091"/>
    <cellStyle name="Normal 6 2 2 13" xfId="5092"/>
    <cellStyle name="Normal 6 2 2 13 2" xfId="5093"/>
    <cellStyle name="Normal 6 2 2 13 2 2" xfId="5094"/>
    <cellStyle name="Normal 6 2 2 13 2 3" xfId="5095"/>
    <cellStyle name="Normal 6 2 2 13 3" xfId="5096"/>
    <cellStyle name="Normal 6 2 2 13 4" xfId="5097"/>
    <cellStyle name="Normal 6 2 2 2" xfId="5098"/>
    <cellStyle name="Normal 6 2 2 2 2" xfId="5099"/>
    <cellStyle name="Normal 6 2 2 2 2 2" xfId="5100"/>
    <cellStyle name="Normal 6 2 2 2 2 3" xfId="5101"/>
    <cellStyle name="Normal 6 2 2 2 3" xfId="5102"/>
    <cellStyle name="Normal 6 2 2 2 4" xfId="5103"/>
    <cellStyle name="Normal 6 2 2 3" xfId="5104"/>
    <cellStyle name="Normal 6 2 2 3 2" xfId="5105"/>
    <cellStyle name="Normal 6 2 2 3 2 2" xfId="5106"/>
    <cellStyle name="Normal 6 2 2 3 2 3" xfId="5107"/>
    <cellStyle name="Normal 6 2 2 3 3" xfId="5108"/>
    <cellStyle name="Normal 6 2 2 3 4" xfId="5109"/>
    <cellStyle name="Normal 6 2 2 4" xfId="5110"/>
    <cellStyle name="Normal 6 2 2 4 2" xfId="5111"/>
    <cellStyle name="Normal 6 2 2 4 2 2" xfId="5112"/>
    <cellStyle name="Normal 6 2 2 4 2 3" xfId="5113"/>
    <cellStyle name="Normal 6 2 2 4 3" xfId="5114"/>
    <cellStyle name="Normal 6 2 2 4 4" xfId="5115"/>
    <cellStyle name="Normal 6 2 2 5" xfId="5116"/>
    <cellStyle name="Normal 6 2 2 5 2" xfId="5117"/>
    <cellStyle name="Normal 6 2 2 5 2 2" xfId="5118"/>
    <cellStyle name="Normal 6 2 2 5 2 3" xfId="5119"/>
    <cellStyle name="Normal 6 2 2 5 3" xfId="5120"/>
    <cellStyle name="Normal 6 2 2 5 4" xfId="5121"/>
    <cellStyle name="Normal 6 2 2 6" xfId="5122"/>
    <cellStyle name="Normal 6 2 2 6 2" xfId="5123"/>
    <cellStyle name="Normal 6 2 2 6 2 2" xfId="5124"/>
    <cellStyle name="Normal 6 2 2 6 2 3" xfId="5125"/>
    <cellStyle name="Normal 6 2 2 6 3" xfId="5126"/>
    <cellStyle name="Normal 6 2 2 6 4" xfId="5127"/>
    <cellStyle name="Normal 6 2 2 7" xfId="5128"/>
    <cellStyle name="Normal 6 2 2 7 2" xfId="5129"/>
    <cellStyle name="Normal 6 2 2 7 2 2" xfId="5130"/>
    <cellStyle name="Normal 6 2 2 7 2 3" xfId="5131"/>
    <cellStyle name="Normal 6 2 2 7 3" xfId="5132"/>
    <cellStyle name="Normal 6 2 2 7 4" xfId="5133"/>
    <cellStyle name="Normal 6 2 2 8" xfId="5134"/>
    <cellStyle name="Normal 6 2 2 8 2" xfId="5135"/>
    <cellStyle name="Normal 6 2 2 8 2 2" xfId="5136"/>
    <cellStyle name="Normal 6 2 2 8 2 3" xfId="5137"/>
    <cellStyle name="Normal 6 2 2 8 3" xfId="5138"/>
    <cellStyle name="Normal 6 2 2 8 4" xfId="5139"/>
    <cellStyle name="Normal 6 2 2 9" xfId="5140"/>
    <cellStyle name="Normal 6 2 2 9 2" xfId="5141"/>
    <cellStyle name="Normal 6 2 2 9 2 2" xfId="5142"/>
    <cellStyle name="Normal 6 2 2 9 2 3" xfId="5143"/>
    <cellStyle name="Normal 6 2 2 9 3" xfId="5144"/>
    <cellStyle name="Normal 6 2 2 9 4" xfId="5145"/>
    <cellStyle name="Normal 6 2 3" xfId="5146"/>
    <cellStyle name="Normal 6 2 4" xfId="5147"/>
    <cellStyle name="Normal 6 2 4 2" xfId="5148"/>
    <cellStyle name="Normal 6 2 5" xfId="5149"/>
    <cellStyle name="Normal 6 2 6" xfId="5150"/>
    <cellStyle name="Normal 6 2 7" xfId="5151"/>
    <cellStyle name="Normal 6 2 8" xfId="5152"/>
    <cellStyle name="Normal 6 2 9" xfId="5153"/>
    <cellStyle name="Normal 6 3" xfId="5154"/>
    <cellStyle name="Normal 6 3 10" xfId="5155"/>
    <cellStyle name="Normal 6 3 11" xfId="5156"/>
    <cellStyle name="Normal 6 3 12" xfId="5157"/>
    <cellStyle name="Normal 6 3 13" xfId="5158"/>
    <cellStyle name="Normal 6 3 14" xfId="5159"/>
    <cellStyle name="Normal 6 3 15" xfId="5160"/>
    <cellStyle name="Normal 6 3 16" xfId="5161"/>
    <cellStyle name="Normal 6 3 17" xfId="5162"/>
    <cellStyle name="Normal 6 3 17 2" xfId="5163"/>
    <cellStyle name="Normal 6 3 17 2 2" xfId="5164"/>
    <cellStyle name="Normal 6 3 17 3" xfId="5165"/>
    <cellStyle name="Normal 6 3 18" xfId="5166"/>
    <cellStyle name="Normal 6 3 2" xfId="5167"/>
    <cellStyle name="Normal 6 3 3" xfId="5168"/>
    <cellStyle name="Normal 6 3 4" xfId="5169"/>
    <cellStyle name="Normal 6 3 5" xfId="5170"/>
    <cellStyle name="Normal 6 3 6" xfId="5171"/>
    <cellStyle name="Normal 6 3 7" xfId="5172"/>
    <cellStyle name="Normal 6 3 8" xfId="5173"/>
    <cellStyle name="Normal 6 3 9" xfId="5174"/>
    <cellStyle name="Normal 6 3 9 2" xfId="5175"/>
    <cellStyle name="Normal 6 4" xfId="5176"/>
    <cellStyle name="Normal 6 4 2" xfId="5177"/>
    <cellStyle name="Normal 6 4 3" xfId="5178"/>
    <cellStyle name="Normal 6 4 4" xfId="5179"/>
    <cellStyle name="Normal 6 4 5" xfId="5180"/>
    <cellStyle name="Normal 6 4 6" xfId="5181"/>
    <cellStyle name="Normal 6 4 7" xfId="5182"/>
    <cellStyle name="Normal 6 4 8" xfId="5183"/>
    <cellStyle name="Normal 6 5" xfId="5184"/>
    <cellStyle name="Normal 6 5 2" xfId="5185"/>
    <cellStyle name="Normal 6 5 3" xfId="5186"/>
    <cellStyle name="Normal 6 5 4" xfId="5187"/>
    <cellStyle name="Normal 6 5 5" xfId="5188"/>
    <cellStyle name="Normal 6 5 6" xfId="5189"/>
    <cellStyle name="Normal 6 5 7" xfId="5190"/>
    <cellStyle name="Normal 6 5 8" xfId="5191"/>
    <cellStyle name="Normal 6 6" xfId="5192"/>
    <cellStyle name="Normal 6 7" xfId="5193"/>
    <cellStyle name="Normal 6 8" xfId="5194"/>
    <cellStyle name="Normal 6 9" xfId="5195"/>
    <cellStyle name="Normal 6_ELC" xfId="5196"/>
    <cellStyle name="Normal 7" xfId="5197"/>
    <cellStyle name="Normal 7 10" xfId="5198"/>
    <cellStyle name="Normal 7 11" xfId="5199"/>
    <cellStyle name="Normal 7 12" xfId="5200"/>
    <cellStyle name="Normal 7 13" xfId="5201"/>
    <cellStyle name="Normal 7 14" xfId="5202"/>
    <cellStyle name="Normal 7 15" xfId="5203"/>
    <cellStyle name="Normal 7 2" xfId="5204"/>
    <cellStyle name="Normal 7 2 2" xfId="5205"/>
    <cellStyle name="Normal 7 2 3" xfId="5206"/>
    <cellStyle name="Normal 7 2 3 2" xfId="5207"/>
    <cellStyle name="Normal 7 2 3 3" xfId="5208"/>
    <cellStyle name="Normal 7 2 4" xfId="5209"/>
    <cellStyle name="Normal 7 2 5" xfId="5210"/>
    <cellStyle name="Normal 7 2 6" xfId="5211"/>
    <cellStyle name="Normal 7 2 7" xfId="5212"/>
    <cellStyle name="Normal 7 2 8" xfId="5213"/>
    <cellStyle name="Normal 7 2 9" xfId="5214"/>
    <cellStyle name="Normal 7 2_Scen_XBase" xfId="5215"/>
    <cellStyle name="Normal 7 3" xfId="5216"/>
    <cellStyle name="Normal 7 3 10" xfId="5217"/>
    <cellStyle name="Normal 7 3 10 2" xfId="5218"/>
    <cellStyle name="Normal 7 3 11" xfId="5219"/>
    <cellStyle name="Normal 7 3 11 2" xfId="5220"/>
    <cellStyle name="Normal 7 3 2" xfId="5221"/>
    <cellStyle name="Normal 7 3 3" xfId="5222"/>
    <cellStyle name="Normal 7 3 4" xfId="5223"/>
    <cellStyle name="Normal 7 3 5" xfId="5224"/>
    <cellStyle name="Normal 7 3 6" xfId="5225"/>
    <cellStyle name="Normal 7 3 7" xfId="5226"/>
    <cellStyle name="Normal 7 3 8" xfId="5227"/>
    <cellStyle name="Normal 7 3 9" xfId="5228"/>
    <cellStyle name="Normal 7 4" xfId="5229"/>
    <cellStyle name="Normal 7 4 2" xfId="5230"/>
    <cellStyle name="Normal 7 4 3" xfId="5231"/>
    <cellStyle name="Normal 7 4 4" xfId="5232"/>
    <cellStyle name="Normal 7 4 5" xfId="5233"/>
    <cellStyle name="Normal 7 4 6" xfId="5234"/>
    <cellStyle name="Normal 7 4 7" xfId="5235"/>
    <cellStyle name="Normal 7 4 8" xfId="5236"/>
    <cellStyle name="Normal 7 5" xfId="5237"/>
    <cellStyle name="Normal 7 5 2" xfId="5238"/>
    <cellStyle name="Normal 7 5 3" xfId="5239"/>
    <cellStyle name="Normal 7 5 4" xfId="5240"/>
    <cellStyle name="Normal 7 5 5" xfId="5241"/>
    <cellStyle name="Normal 7 5 6" xfId="5242"/>
    <cellStyle name="Normal 7 5 7" xfId="5243"/>
    <cellStyle name="Normal 7 5 8" xfId="5244"/>
    <cellStyle name="Normal 7 6" xfId="5245"/>
    <cellStyle name="Normal 7 7" xfId="5246"/>
    <cellStyle name="Normal 7 8" xfId="5247"/>
    <cellStyle name="Normal 7 9" xfId="5248"/>
    <cellStyle name="Normal 8" xfId="5249"/>
    <cellStyle name="Normal 8 10" xfId="5250"/>
    <cellStyle name="Normal 8 10 2" xfId="5251"/>
    <cellStyle name="Normal 8 10 3" xfId="5252"/>
    <cellStyle name="Normal 8 11" xfId="5253"/>
    <cellStyle name="Normal 8 11 2" xfId="5254"/>
    <cellStyle name="Normal 8 11 3" xfId="5255"/>
    <cellStyle name="Normal 8 11 3 2" xfId="5256"/>
    <cellStyle name="Normal 8 11 4" xfId="5257"/>
    <cellStyle name="Normal 8 11 4 2" xfId="5258"/>
    <cellStyle name="Normal 8 12" xfId="5259"/>
    <cellStyle name="Normal 8 13" xfId="5260"/>
    <cellStyle name="Normal 8 14" xfId="5261"/>
    <cellStyle name="Normal 8 15" xfId="5262"/>
    <cellStyle name="Normal 8 2" xfId="5263"/>
    <cellStyle name="Normal 8 2 2" xfId="5264"/>
    <cellStyle name="Normal 8 2 3" xfId="5265"/>
    <cellStyle name="Normal 8 2 4" xfId="5266"/>
    <cellStyle name="Normal 8 2 5" xfId="5267"/>
    <cellStyle name="Normal 8 2 6" xfId="5268"/>
    <cellStyle name="Normal 8 2 7" xfId="5269"/>
    <cellStyle name="Normal 8 2 8" xfId="5270"/>
    <cellStyle name="Normal 8 2 9" xfId="5271"/>
    <cellStyle name="Normal 8 3" xfId="5272"/>
    <cellStyle name="Normal 8 3 2" xfId="5273"/>
    <cellStyle name="Normal 8 3 3" xfId="5274"/>
    <cellStyle name="Normal 8 3 4" xfId="5275"/>
    <cellStyle name="Normal 8 3 5" xfId="5276"/>
    <cellStyle name="Normal 8 3 6" xfId="5277"/>
    <cellStyle name="Normal 8 3 7" xfId="5278"/>
    <cellStyle name="Normal 8 3 8" xfId="5279"/>
    <cellStyle name="Normal 8 3 9" xfId="5280"/>
    <cellStyle name="Normal 8 4" xfId="5281"/>
    <cellStyle name="Normal 8 4 2" xfId="5282"/>
    <cellStyle name="Normal 8 4 3" xfId="5283"/>
    <cellStyle name="Normal 8 4 4" xfId="5284"/>
    <cellStyle name="Normal 8 4 5" xfId="5285"/>
    <cellStyle name="Normal 8 4 6" xfId="5286"/>
    <cellStyle name="Normal 8 4 7" xfId="5287"/>
    <cellStyle name="Normal 8 4 8" xfId="5288"/>
    <cellStyle name="Normal 8 5" xfId="5289"/>
    <cellStyle name="Normal 8 5 2" xfId="5290"/>
    <cellStyle name="Normal 8 5 3" xfId="5291"/>
    <cellStyle name="Normal 8 5 4" xfId="5292"/>
    <cellStyle name="Normal 8 5 5" xfId="5293"/>
    <cellStyle name="Normal 8 5 6" xfId="5294"/>
    <cellStyle name="Normal 8 5 7" xfId="5295"/>
    <cellStyle name="Normal 8 5 8" xfId="5296"/>
    <cellStyle name="Normal 8 6" xfId="5297"/>
    <cellStyle name="Normal 8 7" xfId="5298"/>
    <cellStyle name="Normal 8 8" xfId="5299"/>
    <cellStyle name="Normal 8 9" xfId="5300"/>
    <cellStyle name="Normal 9" xfId="5301"/>
    <cellStyle name="Normal 9 10" xfId="5302"/>
    <cellStyle name="Normal 9 10 2" xfId="5303"/>
    <cellStyle name="Normal 9 10 2 2" xfId="5304"/>
    <cellStyle name="Normal 9 10 3" xfId="5305"/>
    <cellStyle name="Normal 9 11" xfId="5306"/>
    <cellStyle name="Normal 9 11 2" xfId="5307"/>
    <cellStyle name="Normal 9 11 2 2" xfId="5308"/>
    <cellStyle name="Normal 9 11 3" xfId="5309"/>
    <cellStyle name="Normal 9 12" xfId="5310"/>
    <cellStyle name="Normal 9 12 2" xfId="5311"/>
    <cellStyle name="Normal 9 13" xfId="5312"/>
    <cellStyle name="Normal 9 13 2" xfId="5313"/>
    <cellStyle name="Normal 9 2" xfId="5314"/>
    <cellStyle name="Normal 9 2 2" xfId="5315"/>
    <cellStyle name="Normal 9 2 2 2" xfId="5316"/>
    <cellStyle name="Normal 9 2 2 3" xfId="5317"/>
    <cellStyle name="Normal 9 2 2 3 2" xfId="5318"/>
    <cellStyle name="Normal 9 2 2 4" xfId="5319"/>
    <cellStyle name="Normal 9 2 3" xfId="5320"/>
    <cellStyle name="Normal 9 2 3 2" xfId="5321"/>
    <cellStyle name="Normal 9 2 3 2 2" xfId="5322"/>
    <cellStyle name="Normal 9 2 3 3" xfId="5323"/>
    <cellStyle name="Normal 9 2 4" xfId="5324"/>
    <cellStyle name="Normal 9 2 4 2" xfId="5325"/>
    <cellStyle name="Normal 9 2 4 2 2" xfId="5326"/>
    <cellStyle name="Normal 9 2 4 3" xfId="5327"/>
    <cellStyle name="Normal 9 2 5" xfId="5328"/>
    <cellStyle name="Normal 9 2 5 2" xfId="5329"/>
    <cellStyle name="Normal 9 2 6" xfId="5330"/>
    <cellStyle name="Normal 9 2 6 2" xfId="5331"/>
    <cellStyle name="Normal 9 3" xfId="5332"/>
    <cellStyle name="Normal 9 3 2" xfId="5333"/>
    <cellStyle name="Normal 9 3 3" xfId="5334"/>
    <cellStyle name="Normal 9 3 3 2" xfId="5335"/>
    <cellStyle name="Normal 9 3 4" xfId="5336"/>
    <cellStyle name="Normal 9 3 4 2" xfId="5337"/>
    <cellStyle name="Normal 9 4" xfId="5338"/>
    <cellStyle name="Normal 9 5" xfId="5339"/>
    <cellStyle name="Normal 9 6" xfId="5340"/>
    <cellStyle name="Normal 9 7" xfId="5341"/>
    <cellStyle name="Normal 9 8" xfId="5342"/>
    <cellStyle name="Normal 9 9" xfId="5343"/>
    <cellStyle name="Normal 9 9 2" xfId="5344"/>
    <cellStyle name="Normal GHG Numbers (0.00)" xfId="5345"/>
    <cellStyle name="Normal GHG Textfiels Bold" xfId="5346"/>
    <cellStyle name="Normal GHG whole table" xfId="5347"/>
    <cellStyle name="Normal GHG-Shade" xfId="5348"/>
    <cellStyle name="Normale 2" xfId="5349"/>
    <cellStyle name="Normale_B2020" xfId="5350"/>
    <cellStyle name="Note 10" xfId="5351"/>
    <cellStyle name="Note 10 2" xfId="5352"/>
    <cellStyle name="Note 10 3" xfId="5353"/>
    <cellStyle name="Note 10 3 2" xfId="5354"/>
    <cellStyle name="Note 10 3_ELC_final" xfId="5355"/>
    <cellStyle name="Note 10_ELC_final" xfId="5356"/>
    <cellStyle name="Note 11" xfId="5357"/>
    <cellStyle name="Note 11 2" xfId="5358"/>
    <cellStyle name="Note 11_ELC_final" xfId="5359"/>
    <cellStyle name="Note 12" xfId="5360"/>
    <cellStyle name="Note 12 2" xfId="5361"/>
    <cellStyle name="Note 12_ELC_final" xfId="5362"/>
    <cellStyle name="Note 13" xfId="5363"/>
    <cellStyle name="Note 13 2" xfId="5364"/>
    <cellStyle name="Note 13_ELC_final" xfId="5365"/>
    <cellStyle name="Note 14" xfId="5366"/>
    <cellStyle name="Note 14 2" xfId="5367"/>
    <cellStyle name="Note 14_ELC_final" xfId="5368"/>
    <cellStyle name="Note 15" xfId="5369"/>
    <cellStyle name="Note 15 2" xfId="5370"/>
    <cellStyle name="Note 15_ELC_final" xfId="5371"/>
    <cellStyle name="Note 16" xfId="5372"/>
    <cellStyle name="Note 16 2" xfId="5373"/>
    <cellStyle name="Note 16_ELC_final" xfId="5374"/>
    <cellStyle name="Note 17" xfId="5375"/>
    <cellStyle name="Note 17 2" xfId="5376"/>
    <cellStyle name="Note 17_ELC_final" xfId="5377"/>
    <cellStyle name="Note 18" xfId="5378"/>
    <cellStyle name="Note 18 2" xfId="5379"/>
    <cellStyle name="Note 18_ELC_final" xfId="5380"/>
    <cellStyle name="Note 19" xfId="5381"/>
    <cellStyle name="Note 2" xfId="5382"/>
    <cellStyle name="Note 2 10" xfId="5383"/>
    <cellStyle name="Note 2 11" xfId="5384"/>
    <cellStyle name="Note 2 12" xfId="5385"/>
    <cellStyle name="Note 2 13" xfId="5386"/>
    <cellStyle name="Note 2 14" xfId="5387"/>
    <cellStyle name="Note 2 15" xfId="5388"/>
    <cellStyle name="Note 2 16" xfId="5389"/>
    <cellStyle name="Note 2 17" xfId="5390"/>
    <cellStyle name="Note 2 18" xfId="5391"/>
    <cellStyle name="Note 2 2" xfId="5392"/>
    <cellStyle name="Note 2 2 2" xfId="5393"/>
    <cellStyle name="Note 2 3" xfId="5394"/>
    <cellStyle name="Note 2 3 2" xfId="5395"/>
    <cellStyle name="Note 2 4" xfId="5396"/>
    <cellStyle name="Note 2 5" xfId="5397"/>
    <cellStyle name="Note 2 6" xfId="5398"/>
    <cellStyle name="Note 2 7" xfId="5399"/>
    <cellStyle name="Note 2 8" xfId="5400"/>
    <cellStyle name="Note 2 9" xfId="5401"/>
    <cellStyle name="Note 2_PrimaryEnergyPrices_TIMES" xfId="5402"/>
    <cellStyle name="Note 20" xfId="5403"/>
    <cellStyle name="Note 21" xfId="5404"/>
    <cellStyle name="Note 22" xfId="5405"/>
    <cellStyle name="Note 23" xfId="5406"/>
    <cellStyle name="Note 24" xfId="5407"/>
    <cellStyle name="Note 25" xfId="5408"/>
    <cellStyle name="Note 26" xfId="5409"/>
    <cellStyle name="Note 27" xfId="5410"/>
    <cellStyle name="Note 28" xfId="5411"/>
    <cellStyle name="Note 29" xfId="5412"/>
    <cellStyle name="Note 3" xfId="5413"/>
    <cellStyle name="Note 3 2" xfId="5414"/>
    <cellStyle name="Note 3 2 2" xfId="5415"/>
    <cellStyle name="Note 3 3" xfId="5416"/>
    <cellStyle name="Note 3 4" xfId="5417"/>
    <cellStyle name="Note 3 4 2" xfId="5418"/>
    <cellStyle name="Note 3 4 3" xfId="5419"/>
    <cellStyle name="Note 3 5" xfId="5420"/>
    <cellStyle name="Note 3 6" xfId="5421"/>
    <cellStyle name="Note 3 7" xfId="5422"/>
    <cellStyle name="Note 30" xfId="5423"/>
    <cellStyle name="Note 31" xfId="5424"/>
    <cellStyle name="Note 32" xfId="5425"/>
    <cellStyle name="Note 33" xfId="5426"/>
    <cellStyle name="Note 34" xfId="5427"/>
    <cellStyle name="Note 35" xfId="5428"/>
    <cellStyle name="Note 36" xfId="5429"/>
    <cellStyle name="Note 37" xfId="5430"/>
    <cellStyle name="Note 38" xfId="5431"/>
    <cellStyle name="Note 39" xfId="5432"/>
    <cellStyle name="Note 4" xfId="5433"/>
    <cellStyle name="Note 4 2" xfId="5434"/>
    <cellStyle name="Note 4 3" xfId="5435"/>
    <cellStyle name="Note 4 3 2" xfId="5436"/>
    <cellStyle name="Note 4 3_ELC_final" xfId="5437"/>
    <cellStyle name="Note 4 4" xfId="5438"/>
    <cellStyle name="Note 4_ELC_final" xfId="5439"/>
    <cellStyle name="Note 40" xfId="5440"/>
    <cellStyle name="Note 41" xfId="5441"/>
    <cellStyle name="Note 5" xfId="5442"/>
    <cellStyle name="Note 5 2" xfId="5443"/>
    <cellStyle name="Note 5 3" xfId="5444"/>
    <cellStyle name="Note 5 3 2" xfId="5445"/>
    <cellStyle name="Note 5 3_ELC_final" xfId="5446"/>
    <cellStyle name="Note 5 4" xfId="5447"/>
    <cellStyle name="Note 5_ELC_final" xfId="5448"/>
    <cellStyle name="Note 6" xfId="5449"/>
    <cellStyle name="Note 6 2" xfId="5450"/>
    <cellStyle name="Note 6 3" xfId="5451"/>
    <cellStyle name="Note 6 3 2" xfId="5452"/>
    <cellStyle name="Note 6 3_ELC_final" xfId="5453"/>
    <cellStyle name="Note 6 4" xfId="5454"/>
    <cellStyle name="Note 6_ELC_final" xfId="5455"/>
    <cellStyle name="Note 7" xfId="5456"/>
    <cellStyle name="Note 7 2" xfId="5457"/>
    <cellStyle name="Note 7 2 2" xfId="5458"/>
    <cellStyle name="Note 7 3" xfId="5459"/>
    <cellStyle name="Note 7 3 2" xfId="5460"/>
    <cellStyle name="Note 7 3_ELC_final" xfId="5461"/>
    <cellStyle name="Note 7 4" xfId="5462"/>
    <cellStyle name="Note 7_ELC_final" xfId="5463"/>
    <cellStyle name="Note 8" xfId="5464"/>
    <cellStyle name="Note 8 2" xfId="5465"/>
    <cellStyle name="Note 8 2 2" xfId="5466"/>
    <cellStyle name="Note 8 3" xfId="5467"/>
    <cellStyle name="Note 8 3 2" xfId="5468"/>
    <cellStyle name="Note 8 3_ELC_final" xfId="5469"/>
    <cellStyle name="Note 8 4" xfId="5470"/>
    <cellStyle name="Note 8_ELC_final" xfId="5471"/>
    <cellStyle name="Note 9" xfId="5472"/>
    <cellStyle name="Note 9 2" xfId="5473"/>
    <cellStyle name="Note 9 3" xfId="5474"/>
    <cellStyle name="Note 9 3 2" xfId="5475"/>
    <cellStyle name="Note 9 3_ELC_final" xfId="5476"/>
    <cellStyle name="Note 9 4" xfId="5477"/>
    <cellStyle name="Note 9_ELC_final" xfId="5478"/>
    <cellStyle name="Notiz" xfId="5479"/>
    <cellStyle name="Notiz 2" xfId="5480"/>
    <cellStyle name="Notiz 3" xfId="5481"/>
    <cellStyle name="num_note" xfId="5482"/>
    <cellStyle name="Nuovo" xfId="5483"/>
    <cellStyle name="Nuovo 10" xfId="5484"/>
    <cellStyle name="Nuovo 11" xfId="5485"/>
    <cellStyle name="Nuovo 12" xfId="5486"/>
    <cellStyle name="Nuovo 13" xfId="5487"/>
    <cellStyle name="Nuovo 14" xfId="5488"/>
    <cellStyle name="Nuovo 15" xfId="5489"/>
    <cellStyle name="Nuovo 16" xfId="5490"/>
    <cellStyle name="Nuovo 17" xfId="5491"/>
    <cellStyle name="Nuovo 18" xfId="5492"/>
    <cellStyle name="Nuovo 19" xfId="5493"/>
    <cellStyle name="Nuovo 2" xfId="5494"/>
    <cellStyle name="Nuovo 2 2" xfId="5495"/>
    <cellStyle name="Nuovo 2 3" xfId="5496"/>
    <cellStyle name="Nuovo 20" xfId="5497"/>
    <cellStyle name="Nuovo 21" xfId="5498"/>
    <cellStyle name="Nuovo 22" xfId="5499"/>
    <cellStyle name="Nuovo 23" xfId="5500"/>
    <cellStyle name="Nuovo 24" xfId="5501"/>
    <cellStyle name="Nuovo 25" xfId="5502"/>
    <cellStyle name="Nuovo 26" xfId="5503"/>
    <cellStyle name="Nuovo 27" xfId="5504"/>
    <cellStyle name="Nuovo 28" xfId="5505"/>
    <cellStyle name="Nuovo 29" xfId="5506"/>
    <cellStyle name="Nuovo 3" xfId="5507"/>
    <cellStyle name="Nuovo 30" xfId="5508"/>
    <cellStyle name="Nuovo 31" xfId="5509"/>
    <cellStyle name="Nuovo 32" xfId="5510"/>
    <cellStyle name="Nuovo 33" xfId="5511"/>
    <cellStyle name="Nuovo 34" xfId="5512"/>
    <cellStyle name="Nuovo 35" xfId="5513"/>
    <cellStyle name="Nuovo 36" xfId="5514"/>
    <cellStyle name="Nuovo 37" xfId="5515"/>
    <cellStyle name="Nuovo 38" xfId="5516"/>
    <cellStyle name="Nuovo 4" xfId="5517"/>
    <cellStyle name="Nuovo 4 2" xfId="5518"/>
    <cellStyle name="Nuovo 5" xfId="5519"/>
    <cellStyle name="Nuovo 6" xfId="5520"/>
    <cellStyle name="Nuovo 7" xfId="5521"/>
    <cellStyle name="Nuovo 8" xfId="5522"/>
    <cellStyle name="Nuovo 9" xfId="5523"/>
    <cellStyle name="Output 10" xfId="5524"/>
    <cellStyle name="Output 11" xfId="5525"/>
    <cellStyle name="Output 12" xfId="5526"/>
    <cellStyle name="Output 13" xfId="5527"/>
    <cellStyle name="Output 14" xfId="5528"/>
    <cellStyle name="Output 15" xfId="5529"/>
    <cellStyle name="Output 16" xfId="5530"/>
    <cellStyle name="Output 17" xfId="5531"/>
    <cellStyle name="Output 18" xfId="5532"/>
    <cellStyle name="Output 19" xfId="5533"/>
    <cellStyle name="Output 2" xfId="5534"/>
    <cellStyle name="Output 2 10" xfId="5535"/>
    <cellStyle name="Output 2 2" xfId="5536"/>
    <cellStyle name="Output 2 3" xfId="5537"/>
    <cellStyle name="Output 2 4" xfId="5538"/>
    <cellStyle name="Output 2 5" xfId="5539"/>
    <cellStyle name="Output 2 6" xfId="5540"/>
    <cellStyle name="Output 2 7" xfId="5541"/>
    <cellStyle name="Output 2 8" xfId="5542"/>
    <cellStyle name="Output 2 9" xfId="5543"/>
    <cellStyle name="Output 20" xfId="5544"/>
    <cellStyle name="Output 21" xfId="5545"/>
    <cellStyle name="Output 22" xfId="5546"/>
    <cellStyle name="Output 23" xfId="5547"/>
    <cellStyle name="Output 24" xfId="5548"/>
    <cellStyle name="Output 25" xfId="5549"/>
    <cellStyle name="Output 26" xfId="5550"/>
    <cellStyle name="Output 27" xfId="5551"/>
    <cellStyle name="Output 28" xfId="5552"/>
    <cellStyle name="Output 29" xfId="5553"/>
    <cellStyle name="Output 3" xfId="5554"/>
    <cellStyle name="Output 3 2" xfId="5555"/>
    <cellStyle name="Output 3 3" xfId="5556"/>
    <cellStyle name="Output 3 4" xfId="5557"/>
    <cellStyle name="Output 30" xfId="5558"/>
    <cellStyle name="Output 31" xfId="5559"/>
    <cellStyle name="Output 32" xfId="5560"/>
    <cellStyle name="Output 33" xfId="5561"/>
    <cellStyle name="Output 34" xfId="5562"/>
    <cellStyle name="Output 35" xfId="5563"/>
    <cellStyle name="Output 36" xfId="5564"/>
    <cellStyle name="Output 37" xfId="5565"/>
    <cellStyle name="Output 38" xfId="5566"/>
    <cellStyle name="Output 39" xfId="5567"/>
    <cellStyle name="Output 4" xfId="5568"/>
    <cellStyle name="Output 40" xfId="5569"/>
    <cellStyle name="Output 41" xfId="5570"/>
    <cellStyle name="Output 42" xfId="5571"/>
    <cellStyle name="Output 43" xfId="5572"/>
    <cellStyle name="Output 5" xfId="5573"/>
    <cellStyle name="Output 6" xfId="5574"/>
    <cellStyle name="Output 7" xfId="5575"/>
    <cellStyle name="Output 8" xfId="5576"/>
    <cellStyle name="Output 9" xfId="5577"/>
    <cellStyle name="Pattern" xfId="5578"/>
    <cellStyle name="Percent 10" xfId="5579"/>
    <cellStyle name="Percent 10 10" xfId="5580"/>
    <cellStyle name="Percent 10 11" xfId="5581"/>
    <cellStyle name="Percent 10 12" xfId="5582"/>
    <cellStyle name="Percent 10 12 2" xfId="5583"/>
    <cellStyle name="Percent 10 13" xfId="5584"/>
    <cellStyle name="Percent 10 13 2" xfId="5585"/>
    <cellStyle name="Percent 10 14" xfId="5586"/>
    <cellStyle name="Percent 10 14 2" xfId="5587"/>
    <cellStyle name="Percent 10 15" xfId="5588"/>
    <cellStyle name="Percent 10 15 2" xfId="5589"/>
    <cellStyle name="Percent 10 16" xfId="5590"/>
    <cellStyle name="Percent 10 16 2" xfId="5591"/>
    <cellStyle name="Percent 10 17" xfId="5592"/>
    <cellStyle name="Percent 10 17 2" xfId="5593"/>
    <cellStyle name="Percent 10 18" xfId="5594"/>
    <cellStyle name="Percent 10 18 2" xfId="5595"/>
    <cellStyle name="Percent 10 19" xfId="5596"/>
    <cellStyle name="Percent 10 19 2" xfId="5597"/>
    <cellStyle name="Percent 10 2" xfId="5598"/>
    <cellStyle name="Percent 10 2 2" xfId="5599"/>
    <cellStyle name="Percent 10 2 2 2" xfId="5600"/>
    <cellStyle name="Percent 10 2 3" xfId="5601"/>
    <cellStyle name="Percent 10 2 3 2" xfId="5602"/>
    <cellStyle name="Percent 10 2 4" xfId="5603"/>
    <cellStyle name="Percent 10 2 5" xfId="5604"/>
    <cellStyle name="Percent 10 20" xfId="5605"/>
    <cellStyle name="Percent 10 20 2" xfId="5606"/>
    <cellStyle name="Percent 10 3" xfId="5607"/>
    <cellStyle name="Percent 10 3 2" xfId="5608"/>
    <cellStyle name="Percent 10 3 2 2" xfId="5609"/>
    <cellStyle name="Percent 10 3 3" xfId="5610"/>
    <cellStyle name="Percent 10 3 3 2" xfId="5611"/>
    <cellStyle name="Percent 10 3 4" xfId="5612"/>
    <cellStyle name="Percent 10 3 5" xfId="5613"/>
    <cellStyle name="Percent 10 4" xfId="5614"/>
    <cellStyle name="Percent 10 4 2" xfId="5615"/>
    <cellStyle name="Percent 10 4 2 2" xfId="5616"/>
    <cellStyle name="Percent 10 4 3" xfId="5617"/>
    <cellStyle name="Percent 10 4 3 2" xfId="5618"/>
    <cellStyle name="Percent 10 4 4" xfId="5619"/>
    <cellStyle name="Percent 10 4 5" xfId="5620"/>
    <cellStyle name="Percent 10 5" xfId="5621"/>
    <cellStyle name="Percent 10 5 2" xfId="5622"/>
    <cellStyle name="Percent 10 5 2 2" xfId="5623"/>
    <cellStyle name="Percent 10 5 3" xfId="5624"/>
    <cellStyle name="Percent 10 5 3 2" xfId="5625"/>
    <cellStyle name="Percent 10 5 4" xfId="5626"/>
    <cellStyle name="Percent 10 5 5" xfId="5627"/>
    <cellStyle name="Percent 10 6" xfId="5628"/>
    <cellStyle name="Percent 10 6 2" xfId="5629"/>
    <cellStyle name="Percent 10 6 2 2" xfId="5630"/>
    <cellStyle name="Percent 10 6 3" xfId="5631"/>
    <cellStyle name="Percent 10 6 3 2" xfId="5632"/>
    <cellStyle name="Percent 10 6 4" xfId="5633"/>
    <cellStyle name="Percent 10 6 5" xfId="5634"/>
    <cellStyle name="Percent 10 7" xfId="5635"/>
    <cellStyle name="Percent 10 7 2" xfId="5636"/>
    <cellStyle name="Percent 10 7 2 2" xfId="5637"/>
    <cellStyle name="Percent 10 7 3" xfId="5638"/>
    <cellStyle name="Percent 10 7 3 2" xfId="5639"/>
    <cellStyle name="Percent 10 7 4" xfId="5640"/>
    <cellStyle name="Percent 10 7 4 2" xfId="5641"/>
    <cellStyle name="Percent 10 7 5" xfId="5642"/>
    <cellStyle name="Percent 10 7 5 2" xfId="5643"/>
    <cellStyle name="Percent 10 7 6" xfId="5644"/>
    <cellStyle name="Percent 10 7 7" xfId="5645"/>
    <cellStyle name="Percent 10 8" xfId="5646"/>
    <cellStyle name="Percent 10 8 2" xfId="5647"/>
    <cellStyle name="Percent 10 8 2 2" xfId="5648"/>
    <cellStyle name="Percent 10 8 3" xfId="5649"/>
    <cellStyle name="Percent 10 8 3 2" xfId="5650"/>
    <cellStyle name="Percent 10 8 4" xfId="5651"/>
    <cellStyle name="Percent 10 8 5" xfId="5652"/>
    <cellStyle name="Percent 10 9" xfId="5653"/>
    <cellStyle name="Percent 10 9 2" xfId="5654"/>
    <cellStyle name="Percent 11" xfId="5655"/>
    <cellStyle name="Percent 11 10" xfId="5656"/>
    <cellStyle name="Percent 11 10 2" xfId="5657"/>
    <cellStyle name="Percent 11 11" xfId="5658"/>
    <cellStyle name="Percent 11 12" xfId="5659"/>
    <cellStyle name="Percent 11 2" xfId="5660"/>
    <cellStyle name="Percent 11 2 2" xfId="5661"/>
    <cellStyle name="Percent 11 2 2 2" xfId="5662"/>
    <cellStyle name="Percent 11 2 3" xfId="5663"/>
    <cellStyle name="Percent 11 2 3 2" xfId="5664"/>
    <cellStyle name="Percent 11 2 4" xfId="5665"/>
    <cellStyle name="Percent 11 2 5" xfId="5666"/>
    <cellStyle name="Percent 11 3" xfId="5667"/>
    <cellStyle name="Percent 11 3 2" xfId="5668"/>
    <cellStyle name="Percent 11 3 2 2" xfId="5669"/>
    <cellStyle name="Percent 11 3 3" xfId="5670"/>
    <cellStyle name="Percent 11 3 3 2" xfId="5671"/>
    <cellStyle name="Percent 11 3 4" xfId="5672"/>
    <cellStyle name="Percent 11 3 5" xfId="5673"/>
    <cellStyle name="Percent 11 4" xfId="5674"/>
    <cellStyle name="Percent 11 4 2" xfId="5675"/>
    <cellStyle name="Percent 11 4 2 2" xfId="5676"/>
    <cellStyle name="Percent 11 4 3" xfId="5677"/>
    <cellStyle name="Percent 11 4 3 2" xfId="5678"/>
    <cellStyle name="Percent 11 4 4" xfId="5679"/>
    <cellStyle name="Percent 11 4 5" xfId="5680"/>
    <cellStyle name="Percent 11 5" xfId="5681"/>
    <cellStyle name="Percent 11 5 2" xfId="5682"/>
    <cellStyle name="Percent 11 5 2 2" xfId="5683"/>
    <cellStyle name="Percent 11 5 3" xfId="5684"/>
    <cellStyle name="Percent 11 5 3 2" xfId="5685"/>
    <cellStyle name="Percent 11 5 4" xfId="5686"/>
    <cellStyle name="Percent 11 5 5" xfId="5687"/>
    <cellStyle name="Percent 11 6" xfId="5688"/>
    <cellStyle name="Percent 11 6 2" xfId="5689"/>
    <cellStyle name="Percent 11 6 2 2" xfId="5690"/>
    <cellStyle name="Percent 11 6 3" xfId="5691"/>
    <cellStyle name="Percent 11 6 3 2" xfId="5692"/>
    <cellStyle name="Percent 11 6 4" xfId="5693"/>
    <cellStyle name="Percent 11 6 5" xfId="5694"/>
    <cellStyle name="Percent 11 7" xfId="5695"/>
    <cellStyle name="Percent 11 7 2" xfId="5696"/>
    <cellStyle name="Percent 11 7 2 2" xfId="5697"/>
    <cellStyle name="Percent 11 7 3" xfId="5698"/>
    <cellStyle name="Percent 11 7 3 2" xfId="5699"/>
    <cellStyle name="Percent 11 7 4" xfId="5700"/>
    <cellStyle name="Percent 11 7 4 2" xfId="5701"/>
    <cellStyle name="Percent 11 7 5" xfId="5702"/>
    <cellStyle name="Percent 11 7 5 2" xfId="5703"/>
    <cellStyle name="Percent 11 7 6" xfId="5704"/>
    <cellStyle name="Percent 11 7 7" xfId="5705"/>
    <cellStyle name="Percent 11 8" xfId="5706"/>
    <cellStyle name="Percent 11 8 2" xfId="5707"/>
    <cellStyle name="Percent 11 8 2 2" xfId="5708"/>
    <cellStyle name="Percent 11 8 3" xfId="5709"/>
    <cellStyle name="Percent 11 8 3 2" xfId="5710"/>
    <cellStyle name="Percent 11 8 4" xfId="5711"/>
    <cellStyle name="Percent 11 8 5" xfId="5712"/>
    <cellStyle name="Percent 11 9" xfId="5713"/>
    <cellStyle name="Percent 11 9 2" xfId="5714"/>
    <cellStyle name="Percent 12" xfId="5715"/>
    <cellStyle name="Percent 12 10" xfId="5716"/>
    <cellStyle name="Percent 12 10 2" xfId="5717"/>
    <cellStyle name="Percent 12 11" xfId="5718"/>
    <cellStyle name="Percent 12 12" xfId="5719"/>
    <cellStyle name="Percent 12 2" xfId="5720"/>
    <cellStyle name="Percent 12 2 2" xfId="5721"/>
    <cellStyle name="Percent 12 2 2 2" xfId="5722"/>
    <cellStyle name="Percent 12 2 3" xfId="5723"/>
    <cellStyle name="Percent 12 2 3 2" xfId="5724"/>
    <cellStyle name="Percent 12 2 4" xfId="5725"/>
    <cellStyle name="Percent 12 2 5" xfId="5726"/>
    <cellStyle name="Percent 12 3" xfId="5727"/>
    <cellStyle name="Percent 12 3 2" xfId="5728"/>
    <cellStyle name="Percent 12 3 2 2" xfId="5729"/>
    <cellStyle name="Percent 12 3 3" xfId="5730"/>
    <cellStyle name="Percent 12 3 3 2" xfId="5731"/>
    <cellStyle name="Percent 12 3 4" xfId="5732"/>
    <cellStyle name="Percent 12 3 5" xfId="5733"/>
    <cellStyle name="Percent 12 4" xfId="5734"/>
    <cellStyle name="Percent 12 4 2" xfId="5735"/>
    <cellStyle name="Percent 12 4 2 2" xfId="5736"/>
    <cellStyle name="Percent 12 4 3" xfId="5737"/>
    <cellStyle name="Percent 12 4 3 2" xfId="5738"/>
    <cellStyle name="Percent 12 4 4" xfId="5739"/>
    <cellStyle name="Percent 12 4 5" xfId="5740"/>
    <cellStyle name="Percent 12 5" xfId="5741"/>
    <cellStyle name="Percent 12 5 2" xfId="5742"/>
    <cellStyle name="Percent 12 5 2 2" xfId="5743"/>
    <cellStyle name="Percent 12 5 3" xfId="5744"/>
    <cellStyle name="Percent 12 5 3 2" xfId="5745"/>
    <cellStyle name="Percent 12 5 4" xfId="5746"/>
    <cellStyle name="Percent 12 5 5" xfId="5747"/>
    <cellStyle name="Percent 12 6" xfId="5748"/>
    <cellStyle name="Percent 12 6 2" xfId="5749"/>
    <cellStyle name="Percent 12 6 2 2" xfId="5750"/>
    <cellStyle name="Percent 12 6 3" xfId="5751"/>
    <cellStyle name="Percent 12 6 3 2" xfId="5752"/>
    <cellStyle name="Percent 12 6 4" xfId="5753"/>
    <cellStyle name="Percent 12 6 5" xfId="5754"/>
    <cellStyle name="Percent 12 7" xfId="5755"/>
    <cellStyle name="Percent 12 7 2" xfId="5756"/>
    <cellStyle name="Percent 12 7 2 2" xfId="5757"/>
    <cellStyle name="Percent 12 7 3" xfId="5758"/>
    <cellStyle name="Percent 12 7 3 2" xfId="5759"/>
    <cellStyle name="Percent 12 7 4" xfId="5760"/>
    <cellStyle name="Percent 12 7 4 2" xfId="5761"/>
    <cellStyle name="Percent 12 7 5" xfId="5762"/>
    <cellStyle name="Percent 12 7 5 2" xfId="5763"/>
    <cellStyle name="Percent 12 7 6" xfId="5764"/>
    <cellStyle name="Percent 12 7 7" xfId="5765"/>
    <cellStyle name="Percent 12 8" xfId="5766"/>
    <cellStyle name="Percent 12 8 2" xfId="5767"/>
    <cellStyle name="Percent 12 8 2 2" xfId="5768"/>
    <cellStyle name="Percent 12 8 3" xfId="5769"/>
    <cellStyle name="Percent 12 8 3 2" xfId="5770"/>
    <cellStyle name="Percent 12 8 4" xfId="5771"/>
    <cellStyle name="Percent 12 8 5" xfId="5772"/>
    <cellStyle name="Percent 12 9" xfId="5773"/>
    <cellStyle name="Percent 12 9 2" xfId="5774"/>
    <cellStyle name="Percent 13" xfId="5775"/>
    <cellStyle name="Percent 13 10" xfId="5776"/>
    <cellStyle name="Percent 13 10 2" xfId="5777"/>
    <cellStyle name="Percent 13 11" xfId="5778"/>
    <cellStyle name="Percent 13 12" xfId="5779"/>
    <cellStyle name="Percent 13 2" xfId="5780"/>
    <cellStyle name="Percent 13 2 2" xfId="5781"/>
    <cellStyle name="Percent 13 2 2 2" xfId="5782"/>
    <cellStyle name="Percent 13 2 3" xfId="5783"/>
    <cellStyle name="Percent 13 2 3 2" xfId="5784"/>
    <cellStyle name="Percent 13 2 4" xfId="5785"/>
    <cellStyle name="Percent 13 2 5" xfId="5786"/>
    <cellStyle name="Percent 13 3" xfId="5787"/>
    <cellStyle name="Percent 13 3 2" xfId="5788"/>
    <cellStyle name="Percent 13 3 2 2" xfId="5789"/>
    <cellStyle name="Percent 13 3 3" xfId="5790"/>
    <cellStyle name="Percent 13 3 3 2" xfId="5791"/>
    <cellStyle name="Percent 13 3 4" xfId="5792"/>
    <cellStyle name="Percent 13 3 5" xfId="5793"/>
    <cellStyle name="Percent 13 4" xfId="5794"/>
    <cellStyle name="Percent 13 4 2" xfId="5795"/>
    <cellStyle name="Percent 13 4 2 2" xfId="5796"/>
    <cellStyle name="Percent 13 4 3" xfId="5797"/>
    <cellStyle name="Percent 13 4 3 2" xfId="5798"/>
    <cellStyle name="Percent 13 4 4" xfId="5799"/>
    <cellStyle name="Percent 13 4 5" xfId="5800"/>
    <cellStyle name="Percent 13 5" xfId="5801"/>
    <cellStyle name="Percent 13 5 2" xfId="5802"/>
    <cellStyle name="Percent 13 5 2 2" xfId="5803"/>
    <cellStyle name="Percent 13 5 3" xfId="5804"/>
    <cellStyle name="Percent 13 5 3 2" xfId="5805"/>
    <cellStyle name="Percent 13 5 4" xfId="5806"/>
    <cellStyle name="Percent 13 5 5" xfId="5807"/>
    <cellStyle name="Percent 13 6" xfId="5808"/>
    <cellStyle name="Percent 13 6 2" xfId="5809"/>
    <cellStyle name="Percent 13 6 2 2" xfId="5810"/>
    <cellStyle name="Percent 13 6 3" xfId="5811"/>
    <cellStyle name="Percent 13 6 3 2" xfId="5812"/>
    <cellStyle name="Percent 13 6 4" xfId="5813"/>
    <cellStyle name="Percent 13 6 5" xfId="5814"/>
    <cellStyle name="Percent 13 7" xfId="5815"/>
    <cellStyle name="Percent 13 7 2" xfId="5816"/>
    <cellStyle name="Percent 13 7 2 2" xfId="5817"/>
    <cellStyle name="Percent 13 7 3" xfId="5818"/>
    <cellStyle name="Percent 13 7 3 2" xfId="5819"/>
    <cellStyle name="Percent 13 7 4" xfId="5820"/>
    <cellStyle name="Percent 13 7 4 2" xfId="5821"/>
    <cellStyle name="Percent 13 7 5" xfId="5822"/>
    <cellStyle name="Percent 13 7 5 2" xfId="5823"/>
    <cellStyle name="Percent 13 7 6" xfId="5824"/>
    <cellStyle name="Percent 13 7 7" xfId="5825"/>
    <cellStyle name="Percent 13 8" xfId="5826"/>
    <cellStyle name="Percent 13 8 2" xfId="5827"/>
    <cellStyle name="Percent 13 8 2 2" xfId="5828"/>
    <cellStyle name="Percent 13 8 3" xfId="5829"/>
    <cellStyle name="Percent 13 8 3 2" xfId="5830"/>
    <cellStyle name="Percent 13 8 4" xfId="5831"/>
    <cellStyle name="Percent 13 8 5" xfId="5832"/>
    <cellStyle name="Percent 13 9" xfId="5833"/>
    <cellStyle name="Percent 13 9 2" xfId="5834"/>
    <cellStyle name="Percent 14" xfId="5835"/>
    <cellStyle name="Percent 14 10" xfId="5836"/>
    <cellStyle name="Percent 14 10 2" xfId="5837"/>
    <cellStyle name="Percent 14 11" xfId="5838"/>
    <cellStyle name="Percent 14 12" xfId="5839"/>
    <cellStyle name="Percent 14 2" xfId="5840"/>
    <cellStyle name="Percent 14 2 2" xfId="5841"/>
    <cellStyle name="Percent 14 2 2 2" xfId="5842"/>
    <cellStyle name="Percent 14 2 3" xfId="5843"/>
    <cellStyle name="Percent 14 2 3 2" xfId="5844"/>
    <cellStyle name="Percent 14 2 4" xfId="5845"/>
    <cellStyle name="Percent 14 2 5" xfId="5846"/>
    <cellStyle name="Percent 14 3" xfId="5847"/>
    <cellStyle name="Percent 14 3 2" xfId="5848"/>
    <cellStyle name="Percent 14 3 2 2" xfId="5849"/>
    <cellStyle name="Percent 14 3 3" xfId="5850"/>
    <cellStyle name="Percent 14 3 3 2" xfId="5851"/>
    <cellStyle name="Percent 14 3 4" xfId="5852"/>
    <cellStyle name="Percent 14 3 5" xfId="5853"/>
    <cellStyle name="Percent 14 4" xfId="5854"/>
    <cellStyle name="Percent 14 4 2" xfId="5855"/>
    <cellStyle name="Percent 14 4 2 2" xfId="5856"/>
    <cellStyle name="Percent 14 4 3" xfId="5857"/>
    <cellStyle name="Percent 14 4 3 2" xfId="5858"/>
    <cellStyle name="Percent 14 4 4" xfId="5859"/>
    <cellStyle name="Percent 14 4 5" xfId="5860"/>
    <cellStyle name="Percent 14 5" xfId="5861"/>
    <cellStyle name="Percent 14 5 2" xfId="5862"/>
    <cellStyle name="Percent 14 5 2 2" xfId="5863"/>
    <cellStyle name="Percent 14 5 3" xfId="5864"/>
    <cellStyle name="Percent 14 5 3 2" xfId="5865"/>
    <cellStyle name="Percent 14 5 4" xfId="5866"/>
    <cellStyle name="Percent 14 5 5" xfId="5867"/>
    <cellStyle name="Percent 14 6" xfId="5868"/>
    <cellStyle name="Percent 14 6 2" xfId="5869"/>
    <cellStyle name="Percent 14 6 2 2" xfId="5870"/>
    <cellStyle name="Percent 14 6 3" xfId="5871"/>
    <cellStyle name="Percent 14 6 3 2" xfId="5872"/>
    <cellStyle name="Percent 14 6 4" xfId="5873"/>
    <cellStyle name="Percent 14 6 5" xfId="5874"/>
    <cellStyle name="Percent 14 7" xfId="5875"/>
    <cellStyle name="Percent 14 7 2" xfId="5876"/>
    <cellStyle name="Percent 14 7 2 2" xfId="5877"/>
    <cellStyle name="Percent 14 7 3" xfId="5878"/>
    <cellStyle name="Percent 14 7 3 2" xfId="5879"/>
    <cellStyle name="Percent 14 7 4" xfId="5880"/>
    <cellStyle name="Percent 14 7 4 2" xfId="5881"/>
    <cellStyle name="Percent 14 7 5" xfId="5882"/>
    <cellStyle name="Percent 14 7 5 2" xfId="5883"/>
    <cellStyle name="Percent 14 7 6" xfId="5884"/>
    <cellStyle name="Percent 14 7 7" xfId="5885"/>
    <cellStyle name="Percent 14 8" xfId="5886"/>
    <cellStyle name="Percent 14 8 2" xfId="5887"/>
    <cellStyle name="Percent 14 8 2 2" xfId="5888"/>
    <cellStyle name="Percent 14 8 3" xfId="5889"/>
    <cellStyle name="Percent 14 8 3 2" xfId="5890"/>
    <cellStyle name="Percent 14 8 4" xfId="5891"/>
    <cellStyle name="Percent 14 8 5" xfId="5892"/>
    <cellStyle name="Percent 14 9" xfId="5893"/>
    <cellStyle name="Percent 14 9 2" xfId="5894"/>
    <cellStyle name="Percent 15" xfId="5895"/>
    <cellStyle name="Percent 15 10" xfId="5896"/>
    <cellStyle name="Percent 15 10 2" xfId="5897"/>
    <cellStyle name="Percent 15 10 3" xfId="5898"/>
    <cellStyle name="Percent 15 11" xfId="5899"/>
    <cellStyle name="Percent 15 11 2" xfId="5900"/>
    <cellStyle name="Percent 15 11 3" xfId="5901"/>
    <cellStyle name="Percent 15 12" xfId="5902"/>
    <cellStyle name="Percent 15 12 2" xfId="5903"/>
    <cellStyle name="Percent 15 12 3" xfId="5904"/>
    <cellStyle name="Percent 15 13" xfId="5905"/>
    <cellStyle name="Percent 15 13 2" xfId="5906"/>
    <cellStyle name="Percent 15 13 3" xfId="5907"/>
    <cellStyle name="Percent 15 14" xfId="5908"/>
    <cellStyle name="Percent 15 14 2" xfId="5909"/>
    <cellStyle name="Percent 15 14 3" xfId="5910"/>
    <cellStyle name="Percent 15 15" xfId="5911"/>
    <cellStyle name="Percent 15 15 2" xfId="5912"/>
    <cellStyle name="Percent 15 16" xfId="5913"/>
    <cellStyle name="Percent 15 17" xfId="5914"/>
    <cellStyle name="Percent 15 2" xfId="5915"/>
    <cellStyle name="Percent 15 2 10" xfId="5916"/>
    <cellStyle name="Percent 15 2 2" xfId="5917"/>
    <cellStyle name="Percent 15 2 2 2" xfId="5918"/>
    <cellStyle name="Percent 15 2 2 3" xfId="5919"/>
    <cellStyle name="Percent 15 2 2 4" xfId="5920"/>
    <cellStyle name="Percent 15 2 3" xfId="5921"/>
    <cellStyle name="Percent 15 2 3 2" xfId="5922"/>
    <cellStyle name="Percent 15 2 3 3" xfId="5923"/>
    <cellStyle name="Percent 15 2 3 4" xfId="5924"/>
    <cellStyle name="Percent 15 2 4" xfId="5925"/>
    <cellStyle name="Percent 15 2 4 2" xfId="5926"/>
    <cellStyle name="Percent 15 2 4 3" xfId="5927"/>
    <cellStyle name="Percent 15 2 4 4" xfId="5928"/>
    <cellStyle name="Percent 15 2 5" xfId="5929"/>
    <cellStyle name="Percent 15 2 5 2" xfId="5930"/>
    <cellStyle name="Percent 15 2 5 3" xfId="5931"/>
    <cellStyle name="Percent 15 2 5 4" xfId="5932"/>
    <cellStyle name="Percent 15 2 6" xfId="5933"/>
    <cellStyle name="Percent 15 2 6 2" xfId="5934"/>
    <cellStyle name="Percent 15 2 6 3" xfId="5935"/>
    <cellStyle name="Percent 15 2 6 4" xfId="5936"/>
    <cellStyle name="Percent 15 2 7" xfId="5937"/>
    <cellStyle name="Percent 15 2 7 2" xfId="5938"/>
    <cellStyle name="Percent 15 2 7 3" xfId="5939"/>
    <cellStyle name="Percent 15 2 7 4" xfId="5940"/>
    <cellStyle name="Percent 15 2 8" xfId="5941"/>
    <cellStyle name="Percent 15 2 8 2" xfId="5942"/>
    <cellStyle name="Percent 15 2 9" xfId="5943"/>
    <cellStyle name="Percent 15 3" xfId="5944"/>
    <cellStyle name="Percent 15 3 2" xfId="5945"/>
    <cellStyle name="Percent 15 3 3" xfId="5946"/>
    <cellStyle name="Percent 15 3 4" xfId="5947"/>
    <cellStyle name="Percent 15 4" xfId="5948"/>
    <cellStyle name="Percent 15 4 2" xfId="5949"/>
    <cellStyle name="Percent 15 4 2 2" xfId="5950"/>
    <cellStyle name="Percent 15 4 3" xfId="5951"/>
    <cellStyle name="Percent 15 4 3 2" xfId="5952"/>
    <cellStyle name="Percent 15 4 4" xfId="5953"/>
    <cellStyle name="Percent 15 4 5" xfId="5954"/>
    <cellStyle name="Percent 15 5" xfId="5955"/>
    <cellStyle name="Percent 15 5 2" xfId="5956"/>
    <cellStyle name="Percent 15 5 3" xfId="5957"/>
    <cellStyle name="Percent 15 5 4" xfId="5958"/>
    <cellStyle name="Percent 15 6" xfId="5959"/>
    <cellStyle name="Percent 15 6 2" xfId="5960"/>
    <cellStyle name="Percent 15 6 3" xfId="5961"/>
    <cellStyle name="Percent 15 6 4" xfId="5962"/>
    <cellStyle name="Percent 15 7" xfId="5963"/>
    <cellStyle name="Percent 15 7 2" xfId="5964"/>
    <cellStyle name="Percent 15 7 2 2" xfId="5965"/>
    <cellStyle name="Percent 15 7 2 3" xfId="5966"/>
    <cellStyle name="Percent 15 7 3" xfId="5967"/>
    <cellStyle name="Percent 15 7 3 2" xfId="5968"/>
    <cellStyle name="Percent 15 7 4" xfId="5969"/>
    <cellStyle name="Percent 15 7 5" xfId="5970"/>
    <cellStyle name="Percent 15 8" xfId="5971"/>
    <cellStyle name="Percent 15 8 2" xfId="5972"/>
    <cellStyle name="Percent 15 8 3" xfId="5973"/>
    <cellStyle name="Percent 15 8 4" xfId="5974"/>
    <cellStyle name="Percent 15 9" xfId="5975"/>
    <cellStyle name="Percent 15 9 2" xfId="5976"/>
    <cellStyle name="Percent 15 9 3" xfId="5977"/>
    <cellStyle name="Percent 16" xfId="5978"/>
    <cellStyle name="Percent 16 10" xfId="5979"/>
    <cellStyle name="Percent 16 11" xfId="5980"/>
    <cellStyle name="Percent 16 2" xfId="5981"/>
    <cellStyle name="Percent 16 2 2" xfId="5982"/>
    <cellStyle name="Percent 16 2 2 2" xfId="5983"/>
    <cellStyle name="Percent 16 2 3" xfId="5984"/>
    <cellStyle name="Percent 16 2 3 2" xfId="5985"/>
    <cellStyle name="Percent 16 2 4" xfId="5986"/>
    <cellStyle name="Percent 16 2 5" xfId="5987"/>
    <cellStyle name="Percent 16 3" xfId="5988"/>
    <cellStyle name="Percent 16 3 10" xfId="5989"/>
    <cellStyle name="Percent 16 3 10 2" xfId="5990"/>
    <cellStyle name="Percent 16 3 10 3" xfId="5991"/>
    <cellStyle name="Percent 16 3 11" xfId="5992"/>
    <cellStyle name="Percent 16 3 11 2" xfId="5993"/>
    <cellStyle name="Percent 16 3 11 3" xfId="5994"/>
    <cellStyle name="Percent 16 3 12" xfId="5995"/>
    <cellStyle name="Percent 16 3 12 2" xfId="5996"/>
    <cellStyle name="Percent 16 3 12 3" xfId="5997"/>
    <cellStyle name="Percent 16 3 13" xfId="5998"/>
    <cellStyle name="Percent 16 3 13 2" xfId="5999"/>
    <cellStyle name="Percent 16 3 13 3" xfId="6000"/>
    <cellStyle name="Percent 16 3 14" xfId="6001"/>
    <cellStyle name="Percent 16 3 14 2" xfId="6002"/>
    <cellStyle name="Percent 16 3 14 3" xfId="6003"/>
    <cellStyle name="Percent 16 3 15" xfId="6004"/>
    <cellStyle name="Percent 16 3 15 2" xfId="6005"/>
    <cellStyle name="Percent 16 3 15 3" xfId="6006"/>
    <cellStyle name="Percent 16 3 16" xfId="6007"/>
    <cellStyle name="Percent 16 3 16 2" xfId="6008"/>
    <cellStyle name="Percent 16 3 16 3" xfId="6009"/>
    <cellStyle name="Percent 16 3 17" xfId="6010"/>
    <cellStyle name="Percent 16 3 17 2" xfId="6011"/>
    <cellStyle name="Percent 16 3 17 3" xfId="6012"/>
    <cellStyle name="Percent 16 3 18" xfId="6013"/>
    <cellStyle name="Percent 16 3 18 2" xfId="6014"/>
    <cellStyle name="Percent 16 3 19" xfId="6015"/>
    <cellStyle name="Percent 16 3 19 2" xfId="6016"/>
    <cellStyle name="Percent 16 3 2" xfId="6017"/>
    <cellStyle name="Percent 16 3 2 2" xfId="6018"/>
    <cellStyle name="Percent 16 3 2 3" xfId="6019"/>
    <cellStyle name="Percent 16 3 20" xfId="6020"/>
    <cellStyle name="Percent 16 3 21" xfId="6021"/>
    <cellStyle name="Percent 16 3 3" xfId="6022"/>
    <cellStyle name="Percent 16 3 3 2" xfId="6023"/>
    <cellStyle name="Percent 16 3 3 3" xfId="6024"/>
    <cellStyle name="Percent 16 3 4" xfId="6025"/>
    <cellStyle name="Percent 16 3 4 2" xfId="6026"/>
    <cellStyle name="Percent 16 3 4 3" xfId="6027"/>
    <cellStyle name="Percent 16 3 5" xfId="6028"/>
    <cellStyle name="Percent 16 3 5 2" xfId="6029"/>
    <cellStyle name="Percent 16 3 5 3" xfId="6030"/>
    <cellStyle name="Percent 16 3 6" xfId="6031"/>
    <cellStyle name="Percent 16 3 6 2" xfId="6032"/>
    <cellStyle name="Percent 16 3 6 3" xfId="6033"/>
    <cellStyle name="Percent 16 3 7" xfId="6034"/>
    <cellStyle name="Percent 16 3 7 2" xfId="6035"/>
    <cellStyle name="Percent 16 3 7 3" xfId="6036"/>
    <cellStyle name="Percent 16 3 8" xfId="6037"/>
    <cellStyle name="Percent 16 3 8 2" xfId="6038"/>
    <cellStyle name="Percent 16 3 8 3" xfId="6039"/>
    <cellStyle name="Percent 16 3 9" xfId="6040"/>
    <cellStyle name="Percent 16 3 9 2" xfId="6041"/>
    <cellStyle name="Percent 16 3 9 3" xfId="6042"/>
    <cellStyle name="Percent 16 4" xfId="6043"/>
    <cellStyle name="Percent 16 4 10" xfId="6044"/>
    <cellStyle name="Percent 16 4 10 2" xfId="6045"/>
    <cellStyle name="Percent 16 4 10 3" xfId="6046"/>
    <cellStyle name="Percent 16 4 11" xfId="6047"/>
    <cellStyle name="Percent 16 4 11 2" xfId="6048"/>
    <cellStyle name="Percent 16 4 11 3" xfId="6049"/>
    <cellStyle name="Percent 16 4 12" xfId="6050"/>
    <cellStyle name="Percent 16 4 12 2" xfId="6051"/>
    <cellStyle name="Percent 16 4 12 3" xfId="6052"/>
    <cellStyle name="Percent 16 4 13" xfId="6053"/>
    <cellStyle name="Percent 16 4 13 2" xfId="6054"/>
    <cellStyle name="Percent 16 4 13 3" xfId="6055"/>
    <cellStyle name="Percent 16 4 14" xfId="6056"/>
    <cellStyle name="Percent 16 4 14 2" xfId="6057"/>
    <cellStyle name="Percent 16 4 14 3" xfId="6058"/>
    <cellStyle name="Percent 16 4 15" xfId="6059"/>
    <cellStyle name="Percent 16 4 15 2" xfId="6060"/>
    <cellStyle name="Percent 16 4 15 3" xfId="6061"/>
    <cellStyle name="Percent 16 4 16" xfId="6062"/>
    <cellStyle name="Percent 16 4 16 2" xfId="6063"/>
    <cellStyle name="Percent 16 4 16 3" xfId="6064"/>
    <cellStyle name="Percent 16 4 17" xfId="6065"/>
    <cellStyle name="Percent 16 4 17 2" xfId="6066"/>
    <cellStyle name="Percent 16 4 17 3" xfId="6067"/>
    <cellStyle name="Percent 16 4 18" xfId="6068"/>
    <cellStyle name="Percent 16 4 18 2" xfId="6069"/>
    <cellStyle name="Percent 16 4 19" xfId="6070"/>
    <cellStyle name="Percent 16 4 19 2" xfId="6071"/>
    <cellStyle name="Percent 16 4 2" xfId="6072"/>
    <cellStyle name="Percent 16 4 2 2" xfId="6073"/>
    <cellStyle name="Percent 16 4 2 3" xfId="6074"/>
    <cellStyle name="Percent 16 4 20" xfId="6075"/>
    <cellStyle name="Percent 16 4 21" xfId="6076"/>
    <cellStyle name="Percent 16 4 3" xfId="6077"/>
    <cellStyle name="Percent 16 4 3 2" xfId="6078"/>
    <cellStyle name="Percent 16 4 3 3" xfId="6079"/>
    <cellStyle name="Percent 16 4 4" xfId="6080"/>
    <cellStyle name="Percent 16 4 4 2" xfId="6081"/>
    <cellStyle name="Percent 16 4 4 3" xfId="6082"/>
    <cellStyle name="Percent 16 4 5" xfId="6083"/>
    <cellStyle name="Percent 16 4 5 2" xfId="6084"/>
    <cellStyle name="Percent 16 4 5 3" xfId="6085"/>
    <cellStyle name="Percent 16 4 6" xfId="6086"/>
    <cellStyle name="Percent 16 4 6 2" xfId="6087"/>
    <cellStyle name="Percent 16 4 6 3" xfId="6088"/>
    <cellStyle name="Percent 16 4 7" xfId="6089"/>
    <cellStyle name="Percent 16 4 7 2" xfId="6090"/>
    <cellStyle name="Percent 16 4 7 3" xfId="6091"/>
    <cellStyle name="Percent 16 4 8" xfId="6092"/>
    <cellStyle name="Percent 16 4 8 2" xfId="6093"/>
    <cellStyle name="Percent 16 4 8 3" xfId="6094"/>
    <cellStyle name="Percent 16 4 9" xfId="6095"/>
    <cellStyle name="Percent 16 4 9 2" xfId="6096"/>
    <cellStyle name="Percent 16 4 9 3" xfId="6097"/>
    <cellStyle name="Percent 16 5" xfId="6098"/>
    <cellStyle name="Percent 16 5 10" xfId="6099"/>
    <cellStyle name="Percent 16 5 10 2" xfId="6100"/>
    <cellStyle name="Percent 16 5 10 3" xfId="6101"/>
    <cellStyle name="Percent 16 5 11" xfId="6102"/>
    <cellStyle name="Percent 16 5 11 2" xfId="6103"/>
    <cellStyle name="Percent 16 5 11 3" xfId="6104"/>
    <cellStyle name="Percent 16 5 12" xfId="6105"/>
    <cellStyle name="Percent 16 5 12 2" xfId="6106"/>
    <cellStyle name="Percent 16 5 12 3" xfId="6107"/>
    <cellStyle name="Percent 16 5 13" xfId="6108"/>
    <cellStyle name="Percent 16 5 13 2" xfId="6109"/>
    <cellStyle name="Percent 16 5 13 3" xfId="6110"/>
    <cellStyle name="Percent 16 5 14" xfId="6111"/>
    <cellStyle name="Percent 16 5 14 2" xfId="6112"/>
    <cellStyle name="Percent 16 5 14 3" xfId="6113"/>
    <cellStyle name="Percent 16 5 15" xfId="6114"/>
    <cellStyle name="Percent 16 5 15 2" xfId="6115"/>
    <cellStyle name="Percent 16 5 15 3" xfId="6116"/>
    <cellStyle name="Percent 16 5 16" xfId="6117"/>
    <cellStyle name="Percent 16 5 16 2" xfId="6118"/>
    <cellStyle name="Percent 16 5 16 3" xfId="6119"/>
    <cellStyle name="Percent 16 5 17" xfId="6120"/>
    <cellStyle name="Percent 16 5 17 2" xfId="6121"/>
    <cellStyle name="Percent 16 5 17 3" xfId="6122"/>
    <cellStyle name="Percent 16 5 18" xfId="6123"/>
    <cellStyle name="Percent 16 5 18 2" xfId="6124"/>
    <cellStyle name="Percent 16 5 19" xfId="6125"/>
    <cellStyle name="Percent 16 5 19 2" xfId="6126"/>
    <cellStyle name="Percent 16 5 2" xfId="6127"/>
    <cellStyle name="Percent 16 5 2 2" xfId="6128"/>
    <cellStyle name="Percent 16 5 2 3" xfId="6129"/>
    <cellStyle name="Percent 16 5 20" xfId="6130"/>
    <cellStyle name="Percent 16 5 21" xfId="6131"/>
    <cellStyle name="Percent 16 5 3" xfId="6132"/>
    <cellStyle name="Percent 16 5 3 2" xfId="6133"/>
    <cellStyle name="Percent 16 5 3 3" xfId="6134"/>
    <cellStyle name="Percent 16 5 4" xfId="6135"/>
    <cellStyle name="Percent 16 5 4 2" xfId="6136"/>
    <cellStyle name="Percent 16 5 4 3" xfId="6137"/>
    <cellStyle name="Percent 16 5 5" xfId="6138"/>
    <cellStyle name="Percent 16 5 5 2" xfId="6139"/>
    <cellStyle name="Percent 16 5 5 3" xfId="6140"/>
    <cellStyle name="Percent 16 5 6" xfId="6141"/>
    <cellStyle name="Percent 16 5 6 2" xfId="6142"/>
    <cellStyle name="Percent 16 5 6 3" xfId="6143"/>
    <cellStyle name="Percent 16 5 7" xfId="6144"/>
    <cellStyle name="Percent 16 5 7 2" xfId="6145"/>
    <cellStyle name="Percent 16 5 7 3" xfId="6146"/>
    <cellStyle name="Percent 16 5 8" xfId="6147"/>
    <cellStyle name="Percent 16 5 8 2" xfId="6148"/>
    <cellStyle name="Percent 16 5 8 3" xfId="6149"/>
    <cellStyle name="Percent 16 5 9" xfId="6150"/>
    <cellStyle name="Percent 16 5 9 2" xfId="6151"/>
    <cellStyle name="Percent 16 5 9 3" xfId="6152"/>
    <cellStyle name="Percent 16 6" xfId="6153"/>
    <cellStyle name="Percent 16 6 10" xfId="6154"/>
    <cellStyle name="Percent 16 6 10 2" xfId="6155"/>
    <cellStyle name="Percent 16 6 10 3" xfId="6156"/>
    <cellStyle name="Percent 16 6 11" xfId="6157"/>
    <cellStyle name="Percent 16 6 11 2" xfId="6158"/>
    <cellStyle name="Percent 16 6 11 3" xfId="6159"/>
    <cellStyle name="Percent 16 6 12" xfId="6160"/>
    <cellStyle name="Percent 16 6 12 2" xfId="6161"/>
    <cellStyle name="Percent 16 6 12 3" xfId="6162"/>
    <cellStyle name="Percent 16 6 13" xfId="6163"/>
    <cellStyle name="Percent 16 6 13 2" xfId="6164"/>
    <cellStyle name="Percent 16 6 13 3" xfId="6165"/>
    <cellStyle name="Percent 16 6 14" xfId="6166"/>
    <cellStyle name="Percent 16 6 14 2" xfId="6167"/>
    <cellStyle name="Percent 16 6 14 3" xfId="6168"/>
    <cellStyle name="Percent 16 6 15" xfId="6169"/>
    <cellStyle name="Percent 16 6 15 2" xfId="6170"/>
    <cellStyle name="Percent 16 6 15 3" xfId="6171"/>
    <cellStyle name="Percent 16 6 16" xfId="6172"/>
    <cellStyle name="Percent 16 6 16 2" xfId="6173"/>
    <cellStyle name="Percent 16 6 16 3" xfId="6174"/>
    <cellStyle name="Percent 16 6 17" xfId="6175"/>
    <cellStyle name="Percent 16 6 17 2" xfId="6176"/>
    <cellStyle name="Percent 16 6 17 3" xfId="6177"/>
    <cellStyle name="Percent 16 6 18" xfId="6178"/>
    <cellStyle name="Percent 16 6 18 2" xfId="6179"/>
    <cellStyle name="Percent 16 6 19" xfId="6180"/>
    <cellStyle name="Percent 16 6 19 2" xfId="6181"/>
    <cellStyle name="Percent 16 6 2" xfId="6182"/>
    <cellStyle name="Percent 16 6 2 2" xfId="6183"/>
    <cellStyle name="Percent 16 6 2 3" xfId="6184"/>
    <cellStyle name="Percent 16 6 20" xfId="6185"/>
    <cellStyle name="Percent 16 6 21" xfId="6186"/>
    <cellStyle name="Percent 16 6 3" xfId="6187"/>
    <cellStyle name="Percent 16 6 3 2" xfId="6188"/>
    <cellStyle name="Percent 16 6 3 3" xfId="6189"/>
    <cellStyle name="Percent 16 6 4" xfId="6190"/>
    <cellStyle name="Percent 16 6 4 2" xfId="6191"/>
    <cellStyle name="Percent 16 6 4 3" xfId="6192"/>
    <cellStyle name="Percent 16 6 5" xfId="6193"/>
    <cellStyle name="Percent 16 6 5 2" xfId="6194"/>
    <cellStyle name="Percent 16 6 5 3" xfId="6195"/>
    <cellStyle name="Percent 16 6 6" xfId="6196"/>
    <cellStyle name="Percent 16 6 6 2" xfId="6197"/>
    <cellStyle name="Percent 16 6 6 3" xfId="6198"/>
    <cellStyle name="Percent 16 6 7" xfId="6199"/>
    <cellStyle name="Percent 16 6 7 2" xfId="6200"/>
    <cellStyle name="Percent 16 6 7 3" xfId="6201"/>
    <cellStyle name="Percent 16 6 8" xfId="6202"/>
    <cellStyle name="Percent 16 6 8 2" xfId="6203"/>
    <cellStyle name="Percent 16 6 8 3" xfId="6204"/>
    <cellStyle name="Percent 16 6 9" xfId="6205"/>
    <cellStyle name="Percent 16 6 9 2" xfId="6206"/>
    <cellStyle name="Percent 16 6 9 3" xfId="6207"/>
    <cellStyle name="Percent 16 7" xfId="6208"/>
    <cellStyle name="Percent 16 7 10" xfId="6209"/>
    <cellStyle name="Percent 16 7 10 2" xfId="6210"/>
    <cellStyle name="Percent 16 7 10 3" xfId="6211"/>
    <cellStyle name="Percent 16 7 11" xfId="6212"/>
    <cellStyle name="Percent 16 7 11 2" xfId="6213"/>
    <cellStyle name="Percent 16 7 11 3" xfId="6214"/>
    <cellStyle name="Percent 16 7 12" xfId="6215"/>
    <cellStyle name="Percent 16 7 12 2" xfId="6216"/>
    <cellStyle name="Percent 16 7 12 3" xfId="6217"/>
    <cellStyle name="Percent 16 7 13" xfId="6218"/>
    <cellStyle name="Percent 16 7 13 2" xfId="6219"/>
    <cellStyle name="Percent 16 7 13 3" xfId="6220"/>
    <cellStyle name="Percent 16 7 14" xfId="6221"/>
    <cellStyle name="Percent 16 7 14 2" xfId="6222"/>
    <cellStyle name="Percent 16 7 14 3" xfId="6223"/>
    <cellStyle name="Percent 16 7 15" xfId="6224"/>
    <cellStyle name="Percent 16 7 15 2" xfId="6225"/>
    <cellStyle name="Percent 16 7 15 3" xfId="6226"/>
    <cellStyle name="Percent 16 7 16" xfId="6227"/>
    <cellStyle name="Percent 16 7 16 2" xfId="6228"/>
    <cellStyle name="Percent 16 7 16 3" xfId="6229"/>
    <cellStyle name="Percent 16 7 17" xfId="6230"/>
    <cellStyle name="Percent 16 7 17 2" xfId="6231"/>
    <cellStyle name="Percent 16 7 17 3" xfId="6232"/>
    <cellStyle name="Percent 16 7 18" xfId="6233"/>
    <cellStyle name="Percent 16 7 18 2" xfId="6234"/>
    <cellStyle name="Percent 16 7 19" xfId="6235"/>
    <cellStyle name="Percent 16 7 19 2" xfId="6236"/>
    <cellStyle name="Percent 16 7 2" xfId="6237"/>
    <cellStyle name="Percent 16 7 2 2" xfId="6238"/>
    <cellStyle name="Percent 16 7 2 2 2" xfId="6239"/>
    <cellStyle name="Percent 16 7 2 3" xfId="6240"/>
    <cellStyle name="Percent 16 7 2 3 2" xfId="6241"/>
    <cellStyle name="Percent 16 7 2 4" xfId="6242"/>
    <cellStyle name="Percent 16 7 2 5" xfId="6243"/>
    <cellStyle name="Percent 16 7 20" xfId="6244"/>
    <cellStyle name="Percent 16 7 21" xfId="6245"/>
    <cellStyle name="Percent 16 7 3" xfId="6246"/>
    <cellStyle name="Percent 16 7 3 2" xfId="6247"/>
    <cellStyle name="Percent 16 7 3 2 2" xfId="6248"/>
    <cellStyle name="Percent 16 7 3 3" xfId="6249"/>
    <cellStyle name="Percent 16 7 3 3 2" xfId="6250"/>
    <cellStyle name="Percent 16 7 3 4" xfId="6251"/>
    <cellStyle name="Percent 16 7 3 5" xfId="6252"/>
    <cellStyle name="Percent 16 7 4" xfId="6253"/>
    <cellStyle name="Percent 16 7 4 2" xfId="6254"/>
    <cellStyle name="Percent 16 7 4 3" xfId="6255"/>
    <cellStyle name="Percent 16 7 5" xfId="6256"/>
    <cellStyle name="Percent 16 7 5 2" xfId="6257"/>
    <cellStyle name="Percent 16 7 5 3" xfId="6258"/>
    <cellStyle name="Percent 16 7 6" xfId="6259"/>
    <cellStyle name="Percent 16 7 6 2" xfId="6260"/>
    <cellStyle name="Percent 16 7 6 3" xfId="6261"/>
    <cellStyle name="Percent 16 7 7" xfId="6262"/>
    <cellStyle name="Percent 16 7 7 2" xfId="6263"/>
    <cellStyle name="Percent 16 7 7 3" xfId="6264"/>
    <cellStyle name="Percent 16 7 8" xfId="6265"/>
    <cellStyle name="Percent 16 7 8 2" xfId="6266"/>
    <cellStyle name="Percent 16 7 8 3" xfId="6267"/>
    <cellStyle name="Percent 16 7 9" xfId="6268"/>
    <cellStyle name="Percent 16 7 9 2" xfId="6269"/>
    <cellStyle name="Percent 16 7 9 3" xfId="6270"/>
    <cellStyle name="Percent 16 8" xfId="6271"/>
    <cellStyle name="Percent 16 8 10" xfId="6272"/>
    <cellStyle name="Percent 16 8 10 2" xfId="6273"/>
    <cellStyle name="Percent 16 8 10 3" xfId="6274"/>
    <cellStyle name="Percent 16 8 11" xfId="6275"/>
    <cellStyle name="Percent 16 8 11 2" xfId="6276"/>
    <cellStyle name="Percent 16 8 11 3" xfId="6277"/>
    <cellStyle name="Percent 16 8 12" xfId="6278"/>
    <cellStyle name="Percent 16 8 12 2" xfId="6279"/>
    <cellStyle name="Percent 16 8 12 3" xfId="6280"/>
    <cellStyle name="Percent 16 8 13" xfId="6281"/>
    <cellStyle name="Percent 16 8 13 2" xfId="6282"/>
    <cellStyle name="Percent 16 8 13 3" xfId="6283"/>
    <cellStyle name="Percent 16 8 14" xfId="6284"/>
    <cellStyle name="Percent 16 8 14 2" xfId="6285"/>
    <cellStyle name="Percent 16 8 14 3" xfId="6286"/>
    <cellStyle name="Percent 16 8 15" xfId="6287"/>
    <cellStyle name="Percent 16 8 15 2" xfId="6288"/>
    <cellStyle name="Percent 16 8 15 3" xfId="6289"/>
    <cellStyle name="Percent 16 8 16" xfId="6290"/>
    <cellStyle name="Percent 16 8 16 2" xfId="6291"/>
    <cellStyle name="Percent 16 8 16 3" xfId="6292"/>
    <cellStyle name="Percent 16 8 17" xfId="6293"/>
    <cellStyle name="Percent 16 8 17 2" xfId="6294"/>
    <cellStyle name="Percent 16 8 17 3" xfId="6295"/>
    <cellStyle name="Percent 16 8 18" xfId="6296"/>
    <cellStyle name="Percent 16 8 19" xfId="6297"/>
    <cellStyle name="Percent 16 8 2" xfId="6298"/>
    <cellStyle name="Percent 16 8 2 2" xfId="6299"/>
    <cellStyle name="Percent 16 8 2 3" xfId="6300"/>
    <cellStyle name="Percent 16 8 3" xfId="6301"/>
    <cellStyle name="Percent 16 8 3 2" xfId="6302"/>
    <cellStyle name="Percent 16 8 3 3" xfId="6303"/>
    <cellStyle name="Percent 16 8 4" xfId="6304"/>
    <cellStyle name="Percent 16 8 4 2" xfId="6305"/>
    <cellStyle name="Percent 16 8 4 3" xfId="6306"/>
    <cellStyle name="Percent 16 8 5" xfId="6307"/>
    <cellStyle name="Percent 16 8 5 2" xfId="6308"/>
    <cellStyle name="Percent 16 8 5 3" xfId="6309"/>
    <cellStyle name="Percent 16 8 6" xfId="6310"/>
    <cellStyle name="Percent 16 8 6 2" xfId="6311"/>
    <cellStyle name="Percent 16 8 6 3" xfId="6312"/>
    <cellStyle name="Percent 16 8 7" xfId="6313"/>
    <cellStyle name="Percent 16 8 7 2" xfId="6314"/>
    <cellStyle name="Percent 16 8 7 3" xfId="6315"/>
    <cellStyle name="Percent 16 8 8" xfId="6316"/>
    <cellStyle name="Percent 16 8 8 2" xfId="6317"/>
    <cellStyle name="Percent 16 8 8 3" xfId="6318"/>
    <cellStyle name="Percent 16 8 9" xfId="6319"/>
    <cellStyle name="Percent 16 8 9 2" xfId="6320"/>
    <cellStyle name="Percent 16 8 9 3" xfId="6321"/>
    <cellStyle name="Percent 16 9" xfId="6322"/>
    <cellStyle name="Percent 16 9 10" xfId="6323"/>
    <cellStyle name="Percent 16 9 10 2" xfId="6324"/>
    <cellStyle name="Percent 16 9 10 3" xfId="6325"/>
    <cellStyle name="Percent 16 9 11" xfId="6326"/>
    <cellStyle name="Percent 16 9 11 2" xfId="6327"/>
    <cellStyle name="Percent 16 9 11 3" xfId="6328"/>
    <cellStyle name="Percent 16 9 12" xfId="6329"/>
    <cellStyle name="Percent 16 9 12 2" xfId="6330"/>
    <cellStyle name="Percent 16 9 12 3" xfId="6331"/>
    <cellStyle name="Percent 16 9 13" xfId="6332"/>
    <cellStyle name="Percent 16 9 13 2" xfId="6333"/>
    <cellStyle name="Percent 16 9 13 3" xfId="6334"/>
    <cellStyle name="Percent 16 9 14" xfId="6335"/>
    <cellStyle name="Percent 16 9 14 2" xfId="6336"/>
    <cellStyle name="Percent 16 9 14 3" xfId="6337"/>
    <cellStyle name="Percent 16 9 15" xfId="6338"/>
    <cellStyle name="Percent 16 9 15 2" xfId="6339"/>
    <cellStyle name="Percent 16 9 15 3" xfId="6340"/>
    <cellStyle name="Percent 16 9 16" xfId="6341"/>
    <cellStyle name="Percent 16 9 16 2" xfId="6342"/>
    <cellStyle name="Percent 16 9 16 3" xfId="6343"/>
    <cellStyle name="Percent 16 9 17" xfId="6344"/>
    <cellStyle name="Percent 16 9 17 2" xfId="6345"/>
    <cellStyle name="Percent 16 9 17 3" xfId="6346"/>
    <cellStyle name="Percent 16 9 18" xfId="6347"/>
    <cellStyle name="Percent 16 9 19" xfId="6348"/>
    <cellStyle name="Percent 16 9 2" xfId="6349"/>
    <cellStyle name="Percent 16 9 2 2" xfId="6350"/>
    <cellStyle name="Percent 16 9 2 3" xfId="6351"/>
    <cellStyle name="Percent 16 9 3" xfId="6352"/>
    <cellStyle name="Percent 16 9 3 2" xfId="6353"/>
    <cellStyle name="Percent 16 9 3 3" xfId="6354"/>
    <cellStyle name="Percent 16 9 4" xfId="6355"/>
    <cellStyle name="Percent 16 9 4 2" xfId="6356"/>
    <cellStyle name="Percent 16 9 4 3" xfId="6357"/>
    <cellStyle name="Percent 16 9 5" xfId="6358"/>
    <cellStyle name="Percent 16 9 5 2" xfId="6359"/>
    <cellStyle name="Percent 16 9 5 3" xfId="6360"/>
    <cellStyle name="Percent 16 9 6" xfId="6361"/>
    <cellStyle name="Percent 16 9 6 2" xfId="6362"/>
    <cellStyle name="Percent 16 9 6 3" xfId="6363"/>
    <cellStyle name="Percent 16 9 7" xfId="6364"/>
    <cellStyle name="Percent 16 9 7 2" xfId="6365"/>
    <cellStyle name="Percent 16 9 7 3" xfId="6366"/>
    <cellStyle name="Percent 16 9 8" xfId="6367"/>
    <cellStyle name="Percent 16 9 8 2" xfId="6368"/>
    <cellStyle name="Percent 16 9 8 3" xfId="6369"/>
    <cellStyle name="Percent 16 9 9" xfId="6370"/>
    <cellStyle name="Percent 16 9 9 2" xfId="6371"/>
    <cellStyle name="Percent 16 9 9 3" xfId="6372"/>
    <cellStyle name="Percent 17" xfId="6373"/>
    <cellStyle name="Percent 17 10" xfId="6374"/>
    <cellStyle name="Percent 17 11" xfId="6375"/>
    <cellStyle name="Percent 17 2" xfId="6376"/>
    <cellStyle name="Percent 17 2 2" xfId="6377"/>
    <cellStyle name="Percent 17 3" xfId="6378"/>
    <cellStyle name="Percent 17 3 2" xfId="6379"/>
    <cellStyle name="Percent 17 4" xfId="6380"/>
    <cellStyle name="Percent 17 4 2" xfId="6381"/>
    <cellStyle name="Percent 17 5" xfId="6382"/>
    <cellStyle name="Percent 17 5 2" xfId="6383"/>
    <cellStyle name="Percent 17 6" xfId="6384"/>
    <cellStyle name="Percent 17 6 2" xfId="6385"/>
    <cellStyle name="Percent 17 7" xfId="6386"/>
    <cellStyle name="Percent 17 7 2" xfId="6387"/>
    <cellStyle name="Percent 17 7 2 2" xfId="6388"/>
    <cellStyle name="Percent 17 7 3" xfId="6389"/>
    <cellStyle name="Percent 17 7 3 2" xfId="6390"/>
    <cellStyle name="Percent 17 7 4" xfId="6391"/>
    <cellStyle name="Percent 17 8" xfId="6392"/>
    <cellStyle name="Percent 17 8 2" xfId="6393"/>
    <cellStyle name="Percent 17 8 2 2" xfId="6394"/>
    <cellStyle name="Percent 17 8 3" xfId="6395"/>
    <cellStyle name="Percent 17 9" xfId="6396"/>
    <cellStyle name="Percent 17 9 2" xfId="6397"/>
    <cellStyle name="Percent 18" xfId="6398"/>
    <cellStyle name="Percent 18 2" xfId="6399"/>
    <cellStyle name="Percent 18 2 2" xfId="6400"/>
    <cellStyle name="Percent 18 3" xfId="6401"/>
    <cellStyle name="Percent 19" xfId="6402"/>
    <cellStyle name="Percent 19 2" xfId="6403"/>
    <cellStyle name="Percent 19 2 2" xfId="6404"/>
    <cellStyle name="Percent 19 3" xfId="6405"/>
    <cellStyle name="Percent 2" xfId="6406"/>
    <cellStyle name="Percent 2 10" xfId="6407"/>
    <cellStyle name="Percent 2 10 10" xfId="6408"/>
    <cellStyle name="Percent 2 10 2" xfId="6409"/>
    <cellStyle name="Percent 2 10 2 2" xfId="6410"/>
    <cellStyle name="Percent 2 10 2 3" xfId="6411"/>
    <cellStyle name="Percent 2 10 3" xfId="6412"/>
    <cellStyle name="Percent 2 10 3 2" xfId="6413"/>
    <cellStyle name="Percent 2 10 3 3" xfId="6414"/>
    <cellStyle name="Percent 2 10 4" xfId="6415"/>
    <cellStyle name="Percent 2 10 4 2" xfId="6416"/>
    <cellStyle name="Percent 2 10 4 3" xfId="6417"/>
    <cellStyle name="Percent 2 10 5" xfId="6418"/>
    <cellStyle name="Percent 2 10 5 2" xfId="6419"/>
    <cellStyle name="Percent 2 10 5 3" xfId="6420"/>
    <cellStyle name="Percent 2 10 6" xfId="6421"/>
    <cellStyle name="Percent 2 10 6 2" xfId="6422"/>
    <cellStyle name="Percent 2 10 6 3" xfId="6423"/>
    <cellStyle name="Percent 2 10 7" xfId="6424"/>
    <cellStyle name="Percent 2 10 7 2" xfId="6425"/>
    <cellStyle name="Percent 2 10 7 3" xfId="6426"/>
    <cellStyle name="Percent 2 10 8" xfId="6427"/>
    <cellStyle name="Percent 2 10 8 2" xfId="6428"/>
    <cellStyle name="Percent 2 10 8 3" xfId="6429"/>
    <cellStyle name="Percent 2 10 9" xfId="6430"/>
    <cellStyle name="Percent 2 11" xfId="6431"/>
    <cellStyle name="Percent 2 11 10" xfId="6432"/>
    <cellStyle name="Percent 2 11 2" xfId="6433"/>
    <cellStyle name="Percent 2 11 2 2" xfId="6434"/>
    <cellStyle name="Percent 2 11 2 3" xfId="6435"/>
    <cellStyle name="Percent 2 11 3" xfId="6436"/>
    <cellStyle name="Percent 2 11 3 2" xfId="6437"/>
    <cellStyle name="Percent 2 11 3 3" xfId="6438"/>
    <cellStyle name="Percent 2 11 4" xfId="6439"/>
    <cellStyle name="Percent 2 11 4 2" xfId="6440"/>
    <cellStyle name="Percent 2 11 4 3" xfId="6441"/>
    <cellStyle name="Percent 2 11 5" xfId="6442"/>
    <cellStyle name="Percent 2 11 5 2" xfId="6443"/>
    <cellStyle name="Percent 2 11 5 3" xfId="6444"/>
    <cellStyle name="Percent 2 11 6" xfId="6445"/>
    <cellStyle name="Percent 2 11 6 2" xfId="6446"/>
    <cellStyle name="Percent 2 11 6 3" xfId="6447"/>
    <cellStyle name="Percent 2 11 7" xfId="6448"/>
    <cellStyle name="Percent 2 11 7 2" xfId="6449"/>
    <cellStyle name="Percent 2 11 7 3" xfId="6450"/>
    <cellStyle name="Percent 2 11 8" xfId="6451"/>
    <cellStyle name="Percent 2 11 8 2" xfId="6452"/>
    <cellStyle name="Percent 2 11 8 3" xfId="6453"/>
    <cellStyle name="Percent 2 11 9" xfId="6454"/>
    <cellStyle name="Percent 2 12" xfId="6455"/>
    <cellStyle name="Percent 2 12 2" xfId="6456"/>
    <cellStyle name="Percent 2 12 3" xfId="6457"/>
    <cellStyle name="Percent 2 13" xfId="6458"/>
    <cellStyle name="Percent 2 13 2" xfId="6459"/>
    <cellStyle name="Percent 2 13 3" xfId="6460"/>
    <cellStyle name="Percent 2 14" xfId="6461"/>
    <cellStyle name="Percent 2 14 2" xfId="6462"/>
    <cellStyle name="Percent 2 14 3" xfId="6463"/>
    <cellStyle name="Percent 2 15" xfId="6464"/>
    <cellStyle name="Percent 2 15 2" xfId="6465"/>
    <cellStyle name="Percent 2 15 3" xfId="6466"/>
    <cellStyle name="Percent 2 16" xfId="6467"/>
    <cellStyle name="Percent 2 16 2" xfId="6468"/>
    <cellStyle name="Percent 2 16 3" xfId="6469"/>
    <cellStyle name="Percent 2 17" xfId="6470"/>
    <cellStyle name="Percent 2 17 2" xfId="6471"/>
    <cellStyle name="Percent 2 17 3" xfId="6472"/>
    <cellStyle name="Percent 2 18" xfId="6473"/>
    <cellStyle name="Percent 2 18 2" xfId="6474"/>
    <cellStyle name="Percent 2 18 3" xfId="6475"/>
    <cellStyle name="Percent 2 19" xfId="6476"/>
    <cellStyle name="Percent 2 19 2" xfId="6477"/>
    <cellStyle name="Percent 2 2" xfId="6478"/>
    <cellStyle name="Percent 2 2 10" xfId="6479"/>
    <cellStyle name="Percent 2 2 11" xfId="6480"/>
    <cellStyle name="Percent 2 2 2" xfId="6481"/>
    <cellStyle name="Percent 2 2 2 2" xfId="6482"/>
    <cellStyle name="Percent 2 2 2 3" xfId="6483"/>
    <cellStyle name="Percent 2 2 3" xfId="6484"/>
    <cellStyle name="Percent 2 2 3 2" xfId="6485"/>
    <cellStyle name="Percent 2 2 3 2 2" xfId="6486"/>
    <cellStyle name="Percent 2 2 3 2 3" xfId="6487"/>
    <cellStyle name="Percent 2 2 3 3" xfId="6488"/>
    <cellStyle name="Percent 2 2 3 3 2" xfId="6489"/>
    <cellStyle name="Percent 2 2 3 4" xfId="6490"/>
    <cellStyle name="Percent 2 2 3 4 2" xfId="6491"/>
    <cellStyle name="Percent 2 2 3 4 2 2" xfId="6492"/>
    <cellStyle name="Percent 2 2 3 4 3" xfId="6493"/>
    <cellStyle name="Percent 2 2 3 5" xfId="6494"/>
    <cellStyle name="Percent 2 2 3 6" xfId="6495"/>
    <cellStyle name="Percent 2 2 4" xfId="6496"/>
    <cellStyle name="Percent 2 2 4 2" xfId="6497"/>
    <cellStyle name="Percent 2 2 4 2 2" xfId="6498"/>
    <cellStyle name="Percent 2 2 4 3" xfId="6499"/>
    <cellStyle name="Percent 2 2 4 3 2" xfId="6500"/>
    <cellStyle name="Percent 2 2 4 4" xfId="6501"/>
    <cellStyle name="Percent 2 2 4 5" xfId="6502"/>
    <cellStyle name="Percent 2 2 5" xfId="6503"/>
    <cellStyle name="Percent 2 2 5 2" xfId="6504"/>
    <cellStyle name="Percent 2 2 5 3" xfId="6505"/>
    <cellStyle name="Percent 2 2 6" xfId="6506"/>
    <cellStyle name="Percent 2 2 6 2" xfId="6507"/>
    <cellStyle name="Percent 2 2 6 2 2" xfId="6508"/>
    <cellStyle name="Percent 2 2 6 3" xfId="6509"/>
    <cellStyle name="Percent 2 2 6 3 2" xfId="6510"/>
    <cellStyle name="Percent 2 2 6 4" xfId="6511"/>
    <cellStyle name="Percent 2 2 6 5" xfId="6512"/>
    <cellStyle name="Percent 2 2 7" xfId="6513"/>
    <cellStyle name="Percent 2 2 7 2" xfId="6514"/>
    <cellStyle name="Percent 2 2 7 2 2" xfId="6515"/>
    <cellStyle name="Percent 2 2 7 3" xfId="6516"/>
    <cellStyle name="Percent 2 2 7 3 2" xfId="6517"/>
    <cellStyle name="Percent 2 2 7 4" xfId="6518"/>
    <cellStyle name="Percent 2 2 7 5" xfId="6519"/>
    <cellStyle name="Percent 2 2 8" xfId="6520"/>
    <cellStyle name="Percent 2 2 8 2" xfId="6521"/>
    <cellStyle name="Percent 2 2 8 3" xfId="6522"/>
    <cellStyle name="Percent 2 2 9" xfId="6523"/>
    <cellStyle name="Percent 2 2 9 2" xfId="6524"/>
    <cellStyle name="Percent 2 20" xfId="6525"/>
    <cellStyle name="Percent 2 20 2" xfId="6526"/>
    <cellStyle name="Percent 2 21" xfId="6527"/>
    <cellStyle name="Percent 2 21 2" xfId="6528"/>
    <cellStyle name="Percent 2 22" xfId="6529"/>
    <cellStyle name="Percent 2 22 2" xfId="6530"/>
    <cellStyle name="Percent 2 23" xfId="6531"/>
    <cellStyle name="Percent 2 23 2" xfId="6532"/>
    <cellStyle name="Percent 2 24" xfId="6533"/>
    <cellStyle name="Percent 2 24 2" xfId="6534"/>
    <cellStyle name="Percent 2 25" xfId="6535"/>
    <cellStyle name="Percent 2 25 2" xfId="6536"/>
    <cellStyle name="Percent 2 26" xfId="6537"/>
    <cellStyle name="Percent 2 26 2" xfId="6538"/>
    <cellStyle name="Percent 2 27" xfId="6539"/>
    <cellStyle name="Percent 2 27 2" xfId="6540"/>
    <cellStyle name="Percent 2 28" xfId="6541"/>
    <cellStyle name="Percent 2 28 2" xfId="6542"/>
    <cellStyle name="Percent 2 29" xfId="6543"/>
    <cellStyle name="Percent 2 29 2" xfId="6544"/>
    <cellStyle name="Percent 2 3" xfId="6545"/>
    <cellStyle name="Percent 2 3 10" xfId="6546"/>
    <cellStyle name="Percent 2 3 10 2" xfId="6547"/>
    <cellStyle name="Percent 2 3 11" xfId="6548"/>
    <cellStyle name="Percent 2 3 11 2" xfId="6549"/>
    <cellStyle name="Percent 2 3 12" xfId="6550"/>
    <cellStyle name="Percent 2 3 12 2" xfId="6551"/>
    <cellStyle name="Percent 2 3 13" xfId="6552"/>
    <cellStyle name="Percent 2 3 13 2" xfId="6553"/>
    <cellStyle name="Percent 2 3 14" xfId="6554"/>
    <cellStyle name="Percent 2 3 14 2" xfId="6555"/>
    <cellStyle name="Percent 2 3 15" xfId="6556"/>
    <cellStyle name="Percent 2 3 15 2" xfId="6557"/>
    <cellStyle name="Percent 2 3 16" xfId="6558"/>
    <cellStyle name="Percent 2 3 16 2" xfId="6559"/>
    <cellStyle name="Percent 2 3 17" xfId="6560"/>
    <cellStyle name="Percent 2 3 18" xfId="6561"/>
    <cellStyle name="Percent 2 3 2" xfId="6562"/>
    <cellStyle name="Percent 2 3 2 2" xfId="6563"/>
    <cellStyle name="Percent 2 3 2 3" xfId="6564"/>
    <cellStyle name="Percent 2 3 3" xfId="6565"/>
    <cellStyle name="Percent 2 3 3 2" xfId="6566"/>
    <cellStyle name="Percent 2 3 3 2 2" xfId="6567"/>
    <cellStyle name="Percent 2 3 3 2 3" xfId="6568"/>
    <cellStyle name="Percent 2 3 3 3" xfId="6569"/>
    <cellStyle name="Percent 2 3 3 3 2" xfId="6570"/>
    <cellStyle name="Percent 2 3 3 3 2 2" xfId="6571"/>
    <cellStyle name="Percent 2 3 3 3 3" xfId="6572"/>
    <cellStyle name="Percent 2 3 3 3 3 2" xfId="6573"/>
    <cellStyle name="Percent 2 3 3 3 4" xfId="6574"/>
    <cellStyle name="Percent 2 3 3 3 4 2" xfId="6575"/>
    <cellStyle name="Percent 2 3 3 3 4 2 2" xfId="6576"/>
    <cellStyle name="Percent 2 3 3 3 4 3" xfId="6577"/>
    <cellStyle name="Percent 2 3 3 3 5" xfId="6578"/>
    <cellStyle name="Percent 2 3 3 4" xfId="6579"/>
    <cellStyle name="Percent 2 3 3 5" xfId="6580"/>
    <cellStyle name="Percent 2 3 4" xfId="6581"/>
    <cellStyle name="Percent 2 3 4 2" xfId="6582"/>
    <cellStyle name="Percent 2 3 4 3" xfId="6583"/>
    <cellStyle name="Percent 2 3 5" xfId="6584"/>
    <cellStyle name="Percent 2 3 5 2" xfId="6585"/>
    <cellStyle name="Percent 2 3 5 2 2" xfId="6586"/>
    <cellStyle name="Percent 2 3 5 3" xfId="6587"/>
    <cellStyle name="Percent 2 3 5 4" xfId="6588"/>
    <cellStyle name="Percent 2 3 6" xfId="6589"/>
    <cellStyle name="Percent 2 3 6 2" xfId="6590"/>
    <cellStyle name="Percent 2 3 6 3" xfId="6591"/>
    <cellStyle name="Percent 2 3 7" xfId="6592"/>
    <cellStyle name="Percent 2 3 7 2" xfId="6593"/>
    <cellStyle name="Percent 2 3 7 3" xfId="6594"/>
    <cellStyle name="Percent 2 3 8" xfId="6595"/>
    <cellStyle name="Percent 2 3 8 2" xfId="6596"/>
    <cellStyle name="Percent 2 3 8 3" xfId="6597"/>
    <cellStyle name="Percent 2 3 9" xfId="6598"/>
    <cellStyle name="Percent 2 3 9 2" xfId="6599"/>
    <cellStyle name="Percent 2 30" xfId="6600"/>
    <cellStyle name="Percent 2 30 2" xfId="6601"/>
    <cellStyle name="Percent 2 31" xfId="6602"/>
    <cellStyle name="Percent 2 31 2" xfId="6603"/>
    <cellStyle name="Percent 2 32" xfId="6604"/>
    <cellStyle name="Percent 2 32 2" xfId="6605"/>
    <cellStyle name="Percent 2 33" xfId="6606"/>
    <cellStyle name="Percent 2 33 2" xfId="6607"/>
    <cellStyle name="Percent 2 34" xfId="6608"/>
    <cellStyle name="Percent 2 34 2" xfId="6609"/>
    <cellStyle name="Percent 2 35" xfId="6610"/>
    <cellStyle name="Percent 2 35 2" xfId="6611"/>
    <cellStyle name="Percent 2 36" xfId="6612"/>
    <cellStyle name="Percent 2 36 2" xfId="6613"/>
    <cellStyle name="Percent 2 37" xfId="6614"/>
    <cellStyle name="Percent 2 37 2" xfId="6615"/>
    <cellStyle name="Percent 2 38" xfId="6616"/>
    <cellStyle name="Percent 2 38 2" xfId="6617"/>
    <cellStyle name="Percent 2 39" xfId="6618"/>
    <cellStyle name="Percent 2 39 2" xfId="6619"/>
    <cellStyle name="Percent 2 4" xfId="6620"/>
    <cellStyle name="Percent 2 4 10" xfId="6621"/>
    <cellStyle name="Percent 2 4 10 2" xfId="6622"/>
    <cellStyle name="Percent 2 4 11" xfId="6623"/>
    <cellStyle name="Percent 2 4 11 2" xfId="6624"/>
    <cellStyle name="Percent 2 4 12" xfId="6625"/>
    <cellStyle name="Percent 2 4 12 2" xfId="6626"/>
    <cellStyle name="Percent 2 4 13" xfId="6627"/>
    <cellStyle name="Percent 2 4 13 2" xfId="6628"/>
    <cellStyle name="Percent 2 4 14" xfId="6629"/>
    <cellStyle name="Percent 2 4 14 2" xfId="6630"/>
    <cellStyle name="Percent 2 4 15" xfId="6631"/>
    <cellStyle name="Percent 2 4 15 2" xfId="6632"/>
    <cellStyle name="Percent 2 4 16" xfId="6633"/>
    <cellStyle name="Percent 2 4 16 2" xfId="6634"/>
    <cellStyle name="Percent 2 4 17" xfId="6635"/>
    <cellStyle name="Percent 2 4 17 2" xfId="6636"/>
    <cellStyle name="Percent 2 4 18" xfId="6637"/>
    <cellStyle name="Percent 2 4 19" xfId="6638"/>
    <cellStyle name="Percent 2 4 2" xfId="6639"/>
    <cellStyle name="Percent 2 4 2 2" xfId="6640"/>
    <cellStyle name="Percent 2 4 2 3" xfId="6641"/>
    <cellStyle name="Percent 2 4 3" xfId="6642"/>
    <cellStyle name="Percent 2 4 3 2" xfId="6643"/>
    <cellStyle name="Percent 2 4 3 3" xfId="6644"/>
    <cellStyle name="Percent 2 4 4" xfId="6645"/>
    <cellStyle name="Percent 2 4 4 2" xfId="6646"/>
    <cellStyle name="Percent 2 4 4 3" xfId="6647"/>
    <cellStyle name="Percent 2 4 5" xfId="6648"/>
    <cellStyle name="Percent 2 4 5 2" xfId="6649"/>
    <cellStyle name="Percent 2 4 5 3" xfId="6650"/>
    <cellStyle name="Percent 2 4 6" xfId="6651"/>
    <cellStyle name="Percent 2 4 6 2" xfId="6652"/>
    <cellStyle name="Percent 2 4 6 3" xfId="6653"/>
    <cellStyle name="Percent 2 4 7" xfId="6654"/>
    <cellStyle name="Percent 2 4 7 2" xfId="6655"/>
    <cellStyle name="Percent 2 4 7 3" xfId="6656"/>
    <cellStyle name="Percent 2 4 8" xfId="6657"/>
    <cellStyle name="Percent 2 4 8 2" xfId="6658"/>
    <cellStyle name="Percent 2 4 8 3" xfId="6659"/>
    <cellStyle name="Percent 2 4 9" xfId="6660"/>
    <cellStyle name="Percent 2 4 9 2" xfId="6661"/>
    <cellStyle name="Percent 2 4 9 3" xfId="6662"/>
    <cellStyle name="Percent 2 40" xfId="6663"/>
    <cellStyle name="Percent 2 40 2" xfId="6664"/>
    <cellStyle name="Percent 2 41" xfId="6665"/>
    <cellStyle name="Percent 2 41 2" xfId="6666"/>
    <cellStyle name="Percent 2 42" xfId="6667"/>
    <cellStyle name="Percent 2 42 2" xfId="6668"/>
    <cellStyle name="Percent 2 43" xfId="6669"/>
    <cellStyle name="Percent 2 43 2" xfId="6670"/>
    <cellStyle name="Percent 2 44" xfId="6671"/>
    <cellStyle name="Percent 2 44 2" xfId="6672"/>
    <cellStyle name="Percent 2 45" xfId="6673"/>
    <cellStyle name="Percent 2 45 2" xfId="6674"/>
    <cellStyle name="Percent 2 46" xfId="6675"/>
    <cellStyle name="Percent 2 46 2" xfId="6676"/>
    <cellStyle name="Percent 2 47" xfId="6677"/>
    <cellStyle name="Percent 2 47 2" xfId="6678"/>
    <cellStyle name="Percent 2 48" xfId="6679"/>
    <cellStyle name="Percent 2 48 2" xfId="6680"/>
    <cellStyle name="Percent 2 48 2 2" xfId="6681"/>
    <cellStyle name="Percent 2 48 3" xfId="6682"/>
    <cellStyle name="Percent 2 49" xfId="6683"/>
    <cellStyle name="Percent 2 49 2" xfId="6684"/>
    <cellStyle name="Percent 2 5" xfId="6685"/>
    <cellStyle name="Percent 2 5 10" xfId="6686"/>
    <cellStyle name="Percent 2 5 10 2" xfId="6687"/>
    <cellStyle name="Percent 2 5 11" xfId="6688"/>
    <cellStyle name="Percent 2 5 11 2" xfId="6689"/>
    <cellStyle name="Percent 2 5 12" xfId="6690"/>
    <cellStyle name="Percent 2 5 12 2" xfId="6691"/>
    <cellStyle name="Percent 2 5 13" xfId="6692"/>
    <cellStyle name="Percent 2 5 13 2" xfId="6693"/>
    <cellStyle name="Percent 2 5 14" xfId="6694"/>
    <cellStyle name="Percent 2 5 14 2" xfId="6695"/>
    <cellStyle name="Percent 2 5 15" xfId="6696"/>
    <cellStyle name="Percent 2 5 15 2" xfId="6697"/>
    <cellStyle name="Percent 2 5 16" xfId="6698"/>
    <cellStyle name="Percent 2 5 17" xfId="6699"/>
    <cellStyle name="Percent 2 5 2" xfId="6700"/>
    <cellStyle name="Percent 2 5 2 2" xfId="6701"/>
    <cellStyle name="Percent 2 5 2 3" xfId="6702"/>
    <cellStyle name="Percent 2 5 3" xfId="6703"/>
    <cellStyle name="Percent 2 5 3 2" xfId="6704"/>
    <cellStyle name="Percent 2 5 3 3" xfId="6705"/>
    <cellStyle name="Percent 2 5 4" xfId="6706"/>
    <cellStyle name="Percent 2 5 4 2" xfId="6707"/>
    <cellStyle name="Percent 2 5 4 3" xfId="6708"/>
    <cellStyle name="Percent 2 5 5" xfId="6709"/>
    <cellStyle name="Percent 2 5 5 2" xfId="6710"/>
    <cellStyle name="Percent 2 5 5 3" xfId="6711"/>
    <cellStyle name="Percent 2 5 6" xfId="6712"/>
    <cellStyle name="Percent 2 5 6 2" xfId="6713"/>
    <cellStyle name="Percent 2 5 6 3" xfId="6714"/>
    <cellStyle name="Percent 2 5 7" xfId="6715"/>
    <cellStyle name="Percent 2 5 7 2" xfId="6716"/>
    <cellStyle name="Percent 2 5 7 3" xfId="6717"/>
    <cellStyle name="Percent 2 5 8" xfId="6718"/>
    <cellStyle name="Percent 2 5 8 2" xfId="6719"/>
    <cellStyle name="Percent 2 5 8 3" xfId="6720"/>
    <cellStyle name="Percent 2 5 9" xfId="6721"/>
    <cellStyle name="Percent 2 5 9 2" xfId="6722"/>
    <cellStyle name="Percent 2 50" xfId="6723"/>
    <cellStyle name="Percent 2 6" xfId="6724"/>
    <cellStyle name="Percent 2 6 10" xfId="6725"/>
    <cellStyle name="Percent 2 6 10 2" xfId="6726"/>
    <cellStyle name="Percent 2 6 11" xfId="6727"/>
    <cellStyle name="Percent 2 6 11 2" xfId="6728"/>
    <cellStyle name="Percent 2 6 12" xfId="6729"/>
    <cellStyle name="Percent 2 6 12 2" xfId="6730"/>
    <cellStyle name="Percent 2 6 13" xfId="6731"/>
    <cellStyle name="Percent 2 6 13 2" xfId="6732"/>
    <cellStyle name="Percent 2 6 14" xfId="6733"/>
    <cellStyle name="Percent 2 6 14 2" xfId="6734"/>
    <cellStyle name="Percent 2 6 15" xfId="6735"/>
    <cellStyle name="Percent 2 6 15 2" xfId="6736"/>
    <cellStyle name="Percent 2 6 16" xfId="6737"/>
    <cellStyle name="Percent 2 6 17" xfId="6738"/>
    <cellStyle name="Percent 2 6 2" xfId="6739"/>
    <cellStyle name="Percent 2 6 2 2" xfId="6740"/>
    <cellStyle name="Percent 2 6 2 3" xfId="6741"/>
    <cellStyle name="Percent 2 6 3" xfId="6742"/>
    <cellStyle name="Percent 2 6 3 2" xfId="6743"/>
    <cellStyle name="Percent 2 6 3 3" xfId="6744"/>
    <cellStyle name="Percent 2 6 4" xfId="6745"/>
    <cellStyle name="Percent 2 6 4 2" xfId="6746"/>
    <cellStyle name="Percent 2 6 4 3" xfId="6747"/>
    <cellStyle name="Percent 2 6 5" xfId="6748"/>
    <cellStyle name="Percent 2 6 5 2" xfId="6749"/>
    <cellStyle name="Percent 2 6 5 3" xfId="6750"/>
    <cellStyle name="Percent 2 6 6" xfId="6751"/>
    <cellStyle name="Percent 2 6 6 2" xfId="6752"/>
    <cellStyle name="Percent 2 6 6 3" xfId="6753"/>
    <cellStyle name="Percent 2 6 7" xfId="6754"/>
    <cellStyle name="Percent 2 6 7 2" xfId="6755"/>
    <cellStyle name="Percent 2 6 7 3" xfId="6756"/>
    <cellStyle name="Percent 2 6 8" xfId="6757"/>
    <cellStyle name="Percent 2 6 8 2" xfId="6758"/>
    <cellStyle name="Percent 2 6 8 3" xfId="6759"/>
    <cellStyle name="Percent 2 6 9" xfId="6760"/>
    <cellStyle name="Percent 2 6 9 2" xfId="6761"/>
    <cellStyle name="Percent 2 7" xfId="6762"/>
    <cellStyle name="Percent 2 7 10" xfId="6763"/>
    <cellStyle name="Percent 2 7 2" xfId="6764"/>
    <cellStyle name="Percent 2 7 2 2" xfId="6765"/>
    <cellStyle name="Percent 2 7 2 3" xfId="6766"/>
    <cellStyle name="Percent 2 7 3" xfId="6767"/>
    <cellStyle name="Percent 2 7 3 2" xfId="6768"/>
    <cellStyle name="Percent 2 7 3 3" xfId="6769"/>
    <cellStyle name="Percent 2 7 4" xfId="6770"/>
    <cellStyle name="Percent 2 7 4 2" xfId="6771"/>
    <cellStyle name="Percent 2 7 4 3" xfId="6772"/>
    <cellStyle name="Percent 2 7 5" xfId="6773"/>
    <cellStyle name="Percent 2 7 5 2" xfId="6774"/>
    <cellStyle name="Percent 2 7 5 3" xfId="6775"/>
    <cellStyle name="Percent 2 7 6" xfId="6776"/>
    <cellStyle name="Percent 2 7 6 2" xfId="6777"/>
    <cellStyle name="Percent 2 7 6 3" xfId="6778"/>
    <cellStyle name="Percent 2 7 7" xfId="6779"/>
    <cellStyle name="Percent 2 7 7 2" xfId="6780"/>
    <cellStyle name="Percent 2 7 7 3" xfId="6781"/>
    <cellStyle name="Percent 2 7 8" xfId="6782"/>
    <cellStyle name="Percent 2 7 8 2" xfId="6783"/>
    <cellStyle name="Percent 2 7 8 3" xfId="6784"/>
    <cellStyle name="Percent 2 7 9" xfId="6785"/>
    <cellStyle name="Percent 2 8" xfId="6786"/>
    <cellStyle name="Percent 2 8 10" xfId="6787"/>
    <cellStyle name="Percent 2 8 2" xfId="6788"/>
    <cellStyle name="Percent 2 8 2 2" xfId="6789"/>
    <cellStyle name="Percent 2 8 2 3" xfId="6790"/>
    <cellStyle name="Percent 2 8 3" xfId="6791"/>
    <cellStyle name="Percent 2 8 3 2" xfId="6792"/>
    <cellStyle name="Percent 2 8 3 3" xfId="6793"/>
    <cellStyle name="Percent 2 8 4" xfId="6794"/>
    <cellStyle name="Percent 2 8 4 2" xfId="6795"/>
    <cellStyle name="Percent 2 8 4 3" xfId="6796"/>
    <cellStyle name="Percent 2 8 5" xfId="6797"/>
    <cellStyle name="Percent 2 8 5 2" xfId="6798"/>
    <cellStyle name="Percent 2 8 5 3" xfId="6799"/>
    <cellStyle name="Percent 2 8 6" xfId="6800"/>
    <cellStyle name="Percent 2 8 6 2" xfId="6801"/>
    <cellStyle name="Percent 2 8 6 3" xfId="6802"/>
    <cellStyle name="Percent 2 8 7" xfId="6803"/>
    <cellStyle name="Percent 2 8 7 2" xfId="6804"/>
    <cellStyle name="Percent 2 8 7 3" xfId="6805"/>
    <cellStyle name="Percent 2 8 8" xfId="6806"/>
    <cellStyle name="Percent 2 8 8 2" xfId="6807"/>
    <cellStyle name="Percent 2 8 8 3" xfId="6808"/>
    <cellStyle name="Percent 2 8 9" xfId="6809"/>
    <cellStyle name="Percent 2 9" xfId="6810"/>
    <cellStyle name="Percent 2 9 10" xfId="6811"/>
    <cellStyle name="Percent 2 9 2" xfId="6812"/>
    <cellStyle name="Percent 2 9 2 2" xfId="6813"/>
    <cellStyle name="Percent 2 9 2 3" xfId="6814"/>
    <cellStyle name="Percent 2 9 3" xfId="6815"/>
    <cellStyle name="Percent 2 9 3 2" xfId="6816"/>
    <cellStyle name="Percent 2 9 3 3" xfId="6817"/>
    <cellStyle name="Percent 2 9 4" xfId="6818"/>
    <cellStyle name="Percent 2 9 4 2" xfId="6819"/>
    <cellStyle name="Percent 2 9 4 3" xfId="6820"/>
    <cellStyle name="Percent 2 9 5" xfId="6821"/>
    <cellStyle name="Percent 2 9 5 2" xfId="6822"/>
    <cellStyle name="Percent 2 9 5 3" xfId="6823"/>
    <cellStyle name="Percent 2 9 6" xfId="6824"/>
    <cellStyle name="Percent 2 9 6 2" xfId="6825"/>
    <cellStyle name="Percent 2 9 6 3" xfId="6826"/>
    <cellStyle name="Percent 2 9 7" xfId="6827"/>
    <cellStyle name="Percent 2 9 7 2" xfId="6828"/>
    <cellStyle name="Percent 2 9 7 3" xfId="6829"/>
    <cellStyle name="Percent 2 9 8" xfId="6830"/>
    <cellStyle name="Percent 2 9 8 2" xfId="6831"/>
    <cellStyle name="Percent 2 9 8 3" xfId="6832"/>
    <cellStyle name="Percent 2 9 9" xfId="6833"/>
    <cellStyle name="Percent 20" xfId="6834"/>
    <cellStyle name="Percent 20 2" xfId="6835"/>
    <cellStyle name="Percent 20 2 2" xfId="6836"/>
    <cellStyle name="Percent 20 3" xfId="6837"/>
    <cellStyle name="Percent 20 3 2" xfId="6838"/>
    <cellStyle name="Percent 20 4" xfId="6839"/>
    <cellStyle name="Percent 20 4 2" xfId="6840"/>
    <cellStyle name="Percent 20 5" xfId="6841"/>
    <cellStyle name="Percent 20 5 2" xfId="6842"/>
    <cellStyle name="Percent 20 6" xfId="6843"/>
    <cellStyle name="Percent 20 6 2" xfId="6844"/>
    <cellStyle name="Percent 20 7" xfId="6845"/>
    <cellStyle name="Percent 20 7 2" xfId="6846"/>
    <cellStyle name="Percent 20 7 2 2" xfId="6847"/>
    <cellStyle name="Percent 20 7 3" xfId="6848"/>
    <cellStyle name="Percent 20 7 3 2" xfId="6849"/>
    <cellStyle name="Percent 20 7 4" xfId="6850"/>
    <cellStyle name="Percent 20 8" xfId="6851"/>
    <cellStyle name="Percent 21" xfId="6852"/>
    <cellStyle name="Percent 21 2" xfId="6853"/>
    <cellStyle name="Percent 21 2 2" xfId="6854"/>
    <cellStyle name="Percent 21 3" xfId="6855"/>
    <cellStyle name="Percent 21 3 2" xfId="6856"/>
    <cellStyle name="Percent 21 4" xfId="6857"/>
    <cellStyle name="Percent 21 4 2" xfId="6858"/>
    <cellStyle name="Percent 21 5" xfId="6859"/>
    <cellStyle name="Percent 21 5 2" xfId="6860"/>
    <cellStyle name="Percent 21 6" xfId="6861"/>
    <cellStyle name="Percent 21 6 2" xfId="6862"/>
    <cellStyle name="Percent 21 7" xfId="6863"/>
    <cellStyle name="Percent 21 7 2" xfId="6864"/>
    <cellStyle name="Percent 21 7 2 2" xfId="6865"/>
    <cellStyle name="Percent 21 7 3" xfId="6866"/>
    <cellStyle name="Percent 21 7 3 2" xfId="6867"/>
    <cellStyle name="Percent 21 7 4" xfId="6868"/>
    <cellStyle name="Percent 21 8" xfId="6869"/>
    <cellStyle name="Percent 22" xfId="6870"/>
    <cellStyle name="Percent 22 2" xfId="6871"/>
    <cellStyle name="Percent 22 2 2" xfId="6872"/>
    <cellStyle name="Percent 22 3" xfId="6873"/>
    <cellStyle name="Percent 22 3 2" xfId="6874"/>
    <cellStyle name="Percent 22 4" xfId="6875"/>
    <cellStyle name="Percent 22 4 2" xfId="6876"/>
    <cellStyle name="Percent 22 5" xfId="6877"/>
    <cellStyle name="Percent 22 5 2" xfId="6878"/>
    <cellStyle name="Percent 22 6" xfId="6879"/>
    <cellStyle name="Percent 22 6 2" xfId="6880"/>
    <cellStyle name="Percent 22 7" xfId="6881"/>
    <cellStyle name="Percent 22 7 2" xfId="6882"/>
    <cellStyle name="Percent 22 7 2 2" xfId="6883"/>
    <cellStyle name="Percent 22 7 3" xfId="6884"/>
    <cellStyle name="Percent 22 7 3 2" xfId="6885"/>
    <cellStyle name="Percent 22 7 4" xfId="6886"/>
    <cellStyle name="Percent 22 8" xfId="6887"/>
    <cellStyle name="Percent 23" xfId="6888"/>
    <cellStyle name="Percent 23 2" xfId="6889"/>
    <cellStyle name="Percent 23 2 2" xfId="6890"/>
    <cellStyle name="Percent 23 3" xfId="6891"/>
    <cellStyle name="Percent 23 3 2" xfId="6892"/>
    <cellStyle name="Percent 23 4" xfId="6893"/>
    <cellStyle name="Percent 23 4 2" xfId="6894"/>
    <cellStyle name="Percent 23 5" xfId="6895"/>
    <cellStyle name="Percent 23 5 2" xfId="6896"/>
    <cellStyle name="Percent 23 6" xfId="6897"/>
    <cellStyle name="Percent 23 6 2" xfId="6898"/>
    <cellStyle name="Percent 23 7" xfId="6899"/>
    <cellStyle name="Percent 23 7 2" xfId="6900"/>
    <cellStyle name="Percent 23 7 2 2" xfId="6901"/>
    <cellStyle name="Percent 23 7 3" xfId="6902"/>
    <cellStyle name="Percent 23 7 3 2" xfId="6903"/>
    <cellStyle name="Percent 23 7 4" xfId="6904"/>
    <cellStyle name="Percent 23 8" xfId="6905"/>
    <cellStyle name="Percent 24" xfId="6906"/>
    <cellStyle name="Percent 24 2" xfId="6907"/>
    <cellStyle name="Percent 24 2 2" xfId="6908"/>
    <cellStyle name="Percent 24 3" xfId="6909"/>
    <cellStyle name="Percent 24 3 2" xfId="6910"/>
    <cellStyle name="Percent 24 4" xfId="6911"/>
    <cellStyle name="Percent 24 4 2" xfId="6912"/>
    <cellStyle name="Percent 24 5" xfId="6913"/>
    <cellStyle name="Percent 24 5 2" xfId="6914"/>
    <cellStyle name="Percent 24 6" xfId="6915"/>
    <cellStyle name="Percent 24 6 2" xfId="6916"/>
    <cellStyle name="Percent 24 7" xfId="6917"/>
    <cellStyle name="Percent 24 7 2" xfId="6918"/>
    <cellStyle name="Percent 24 7 2 2" xfId="6919"/>
    <cellStyle name="Percent 24 7 3" xfId="6920"/>
    <cellStyle name="Percent 24 7 3 2" xfId="6921"/>
    <cellStyle name="Percent 24 7 4" xfId="6922"/>
    <cellStyle name="Percent 24 8" xfId="6923"/>
    <cellStyle name="Percent 24 8 2" xfId="6924"/>
    <cellStyle name="Percent 24 9" xfId="6925"/>
    <cellStyle name="Percent 25" xfId="6926"/>
    <cellStyle name="Percent 25 2" xfId="6927"/>
    <cellStyle name="Percent 25 2 2" xfId="6928"/>
    <cellStyle name="Percent 25 3" xfId="6929"/>
    <cellStyle name="Percent 25 3 2" xfId="6930"/>
    <cellStyle name="Percent 25 4" xfId="6931"/>
    <cellStyle name="Percent 25 4 2" xfId="6932"/>
    <cellStyle name="Percent 25 5" xfId="6933"/>
    <cellStyle name="Percent 25 5 2" xfId="6934"/>
    <cellStyle name="Percent 25 6" xfId="6935"/>
    <cellStyle name="Percent 25 6 2" xfId="6936"/>
    <cellStyle name="Percent 25 7" xfId="6937"/>
    <cellStyle name="Percent 25 7 2" xfId="6938"/>
    <cellStyle name="Percent 25 7 2 2" xfId="6939"/>
    <cellStyle name="Percent 25 7 3" xfId="6940"/>
    <cellStyle name="Percent 25 7 3 2" xfId="6941"/>
    <cellStyle name="Percent 25 7 4" xfId="6942"/>
    <cellStyle name="Percent 25 8" xfId="6943"/>
    <cellStyle name="Percent 26" xfId="6944"/>
    <cellStyle name="Percent 26 2" xfId="6945"/>
    <cellStyle name="Percent 26 2 2" xfId="6946"/>
    <cellStyle name="Percent 26 3" xfId="6947"/>
    <cellStyle name="Percent 26 3 2" xfId="6948"/>
    <cellStyle name="Percent 26 4" xfId="6949"/>
    <cellStyle name="Percent 26 4 2" xfId="6950"/>
    <cellStyle name="Percent 26 5" xfId="6951"/>
    <cellStyle name="Percent 26 5 2" xfId="6952"/>
    <cellStyle name="Percent 26 6" xfId="6953"/>
    <cellStyle name="Percent 26 6 2" xfId="6954"/>
    <cellStyle name="Percent 26 7" xfId="6955"/>
    <cellStyle name="Percent 26 7 2" xfId="6956"/>
    <cellStyle name="Percent 26 7 2 2" xfId="6957"/>
    <cellStyle name="Percent 26 7 3" xfId="6958"/>
    <cellStyle name="Percent 26 7 3 2" xfId="6959"/>
    <cellStyle name="Percent 26 7 4" xfId="6960"/>
    <cellStyle name="Percent 26 8" xfId="6961"/>
    <cellStyle name="Percent 27" xfId="6962"/>
    <cellStyle name="Percent 27 2" xfId="6963"/>
    <cellStyle name="Percent 28" xfId="6964"/>
    <cellStyle name="Percent 28 2" xfId="6965"/>
    <cellStyle name="Percent 28 2 2" xfId="6966"/>
    <cellStyle name="Percent 28 3" xfId="6967"/>
    <cellStyle name="Percent 3" xfId="6968"/>
    <cellStyle name="Percent 3 10" xfId="6969"/>
    <cellStyle name="Percent 3 10 10" xfId="6970"/>
    <cellStyle name="Percent 3 10 10 2" xfId="6971"/>
    <cellStyle name="Percent 3 10 11" xfId="6972"/>
    <cellStyle name="Percent 3 10 11 2" xfId="6973"/>
    <cellStyle name="Percent 3 10 12" xfId="6974"/>
    <cellStyle name="Percent 3 10 12 2" xfId="6975"/>
    <cellStyle name="Percent 3 10 13" xfId="6976"/>
    <cellStyle name="Percent 3 10 13 2" xfId="6977"/>
    <cellStyle name="Percent 3 10 14" xfId="6978"/>
    <cellStyle name="Percent 3 10 14 2" xfId="6979"/>
    <cellStyle name="Percent 3 10 15" xfId="6980"/>
    <cellStyle name="Percent 3 10 15 2" xfId="6981"/>
    <cellStyle name="Percent 3 10 16" xfId="6982"/>
    <cellStyle name="Percent 3 10 2" xfId="6983"/>
    <cellStyle name="Percent 3 10 2 2" xfId="6984"/>
    <cellStyle name="Percent 3 10 3" xfId="6985"/>
    <cellStyle name="Percent 3 10 3 2" xfId="6986"/>
    <cellStyle name="Percent 3 10 4" xfId="6987"/>
    <cellStyle name="Percent 3 10 4 2" xfId="6988"/>
    <cellStyle name="Percent 3 10 5" xfId="6989"/>
    <cellStyle name="Percent 3 10 5 2" xfId="6990"/>
    <cellStyle name="Percent 3 10 6" xfId="6991"/>
    <cellStyle name="Percent 3 10 6 2" xfId="6992"/>
    <cellStyle name="Percent 3 10 7" xfId="6993"/>
    <cellStyle name="Percent 3 10 7 2" xfId="6994"/>
    <cellStyle name="Percent 3 10 8" xfId="6995"/>
    <cellStyle name="Percent 3 10 8 2" xfId="6996"/>
    <cellStyle name="Percent 3 10 9" xfId="6997"/>
    <cellStyle name="Percent 3 10 9 2" xfId="6998"/>
    <cellStyle name="Percent 3 11" xfId="6999"/>
    <cellStyle name="Percent 3 11 2" xfId="7000"/>
    <cellStyle name="Percent 3 12" xfId="7001"/>
    <cellStyle name="Percent 3 12 2" xfId="7002"/>
    <cellStyle name="Percent 3 13" xfId="7003"/>
    <cellStyle name="Percent 3 13 2" xfId="7004"/>
    <cellStyle name="Percent 3 14" xfId="7005"/>
    <cellStyle name="Percent 3 14 2" xfId="7006"/>
    <cellStyle name="Percent 3 15" xfId="7007"/>
    <cellStyle name="Percent 3 15 2" xfId="7008"/>
    <cellStyle name="Percent 3 16" xfId="7009"/>
    <cellStyle name="Percent 3 16 2" xfId="7010"/>
    <cellStyle name="Percent 3 17" xfId="7011"/>
    <cellStyle name="Percent 3 17 2" xfId="7012"/>
    <cellStyle name="Percent 3 18" xfId="7013"/>
    <cellStyle name="Percent 3 18 2" xfId="7014"/>
    <cellStyle name="Percent 3 19" xfId="7015"/>
    <cellStyle name="Percent 3 19 2" xfId="7016"/>
    <cellStyle name="Percent 3 2" xfId="7017"/>
    <cellStyle name="Percent 3 2 10" xfId="7018"/>
    <cellStyle name="Percent 3 2 10 2" xfId="7019"/>
    <cellStyle name="Percent 3 2 11" xfId="7020"/>
    <cellStyle name="Percent 3 2 11 2" xfId="7021"/>
    <cellStyle name="Percent 3 2 12" xfId="7022"/>
    <cellStyle name="Percent 3 2 12 2" xfId="7023"/>
    <cellStyle name="Percent 3 2 13" xfId="7024"/>
    <cellStyle name="Percent 3 2 13 2" xfId="7025"/>
    <cellStyle name="Percent 3 2 14" xfId="7026"/>
    <cellStyle name="Percent 3 2 14 2" xfId="7027"/>
    <cellStyle name="Percent 3 2 15" xfId="7028"/>
    <cellStyle name="Percent 3 2 15 2" xfId="7029"/>
    <cellStyle name="Percent 3 2 16" xfId="7030"/>
    <cellStyle name="Percent 3 2 16 2" xfId="7031"/>
    <cellStyle name="Percent 3 2 17" xfId="7032"/>
    <cellStyle name="Percent 3 2 17 2" xfId="7033"/>
    <cellStyle name="Percent 3 2 18" xfId="7034"/>
    <cellStyle name="Percent 3 2 19" xfId="7035"/>
    <cellStyle name="Percent 3 2 2" xfId="7036"/>
    <cellStyle name="Percent 3 2 2 2" xfId="7037"/>
    <cellStyle name="Percent 3 2 2 2 2" xfId="7038"/>
    <cellStyle name="Percent 3 2 2 2 2 2" xfId="7039"/>
    <cellStyle name="Percent 3 2 2 2 3" xfId="7040"/>
    <cellStyle name="Percent 3 2 2 2 3 2" xfId="7041"/>
    <cellStyle name="Percent 3 2 2 2 4" xfId="7042"/>
    <cellStyle name="Percent 3 2 2 3" xfId="7043"/>
    <cellStyle name="Percent 3 2 2 3 2" xfId="7044"/>
    <cellStyle name="Percent 3 2 2 4" xfId="7045"/>
    <cellStyle name="Percent 3 2 2 5" xfId="7046"/>
    <cellStyle name="Percent 3 2 3" xfId="7047"/>
    <cellStyle name="Percent 3 2 3 2" xfId="7048"/>
    <cellStyle name="Percent 3 2 3 2 2" xfId="7049"/>
    <cellStyle name="Percent 3 2 3 3" xfId="7050"/>
    <cellStyle name="Percent 3 2 3 3 2" xfId="7051"/>
    <cellStyle name="Percent 3 2 3 4" xfId="7052"/>
    <cellStyle name="Percent 3 2 3 5" xfId="7053"/>
    <cellStyle name="Percent 3 2 4" xfId="7054"/>
    <cellStyle name="Percent 3 2 4 2" xfId="7055"/>
    <cellStyle name="Percent 3 2 5" xfId="7056"/>
    <cellStyle name="Percent 3 2 5 2" xfId="7057"/>
    <cellStyle name="Percent 3 2 6" xfId="7058"/>
    <cellStyle name="Percent 3 2 6 2" xfId="7059"/>
    <cellStyle name="Percent 3 2 7" xfId="7060"/>
    <cellStyle name="Percent 3 2 7 2" xfId="7061"/>
    <cellStyle name="Percent 3 2 8" xfId="7062"/>
    <cellStyle name="Percent 3 2 8 2" xfId="7063"/>
    <cellStyle name="Percent 3 2 9" xfId="7064"/>
    <cellStyle name="Percent 3 2 9 2" xfId="7065"/>
    <cellStyle name="Percent 3 20" xfId="7066"/>
    <cellStyle name="Percent 3 20 2" xfId="7067"/>
    <cellStyle name="Percent 3 21" xfId="7068"/>
    <cellStyle name="Percent 3 21 2" xfId="7069"/>
    <cellStyle name="Percent 3 22" xfId="7070"/>
    <cellStyle name="Percent 3 22 2" xfId="7071"/>
    <cellStyle name="Percent 3 23" xfId="7072"/>
    <cellStyle name="Percent 3 23 2" xfId="7073"/>
    <cellStyle name="Percent 3 24" xfId="7074"/>
    <cellStyle name="Percent 3 24 2" xfId="7075"/>
    <cellStyle name="Percent 3 25" xfId="7076"/>
    <cellStyle name="Percent 3 25 2" xfId="7077"/>
    <cellStyle name="Percent 3 26" xfId="7078"/>
    <cellStyle name="Percent 3 26 2" xfId="7079"/>
    <cellStyle name="Percent 3 27" xfId="7080"/>
    <cellStyle name="Percent 3 27 2" xfId="7081"/>
    <cellStyle name="Percent 3 28" xfId="7082"/>
    <cellStyle name="Percent 3 28 2" xfId="7083"/>
    <cellStyle name="Percent 3 29" xfId="7084"/>
    <cellStyle name="Percent 3 29 2" xfId="7085"/>
    <cellStyle name="Percent 3 3" xfId="7086"/>
    <cellStyle name="Percent 3 3 10" xfId="7087"/>
    <cellStyle name="Percent 3 3 10 2" xfId="7088"/>
    <cellStyle name="Percent 3 3 11" xfId="7089"/>
    <cellStyle name="Percent 3 3 11 2" xfId="7090"/>
    <cellStyle name="Percent 3 3 12" xfId="7091"/>
    <cellStyle name="Percent 3 3 12 2" xfId="7092"/>
    <cellStyle name="Percent 3 3 13" xfId="7093"/>
    <cellStyle name="Percent 3 3 13 2" xfId="7094"/>
    <cellStyle name="Percent 3 3 14" xfId="7095"/>
    <cellStyle name="Percent 3 3 14 2" xfId="7096"/>
    <cellStyle name="Percent 3 3 15" xfId="7097"/>
    <cellStyle name="Percent 3 3 15 2" xfId="7098"/>
    <cellStyle name="Percent 3 3 16" xfId="7099"/>
    <cellStyle name="Percent 3 3 17" xfId="7100"/>
    <cellStyle name="Percent 3 3 2" xfId="7101"/>
    <cellStyle name="Percent 3 3 2 2" xfId="7102"/>
    <cellStyle name="Percent 3 3 2 3" xfId="7103"/>
    <cellStyle name="Percent 3 3 3" xfId="7104"/>
    <cellStyle name="Percent 3 3 3 2" xfId="7105"/>
    <cellStyle name="Percent 3 3 3 2 2" xfId="7106"/>
    <cellStyle name="Percent 3 3 3 2 3" xfId="7107"/>
    <cellStyle name="Percent 3 3 3 3" xfId="7108"/>
    <cellStyle name="Percent 3 3 3 3 2" xfId="7109"/>
    <cellStyle name="Percent 3 3 3 3 2 2" xfId="7110"/>
    <cellStyle name="Percent 3 3 3 3 3" xfId="7111"/>
    <cellStyle name="Percent 3 3 3 3 3 2" xfId="7112"/>
    <cellStyle name="Percent 3 3 3 3 4" xfId="7113"/>
    <cellStyle name="Percent 3 3 3 3 4 2" xfId="7114"/>
    <cellStyle name="Percent 3 3 3 3 4 2 2" xfId="7115"/>
    <cellStyle name="Percent 3 3 3 3 4 3" xfId="7116"/>
    <cellStyle name="Percent 3 3 3 3 5" xfId="7117"/>
    <cellStyle name="Percent 3 3 3 4" xfId="7118"/>
    <cellStyle name="Percent 3 3 3 5" xfId="7119"/>
    <cellStyle name="Percent 3 3 4" xfId="7120"/>
    <cellStyle name="Percent 3 3 4 2" xfId="7121"/>
    <cellStyle name="Percent 3 3 4 2 2" xfId="7122"/>
    <cellStyle name="Percent 3 3 4 3" xfId="7123"/>
    <cellStyle name="Percent 3 3 5" xfId="7124"/>
    <cellStyle name="Percent 3 3 5 2" xfId="7125"/>
    <cellStyle name="Percent 3 3 6" xfId="7126"/>
    <cellStyle name="Percent 3 3 6 2" xfId="7127"/>
    <cellStyle name="Percent 3 3 6 2 2" xfId="7128"/>
    <cellStyle name="Percent 3 3 6 3" xfId="7129"/>
    <cellStyle name="Percent 3 3 7" xfId="7130"/>
    <cellStyle name="Percent 3 3 7 2" xfId="7131"/>
    <cellStyle name="Percent 3 3 8" xfId="7132"/>
    <cellStyle name="Percent 3 3 8 2" xfId="7133"/>
    <cellStyle name="Percent 3 3 9" xfId="7134"/>
    <cellStyle name="Percent 3 3 9 2" xfId="7135"/>
    <cellStyle name="Percent 3 30" xfId="7136"/>
    <cellStyle name="Percent 3 30 2" xfId="7137"/>
    <cellStyle name="Percent 3 31" xfId="7138"/>
    <cellStyle name="Percent 3 4" xfId="7139"/>
    <cellStyle name="Percent 3 4 10" xfId="7140"/>
    <cellStyle name="Percent 3 4 10 2" xfId="7141"/>
    <cellStyle name="Percent 3 4 11" xfId="7142"/>
    <cellStyle name="Percent 3 4 11 2" xfId="7143"/>
    <cellStyle name="Percent 3 4 12" xfId="7144"/>
    <cellStyle name="Percent 3 4 12 2" xfId="7145"/>
    <cellStyle name="Percent 3 4 13" xfId="7146"/>
    <cellStyle name="Percent 3 4 13 2" xfId="7147"/>
    <cellStyle name="Percent 3 4 14" xfId="7148"/>
    <cellStyle name="Percent 3 4 14 2" xfId="7149"/>
    <cellStyle name="Percent 3 4 15" xfId="7150"/>
    <cellStyle name="Percent 3 4 15 2" xfId="7151"/>
    <cellStyle name="Percent 3 4 16" xfId="7152"/>
    <cellStyle name="Percent 3 4 17" xfId="7153"/>
    <cellStyle name="Percent 3 4 2" xfId="7154"/>
    <cellStyle name="Percent 3 4 2 2" xfId="7155"/>
    <cellStyle name="Percent 3 4 2 3" xfId="7156"/>
    <cellStyle name="Percent 3 4 3" xfId="7157"/>
    <cellStyle name="Percent 3 4 3 2" xfId="7158"/>
    <cellStyle name="Percent 3 4 4" xfId="7159"/>
    <cellStyle name="Percent 3 4 4 2" xfId="7160"/>
    <cellStyle name="Percent 3 4 4 2 2" xfId="7161"/>
    <cellStyle name="Percent 3 4 4 3" xfId="7162"/>
    <cellStyle name="Percent 3 4 5" xfId="7163"/>
    <cellStyle name="Percent 3 4 5 2" xfId="7164"/>
    <cellStyle name="Percent 3 4 6" xfId="7165"/>
    <cellStyle name="Percent 3 4 6 2" xfId="7166"/>
    <cellStyle name="Percent 3 4 7" xfId="7167"/>
    <cellStyle name="Percent 3 4 7 2" xfId="7168"/>
    <cellStyle name="Percent 3 4 8" xfId="7169"/>
    <cellStyle name="Percent 3 4 8 2" xfId="7170"/>
    <cellStyle name="Percent 3 4 9" xfId="7171"/>
    <cellStyle name="Percent 3 4 9 2" xfId="7172"/>
    <cellStyle name="Percent 3 5" xfId="7173"/>
    <cellStyle name="Percent 3 5 10" xfId="7174"/>
    <cellStyle name="Percent 3 5 10 2" xfId="7175"/>
    <cellStyle name="Percent 3 5 11" xfId="7176"/>
    <cellStyle name="Percent 3 5 11 2" xfId="7177"/>
    <cellStyle name="Percent 3 5 12" xfId="7178"/>
    <cellStyle name="Percent 3 5 12 2" xfId="7179"/>
    <cellStyle name="Percent 3 5 13" xfId="7180"/>
    <cellStyle name="Percent 3 5 13 2" xfId="7181"/>
    <cellStyle name="Percent 3 5 14" xfId="7182"/>
    <cellStyle name="Percent 3 5 14 2" xfId="7183"/>
    <cellStyle name="Percent 3 5 15" xfId="7184"/>
    <cellStyle name="Percent 3 5 15 2" xfId="7185"/>
    <cellStyle name="Percent 3 5 16" xfId="7186"/>
    <cellStyle name="Percent 3 5 16 2" xfId="7187"/>
    <cellStyle name="Percent 3 5 17" xfId="7188"/>
    <cellStyle name="Percent 3 5 17 2" xfId="7189"/>
    <cellStyle name="Percent 3 5 18" xfId="7190"/>
    <cellStyle name="Percent 3 5 19" xfId="7191"/>
    <cellStyle name="Percent 3 5 2" xfId="7192"/>
    <cellStyle name="Percent 3 5 2 2" xfId="7193"/>
    <cellStyle name="Percent 3 5 2 3" xfId="7194"/>
    <cellStyle name="Percent 3 5 3" xfId="7195"/>
    <cellStyle name="Percent 3 5 3 2" xfId="7196"/>
    <cellStyle name="Percent 3 5 4" xfId="7197"/>
    <cellStyle name="Percent 3 5 4 2" xfId="7198"/>
    <cellStyle name="Percent 3 5 5" xfId="7199"/>
    <cellStyle name="Percent 3 5 5 2" xfId="7200"/>
    <cellStyle name="Percent 3 5 6" xfId="7201"/>
    <cellStyle name="Percent 3 5 6 2" xfId="7202"/>
    <cellStyle name="Percent 3 5 7" xfId="7203"/>
    <cellStyle name="Percent 3 5 7 2" xfId="7204"/>
    <cellStyle name="Percent 3 5 8" xfId="7205"/>
    <cellStyle name="Percent 3 5 8 2" xfId="7206"/>
    <cellStyle name="Percent 3 5 9" xfId="7207"/>
    <cellStyle name="Percent 3 5 9 2" xfId="7208"/>
    <cellStyle name="Percent 3 6" xfId="7209"/>
    <cellStyle name="Percent 3 6 10" xfId="7210"/>
    <cellStyle name="Percent 3 6 10 2" xfId="7211"/>
    <cellStyle name="Percent 3 6 11" xfId="7212"/>
    <cellStyle name="Percent 3 6 11 2" xfId="7213"/>
    <cellStyle name="Percent 3 6 12" xfId="7214"/>
    <cellStyle name="Percent 3 6 12 2" xfId="7215"/>
    <cellStyle name="Percent 3 6 13" xfId="7216"/>
    <cellStyle name="Percent 3 6 13 2" xfId="7217"/>
    <cellStyle name="Percent 3 6 14" xfId="7218"/>
    <cellStyle name="Percent 3 6 14 2" xfId="7219"/>
    <cellStyle name="Percent 3 6 15" xfId="7220"/>
    <cellStyle name="Percent 3 6 15 2" xfId="7221"/>
    <cellStyle name="Percent 3 6 16" xfId="7222"/>
    <cellStyle name="Percent 3 6 17" xfId="7223"/>
    <cellStyle name="Percent 3 6 2" xfId="7224"/>
    <cellStyle name="Percent 3 6 2 2" xfId="7225"/>
    <cellStyle name="Percent 3 6 2 3" xfId="7226"/>
    <cellStyle name="Percent 3 6 3" xfId="7227"/>
    <cellStyle name="Percent 3 6 3 2" xfId="7228"/>
    <cellStyle name="Percent 3 6 3 3" xfId="7229"/>
    <cellStyle name="Percent 3 6 4" xfId="7230"/>
    <cellStyle name="Percent 3 6 4 2" xfId="7231"/>
    <cellStyle name="Percent 3 6 5" xfId="7232"/>
    <cellStyle name="Percent 3 6 5 2" xfId="7233"/>
    <cellStyle name="Percent 3 6 6" xfId="7234"/>
    <cellStyle name="Percent 3 6 6 2" xfId="7235"/>
    <cellStyle name="Percent 3 6 7" xfId="7236"/>
    <cellStyle name="Percent 3 6 7 2" xfId="7237"/>
    <cellStyle name="Percent 3 6 8" xfId="7238"/>
    <cellStyle name="Percent 3 6 8 2" xfId="7239"/>
    <cellStyle name="Percent 3 6 9" xfId="7240"/>
    <cellStyle name="Percent 3 6 9 2" xfId="7241"/>
    <cellStyle name="Percent 3 7" xfId="7242"/>
    <cellStyle name="Percent 3 7 10" xfId="7243"/>
    <cellStyle name="Percent 3 7 10 2" xfId="7244"/>
    <cellStyle name="Percent 3 7 11" xfId="7245"/>
    <cellStyle name="Percent 3 7 11 2" xfId="7246"/>
    <cellStyle name="Percent 3 7 12" xfId="7247"/>
    <cellStyle name="Percent 3 7 12 2" xfId="7248"/>
    <cellStyle name="Percent 3 7 13" xfId="7249"/>
    <cellStyle name="Percent 3 7 13 2" xfId="7250"/>
    <cellStyle name="Percent 3 7 14" xfId="7251"/>
    <cellStyle name="Percent 3 7 14 2" xfId="7252"/>
    <cellStyle name="Percent 3 7 15" xfId="7253"/>
    <cellStyle name="Percent 3 7 15 2" xfId="7254"/>
    <cellStyle name="Percent 3 7 16" xfId="7255"/>
    <cellStyle name="Percent 3 7 17" xfId="7256"/>
    <cellStyle name="Percent 3 7 2" xfId="7257"/>
    <cellStyle name="Percent 3 7 2 2" xfId="7258"/>
    <cellStyle name="Percent 3 7 3" xfId="7259"/>
    <cellStyle name="Percent 3 7 3 2" xfId="7260"/>
    <cellStyle name="Percent 3 7 4" xfId="7261"/>
    <cellStyle name="Percent 3 7 4 2" xfId="7262"/>
    <cellStyle name="Percent 3 7 5" xfId="7263"/>
    <cellStyle name="Percent 3 7 5 2" xfId="7264"/>
    <cellStyle name="Percent 3 7 6" xfId="7265"/>
    <cellStyle name="Percent 3 7 6 2" xfId="7266"/>
    <cellStyle name="Percent 3 7 7" xfId="7267"/>
    <cellStyle name="Percent 3 7 7 2" xfId="7268"/>
    <cellStyle name="Percent 3 7 8" xfId="7269"/>
    <cellStyle name="Percent 3 7 8 2" xfId="7270"/>
    <cellStyle name="Percent 3 7 9" xfId="7271"/>
    <cellStyle name="Percent 3 7 9 2" xfId="7272"/>
    <cellStyle name="Percent 3 8" xfId="7273"/>
    <cellStyle name="Percent 3 8 10" xfId="7274"/>
    <cellStyle name="Percent 3 8 10 2" xfId="7275"/>
    <cellStyle name="Percent 3 8 11" xfId="7276"/>
    <cellStyle name="Percent 3 8 11 2" xfId="7277"/>
    <cellStyle name="Percent 3 8 12" xfId="7278"/>
    <cellStyle name="Percent 3 8 12 2" xfId="7279"/>
    <cellStyle name="Percent 3 8 13" xfId="7280"/>
    <cellStyle name="Percent 3 8 13 2" xfId="7281"/>
    <cellStyle name="Percent 3 8 14" xfId="7282"/>
    <cellStyle name="Percent 3 8 14 2" xfId="7283"/>
    <cellStyle name="Percent 3 8 15" xfId="7284"/>
    <cellStyle name="Percent 3 8 15 2" xfId="7285"/>
    <cellStyle name="Percent 3 8 16" xfId="7286"/>
    <cellStyle name="Percent 3 8 17" xfId="7287"/>
    <cellStyle name="Percent 3 8 2" xfId="7288"/>
    <cellStyle name="Percent 3 8 2 2" xfId="7289"/>
    <cellStyle name="Percent 3 8 3" xfId="7290"/>
    <cellStyle name="Percent 3 8 3 2" xfId="7291"/>
    <cellStyle name="Percent 3 8 4" xfId="7292"/>
    <cellStyle name="Percent 3 8 4 2" xfId="7293"/>
    <cellStyle name="Percent 3 8 5" xfId="7294"/>
    <cellStyle name="Percent 3 8 5 2" xfId="7295"/>
    <cellStyle name="Percent 3 8 6" xfId="7296"/>
    <cellStyle name="Percent 3 8 6 2" xfId="7297"/>
    <cellStyle name="Percent 3 8 7" xfId="7298"/>
    <cellStyle name="Percent 3 8 7 2" xfId="7299"/>
    <cellStyle name="Percent 3 8 8" xfId="7300"/>
    <cellStyle name="Percent 3 8 8 2" xfId="7301"/>
    <cellStyle name="Percent 3 8 9" xfId="7302"/>
    <cellStyle name="Percent 3 8 9 2" xfId="7303"/>
    <cellStyle name="Percent 3 9" xfId="7304"/>
    <cellStyle name="Percent 3 9 10" xfId="7305"/>
    <cellStyle name="Percent 3 9 10 2" xfId="7306"/>
    <cellStyle name="Percent 3 9 11" xfId="7307"/>
    <cellStyle name="Percent 3 9 11 2" xfId="7308"/>
    <cellStyle name="Percent 3 9 12" xfId="7309"/>
    <cellStyle name="Percent 3 9 12 2" xfId="7310"/>
    <cellStyle name="Percent 3 9 13" xfId="7311"/>
    <cellStyle name="Percent 3 9 13 2" xfId="7312"/>
    <cellStyle name="Percent 3 9 14" xfId="7313"/>
    <cellStyle name="Percent 3 9 14 2" xfId="7314"/>
    <cellStyle name="Percent 3 9 15" xfId="7315"/>
    <cellStyle name="Percent 3 9 15 2" xfId="7316"/>
    <cellStyle name="Percent 3 9 16" xfId="7317"/>
    <cellStyle name="Percent 3 9 2" xfId="7318"/>
    <cellStyle name="Percent 3 9 2 2" xfId="7319"/>
    <cellStyle name="Percent 3 9 3" xfId="7320"/>
    <cellStyle name="Percent 3 9 3 2" xfId="7321"/>
    <cellStyle name="Percent 3 9 4" xfId="7322"/>
    <cellStyle name="Percent 3 9 4 2" xfId="7323"/>
    <cellStyle name="Percent 3 9 5" xfId="7324"/>
    <cellStyle name="Percent 3 9 5 2" xfId="7325"/>
    <cellStyle name="Percent 3 9 6" xfId="7326"/>
    <cellStyle name="Percent 3 9 6 2" xfId="7327"/>
    <cellStyle name="Percent 3 9 7" xfId="7328"/>
    <cellStyle name="Percent 3 9 7 2" xfId="7329"/>
    <cellStyle name="Percent 3 9 8" xfId="7330"/>
    <cellStyle name="Percent 3 9 8 2" xfId="7331"/>
    <cellStyle name="Percent 3 9 9" xfId="7332"/>
    <cellStyle name="Percent 3 9 9 2" xfId="7333"/>
    <cellStyle name="Percent 31" xfId="7334"/>
    <cellStyle name="Percent 31 2" xfId="7335"/>
    <cellStyle name="Percent 4" xfId="7336"/>
    <cellStyle name="Percent 4 10" xfId="7337"/>
    <cellStyle name="Percent 4 10 2" xfId="7338"/>
    <cellStyle name="Percent 4 10 3" xfId="7339"/>
    <cellStyle name="Percent 4 11" xfId="7340"/>
    <cellStyle name="Percent 4 11 2" xfId="7341"/>
    <cellStyle name="Percent 4 11 3" xfId="7342"/>
    <cellStyle name="Percent 4 12" xfId="7343"/>
    <cellStyle name="Percent 4 12 2" xfId="7344"/>
    <cellStyle name="Percent 4 12 3" xfId="7345"/>
    <cellStyle name="Percent 4 13" xfId="7346"/>
    <cellStyle name="Percent 4 13 2" xfId="7347"/>
    <cellStyle name="Percent 4 13 3" xfId="7348"/>
    <cellStyle name="Percent 4 14" xfId="7349"/>
    <cellStyle name="Percent 4 14 2" xfId="7350"/>
    <cellStyle name="Percent 4 14 3" xfId="7351"/>
    <cellStyle name="Percent 4 15" xfId="7352"/>
    <cellStyle name="Percent 4 15 2" xfId="7353"/>
    <cellStyle name="Percent 4 16" xfId="7354"/>
    <cellStyle name="Percent 4 16 2" xfId="7355"/>
    <cellStyle name="Percent 4 16 2 2" xfId="7356"/>
    <cellStyle name="Percent 4 16 3" xfId="7357"/>
    <cellStyle name="Percent 4 17" xfId="7358"/>
    <cellStyle name="Percent 4 17 2" xfId="7359"/>
    <cellStyle name="Percent 4 18" xfId="7360"/>
    <cellStyle name="Percent 4 18 2" xfId="7361"/>
    <cellStyle name="Percent 4 18 2 2" xfId="7362"/>
    <cellStyle name="Percent 4 18 3" xfId="7363"/>
    <cellStyle name="Percent 4 19" xfId="7364"/>
    <cellStyle name="Percent 4 19 2" xfId="7365"/>
    <cellStyle name="Percent 4 2" xfId="7366"/>
    <cellStyle name="Percent 4 2 10" xfId="7367"/>
    <cellStyle name="Percent 4 2 11" xfId="7368"/>
    <cellStyle name="Percent 4 2 2" xfId="7369"/>
    <cellStyle name="Percent 4 2 2 2" xfId="7370"/>
    <cellStyle name="Percent 4 2 2 3" xfId="7371"/>
    <cellStyle name="Percent 4 2 3" xfId="7372"/>
    <cellStyle name="Percent 4 2 3 2" xfId="7373"/>
    <cellStyle name="Percent 4 2 3 3" xfId="7374"/>
    <cellStyle name="Percent 4 2 4" xfId="7375"/>
    <cellStyle name="Percent 4 2 4 2" xfId="7376"/>
    <cellStyle name="Percent 4 2 4 2 2" xfId="7377"/>
    <cellStyle name="Percent 4 2 4 3" xfId="7378"/>
    <cellStyle name="Percent 4 2 4 3 2" xfId="7379"/>
    <cellStyle name="Percent 4 2 4 4" xfId="7380"/>
    <cellStyle name="Percent 4 2 4 5" xfId="7381"/>
    <cellStyle name="Percent 4 2 5" xfId="7382"/>
    <cellStyle name="Percent 4 2 5 2" xfId="7383"/>
    <cellStyle name="Percent 4 2 5 3" xfId="7384"/>
    <cellStyle name="Percent 4 2 6" xfId="7385"/>
    <cellStyle name="Percent 4 2 6 2" xfId="7386"/>
    <cellStyle name="Percent 4 2 6 2 2" xfId="7387"/>
    <cellStyle name="Percent 4 2 6 3" xfId="7388"/>
    <cellStyle name="Percent 4 2 6 3 2" xfId="7389"/>
    <cellStyle name="Percent 4 2 6 4" xfId="7390"/>
    <cellStyle name="Percent 4 2 6 5" xfId="7391"/>
    <cellStyle name="Percent 4 2 7" xfId="7392"/>
    <cellStyle name="Percent 4 2 7 2" xfId="7393"/>
    <cellStyle name="Percent 4 2 7 3" xfId="7394"/>
    <cellStyle name="Percent 4 2 8" xfId="7395"/>
    <cellStyle name="Percent 4 2 8 2" xfId="7396"/>
    <cellStyle name="Percent 4 2 8 3" xfId="7397"/>
    <cellStyle name="Percent 4 2 9" xfId="7398"/>
    <cellStyle name="Percent 4 2 9 2" xfId="7399"/>
    <cellStyle name="Percent 4 20" xfId="7400"/>
    <cellStyle name="Percent 4 20 2" xfId="7401"/>
    <cellStyle name="Percent 4 21" xfId="7402"/>
    <cellStyle name="Percent 4 21 2" xfId="7403"/>
    <cellStyle name="Percent 4 22" xfId="7404"/>
    <cellStyle name="Percent 4 22 2" xfId="7405"/>
    <cellStyle name="Percent 4 23" xfId="7406"/>
    <cellStyle name="Percent 4 23 2" xfId="7407"/>
    <cellStyle name="Percent 4 24" xfId="7408"/>
    <cellStyle name="Percent 4 24 2" xfId="7409"/>
    <cellStyle name="Percent 4 25" xfId="7410"/>
    <cellStyle name="Percent 4 25 2" xfId="7411"/>
    <cellStyle name="Percent 4 26" xfId="7412"/>
    <cellStyle name="Percent 4 26 2" xfId="7413"/>
    <cellStyle name="Percent 4 27" xfId="7414"/>
    <cellStyle name="Percent 4 27 2" xfId="7415"/>
    <cellStyle name="Percent 4 28" xfId="7416"/>
    <cellStyle name="Percent 4 28 2" xfId="7417"/>
    <cellStyle name="Percent 4 29" xfId="7418"/>
    <cellStyle name="Percent 4 29 2" xfId="7419"/>
    <cellStyle name="Percent 4 29 2 2" xfId="7420"/>
    <cellStyle name="Percent 4 29 3" xfId="7421"/>
    <cellStyle name="Percent 4 29 3 2" xfId="7422"/>
    <cellStyle name="Percent 4 29 4" xfId="7423"/>
    <cellStyle name="Percent 4 3" xfId="7424"/>
    <cellStyle name="Percent 4 3 10" xfId="7425"/>
    <cellStyle name="Percent 4 3 2" xfId="7426"/>
    <cellStyle name="Percent 4 3 2 2" xfId="7427"/>
    <cellStyle name="Percent 4 3 2 3" xfId="7428"/>
    <cellStyle name="Percent 4 3 3" xfId="7429"/>
    <cellStyle name="Percent 4 3 3 2" xfId="7430"/>
    <cellStyle name="Percent 4 3 3 3" xfId="7431"/>
    <cellStyle name="Percent 4 3 4" xfId="7432"/>
    <cellStyle name="Percent 4 3 4 2" xfId="7433"/>
    <cellStyle name="Percent 4 3 4 3" xfId="7434"/>
    <cellStyle name="Percent 4 3 5" xfId="7435"/>
    <cellStyle name="Percent 4 3 5 2" xfId="7436"/>
    <cellStyle name="Percent 4 3 5 3" xfId="7437"/>
    <cellStyle name="Percent 4 3 6" xfId="7438"/>
    <cellStyle name="Percent 4 3 6 2" xfId="7439"/>
    <cellStyle name="Percent 4 3 6 3" xfId="7440"/>
    <cellStyle name="Percent 4 3 7" xfId="7441"/>
    <cellStyle name="Percent 4 3 7 2" xfId="7442"/>
    <cellStyle name="Percent 4 3 7 3" xfId="7443"/>
    <cellStyle name="Percent 4 3 8" xfId="7444"/>
    <cellStyle name="Percent 4 3 8 2" xfId="7445"/>
    <cellStyle name="Percent 4 3 8 3" xfId="7446"/>
    <cellStyle name="Percent 4 3 9" xfId="7447"/>
    <cellStyle name="Percent 4 30" xfId="7448"/>
    <cellStyle name="Percent 4 30 2" xfId="7449"/>
    <cellStyle name="Percent 4 31" xfId="7450"/>
    <cellStyle name="Percent 4 31 2" xfId="7451"/>
    <cellStyle name="Percent 4 32" xfId="7452"/>
    <cellStyle name="Percent 4 33" xfId="7453"/>
    <cellStyle name="Percent 4 4" xfId="7454"/>
    <cellStyle name="Percent 4 4 10" xfId="7455"/>
    <cellStyle name="Percent 4 4 11" xfId="7456"/>
    <cellStyle name="Percent 4 4 2" xfId="7457"/>
    <cellStyle name="Percent 4 4 2 2" xfId="7458"/>
    <cellStyle name="Percent 4 4 2 3" xfId="7459"/>
    <cellStyle name="Percent 4 4 3" xfId="7460"/>
    <cellStyle name="Percent 4 4 3 2" xfId="7461"/>
    <cellStyle name="Percent 4 4 3 3" xfId="7462"/>
    <cellStyle name="Percent 4 4 4" xfId="7463"/>
    <cellStyle name="Percent 4 4 4 2" xfId="7464"/>
    <cellStyle name="Percent 4 4 4 3" xfId="7465"/>
    <cellStyle name="Percent 4 4 5" xfId="7466"/>
    <cellStyle name="Percent 4 4 5 2" xfId="7467"/>
    <cellStyle name="Percent 4 4 5 3" xfId="7468"/>
    <cellStyle name="Percent 4 4 6" xfId="7469"/>
    <cellStyle name="Percent 4 4 6 2" xfId="7470"/>
    <cellStyle name="Percent 4 4 6 3" xfId="7471"/>
    <cellStyle name="Percent 4 4 7" xfId="7472"/>
    <cellStyle name="Percent 4 4 7 2" xfId="7473"/>
    <cellStyle name="Percent 4 4 7 3" xfId="7474"/>
    <cellStyle name="Percent 4 4 8" xfId="7475"/>
    <cellStyle name="Percent 4 4 8 2" xfId="7476"/>
    <cellStyle name="Percent 4 4 8 3" xfId="7477"/>
    <cellStyle name="Percent 4 4 9" xfId="7478"/>
    <cellStyle name="Percent 4 4 9 2" xfId="7479"/>
    <cellStyle name="Percent 4 4 9 3" xfId="7480"/>
    <cellStyle name="Percent 4 5" xfId="7481"/>
    <cellStyle name="Percent 4 5 10" xfId="7482"/>
    <cellStyle name="Percent 4 5 11" xfId="7483"/>
    <cellStyle name="Percent 4 5 2" xfId="7484"/>
    <cellStyle name="Percent 4 5 2 2" xfId="7485"/>
    <cellStyle name="Percent 4 5 2 3" xfId="7486"/>
    <cellStyle name="Percent 4 5 3" xfId="7487"/>
    <cellStyle name="Percent 4 5 3 2" xfId="7488"/>
    <cellStyle name="Percent 4 5 3 3" xfId="7489"/>
    <cellStyle name="Percent 4 5 4" xfId="7490"/>
    <cellStyle name="Percent 4 5 4 2" xfId="7491"/>
    <cellStyle name="Percent 4 5 4 3" xfId="7492"/>
    <cellStyle name="Percent 4 5 5" xfId="7493"/>
    <cellStyle name="Percent 4 5 5 2" xfId="7494"/>
    <cellStyle name="Percent 4 5 5 3" xfId="7495"/>
    <cellStyle name="Percent 4 5 6" xfId="7496"/>
    <cellStyle name="Percent 4 5 6 2" xfId="7497"/>
    <cellStyle name="Percent 4 5 6 3" xfId="7498"/>
    <cellStyle name="Percent 4 5 7" xfId="7499"/>
    <cellStyle name="Percent 4 5 7 2" xfId="7500"/>
    <cellStyle name="Percent 4 5 7 3" xfId="7501"/>
    <cellStyle name="Percent 4 5 8" xfId="7502"/>
    <cellStyle name="Percent 4 5 8 2" xfId="7503"/>
    <cellStyle name="Percent 4 5 8 3" xfId="7504"/>
    <cellStyle name="Percent 4 5 9" xfId="7505"/>
    <cellStyle name="Percent 4 5 9 2" xfId="7506"/>
    <cellStyle name="Percent 4 6" xfId="7507"/>
    <cellStyle name="Percent 4 6 10" xfId="7508"/>
    <cellStyle name="Percent 4 6 2" xfId="7509"/>
    <cellStyle name="Percent 4 6 2 2" xfId="7510"/>
    <cellStyle name="Percent 4 6 2 3" xfId="7511"/>
    <cellStyle name="Percent 4 6 3" xfId="7512"/>
    <cellStyle name="Percent 4 6 3 2" xfId="7513"/>
    <cellStyle name="Percent 4 6 3 3" xfId="7514"/>
    <cellStyle name="Percent 4 6 4" xfId="7515"/>
    <cellStyle name="Percent 4 6 4 2" xfId="7516"/>
    <cellStyle name="Percent 4 6 4 3" xfId="7517"/>
    <cellStyle name="Percent 4 6 5" xfId="7518"/>
    <cellStyle name="Percent 4 6 5 2" xfId="7519"/>
    <cellStyle name="Percent 4 6 5 3" xfId="7520"/>
    <cellStyle name="Percent 4 6 6" xfId="7521"/>
    <cellStyle name="Percent 4 6 6 2" xfId="7522"/>
    <cellStyle name="Percent 4 6 6 3" xfId="7523"/>
    <cellStyle name="Percent 4 6 7" xfId="7524"/>
    <cellStyle name="Percent 4 6 7 2" xfId="7525"/>
    <cellStyle name="Percent 4 6 7 3" xfId="7526"/>
    <cellStyle name="Percent 4 6 8" xfId="7527"/>
    <cellStyle name="Percent 4 6 8 2" xfId="7528"/>
    <cellStyle name="Percent 4 6 8 3" xfId="7529"/>
    <cellStyle name="Percent 4 6 9" xfId="7530"/>
    <cellStyle name="Percent 4 7" xfId="7531"/>
    <cellStyle name="Percent 4 7 2" xfId="7532"/>
    <cellStyle name="Percent 4 7 3" xfId="7533"/>
    <cellStyle name="Percent 4 8" xfId="7534"/>
    <cellStyle name="Percent 4 8 2" xfId="7535"/>
    <cellStyle name="Percent 4 8 3" xfId="7536"/>
    <cellStyle name="Percent 4 9" xfId="7537"/>
    <cellStyle name="Percent 4 9 2" xfId="7538"/>
    <cellStyle name="Percent 4 9 3" xfId="7539"/>
    <cellStyle name="Percent 5" xfId="7540"/>
    <cellStyle name="Percent 5 10" xfId="7541"/>
    <cellStyle name="Percent 5 10 2" xfId="7542"/>
    <cellStyle name="Percent 5 11" xfId="7543"/>
    <cellStyle name="Percent 5 11 2" xfId="7544"/>
    <cellStyle name="Percent 5 11 2 2" xfId="7545"/>
    <cellStyle name="Percent 5 11 3" xfId="7546"/>
    <cellStyle name="Percent 5 12" xfId="7547"/>
    <cellStyle name="Percent 5 13" xfId="7548"/>
    <cellStyle name="Percent 5 2" xfId="7549"/>
    <cellStyle name="Percent 5 2 2" xfId="7550"/>
    <cellStyle name="Percent 5 2 3" xfId="7551"/>
    <cellStyle name="Percent 5 3" xfId="7552"/>
    <cellStyle name="Percent 5 3 2" xfId="7553"/>
    <cellStyle name="Percent 5 3 2 2" xfId="7554"/>
    <cellStyle name="Percent 5 3 3" xfId="7555"/>
    <cellStyle name="Percent 5 3 4" xfId="7556"/>
    <cellStyle name="Percent 5 4" xfId="7557"/>
    <cellStyle name="Percent 5 4 2" xfId="7558"/>
    <cellStyle name="Percent 5 4 2 2" xfId="7559"/>
    <cellStyle name="Percent 5 4 3" xfId="7560"/>
    <cellStyle name="Percent 5 4 4" xfId="7561"/>
    <cellStyle name="Percent 5 5" xfId="7562"/>
    <cellStyle name="Percent 5 5 2" xfId="7563"/>
    <cellStyle name="Percent 5 5 2 2" xfId="7564"/>
    <cellStyle name="Percent 5 5 3" xfId="7565"/>
    <cellStyle name="Percent 5 5 3 2" xfId="7566"/>
    <cellStyle name="Percent 5 5 4" xfId="7567"/>
    <cellStyle name="Percent 5 5 5" xfId="7568"/>
    <cellStyle name="Percent 5 6" xfId="7569"/>
    <cellStyle name="Percent 5 6 2" xfId="7570"/>
    <cellStyle name="Percent 5 6 3" xfId="7571"/>
    <cellStyle name="Percent 5 7" xfId="7572"/>
    <cellStyle name="Percent 5 7 2" xfId="7573"/>
    <cellStyle name="Percent 5 7 3" xfId="7574"/>
    <cellStyle name="Percent 5 8" xfId="7575"/>
    <cellStyle name="Percent 5 8 2" xfId="7576"/>
    <cellStyle name="Percent 5 8 3" xfId="7577"/>
    <cellStyle name="Percent 5 9" xfId="7578"/>
    <cellStyle name="Percent 5 9 2" xfId="7579"/>
    <cellStyle name="Percent 5 9 2 2" xfId="7580"/>
    <cellStyle name="Percent 5 9 2 2 2" xfId="7581"/>
    <cellStyle name="Percent 5 9 2 3" xfId="7582"/>
    <cellStyle name="Percent 5 9 3" xfId="7583"/>
    <cellStyle name="Percent 6" xfId="7584"/>
    <cellStyle name="Percent 6 10" xfId="7585"/>
    <cellStyle name="Percent 6 10 2" xfId="7586"/>
    <cellStyle name="Percent 6 11" xfId="7587"/>
    <cellStyle name="Percent 6 12" xfId="7588"/>
    <cellStyle name="Percent 6 2" xfId="7589"/>
    <cellStyle name="Percent 6 2 2" xfId="7590"/>
    <cellStyle name="Percent 6 2 3" xfId="7591"/>
    <cellStyle name="Percent 6 3" xfId="7592"/>
    <cellStyle name="Percent 6 3 2" xfId="7593"/>
    <cellStyle name="Percent 6 3 2 2" xfId="7594"/>
    <cellStyle name="Percent 6 3 3" xfId="7595"/>
    <cellStyle name="Percent 6 3 3 2" xfId="7596"/>
    <cellStyle name="Percent 6 3 4" xfId="7597"/>
    <cellStyle name="Percent 6 3 5" xfId="7598"/>
    <cellStyle name="Percent 6 4" xfId="7599"/>
    <cellStyle name="Percent 6 4 2" xfId="7600"/>
    <cellStyle name="Percent 6 4 3" xfId="7601"/>
    <cellStyle name="Percent 6 5" xfId="7602"/>
    <cellStyle name="Percent 6 5 2" xfId="7603"/>
    <cellStyle name="Percent 6 5 3" xfId="7604"/>
    <cellStyle name="Percent 6 6" xfId="7605"/>
    <cellStyle name="Percent 6 6 2" xfId="7606"/>
    <cellStyle name="Percent 6 6 3" xfId="7607"/>
    <cellStyle name="Percent 6 7" xfId="7608"/>
    <cellStyle name="Percent 6 7 2" xfId="7609"/>
    <cellStyle name="Percent 6 7 3" xfId="7610"/>
    <cellStyle name="Percent 6 8" xfId="7611"/>
    <cellStyle name="Percent 6 8 2" xfId="7612"/>
    <cellStyle name="Percent 6 8 3" xfId="7613"/>
    <cellStyle name="Percent 6 9" xfId="7614"/>
    <cellStyle name="Percent 6 9 2" xfId="7615"/>
    <cellStyle name="Percent 6 9 3" xfId="7616"/>
    <cellStyle name="Percent 7" xfId="7617"/>
    <cellStyle name="Percent 7 10" xfId="7618"/>
    <cellStyle name="Percent 7 10 2" xfId="7619"/>
    <cellStyle name="Percent 7 11" xfId="7620"/>
    <cellStyle name="Percent 7 12" xfId="7621"/>
    <cellStyle name="Percent 7 2" xfId="7622"/>
    <cellStyle name="Percent 7 2 2" xfId="7623"/>
    <cellStyle name="Percent 7 2 3" xfId="7624"/>
    <cellStyle name="Percent 7 3" xfId="7625"/>
    <cellStyle name="Percent 7 3 2" xfId="7626"/>
    <cellStyle name="Percent 7 3 3" xfId="7627"/>
    <cellStyle name="Percent 7 4" xfId="7628"/>
    <cellStyle name="Percent 7 4 2" xfId="7629"/>
    <cellStyle name="Percent 7 4 3" xfId="7630"/>
    <cellStyle name="Percent 7 5" xfId="7631"/>
    <cellStyle name="Percent 7 5 2" xfId="7632"/>
    <cellStyle name="Percent 7 5 3" xfId="7633"/>
    <cellStyle name="Percent 7 6" xfId="7634"/>
    <cellStyle name="Percent 7 6 2" xfId="7635"/>
    <cellStyle name="Percent 7 6 3" xfId="7636"/>
    <cellStyle name="Percent 7 7" xfId="7637"/>
    <cellStyle name="Percent 7 7 2" xfId="7638"/>
    <cellStyle name="Percent 7 7 3" xfId="7639"/>
    <cellStyle name="Percent 7 8" xfId="7640"/>
    <cellStyle name="Percent 7 8 2" xfId="7641"/>
    <cellStyle name="Percent 7 8 3" xfId="7642"/>
    <cellStyle name="Percent 7 9" xfId="7643"/>
    <cellStyle name="Percent 7 9 2" xfId="7644"/>
    <cellStyle name="Percent 8" xfId="7645"/>
    <cellStyle name="Percent 8 10" xfId="7646"/>
    <cellStyle name="Percent 8 11" xfId="7647"/>
    <cellStyle name="Percent 8 2" xfId="7648"/>
    <cellStyle name="Percent 8 2 2" xfId="7649"/>
    <cellStyle name="Percent 8 2 3" xfId="7650"/>
    <cellStyle name="Percent 8 3" xfId="7651"/>
    <cellStyle name="Percent 8 3 2" xfId="7652"/>
    <cellStyle name="Percent 8 3 3" xfId="7653"/>
    <cellStyle name="Percent 8 4" xfId="7654"/>
    <cellStyle name="Percent 8 4 2" xfId="7655"/>
    <cellStyle name="Percent 8 4 3" xfId="7656"/>
    <cellStyle name="Percent 8 5" xfId="7657"/>
    <cellStyle name="Percent 8 5 2" xfId="7658"/>
    <cellStyle name="Percent 8 5 3" xfId="7659"/>
    <cellStyle name="Percent 8 6" xfId="7660"/>
    <cellStyle name="Percent 8 6 2" xfId="7661"/>
    <cellStyle name="Percent 8 6 3" xfId="7662"/>
    <cellStyle name="Percent 8 7" xfId="7663"/>
    <cellStyle name="Percent 8 7 2" xfId="7664"/>
    <cellStyle name="Percent 8 7 3" xfId="7665"/>
    <cellStyle name="Percent 8 8" xfId="7666"/>
    <cellStyle name="Percent 8 8 2" xfId="7667"/>
    <cellStyle name="Percent 8 8 3" xfId="7668"/>
    <cellStyle name="Percent 8 9" xfId="7669"/>
    <cellStyle name="Percent 9" xfId="7670"/>
    <cellStyle name="Percent 9 10" xfId="7671"/>
    <cellStyle name="Percent 9 10 2" xfId="7672"/>
    <cellStyle name="Percent 9 11" xfId="7673"/>
    <cellStyle name="Percent 9 11 2" xfId="7674"/>
    <cellStyle name="Percent 9 12" xfId="7675"/>
    <cellStyle name="Percent 9 12 2" xfId="7676"/>
    <cellStyle name="Percent 9 13" xfId="7677"/>
    <cellStyle name="Percent 9 13 2" xfId="7678"/>
    <cellStyle name="Percent 9 14" xfId="7679"/>
    <cellStyle name="Percent 9 14 2" xfId="7680"/>
    <cellStyle name="Percent 9 15" xfId="7681"/>
    <cellStyle name="Percent 9 15 2" xfId="7682"/>
    <cellStyle name="Percent 9 16" xfId="7683"/>
    <cellStyle name="Percent 9 16 2" xfId="7684"/>
    <cellStyle name="Percent 9 17" xfId="7685"/>
    <cellStyle name="Percent 9 17 2" xfId="7686"/>
    <cellStyle name="Percent 9 18" xfId="7687"/>
    <cellStyle name="Percent 9 18 2" xfId="7688"/>
    <cellStyle name="Percent 9 19" xfId="7689"/>
    <cellStyle name="Percent 9 19 2" xfId="7690"/>
    <cellStyle name="Percent 9 2" xfId="7691"/>
    <cellStyle name="Percent 9 2 2" xfId="7692"/>
    <cellStyle name="Percent 9 2 2 2" xfId="7693"/>
    <cellStyle name="Percent 9 2 3" xfId="7694"/>
    <cellStyle name="Percent 9 2 3 2" xfId="7695"/>
    <cellStyle name="Percent 9 2 4" xfId="7696"/>
    <cellStyle name="Percent 9 2 5" xfId="7697"/>
    <cellStyle name="Percent 9 20" xfId="7698"/>
    <cellStyle name="Percent 9 20 2" xfId="7699"/>
    <cellStyle name="Percent 9 21" xfId="7700"/>
    <cellStyle name="Percent 9 21 2" xfId="7701"/>
    <cellStyle name="Percent 9 22" xfId="7702"/>
    <cellStyle name="Percent 9 22 2" xfId="7703"/>
    <cellStyle name="Percent 9 23" xfId="7704"/>
    <cellStyle name="Percent 9 24" xfId="7705"/>
    <cellStyle name="Percent 9 3" xfId="7706"/>
    <cellStyle name="Percent 9 3 2" xfId="7707"/>
    <cellStyle name="Percent 9 3 2 2" xfId="7708"/>
    <cellStyle name="Percent 9 3 3" xfId="7709"/>
    <cellStyle name="Percent 9 3 3 2" xfId="7710"/>
    <cellStyle name="Percent 9 3 4" xfId="7711"/>
    <cellStyle name="Percent 9 3 5" xfId="7712"/>
    <cellStyle name="Percent 9 4" xfId="7713"/>
    <cellStyle name="Percent 9 4 2" xfId="7714"/>
    <cellStyle name="Percent 9 4 2 2" xfId="7715"/>
    <cellStyle name="Percent 9 4 3" xfId="7716"/>
    <cellStyle name="Percent 9 4 3 2" xfId="7717"/>
    <cellStyle name="Percent 9 4 4" xfId="7718"/>
    <cellStyle name="Percent 9 4 5" xfId="7719"/>
    <cellStyle name="Percent 9 5" xfId="7720"/>
    <cellStyle name="Percent 9 5 2" xfId="7721"/>
    <cellStyle name="Percent 9 5 2 2" xfId="7722"/>
    <cellStyle name="Percent 9 5 3" xfId="7723"/>
    <cellStyle name="Percent 9 5 3 2" xfId="7724"/>
    <cellStyle name="Percent 9 5 4" xfId="7725"/>
    <cellStyle name="Percent 9 5 5" xfId="7726"/>
    <cellStyle name="Percent 9 6" xfId="7727"/>
    <cellStyle name="Percent 9 6 2" xfId="7728"/>
    <cellStyle name="Percent 9 6 2 2" xfId="7729"/>
    <cellStyle name="Percent 9 6 3" xfId="7730"/>
    <cellStyle name="Percent 9 6 3 2" xfId="7731"/>
    <cellStyle name="Percent 9 6 4" xfId="7732"/>
    <cellStyle name="Percent 9 6 5" xfId="7733"/>
    <cellStyle name="Percent 9 7" xfId="7734"/>
    <cellStyle name="Percent 9 7 2" xfId="7735"/>
    <cellStyle name="Percent 9 7 2 2" xfId="7736"/>
    <cellStyle name="Percent 9 7 3" xfId="7737"/>
    <cellStyle name="Percent 9 7 3 2" xfId="7738"/>
    <cellStyle name="Percent 9 7 4" xfId="7739"/>
    <cellStyle name="Percent 9 7 4 2" xfId="7740"/>
    <cellStyle name="Percent 9 7 5" xfId="7741"/>
    <cellStyle name="Percent 9 7 5 2" xfId="7742"/>
    <cellStyle name="Percent 9 7 6" xfId="7743"/>
    <cellStyle name="Percent 9 7 7" xfId="7744"/>
    <cellStyle name="Percent 9 8" xfId="7745"/>
    <cellStyle name="Percent 9 8 2" xfId="7746"/>
    <cellStyle name="Percent 9 8 2 2" xfId="7747"/>
    <cellStyle name="Percent 9 8 3" xfId="7748"/>
    <cellStyle name="Percent 9 8 3 2" xfId="7749"/>
    <cellStyle name="Percent 9 8 4" xfId="7750"/>
    <cellStyle name="Percent 9 8 5" xfId="7751"/>
    <cellStyle name="Percent 9 9" xfId="7752"/>
    <cellStyle name="Percent 9 9 2" xfId="7753"/>
    <cellStyle name="Percentagem 2 2" xfId="7754"/>
    <cellStyle name="Percentagem 2 2 2" xfId="7755"/>
    <cellStyle name="Percentagem 2 3" xfId="7756"/>
    <cellStyle name="Percentagem 2 3 2" xfId="7757"/>
    <cellStyle name="Pilkku_Layo9704" xfId="7758"/>
    <cellStyle name="Pyör. luku_Layo9704" xfId="7759"/>
    <cellStyle name="Pyör. valuutta_Layo9704" xfId="7760"/>
    <cellStyle name="Schlecht" xfId="7761"/>
    <cellStyle name="Schlecht 2" xfId="7762"/>
    <cellStyle name="Shade" xfId="7763"/>
    <cellStyle name="Shade 2" xfId="7764"/>
    <cellStyle name="source" xfId="7765"/>
    <cellStyle name="source 2" xfId="7766"/>
    <cellStyle name="source 2 2" xfId="7767"/>
    <cellStyle name="source 2 3" xfId="7768"/>
    <cellStyle name="source 3" xfId="7769"/>
    <cellStyle name="source 4" xfId="7770"/>
    <cellStyle name="source 5" xfId="7771"/>
    <cellStyle name="Standaard_Blad1" xfId="7772"/>
    <cellStyle name="Standard 2" xfId="7773"/>
    <cellStyle name="Standard 2 2" xfId="7774"/>
    <cellStyle name="Standard 3" xfId="7775"/>
    <cellStyle name="Standard 3 2" xfId="7776"/>
    <cellStyle name="Standard_Sce_D_Extraction" xfId="7777"/>
    <cellStyle name="Style 1" xfId="7778"/>
    <cellStyle name="Style 1 2" xfId="7779"/>
    <cellStyle name="Style 103" xfId="7780"/>
    <cellStyle name="Style 103 2" xfId="7781"/>
    <cellStyle name="Style 103 2 2" xfId="7782"/>
    <cellStyle name="Style 103 3" xfId="7783"/>
    <cellStyle name="Style 103 3 2" xfId="7784"/>
    <cellStyle name="Style 103 4" xfId="7785"/>
    <cellStyle name="Style 104" xfId="7786"/>
    <cellStyle name="Style 104 2" xfId="7787"/>
    <cellStyle name="Style 104 2 2" xfId="7788"/>
    <cellStyle name="Style 104 3" xfId="7789"/>
    <cellStyle name="Style 104 3 2" xfId="7790"/>
    <cellStyle name="Style 104 4" xfId="7791"/>
    <cellStyle name="Style 105" xfId="7792"/>
    <cellStyle name="Style 105 2" xfId="7793"/>
    <cellStyle name="Style 105 2 2" xfId="7794"/>
    <cellStyle name="Style 105 3" xfId="7795"/>
    <cellStyle name="Style 106" xfId="7796"/>
    <cellStyle name="Style 106 2" xfId="7797"/>
    <cellStyle name="Style 106 2 2" xfId="7798"/>
    <cellStyle name="Style 106 3" xfId="7799"/>
    <cellStyle name="Style 107" xfId="7800"/>
    <cellStyle name="Style 107 2" xfId="7801"/>
    <cellStyle name="Style 107 2 2" xfId="7802"/>
    <cellStyle name="Style 107 3" xfId="7803"/>
    <cellStyle name="Style 108" xfId="7804"/>
    <cellStyle name="Style 108 2" xfId="7805"/>
    <cellStyle name="Style 108 2 2" xfId="7806"/>
    <cellStyle name="Style 108 3" xfId="7807"/>
    <cellStyle name="Style 108 3 2" xfId="7808"/>
    <cellStyle name="Style 108 4" xfId="7809"/>
    <cellStyle name="Style 109" xfId="7810"/>
    <cellStyle name="Style 109 2" xfId="7811"/>
    <cellStyle name="Style 109 2 2" xfId="7812"/>
    <cellStyle name="Style 109 3" xfId="7813"/>
    <cellStyle name="Style 110" xfId="7814"/>
    <cellStyle name="Style 110 2" xfId="7815"/>
    <cellStyle name="Style 110 2 2" xfId="7816"/>
    <cellStyle name="Style 110 3" xfId="7817"/>
    <cellStyle name="Style 114" xfId="7818"/>
    <cellStyle name="Style 114 2" xfId="7819"/>
    <cellStyle name="Style 114 2 2" xfId="7820"/>
    <cellStyle name="Style 114 3" xfId="7821"/>
    <cellStyle name="Style 114 3 2" xfId="7822"/>
    <cellStyle name="Style 114 4" xfId="7823"/>
    <cellStyle name="Style 115" xfId="7824"/>
    <cellStyle name="Style 115 2" xfId="7825"/>
    <cellStyle name="Style 115 2 2" xfId="7826"/>
    <cellStyle name="Style 115 3" xfId="7827"/>
    <cellStyle name="Style 115 3 2" xfId="7828"/>
    <cellStyle name="Style 115 4" xfId="7829"/>
    <cellStyle name="Style 116" xfId="7830"/>
    <cellStyle name="Style 116 2" xfId="7831"/>
    <cellStyle name="Style 116 2 2" xfId="7832"/>
    <cellStyle name="Style 116 3" xfId="7833"/>
    <cellStyle name="Style 117" xfId="7834"/>
    <cellStyle name="Style 117 2" xfId="7835"/>
    <cellStyle name="Style 117 2 2" xfId="7836"/>
    <cellStyle name="Style 117 3" xfId="7837"/>
    <cellStyle name="Style 118" xfId="7838"/>
    <cellStyle name="Style 118 2" xfId="7839"/>
    <cellStyle name="Style 118 2 2" xfId="7840"/>
    <cellStyle name="Style 118 3" xfId="7841"/>
    <cellStyle name="Style 119" xfId="7842"/>
    <cellStyle name="Style 119 2" xfId="7843"/>
    <cellStyle name="Style 119 2 2" xfId="7844"/>
    <cellStyle name="Style 119 3" xfId="7845"/>
    <cellStyle name="Style 119 3 2" xfId="7846"/>
    <cellStyle name="Style 119 4" xfId="7847"/>
    <cellStyle name="Style 120" xfId="7848"/>
    <cellStyle name="Style 120 2" xfId="7849"/>
    <cellStyle name="Style 120 2 2" xfId="7850"/>
    <cellStyle name="Style 120 3" xfId="7851"/>
    <cellStyle name="Style 121" xfId="7852"/>
    <cellStyle name="Style 121 2" xfId="7853"/>
    <cellStyle name="Style 121 2 2" xfId="7854"/>
    <cellStyle name="Style 121 3" xfId="7855"/>
    <cellStyle name="Style 126" xfId="7856"/>
    <cellStyle name="Style 126 2" xfId="7857"/>
    <cellStyle name="Style 126 2 2" xfId="7858"/>
    <cellStyle name="Style 126 3" xfId="7859"/>
    <cellStyle name="Style 126 3 2" xfId="7860"/>
    <cellStyle name="Style 126 4" xfId="7861"/>
    <cellStyle name="Style 127" xfId="7862"/>
    <cellStyle name="Style 127 2" xfId="7863"/>
    <cellStyle name="Style 127 2 2" xfId="7864"/>
    <cellStyle name="Style 127 3" xfId="7865"/>
    <cellStyle name="Style 128" xfId="7866"/>
    <cellStyle name="Style 128 2" xfId="7867"/>
    <cellStyle name="Style 128 2 2" xfId="7868"/>
    <cellStyle name="Style 128 3" xfId="7869"/>
    <cellStyle name="Style 129" xfId="7870"/>
    <cellStyle name="Style 129 2" xfId="7871"/>
    <cellStyle name="Style 129 2 2" xfId="7872"/>
    <cellStyle name="Style 129 3" xfId="7873"/>
    <cellStyle name="Style 130" xfId="7874"/>
    <cellStyle name="Style 130 2" xfId="7875"/>
    <cellStyle name="Style 130 2 2" xfId="7876"/>
    <cellStyle name="Style 130 3" xfId="7877"/>
    <cellStyle name="Style 130 3 2" xfId="7878"/>
    <cellStyle name="Style 130 4" xfId="7879"/>
    <cellStyle name="Style 131" xfId="7880"/>
    <cellStyle name="Style 131 2" xfId="7881"/>
    <cellStyle name="Style 131 2 2" xfId="7882"/>
    <cellStyle name="Style 131 3" xfId="7883"/>
    <cellStyle name="Style 132" xfId="7884"/>
    <cellStyle name="Style 132 2" xfId="7885"/>
    <cellStyle name="Style 132 2 2" xfId="7886"/>
    <cellStyle name="Style 132 3" xfId="7887"/>
    <cellStyle name="Style 137" xfId="7888"/>
    <cellStyle name="Style 137 2" xfId="7889"/>
    <cellStyle name="Style 137 2 2" xfId="7890"/>
    <cellStyle name="Style 137 3" xfId="7891"/>
    <cellStyle name="Style 137 3 2" xfId="7892"/>
    <cellStyle name="Style 137 4" xfId="7893"/>
    <cellStyle name="Style 138" xfId="7894"/>
    <cellStyle name="Style 138 2" xfId="7895"/>
    <cellStyle name="Style 138 2 2" xfId="7896"/>
    <cellStyle name="Style 138 3" xfId="7897"/>
    <cellStyle name="Style 139" xfId="7898"/>
    <cellStyle name="Style 139 2" xfId="7899"/>
    <cellStyle name="Style 139 2 2" xfId="7900"/>
    <cellStyle name="Style 139 3" xfId="7901"/>
    <cellStyle name="Style 140" xfId="7902"/>
    <cellStyle name="Style 140 2" xfId="7903"/>
    <cellStyle name="Style 140 2 2" xfId="7904"/>
    <cellStyle name="Style 140 3" xfId="7905"/>
    <cellStyle name="Style 141" xfId="7906"/>
    <cellStyle name="Style 141 2" xfId="7907"/>
    <cellStyle name="Style 141 2 2" xfId="7908"/>
    <cellStyle name="Style 141 3" xfId="7909"/>
    <cellStyle name="Style 141 3 2" xfId="7910"/>
    <cellStyle name="Style 141 4" xfId="7911"/>
    <cellStyle name="Style 142" xfId="7912"/>
    <cellStyle name="Style 142 2" xfId="7913"/>
    <cellStyle name="Style 142 2 2" xfId="7914"/>
    <cellStyle name="Style 142 3" xfId="7915"/>
    <cellStyle name="Style 143" xfId="7916"/>
    <cellStyle name="Style 143 2" xfId="7917"/>
    <cellStyle name="Style 143 2 2" xfId="7918"/>
    <cellStyle name="Style 143 3" xfId="7919"/>
    <cellStyle name="Style 148" xfId="7920"/>
    <cellStyle name="Style 148 2" xfId="7921"/>
    <cellStyle name="Style 148 2 2" xfId="7922"/>
    <cellStyle name="Style 148 3" xfId="7923"/>
    <cellStyle name="Style 148 3 2" xfId="7924"/>
    <cellStyle name="Style 148 4" xfId="7925"/>
    <cellStyle name="Style 149" xfId="7926"/>
    <cellStyle name="Style 149 2" xfId="7927"/>
    <cellStyle name="Style 149 2 2" xfId="7928"/>
    <cellStyle name="Style 149 3" xfId="7929"/>
    <cellStyle name="Style 150" xfId="7930"/>
    <cellStyle name="Style 150 2" xfId="7931"/>
    <cellStyle name="Style 150 2 2" xfId="7932"/>
    <cellStyle name="Style 150 3" xfId="7933"/>
    <cellStyle name="Style 151" xfId="7934"/>
    <cellStyle name="Style 151 2" xfId="7935"/>
    <cellStyle name="Style 151 2 2" xfId="7936"/>
    <cellStyle name="Style 151 3" xfId="7937"/>
    <cellStyle name="Style 152" xfId="7938"/>
    <cellStyle name="Style 152 2" xfId="7939"/>
    <cellStyle name="Style 152 2 2" xfId="7940"/>
    <cellStyle name="Style 152 3" xfId="7941"/>
    <cellStyle name="Style 152 3 2" xfId="7942"/>
    <cellStyle name="Style 152 4" xfId="7943"/>
    <cellStyle name="Style 153" xfId="7944"/>
    <cellStyle name="Style 153 2" xfId="7945"/>
    <cellStyle name="Style 153 2 2" xfId="7946"/>
    <cellStyle name="Style 153 3" xfId="7947"/>
    <cellStyle name="Style 154" xfId="7948"/>
    <cellStyle name="Style 154 2" xfId="7949"/>
    <cellStyle name="Style 154 2 2" xfId="7950"/>
    <cellStyle name="Style 154 3" xfId="7951"/>
    <cellStyle name="Style 159" xfId="7952"/>
    <cellStyle name="Style 159 2" xfId="7953"/>
    <cellStyle name="Style 159 2 2" xfId="7954"/>
    <cellStyle name="Style 159 3" xfId="7955"/>
    <cellStyle name="Style 159 3 2" xfId="7956"/>
    <cellStyle name="Style 159 4" xfId="7957"/>
    <cellStyle name="Style 160" xfId="7958"/>
    <cellStyle name="Style 160 2" xfId="7959"/>
    <cellStyle name="Style 160 2 2" xfId="7960"/>
    <cellStyle name="Style 160 3" xfId="7961"/>
    <cellStyle name="Style 161" xfId="7962"/>
    <cellStyle name="Style 161 2" xfId="7963"/>
    <cellStyle name="Style 161 2 2" xfId="7964"/>
    <cellStyle name="Style 161 3" xfId="7965"/>
    <cellStyle name="Style 162" xfId="7966"/>
    <cellStyle name="Style 162 2" xfId="7967"/>
    <cellStyle name="Style 162 2 2" xfId="7968"/>
    <cellStyle name="Style 162 3" xfId="7969"/>
    <cellStyle name="Style 163" xfId="7970"/>
    <cellStyle name="Style 163 2" xfId="7971"/>
    <cellStyle name="Style 163 2 2" xfId="7972"/>
    <cellStyle name="Style 163 3" xfId="7973"/>
    <cellStyle name="Style 163 3 2" xfId="7974"/>
    <cellStyle name="Style 163 4" xfId="7975"/>
    <cellStyle name="Style 164" xfId="7976"/>
    <cellStyle name="Style 164 2" xfId="7977"/>
    <cellStyle name="Style 164 2 2" xfId="7978"/>
    <cellStyle name="Style 164 3" xfId="7979"/>
    <cellStyle name="Style 165" xfId="7980"/>
    <cellStyle name="Style 165 2" xfId="7981"/>
    <cellStyle name="Style 165 2 2" xfId="7982"/>
    <cellStyle name="Style 165 3" xfId="7983"/>
    <cellStyle name="Style 21" xfId="7984"/>
    <cellStyle name="Style 21 2" xfId="7985"/>
    <cellStyle name="Style 21 2 2" xfId="7986"/>
    <cellStyle name="Style 21 2 2 2" xfId="7987"/>
    <cellStyle name="Style 21 2 3" xfId="7988"/>
    <cellStyle name="Style 21 2 3 2" xfId="7989"/>
    <cellStyle name="Style 21 2 4" xfId="7990"/>
    <cellStyle name="Style 21 2 5" xfId="7991"/>
    <cellStyle name="Style 21 3" xfId="7992"/>
    <cellStyle name="Style 21 3 2" xfId="7993"/>
    <cellStyle name="Style 21 3 2 2" xfId="7994"/>
    <cellStyle name="Style 21 3 3" xfId="7995"/>
    <cellStyle name="Style 21 3 3 2" xfId="7996"/>
    <cellStyle name="Style 21 3 4" xfId="7997"/>
    <cellStyle name="Style 21 4" xfId="7998"/>
    <cellStyle name="Style 21 4 2" xfId="7999"/>
    <cellStyle name="Style 21 5" xfId="8000"/>
    <cellStyle name="Style 21 5 2" xfId="8001"/>
    <cellStyle name="Style 21 6" xfId="8002"/>
    <cellStyle name="Style 21 7" xfId="8003"/>
    <cellStyle name="Style 22" xfId="8004"/>
    <cellStyle name="Style 22 2" xfId="8005"/>
    <cellStyle name="Style 22 2 2" xfId="8006"/>
    <cellStyle name="Style 22 3" xfId="8007"/>
    <cellStyle name="Style 22 3 2" xfId="8008"/>
    <cellStyle name="Style 22 4" xfId="8009"/>
    <cellStyle name="Style 22 5" xfId="8010"/>
    <cellStyle name="Style 23" xfId="8011"/>
    <cellStyle name="Style 23 2" xfId="8012"/>
    <cellStyle name="Style 23 2 2" xfId="8013"/>
    <cellStyle name="Style 23 3" xfId="8014"/>
    <cellStyle name="Style 23 3 2" xfId="8015"/>
    <cellStyle name="Style 23 4" xfId="8016"/>
    <cellStyle name="Style 23 5" xfId="8017"/>
    <cellStyle name="Style 24" xfId="8018"/>
    <cellStyle name="Style 24 2" xfId="8019"/>
    <cellStyle name="Style 24 2 2" xfId="8020"/>
    <cellStyle name="Style 24 3" xfId="8021"/>
    <cellStyle name="Style 24 3 2" xfId="8022"/>
    <cellStyle name="Style 24 4" xfId="8023"/>
    <cellStyle name="Style 24 5" xfId="8024"/>
    <cellStyle name="Style 25" xfId="8025"/>
    <cellStyle name="Style 25 2" xfId="8026"/>
    <cellStyle name="Style 25 2 2" xfId="8027"/>
    <cellStyle name="Style 25 2 2 2" xfId="8028"/>
    <cellStyle name="Style 25 2 3" xfId="8029"/>
    <cellStyle name="Style 25 2 4" xfId="8030"/>
    <cellStyle name="Style 25 3" xfId="8031"/>
    <cellStyle name="Style 25 3 2" xfId="8032"/>
    <cellStyle name="Style 25 3 2 2" xfId="8033"/>
    <cellStyle name="Style 25 3 3" xfId="8034"/>
    <cellStyle name="Style 25 3 3 2" xfId="8035"/>
    <cellStyle name="Style 25 3 4" xfId="8036"/>
    <cellStyle name="Style 25 4" xfId="8037"/>
    <cellStyle name="Style 25 4 2" xfId="8038"/>
    <cellStyle name="Style 25 5" xfId="8039"/>
    <cellStyle name="Style 25 6" xfId="8040"/>
    <cellStyle name="Style 26" xfId="8041"/>
    <cellStyle name="Style 26 2" xfId="8042"/>
    <cellStyle name="Style 26 2 2" xfId="8043"/>
    <cellStyle name="Style 26 3" xfId="8044"/>
    <cellStyle name="Style 26 3 2" xfId="8045"/>
    <cellStyle name="Style 26 4" xfId="8046"/>
    <cellStyle name="Style 26 5" xfId="8047"/>
    <cellStyle name="Style 27" xfId="8048"/>
    <cellStyle name="Style 27 2" xfId="8049"/>
    <cellStyle name="Style 27 2 2" xfId="8050"/>
    <cellStyle name="Style 27 3" xfId="8051"/>
    <cellStyle name="Style 35" xfId="8052"/>
    <cellStyle name="Style 35 2" xfId="8053"/>
    <cellStyle name="Style 35 2 2" xfId="8054"/>
    <cellStyle name="Style 35 3" xfId="8055"/>
    <cellStyle name="Style 35 3 2" xfId="8056"/>
    <cellStyle name="Style 35 4" xfId="8057"/>
    <cellStyle name="Style 36" xfId="8058"/>
    <cellStyle name="Style 36 2" xfId="8059"/>
    <cellStyle name="Style 36 2 2" xfId="8060"/>
    <cellStyle name="Style 36 3" xfId="8061"/>
    <cellStyle name="Style 37" xfId="8062"/>
    <cellStyle name="Style 37 2" xfId="8063"/>
    <cellStyle name="Style 37 2 2" xfId="8064"/>
    <cellStyle name="Style 37 3" xfId="8065"/>
    <cellStyle name="Style 38" xfId="8066"/>
    <cellStyle name="Style 38 2" xfId="8067"/>
    <cellStyle name="Style 38 2 2" xfId="8068"/>
    <cellStyle name="Style 38 3" xfId="8069"/>
    <cellStyle name="Style 39" xfId="8070"/>
    <cellStyle name="Style 39 2" xfId="8071"/>
    <cellStyle name="Style 39 2 2" xfId="8072"/>
    <cellStyle name="Style 39 3" xfId="8073"/>
    <cellStyle name="Style 39 3 2" xfId="8074"/>
    <cellStyle name="Style 39 4" xfId="8075"/>
    <cellStyle name="Style 40" xfId="8076"/>
    <cellStyle name="Style 40 2" xfId="8077"/>
    <cellStyle name="Style 40 2 2" xfId="8078"/>
    <cellStyle name="Style 40 3" xfId="8079"/>
    <cellStyle name="Style 41" xfId="8080"/>
    <cellStyle name="Style 41 2" xfId="8081"/>
    <cellStyle name="Style 41 2 2" xfId="8082"/>
    <cellStyle name="Style 41 3" xfId="8083"/>
    <cellStyle name="Style 46" xfId="8084"/>
    <cellStyle name="Style 46 2" xfId="8085"/>
    <cellStyle name="Style 46 2 2" xfId="8086"/>
    <cellStyle name="Style 46 3" xfId="8087"/>
    <cellStyle name="Style 46 3 2" xfId="8088"/>
    <cellStyle name="Style 46 4" xfId="8089"/>
    <cellStyle name="Style 47" xfId="8090"/>
    <cellStyle name="Style 47 2" xfId="8091"/>
    <cellStyle name="Style 47 2 2" xfId="8092"/>
    <cellStyle name="Style 47 3" xfId="8093"/>
    <cellStyle name="Style 48" xfId="8094"/>
    <cellStyle name="Style 48 2" xfId="8095"/>
    <cellStyle name="Style 48 2 2" xfId="8096"/>
    <cellStyle name="Style 48 3" xfId="8097"/>
    <cellStyle name="Style 49" xfId="8098"/>
    <cellStyle name="Style 49 2" xfId="8099"/>
    <cellStyle name="Style 49 2 2" xfId="8100"/>
    <cellStyle name="Style 49 3" xfId="8101"/>
    <cellStyle name="Style 50" xfId="8102"/>
    <cellStyle name="Style 50 2" xfId="8103"/>
    <cellStyle name="Style 50 2 2" xfId="8104"/>
    <cellStyle name="Style 50 3" xfId="8105"/>
    <cellStyle name="Style 50 3 2" xfId="8106"/>
    <cellStyle name="Style 50 4" xfId="8107"/>
    <cellStyle name="Style 51" xfId="8108"/>
    <cellStyle name="Style 51 2" xfId="8109"/>
    <cellStyle name="Style 51 2 2" xfId="8110"/>
    <cellStyle name="Style 51 3" xfId="8111"/>
    <cellStyle name="Style 52" xfId="8112"/>
    <cellStyle name="Style 52 2" xfId="8113"/>
    <cellStyle name="Style 52 2 2" xfId="8114"/>
    <cellStyle name="Style 52 3" xfId="8115"/>
    <cellStyle name="Style 58" xfId="8116"/>
    <cellStyle name="Style 58 2" xfId="8117"/>
    <cellStyle name="Style 58 2 2" xfId="8118"/>
    <cellStyle name="Style 58 3" xfId="8119"/>
    <cellStyle name="Style 58 3 2" xfId="8120"/>
    <cellStyle name="Style 58 4" xfId="8121"/>
    <cellStyle name="Style 59" xfId="8122"/>
    <cellStyle name="Style 59 2" xfId="8123"/>
    <cellStyle name="Style 59 2 2" xfId="8124"/>
    <cellStyle name="Style 59 3" xfId="8125"/>
    <cellStyle name="Style 60" xfId="8126"/>
    <cellStyle name="Style 60 2" xfId="8127"/>
    <cellStyle name="Style 60 2 2" xfId="8128"/>
    <cellStyle name="Style 60 3" xfId="8129"/>
    <cellStyle name="Style 61" xfId="8130"/>
    <cellStyle name="Style 61 2" xfId="8131"/>
    <cellStyle name="Style 61 2 2" xfId="8132"/>
    <cellStyle name="Style 61 3" xfId="8133"/>
    <cellStyle name="Style 62" xfId="8134"/>
    <cellStyle name="Style 62 2" xfId="8135"/>
    <cellStyle name="Style 62 2 2" xfId="8136"/>
    <cellStyle name="Style 62 3" xfId="8137"/>
    <cellStyle name="Style 62 3 2" xfId="8138"/>
    <cellStyle name="Style 62 4" xfId="8139"/>
    <cellStyle name="Style 63" xfId="8140"/>
    <cellStyle name="Style 63 2" xfId="8141"/>
    <cellStyle name="Style 63 2 2" xfId="8142"/>
    <cellStyle name="Style 63 3" xfId="8143"/>
    <cellStyle name="Style 64" xfId="8144"/>
    <cellStyle name="Style 64 2" xfId="8145"/>
    <cellStyle name="Style 64 2 2" xfId="8146"/>
    <cellStyle name="Style 64 3" xfId="8147"/>
    <cellStyle name="Style 69" xfId="8148"/>
    <cellStyle name="Style 69 2" xfId="8149"/>
    <cellStyle name="Style 69 2 2" xfId="8150"/>
    <cellStyle name="Style 69 3" xfId="8151"/>
    <cellStyle name="Style 69 3 2" xfId="8152"/>
    <cellStyle name="Style 69 4" xfId="8153"/>
    <cellStyle name="Style 70" xfId="8154"/>
    <cellStyle name="Style 70 2" xfId="8155"/>
    <cellStyle name="Style 70 2 2" xfId="8156"/>
    <cellStyle name="Style 70 3" xfId="8157"/>
    <cellStyle name="Style 71" xfId="8158"/>
    <cellStyle name="Style 71 2" xfId="8159"/>
    <cellStyle name="Style 71 2 2" xfId="8160"/>
    <cellStyle name="Style 71 3" xfId="8161"/>
    <cellStyle name="Style 72" xfId="8162"/>
    <cellStyle name="Style 72 2" xfId="8163"/>
    <cellStyle name="Style 72 2 2" xfId="8164"/>
    <cellStyle name="Style 72 3" xfId="8165"/>
    <cellStyle name="Style 73" xfId="8166"/>
    <cellStyle name="Style 73 2" xfId="8167"/>
    <cellStyle name="Style 73 2 2" xfId="8168"/>
    <cellStyle name="Style 73 3" xfId="8169"/>
    <cellStyle name="Style 73 3 2" xfId="8170"/>
    <cellStyle name="Style 73 4" xfId="8171"/>
    <cellStyle name="Style 74" xfId="8172"/>
    <cellStyle name="Style 74 2" xfId="8173"/>
    <cellStyle name="Style 74 2 2" xfId="8174"/>
    <cellStyle name="Style 74 3" xfId="8175"/>
    <cellStyle name="Style 75" xfId="8176"/>
    <cellStyle name="Style 75 2" xfId="8177"/>
    <cellStyle name="Style 75 2 2" xfId="8178"/>
    <cellStyle name="Style 75 3" xfId="8179"/>
    <cellStyle name="Style 80" xfId="8180"/>
    <cellStyle name="Style 80 2" xfId="8181"/>
    <cellStyle name="Style 80 2 2" xfId="8182"/>
    <cellStyle name="Style 80 3" xfId="8183"/>
    <cellStyle name="Style 80 3 2" xfId="8184"/>
    <cellStyle name="Style 80 4" xfId="8185"/>
    <cellStyle name="Style 81" xfId="8186"/>
    <cellStyle name="Style 81 2" xfId="8187"/>
    <cellStyle name="Style 81 2 2" xfId="8188"/>
    <cellStyle name="Style 81 3" xfId="8189"/>
    <cellStyle name="Style 81 3 2" xfId="8190"/>
    <cellStyle name="Style 81 4" xfId="8191"/>
    <cellStyle name="Style 82" xfId="8192"/>
    <cellStyle name="Style 82 2" xfId="8193"/>
    <cellStyle name="Style 82 2 2" xfId="8194"/>
    <cellStyle name="Style 82 3" xfId="8195"/>
    <cellStyle name="Style 83" xfId="8196"/>
    <cellStyle name="Style 83 2" xfId="8197"/>
    <cellStyle name="Style 83 2 2" xfId="8198"/>
    <cellStyle name="Style 83 3" xfId="8199"/>
    <cellStyle name="Style 84" xfId="8200"/>
    <cellStyle name="Style 84 2" xfId="8201"/>
    <cellStyle name="Style 84 2 2" xfId="8202"/>
    <cellStyle name="Style 84 3" xfId="8203"/>
    <cellStyle name="Style 85" xfId="8204"/>
    <cellStyle name="Style 85 2" xfId="8205"/>
    <cellStyle name="Style 85 2 2" xfId="8206"/>
    <cellStyle name="Style 85 3" xfId="8207"/>
    <cellStyle name="Style 85 3 2" xfId="8208"/>
    <cellStyle name="Style 85 4" xfId="8209"/>
    <cellStyle name="Style 86" xfId="8210"/>
    <cellStyle name="Style 86 2" xfId="8211"/>
    <cellStyle name="Style 86 2 2" xfId="8212"/>
    <cellStyle name="Style 86 3" xfId="8213"/>
    <cellStyle name="Style 87" xfId="8214"/>
    <cellStyle name="Style 87 2" xfId="8215"/>
    <cellStyle name="Style 87 2 2" xfId="8216"/>
    <cellStyle name="Style 87 3" xfId="8217"/>
    <cellStyle name="Style 93" xfId="8218"/>
    <cellStyle name="Style 93 2" xfId="8219"/>
    <cellStyle name="Style 93 2 2" xfId="8220"/>
    <cellStyle name="Style 93 3" xfId="8221"/>
    <cellStyle name="Style 93 3 2" xfId="8222"/>
    <cellStyle name="Style 93 4" xfId="8223"/>
    <cellStyle name="Style 94" xfId="8224"/>
    <cellStyle name="Style 94 2" xfId="8225"/>
    <cellStyle name="Style 94 2 2" xfId="8226"/>
    <cellStyle name="Style 94 3" xfId="8227"/>
    <cellStyle name="Style 95" xfId="8228"/>
    <cellStyle name="Style 95 2" xfId="8229"/>
    <cellStyle name="Style 95 2 2" xfId="8230"/>
    <cellStyle name="Style 95 3" xfId="8231"/>
    <cellStyle name="Style 96" xfId="8232"/>
    <cellStyle name="Style 96 2" xfId="8233"/>
    <cellStyle name="Style 96 2 2" xfId="8234"/>
    <cellStyle name="Style 96 3" xfId="8235"/>
    <cellStyle name="Style 97" xfId="8236"/>
    <cellStyle name="Style 97 2" xfId="8237"/>
    <cellStyle name="Style 97 2 2" xfId="8238"/>
    <cellStyle name="Style 97 3" xfId="8239"/>
    <cellStyle name="Style 97 3 2" xfId="8240"/>
    <cellStyle name="Style 97 4" xfId="8241"/>
    <cellStyle name="Style 98" xfId="8242"/>
    <cellStyle name="Style 98 2" xfId="8243"/>
    <cellStyle name="Style 98 2 2" xfId="8244"/>
    <cellStyle name="Style 98 3" xfId="8245"/>
    <cellStyle name="Style 99" xfId="8246"/>
    <cellStyle name="Style 99 2" xfId="8247"/>
    <cellStyle name="Style 99 2 2" xfId="8248"/>
    <cellStyle name="Style 99 3" xfId="8249"/>
    <cellStyle name="tableau | cellule | normal | decimal 1" xfId="8250"/>
    <cellStyle name="tableau | cellule | normal | decimal 1 2" xfId="8251"/>
    <cellStyle name="tableau | cellule | normal | decimal 1 3" xfId="8252"/>
    <cellStyle name="tableau | cellule | normal | pourcentage | decimal 1" xfId="8253"/>
    <cellStyle name="tableau | cellule | normal | pourcentage | decimal 1 2" xfId="8254"/>
    <cellStyle name="tableau | cellule | normal | pourcentage | decimal 1 3" xfId="8255"/>
    <cellStyle name="tableau | cellule | total | decimal 1" xfId="8256"/>
    <cellStyle name="tableau | cellule | total | decimal 1 2" xfId="8257"/>
    <cellStyle name="tableau | cellule | total | decimal 1 3" xfId="8258"/>
    <cellStyle name="tableau | coin superieur gauche" xfId="8259"/>
    <cellStyle name="tableau | coin superieur gauche 2" xfId="8260"/>
    <cellStyle name="tableau | coin superieur gauche 3" xfId="8261"/>
    <cellStyle name="tableau | entete-colonne | series" xfId="8262"/>
    <cellStyle name="tableau | entete-colonne | series 2" xfId="8263"/>
    <cellStyle name="tableau | entete-colonne | series 3" xfId="8264"/>
    <cellStyle name="tableau | entete-ligne | normal" xfId="8265"/>
    <cellStyle name="tableau | entete-ligne | normal 2" xfId="8266"/>
    <cellStyle name="tableau | entete-ligne | normal 3" xfId="8267"/>
    <cellStyle name="tableau | entete-ligne | total" xfId="8268"/>
    <cellStyle name="tableau | entete-ligne | total 2" xfId="8269"/>
    <cellStyle name="tableau | entete-ligne | total 3" xfId="8270"/>
    <cellStyle name="tableau | ligne-titre | niveau1" xfId="8271"/>
    <cellStyle name="tableau | ligne-titre | niveau1 2" xfId="8272"/>
    <cellStyle name="tableau | ligne-titre | niveau1 3" xfId="8273"/>
    <cellStyle name="tableau | ligne-titre | niveau2" xfId="8274"/>
    <cellStyle name="tableau | ligne-titre | niveau2 2" xfId="8275"/>
    <cellStyle name="tableau | ligne-titre | niveau2 3" xfId="8276"/>
    <cellStyle name="Title 10" xfId="8277"/>
    <cellStyle name="Title 10 2" xfId="8278"/>
    <cellStyle name="Title 11" xfId="8279"/>
    <cellStyle name="Title 11 2" xfId="8280"/>
    <cellStyle name="Title 12" xfId="8281"/>
    <cellStyle name="Title 12 2" xfId="8282"/>
    <cellStyle name="Title 13" xfId="8283"/>
    <cellStyle name="Title 13 2" xfId="8284"/>
    <cellStyle name="Title 14" xfId="8285"/>
    <cellStyle name="Title 14 2" xfId="8286"/>
    <cellStyle name="Title 15" xfId="8287"/>
    <cellStyle name="Title 15 2" xfId="8288"/>
    <cellStyle name="Title 16" xfId="8289"/>
    <cellStyle name="Title 16 2" xfId="8290"/>
    <cellStyle name="Title 17" xfId="8291"/>
    <cellStyle name="Title 17 2" xfId="8292"/>
    <cellStyle name="Title 18" xfId="8293"/>
    <cellStyle name="Title 18 2" xfId="8294"/>
    <cellStyle name="Title 19" xfId="8295"/>
    <cellStyle name="Title 19 2" xfId="8296"/>
    <cellStyle name="Title 2" xfId="8297"/>
    <cellStyle name="Title 2 10" xfId="8298"/>
    <cellStyle name="Title 2 10 2" xfId="8299"/>
    <cellStyle name="Title 2 10 3" xfId="8300"/>
    <cellStyle name="Title 2 11" xfId="8301"/>
    <cellStyle name="Title 2 12" xfId="8302"/>
    <cellStyle name="Title 2 2" xfId="8303"/>
    <cellStyle name="Title 2 2 2" xfId="8304"/>
    <cellStyle name="Title 2 2 3" xfId="8305"/>
    <cellStyle name="Title 2 2 4" xfId="8306"/>
    <cellStyle name="Title 2 3" xfId="8307"/>
    <cellStyle name="Title 2 3 2" xfId="8308"/>
    <cellStyle name="Title 2 3 3" xfId="8309"/>
    <cellStyle name="Title 2 4" xfId="8310"/>
    <cellStyle name="Title 2 4 2" xfId="8311"/>
    <cellStyle name="Title 2 4 3" xfId="8312"/>
    <cellStyle name="Title 2 5" xfId="8313"/>
    <cellStyle name="Title 2 5 2" xfId="8314"/>
    <cellStyle name="Title 2 5 3" xfId="8315"/>
    <cellStyle name="Title 2 6" xfId="8316"/>
    <cellStyle name="Title 2 6 2" xfId="8317"/>
    <cellStyle name="Title 2 6 3" xfId="8318"/>
    <cellStyle name="Title 2 7" xfId="8319"/>
    <cellStyle name="Title 2 7 2" xfId="8320"/>
    <cellStyle name="Title 2 7 3" xfId="8321"/>
    <cellStyle name="Title 2 8" xfId="8322"/>
    <cellStyle name="Title 2 8 2" xfId="8323"/>
    <cellStyle name="Title 2 8 3" xfId="8324"/>
    <cellStyle name="Title 2 9" xfId="8325"/>
    <cellStyle name="Title 2 9 2" xfId="8326"/>
    <cellStyle name="Title 2 9 3" xfId="8327"/>
    <cellStyle name="Title 20" xfId="8328"/>
    <cellStyle name="Title 20 2" xfId="8329"/>
    <cellStyle name="Title 21" xfId="8330"/>
    <cellStyle name="Title 21 2" xfId="8331"/>
    <cellStyle name="Title 22" xfId="8332"/>
    <cellStyle name="Title 22 2" xfId="8333"/>
    <cellStyle name="Title 23" xfId="8334"/>
    <cellStyle name="Title 23 2" xfId="8335"/>
    <cellStyle name="Title 24" xfId="8336"/>
    <cellStyle name="Title 24 2" xfId="8337"/>
    <cellStyle name="Title 25" xfId="8338"/>
    <cellStyle name="Title 25 2" xfId="8339"/>
    <cellStyle name="Title 26" xfId="8340"/>
    <cellStyle name="Title 26 2" xfId="8341"/>
    <cellStyle name="Title 27" xfId="8342"/>
    <cellStyle name="Title 27 2" xfId="8343"/>
    <cellStyle name="Title 28" xfId="8344"/>
    <cellStyle name="Title 28 2" xfId="8345"/>
    <cellStyle name="Title 29" xfId="8346"/>
    <cellStyle name="Title 29 2" xfId="8347"/>
    <cellStyle name="Title 3" xfId="8348"/>
    <cellStyle name="Title 3 2" xfId="8349"/>
    <cellStyle name="Title 3 2 2" xfId="8350"/>
    <cellStyle name="Title 3 2 3" xfId="8351"/>
    <cellStyle name="Title 3 3" xfId="8352"/>
    <cellStyle name="Title 3 3 2" xfId="8353"/>
    <cellStyle name="Title 3 4" xfId="8354"/>
    <cellStyle name="Title 3 4 2" xfId="8355"/>
    <cellStyle name="Title 3 5" xfId="8356"/>
    <cellStyle name="Title 3 6" xfId="8357"/>
    <cellStyle name="Title 30" xfId="8358"/>
    <cellStyle name="Title 30 2" xfId="8359"/>
    <cellStyle name="Title 31" xfId="8360"/>
    <cellStyle name="Title 31 2" xfId="8361"/>
    <cellStyle name="Title 32" xfId="8362"/>
    <cellStyle name="Title 32 2" xfId="8363"/>
    <cellStyle name="Title 33" xfId="8364"/>
    <cellStyle name="Title 33 2" xfId="8365"/>
    <cellStyle name="Title 34" xfId="8366"/>
    <cellStyle name="Title 34 2" xfId="8367"/>
    <cellStyle name="Title 35" xfId="8368"/>
    <cellStyle name="Title 35 2" xfId="8369"/>
    <cellStyle name="Title 36" xfId="8370"/>
    <cellStyle name="Title 36 2" xfId="8371"/>
    <cellStyle name="Title 37" xfId="8372"/>
    <cellStyle name="Title 37 2" xfId="8373"/>
    <cellStyle name="Title 38" xfId="8374"/>
    <cellStyle name="Title 38 2" xfId="8375"/>
    <cellStyle name="Title 39" xfId="8376"/>
    <cellStyle name="Title 39 2" xfId="8377"/>
    <cellStyle name="Title 4" xfId="8378"/>
    <cellStyle name="Title 4 2" xfId="8379"/>
    <cellStyle name="Title 4 3" xfId="8380"/>
    <cellStyle name="Title 40" xfId="8381"/>
    <cellStyle name="Title 40 2" xfId="8382"/>
    <cellStyle name="Title 41" xfId="8383"/>
    <cellStyle name="Title 41 2" xfId="8384"/>
    <cellStyle name="Title 42" xfId="8385"/>
    <cellStyle name="Title 42 2" xfId="8386"/>
    <cellStyle name="Title 43" xfId="8387"/>
    <cellStyle name="Title 43 2" xfId="8388"/>
    <cellStyle name="Title 5" xfId="8389"/>
    <cellStyle name="Title 5 2" xfId="8390"/>
    <cellStyle name="Title 5 3" xfId="8391"/>
    <cellStyle name="Title 6" xfId="8392"/>
    <cellStyle name="Title 6 2" xfId="8393"/>
    <cellStyle name="Title 6 3" xfId="8394"/>
    <cellStyle name="Title 7" xfId="8395"/>
    <cellStyle name="Title 7 2" xfId="8396"/>
    <cellStyle name="Title 8" xfId="8397"/>
    <cellStyle name="Title 8 2" xfId="8398"/>
    <cellStyle name="Title 9" xfId="8399"/>
    <cellStyle name="Title 9 2" xfId="8400"/>
    <cellStyle name="Total 10" xfId="8401"/>
    <cellStyle name="Total 10 2" xfId="8402"/>
    <cellStyle name="Total 11" xfId="8403"/>
    <cellStyle name="Total 11 2" xfId="8404"/>
    <cellStyle name="Total 12" xfId="8405"/>
    <cellStyle name="Total 12 2" xfId="8406"/>
    <cellStyle name="Total 13" xfId="8407"/>
    <cellStyle name="Total 13 2" xfId="8408"/>
    <cellStyle name="Total 14" xfId="8409"/>
    <cellStyle name="Total 14 2" xfId="8410"/>
    <cellStyle name="Total 15" xfId="8411"/>
    <cellStyle name="Total 15 2" xfId="8412"/>
    <cellStyle name="Total 16" xfId="8413"/>
    <cellStyle name="Total 16 2" xfId="8414"/>
    <cellStyle name="Total 17" xfId="8415"/>
    <cellStyle name="Total 17 2" xfId="8416"/>
    <cellStyle name="Total 18" xfId="8417"/>
    <cellStyle name="Total 18 2" xfId="8418"/>
    <cellStyle name="Total 19" xfId="8419"/>
    <cellStyle name="Total 19 2" xfId="8420"/>
    <cellStyle name="Total 2" xfId="8421"/>
    <cellStyle name="Total 2 10" xfId="8422"/>
    <cellStyle name="Total 2 10 2" xfId="8423"/>
    <cellStyle name="Total 2 10 3" xfId="8424"/>
    <cellStyle name="Total 2 11" xfId="8425"/>
    <cellStyle name="Total 2 12" xfId="8426"/>
    <cellStyle name="Total 2 2" xfId="8427"/>
    <cellStyle name="Total 2 2 2" xfId="8428"/>
    <cellStyle name="Total 2 2 3" xfId="8429"/>
    <cellStyle name="Total 2 3" xfId="8430"/>
    <cellStyle name="Total 2 3 2" xfId="8431"/>
    <cellStyle name="Total 2 3 3" xfId="8432"/>
    <cellStyle name="Total 2 4" xfId="8433"/>
    <cellStyle name="Total 2 4 2" xfId="8434"/>
    <cellStyle name="Total 2 4 3" xfId="8435"/>
    <cellStyle name="Total 2 5" xfId="8436"/>
    <cellStyle name="Total 2 5 2" xfId="8437"/>
    <cellStyle name="Total 2 5 3" xfId="8438"/>
    <cellStyle name="Total 2 6" xfId="8439"/>
    <cellStyle name="Total 2 6 2" xfId="8440"/>
    <cellStyle name="Total 2 6 3" xfId="8441"/>
    <cellStyle name="Total 2 7" xfId="8442"/>
    <cellStyle name="Total 2 7 2" xfId="8443"/>
    <cellStyle name="Total 2 7 3" xfId="8444"/>
    <cellStyle name="Total 2 8" xfId="8445"/>
    <cellStyle name="Total 2 8 2" xfId="8446"/>
    <cellStyle name="Total 2 8 3" xfId="8447"/>
    <cellStyle name="Total 2 9" xfId="8448"/>
    <cellStyle name="Total 2 9 2" xfId="8449"/>
    <cellStyle name="Total 2 9 3" xfId="8450"/>
    <cellStyle name="Total 20" xfId="8451"/>
    <cellStyle name="Total 20 2" xfId="8452"/>
    <cellStyle name="Total 21" xfId="8453"/>
    <cellStyle name="Total 21 2" xfId="8454"/>
    <cellStyle name="Total 22" xfId="8455"/>
    <cellStyle name="Total 22 2" xfId="8456"/>
    <cellStyle name="Total 23" xfId="8457"/>
    <cellStyle name="Total 23 2" xfId="8458"/>
    <cellStyle name="Total 24" xfId="8459"/>
    <cellStyle name="Total 24 2" xfId="8460"/>
    <cellStyle name="Total 25" xfId="8461"/>
    <cellStyle name="Total 25 2" xfId="8462"/>
    <cellStyle name="Total 26" xfId="8463"/>
    <cellStyle name="Total 26 2" xfId="8464"/>
    <cellStyle name="Total 27" xfId="8465"/>
    <cellStyle name="Total 27 2" xfId="8466"/>
    <cellStyle name="Total 28" xfId="8467"/>
    <cellStyle name="Total 28 2" xfId="8468"/>
    <cellStyle name="Total 29" xfId="8469"/>
    <cellStyle name="Total 29 2" xfId="8470"/>
    <cellStyle name="Total 3" xfId="8471"/>
    <cellStyle name="Total 3 2" xfId="8472"/>
    <cellStyle name="Total 3 2 2" xfId="8473"/>
    <cellStyle name="Total 3 2 3" xfId="8474"/>
    <cellStyle name="Total 3 3" xfId="8475"/>
    <cellStyle name="Total 3 3 2" xfId="8476"/>
    <cellStyle name="Total 3 4" xfId="8477"/>
    <cellStyle name="Total 3 4 2" xfId="8478"/>
    <cellStyle name="Total 3 5" xfId="8479"/>
    <cellStyle name="Total 3 6" xfId="8480"/>
    <cellStyle name="Total 30" xfId="8481"/>
    <cellStyle name="Total 30 2" xfId="8482"/>
    <cellStyle name="Total 31" xfId="8483"/>
    <cellStyle name="Total 31 2" xfId="8484"/>
    <cellStyle name="Total 32" xfId="8485"/>
    <cellStyle name="Total 32 2" xfId="8486"/>
    <cellStyle name="Total 33" xfId="8487"/>
    <cellStyle name="Total 33 2" xfId="8488"/>
    <cellStyle name="Total 34" xfId="8489"/>
    <cellStyle name="Total 34 2" xfId="8490"/>
    <cellStyle name="Total 35" xfId="8491"/>
    <cellStyle name="Total 35 2" xfId="8492"/>
    <cellStyle name="Total 36" xfId="8493"/>
    <cellStyle name="Total 36 2" xfId="8494"/>
    <cellStyle name="Total 37" xfId="8495"/>
    <cellStyle name="Total 37 2" xfId="8496"/>
    <cellStyle name="Total 38" xfId="8497"/>
    <cellStyle name="Total 38 2" xfId="8498"/>
    <cellStyle name="Total 39" xfId="8499"/>
    <cellStyle name="Total 39 2" xfId="8500"/>
    <cellStyle name="Total 4" xfId="8501"/>
    <cellStyle name="Total 4 2" xfId="8502"/>
    <cellStyle name="Total 4 3" xfId="8503"/>
    <cellStyle name="Total 40" xfId="8504"/>
    <cellStyle name="Total 40 2" xfId="8505"/>
    <cellStyle name="Total 41" xfId="8506"/>
    <cellStyle name="Total 41 2" xfId="8507"/>
    <cellStyle name="Total 42" xfId="8508"/>
    <cellStyle name="Total 42 2" xfId="8509"/>
    <cellStyle name="Total 5" xfId="8510"/>
    <cellStyle name="Total 5 2" xfId="8511"/>
    <cellStyle name="Total 5 3" xfId="8512"/>
    <cellStyle name="Total 6" xfId="8513"/>
    <cellStyle name="Total 6 2" xfId="8514"/>
    <cellStyle name="Total 7" xfId="8515"/>
    <cellStyle name="Total 7 2" xfId="8516"/>
    <cellStyle name="Total 8" xfId="8517"/>
    <cellStyle name="Total 8 2" xfId="8518"/>
    <cellStyle name="Total 9" xfId="8519"/>
    <cellStyle name="Total 9 2" xfId="8520"/>
    <cellStyle name="Überschrift" xfId="8521"/>
    <cellStyle name="Überschrift 1" xfId="8522"/>
    <cellStyle name="Überschrift 1 2" xfId="8523"/>
    <cellStyle name="Überschrift 2" xfId="8524"/>
    <cellStyle name="Überschrift 2 2" xfId="8525"/>
    <cellStyle name="Überschrift 3" xfId="8526"/>
    <cellStyle name="Überschrift 3 2" xfId="8527"/>
    <cellStyle name="Überschrift 4" xfId="8528"/>
    <cellStyle name="Überschrift 4 2" xfId="8529"/>
    <cellStyle name="Überschrift 5" xfId="8530"/>
    <cellStyle name="Valuutta_Layo9704" xfId="8531"/>
    <cellStyle name="Verknüpfte Zelle" xfId="8532"/>
    <cellStyle name="Verknüpfte Zelle 2" xfId="8533"/>
    <cellStyle name="Warnender Text" xfId="8534"/>
    <cellStyle name="Warnender Text 2" xfId="8535"/>
    <cellStyle name="Warning Text 10" xfId="8536"/>
    <cellStyle name="Warning Text 10 2" xfId="8537"/>
    <cellStyle name="Warning Text 11" xfId="8538"/>
    <cellStyle name="Warning Text 11 2" xfId="8539"/>
    <cellStyle name="Warning Text 12" xfId="8540"/>
    <cellStyle name="Warning Text 12 2" xfId="8541"/>
    <cellStyle name="Warning Text 13" xfId="8542"/>
    <cellStyle name="Warning Text 13 2" xfId="8543"/>
    <cellStyle name="Warning Text 14" xfId="8544"/>
    <cellStyle name="Warning Text 14 2" xfId="8545"/>
    <cellStyle name="Warning Text 15" xfId="8546"/>
    <cellStyle name="Warning Text 15 2" xfId="8547"/>
    <cellStyle name="Warning Text 16" xfId="8548"/>
    <cellStyle name="Warning Text 16 2" xfId="8549"/>
    <cellStyle name="Warning Text 17" xfId="8550"/>
    <cellStyle name="Warning Text 17 2" xfId="8551"/>
    <cellStyle name="Warning Text 18" xfId="8552"/>
    <cellStyle name="Warning Text 18 2" xfId="8553"/>
    <cellStyle name="Warning Text 19" xfId="8554"/>
    <cellStyle name="Warning Text 19 2" xfId="8555"/>
    <cellStyle name="Warning Text 2" xfId="8556"/>
    <cellStyle name="Warning Text 2 10" xfId="8557"/>
    <cellStyle name="Warning Text 2 10 2" xfId="8558"/>
    <cellStyle name="Warning Text 2 10 3" xfId="8559"/>
    <cellStyle name="Warning Text 2 11" xfId="8560"/>
    <cellStyle name="Warning Text 2 12" xfId="8561"/>
    <cellStyle name="Warning Text 2 2" xfId="8562"/>
    <cellStyle name="Warning Text 2 2 2" xfId="8563"/>
    <cellStyle name="Warning Text 2 2 3" xfId="8564"/>
    <cellStyle name="Warning Text 2 3" xfId="8565"/>
    <cellStyle name="Warning Text 2 3 2" xfId="8566"/>
    <cellStyle name="Warning Text 2 3 3" xfId="8567"/>
    <cellStyle name="Warning Text 2 4" xfId="8568"/>
    <cellStyle name="Warning Text 2 4 2" xfId="8569"/>
    <cellStyle name="Warning Text 2 4 3" xfId="8570"/>
    <cellStyle name="Warning Text 2 5" xfId="8571"/>
    <cellStyle name="Warning Text 2 5 2" xfId="8572"/>
    <cellStyle name="Warning Text 2 5 3" xfId="8573"/>
    <cellStyle name="Warning Text 2 6" xfId="8574"/>
    <cellStyle name="Warning Text 2 6 2" xfId="8575"/>
    <cellStyle name="Warning Text 2 6 3" xfId="8576"/>
    <cellStyle name="Warning Text 2 7" xfId="8577"/>
    <cellStyle name="Warning Text 2 7 2" xfId="8578"/>
    <cellStyle name="Warning Text 2 7 3" xfId="8579"/>
    <cellStyle name="Warning Text 2 8" xfId="8580"/>
    <cellStyle name="Warning Text 2 8 2" xfId="8581"/>
    <cellStyle name="Warning Text 2 8 3" xfId="8582"/>
    <cellStyle name="Warning Text 2 9" xfId="8583"/>
    <cellStyle name="Warning Text 2 9 2" xfId="8584"/>
    <cellStyle name="Warning Text 2 9 3" xfId="8585"/>
    <cellStyle name="Warning Text 20" xfId="8586"/>
    <cellStyle name="Warning Text 20 2" xfId="8587"/>
    <cellStyle name="Warning Text 21" xfId="8588"/>
    <cellStyle name="Warning Text 21 2" xfId="8589"/>
    <cellStyle name="Warning Text 22" xfId="8590"/>
    <cellStyle name="Warning Text 22 2" xfId="8591"/>
    <cellStyle name="Warning Text 23" xfId="8592"/>
    <cellStyle name="Warning Text 23 2" xfId="8593"/>
    <cellStyle name="Warning Text 24" xfId="8594"/>
    <cellStyle name="Warning Text 24 2" xfId="8595"/>
    <cellStyle name="Warning Text 25" xfId="8596"/>
    <cellStyle name="Warning Text 25 2" xfId="8597"/>
    <cellStyle name="Warning Text 26" xfId="8598"/>
    <cellStyle name="Warning Text 26 2" xfId="8599"/>
    <cellStyle name="Warning Text 27" xfId="8600"/>
    <cellStyle name="Warning Text 27 2" xfId="8601"/>
    <cellStyle name="Warning Text 28" xfId="8602"/>
    <cellStyle name="Warning Text 28 2" xfId="8603"/>
    <cellStyle name="Warning Text 29" xfId="8604"/>
    <cellStyle name="Warning Text 29 2" xfId="8605"/>
    <cellStyle name="Warning Text 3" xfId="8606"/>
    <cellStyle name="Warning Text 3 2" xfId="8607"/>
    <cellStyle name="Warning Text 3 2 2" xfId="8608"/>
    <cellStyle name="Warning Text 3 3" xfId="8609"/>
    <cellStyle name="Warning Text 3 4" xfId="8610"/>
    <cellStyle name="Warning Text 30" xfId="8611"/>
    <cellStyle name="Warning Text 30 2" xfId="8612"/>
    <cellStyle name="Warning Text 31" xfId="8613"/>
    <cellStyle name="Warning Text 31 2" xfId="8614"/>
    <cellStyle name="Warning Text 32" xfId="8615"/>
    <cellStyle name="Warning Text 32 2" xfId="8616"/>
    <cellStyle name="Warning Text 33" xfId="8617"/>
    <cellStyle name="Warning Text 33 2" xfId="8618"/>
    <cellStyle name="Warning Text 34" xfId="8619"/>
    <cellStyle name="Warning Text 34 2" xfId="8620"/>
    <cellStyle name="Warning Text 35" xfId="8621"/>
    <cellStyle name="Warning Text 35 2" xfId="8622"/>
    <cellStyle name="Warning Text 36" xfId="8623"/>
    <cellStyle name="Warning Text 36 2" xfId="8624"/>
    <cellStyle name="Warning Text 37" xfId="8625"/>
    <cellStyle name="Warning Text 37 2" xfId="8626"/>
    <cellStyle name="Warning Text 38" xfId="8627"/>
    <cellStyle name="Warning Text 38 2" xfId="8628"/>
    <cellStyle name="Warning Text 39" xfId="8629"/>
    <cellStyle name="Warning Text 39 2" xfId="8630"/>
    <cellStyle name="Warning Text 4" xfId="8631"/>
    <cellStyle name="Warning Text 4 2" xfId="8632"/>
    <cellStyle name="Warning Text 4 3" xfId="8633"/>
    <cellStyle name="Warning Text 40" xfId="8634"/>
    <cellStyle name="Warning Text 40 2" xfId="8635"/>
    <cellStyle name="Warning Text 41" xfId="8636"/>
    <cellStyle name="Warning Text 41 2" xfId="8637"/>
    <cellStyle name="Warning Text 5" xfId="8638"/>
    <cellStyle name="Warning Text 5 2" xfId="8639"/>
    <cellStyle name="Warning Text 5 3" xfId="8640"/>
    <cellStyle name="Warning Text 6" xfId="8641"/>
    <cellStyle name="Warning Text 6 2" xfId="8642"/>
    <cellStyle name="Warning Text 7" xfId="8643"/>
    <cellStyle name="Warning Text 7 2" xfId="8644"/>
    <cellStyle name="Warning Text 8" xfId="8645"/>
    <cellStyle name="Warning Text 8 2" xfId="8646"/>
    <cellStyle name="Warning Text 9" xfId="8647"/>
    <cellStyle name="Warning Text 9 2" xfId="8648"/>
    <cellStyle name="Zelle überprüfen" xfId="8649"/>
    <cellStyle name="Zelle überprüfen 2" xfId="8650"/>
    <cellStyle name="Гиперссылка" xfId="8651"/>
    <cellStyle name="Гиперссылка 2" xfId="8652"/>
    <cellStyle name="Обычный_2++" xfId="8653"/>
    <cellStyle name="已访问的超链接" xfId="8654"/>
    <cellStyle name="已访问的超链接 2" xfId="8655"/>
    <cellStyle name="已访问的超链接 3" xfId="8656"/>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tyles" Target="styles.xml"/><Relationship Id="rId23" Type="http://schemas.openxmlformats.org/officeDocument/2006/relationships/sharedStrings" Target="sharedStrings.xml"/><Relationship Id="rId22" Type="http://schemas.openxmlformats.org/officeDocument/2006/relationships/theme" Target="theme/theme1.xml"/><Relationship Id="rId21" Type="http://schemas.openxmlformats.org/officeDocument/2006/relationships/externalLink" Target="externalLinks/externalLink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0</xdr:colOff>
      <xdr:row>16</xdr:row>
      <xdr:rowOff>0</xdr:rowOff>
    </xdr:from>
    <xdr:to>
      <xdr:col>27</xdr:col>
      <xdr:colOff>531495</xdr:colOff>
      <xdr:row>70</xdr:row>
      <xdr:rowOff>45720</xdr:rowOff>
    </xdr:to>
    <xdr:pic>
      <xdr:nvPicPr>
        <xdr:cNvPr id="2" name="Picture 1"/>
        <xdr:cNvPicPr>
          <a:picLocks noChangeAspect="1"/>
        </xdr:cNvPicPr>
      </xdr:nvPicPr>
      <xdr:blipFill>
        <a:blip r:embed="rId1"/>
        <a:srcRect t="24951" r="27663"/>
        <a:stretch>
          <a:fillRect/>
        </a:stretch>
      </xdr:blipFill>
      <xdr:spPr>
        <a:xfrm>
          <a:off x="8464550" y="2778125"/>
          <a:ext cx="13637895" cy="86182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4" Type="http://schemas.openxmlformats.org/officeDocument/2006/relationships/hyperlink" Target="https://www.sciencedirect.com/science/article/pii/S019689041731052X" TargetMode="External"/><Relationship Id="rId3" Type="http://schemas.openxmlformats.org/officeDocument/2006/relationships/hyperlink" Target="https://oee.nrcan.gc.ca/corporate/statistics/neud/dpa/showTable.cfm?type=HB&amp;sector=agg&amp;juris=00&amp;year=2021&amp;rn=7&amp;page=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R28"/>
  <sheetViews>
    <sheetView zoomScale="85" zoomScaleNormal="85" workbookViewId="0">
      <selection activeCell="G23" sqref="G23"/>
    </sheetView>
  </sheetViews>
  <sheetFormatPr defaultColWidth="9" defaultRowHeight="12.5"/>
  <cols>
    <col min="1" max="2" width="10.7272727272727" customWidth="1"/>
    <col min="3" max="3" width="14.5454545454545" customWidth="1"/>
    <col min="4" max="4" width="41.5454545454545" customWidth="1"/>
  </cols>
  <sheetData>
    <row r="1" ht="21.75" customHeight="1" spans="1:11">
      <c r="A1" t="s">
        <v>0</v>
      </c>
      <c r="K1" s="21"/>
    </row>
    <row r="2" ht="14.5" spans="2:10">
      <c r="B2" s="176" t="s">
        <v>1</v>
      </c>
      <c r="C2" s="176"/>
      <c r="D2" s="177"/>
      <c r="E2" s="177"/>
      <c r="F2" s="177"/>
      <c r="G2" s="177"/>
      <c r="H2" s="177"/>
      <c r="I2" s="177"/>
      <c r="J2" s="121"/>
    </row>
    <row r="3" ht="15.25" spans="2:10">
      <c r="B3" s="191" t="s">
        <v>2</v>
      </c>
      <c r="C3" s="191" t="s">
        <v>3</v>
      </c>
      <c r="D3" s="191" t="s">
        <v>4</v>
      </c>
      <c r="E3" s="191" t="s">
        <v>5</v>
      </c>
      <c r="F3" s="191" t="s">
        <v>6</v>
      </c>
      <c r="G3" s="191" t="s">
        <v>7</v>
      </c>
      <c r="H3" s="191" t="s">
        <v>8</v>
      </c>
      <c r="I3" s="191" t="s">
        <v>9</v>
      </c>
      <c r="J3" s="121"/>
    </row>
    <row r="4" ht="14.5" spans="2:18">
      <c r="B4" s="177" t="s">
        <v>10</v>
      </c>
      <c r="C4" t="s">
        <v>11</v>
      </c>
      <c r="D4" s="177"/>
      <c r="E4" s="177" t="s">
        <v>12</v>
      </c>
      <c r="F4" s="177"/>
      <c r="H4" s="177"/>
      <c r="M4" s="177"/>
      <c r="N4" s="177"/>
      <c r="O4" s="177"/>
      <c r="P4" s="177"/>
      <c r="Q4" s="177"/>
      <c r="R4" s="177"/>
    </row>
    <row r="5" ht="14.5" spans="2:18">
      <c r="B5" s="177" t="s">
        <v>10</v>
      </c>
      <c r="C5" t="s">
        <v>13</v>
      </c>
      <c r="D5" s="177"/>
      <c r="E5" s="177" t="s">
        <v>12</v>
      </c>
      <c r="F5" s="177"/>
      <c r="G5" s="177" t="s">
        <v>14</v>
      </c>
      <c r="H5" s="177"/>
      <c r="I5" s="177" t="s">
        <v>15</v>
      </c>
      <c r="M5" s="177"/>
      <c r="N5" s="177"/>
      <c r="O5" s="177"/>
      <c r="P5" s="177"/>
      <c r="Q5" s="177"/>
      <c r="R5" s="177"/>
    </row>
    <row r="6" ht="14.5" spans="2:14">
      <c r="B6" s="177" t="s">
        <v>10</v>
      </c>
      <c r="C6" t="s">
        <v>16</v>
      </c>
      <c r="E6" s="177" t="s">
        <v>12</v>
      </c>
      <c r="G6" s="177" t="s">
        <v>17</v>
      </c>
      <c r="N6" s="177"/>
    </row>
    <row r="7" ht="17.25" customHeight="1" spans="2:18">
      <c r="B7" s="177" t="s">
        <v>10</v>
      </c>
      <c r="C7" t="s">
        <v>18</v>
      </c>
      <c r="D7" s="177"/>
      <c r="E7" s="177" t="s">
        <v>12</v>
      </c>
      <c r="F7" s="177"/>
      <c r="G7" s="177"/>
      <c r="H7" s="177"/>
      <c r="I7" s="177"/>
      <c r="M7" s="177"/>
      <c r="N7" s="177"/>
      <c r="O7" s="177"/>
      <c r="P7" s="177"/>
      <c r="Q7" s="177"/>
      <c r="R7" s="177"/>
    </row>
    <row r="8" ht="18" customHeight="1" spans="2:14">
      <c r="B8" s="177" t="s">
        <v>10</v>
      </c>
      <c r="C8" t="s">
        <v>19</v>
      </c>
      <c r="E8" s="177" t="s">
        <v>12</v>
      </c>
      <c r="N8" s="177"/>
    </row>
    <row r="9" ht="14.5" spans="2:14">
      <c r="B9" s="177" t="s">
        <v>10</v>
      </c>
      <c r="C9" t="s">
        <v>20</v>
      </c>
      <c r="E9" s="177" t="s">
        <v>12</v>
      </c>
      <c r="N9" s="177"/>
    </row>
    <row r="10" ht="14.5" spans="2:14">
      <c r="B10" s="177" t="s">
        <v>10</v>
      </c>
      <c r="C10" t="s">
        <v>21</v>
      </c>
      <c r="D10" s="177" t="s">
        <v>22</v>
      </c>
      <c r="E10" s="177" t="s">
        <v>12</v>
      </c>
      <c r="M10" s="177"/>
      <c r="N10" s="177"/>
    </row>
    <row r="11" ht="14.5" spans="2:14">
      <c r="B11" s="177" t="s">
        <v>10</v>
      </c>
      <c r="C11" t="s">
        <v>23</v>
      </c>
      <c r="D11" s="177" t="s">
        <v>24</v>
      </c>
      <c r="E11" s="177" t="s">
        <v>12</v>
      </c>
      <c r="M11" s="177"/>
      <c r="N11" s="177"/>
    </row>
    <row r="12" ht="14.5" spans="2:14">
      <c r="B12" s="177" t="s">
        <v>10</v>
      </c>
      <c r="C12" t="s">
        <v>25</v>
      </c>
      <c r="E12" s="177" t="s">
        <v>12</v>
      </c>
      <c r="N12" s="177"/>
    </row>
    <row r="13" ht="14.5" spans="2:14">
      <c r="B13" s="177" t="s">
        <v>10</v>
      </c>
      <c r="C13" t="s">
        <v>26</v>
      </c>
      <c r="E13" s="177" t="s">
        <v>12</v>
      </c>
      <c r="N13" s="177"/>
    </row>
    <row r="14" ht="14.5" spans="2:10">
      <c r="B14" s="192" t="s">
        <v>27</v>
      </c>
      <c r="C14" s="192" t="s">
        <v>28</v>
      </c>
      <c r="D14" s="192" t="s">
        <v>29</v>
      </c>
      <c r="E14" s="192" t="s">
        <v>30</v>
      </c>
      <c r="F14" s="192"/>
      <c r="G14" s="192"/>
      <c r="H14" s="192"/>
      <c r="I14" s="196"/>
      <c r="J14" s="121"/>
    </row>
    <row r="15" ht="14.5" spans="2:10">
      <c r="B15" s="193" t="s">
        <v>31</v>
      </c>
      <c r="C15" s="193" t="s">
        <v>32</v>
      </c>
      <c r="D15" s="193" t="s">
        <v>33</v>
      </c>
      <c r="E15" s="193" t="s">
        <v>12</v>
      </c>
      <c r="F15" s="177"/>
      <c r="G15" s="177"/>
      <c r="H15" s="177"/>
      <c r="I15" s="121"/>
      <c r="J15" s="121"/>
    </row>
    <row r="16" ht="14.5" spans="2:10">
      <c r="B16" s="193" t="s">
        <v>31</v>
      </c>
      <c r="C16" s="137" t="s">
        <v>34</v>
      </c>
      <c r="D16" s="121"/>
      <c r="E16" s="193" t="s">
        <v>12</v>
      </c>
      <c r="F16" s="177"/>
      <c r="G16" s="177"/>
      <c r="H16" s="177"/>
      <c r="I16" s="121"/>
      <c r="J16" s="121"/>
    </row>
    <row r="17" ht="14.5" spans="2:10">
      <c r="B17" s="193" t="s">
        <v>31</v>
      </c>
      <c r="C17" s="137" t="s">
        <v>35</v>
      </c>
      <c r="D17" s="121"/>
      <c r="E17" s="193" t="s">
        <v>12</v>
      </c>
      <c r="F17" s="121"/>
      <c r="G17" s="177"/>
      <c r="H17" s="177"/>
      <c r="I17" s="121"/>
      <c r="J17" s="121"/>
    </row>
    <row r="18" ht="14.5" spans="2:17">
      <c r="B18" t="s">
        <v>36</v>
      </c>
      <c r="H18" s="177"/>
      <c r="I18" s="121"/>
      <c r="M18" s="197" t="s">
        <v>31</v>
      </c>
      <c r="N18" s="198" t="s">
        <v>37</v>
      </c>
      <c r="O18" s="121"/>
      <c r="P18" s="197" t="s">
        <v>12</v>
      </c>
      <c r="Q18" s="121"/>
    </row>
    <row r="19" ht="14.5" spans="2:16">
      <c r="B19" s="193" t="s">
        <v>31</v>
      </c>
      <c r="C19" s="137" t="s">
        <v>38</v>
      </c>
      <c r="D19" s="121"/>
      <c r="E19" s="193" t="s">
        <v>12</v>
      </c>
      <c r="M19" s="197" t="s">
        <v>31</v>
      </c>
      <c r="N19" s="198" t="s">
        <v>39</v>
      </c>
      <c r="O19" s="199"/>
      <c r="P19" s="197" t="s">
        <v>12</v>
      </c>
    </row>
    <row r="20" ht="14.5" spans="2:5">
      <c r="B20" s="193" t="s">
        <v>31</v>
      </c>
      <c r="C20" s="137" t="s">
        <v>40</v>
      </c>
      <c r="D20" s="121"/>
      <c r="E20" s="193" t="s">
        <v>12</v>
      </c>
    </row>
    <row r="21" ht="14.5" spans="2:5">
      <c r="B21" s="193" t="s">
        <v>31</v>
      </c>
      <c r="C21" s="137" t="s">
        <v>41</v>
      </c>
      <c r="D21" s="121"/>
      <c r="E21" s="193" t="s">
        <v>12</v>
      </c>
    </row>
    <row r="22" ht="14.5" spans="2:5">
      <c r="B22" s="193" t="s">
        <v>31</v>
      </c>
      <c r="C22" s="137" t="s">
        <v>42</v>
      </c>
      <c r="D22" s="121"/>
      <c r="E22" s="193" t="s">
        <v>12</v>
      </c>
    </row>
    <row r="23" ht="14.5" spans="2:5">
      <c r="B23" s="193" t="s">
        <v>31</v>
      </c>
      <c r="C23" s="137" t="s">
        <v>43</v>
      </c>
      <c r="D23" s="121"/>
      <c r="E23" s="193" t="s">
        <v>12</v>
      </c>
    </row>
    <row r="24" spans="2:2">
      <c r="B24" t="s">
        <v>36</v>
      </c>
    </row>
    <row r="25" ht="14.5" spans="2:7">
      <c r="B25" t="s">
        <v>10</v>
      </c>
      <c r="C25" t="s">
        <v>44</v>
      </c>
      <c r="E25" t="s">
        <v>12</v>
      </c>
      <c r="G25" s="177"/>
    </row>
    <row r="28" ht="14.5" spans="3:8">
      <c r="C28" s="194"/>
      <c r="D28" s="194"/>
      <c r="E28" s="195"/>
      <c r="F28" s="21"/>
      <c r="G28" s="21"/>
      <c r="H28" s="21"/>
    </row>
  </sheetData>
  <pageMargins left="0.75" right="0.75" top="1" bottom="1" header="0.5" footer="0.5"/>
  <pageSetup paperSize="1"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8"/>
  <sheetViews>
    <sheetView zoomScale="40" zoomScaleNormal="40" workbookViewId="0">
      <selection activeCell="T34" sqref="T34"/>
    </sheetView>
  </sheetViews>
  <sheetFormatPr defaultColWidth="9" defaultRowHeight="12.5"/>
  <cols>
    <col min="2" max="2" width="39.1818181818182" customWidth="1"/>
    <col min="3" max="3" width="11.1818181818182" customWidth="1"/>
    <col min="4" max="5" width="15" customWidth="1"/>
    <col min="12" max="18" width="9" style="21"/>
  </cols>
  <sheetData>
    <row r="1" ht="14.5" spans="1:11">
      <c r="A1" s="31" t="s">
        <v>257</v>
      </c>
      <c r="B1" s="32"/>
      <c r="C1" s="33"/>
      <c r="D1" s="33"/>
      <c r="E1" s="33"/>
      <c r="F1" s="33"/>
      <c r="G1" s="33"/>
      <c r="H1" s="33"/>
      <c r="I1" s="33"/>
      <c r="J1" s="33"/>
      <c r="K1" s="33"/>
    </row>
    <row r="2" ht="14.5" spans="1:11">
      <c r="A2" s="34"/>
      <c r="B2" s="34"/>
      <c r="C2" s="34"/>
      <c r="D2" s="35" t="s">
        <v>258</v>
      </c>
      <c r="E2" s="34"/>
      <c r="F2" s="34"/>
      <c r="G2" s="34"/>
      <c r="H2" s="34"/>
      <c r="I2" s="34"/>
      <c r="J2" s="34"/>
      <c r="K2" s="34"/>
    </row>
    <row r="3" ht="14.5" spans="1:11">
      <c r="A3" s="33"/>
      <c r="B3" s="31" t="s">
        <v>48</v>
      </c>
      <c r="C3" s="31" t="s">
        <v>96</v>
      </c>
      <c r="D3" s="31" t="s">
        <v>97</v>
      </c>
      <c r="E3" s="36" t="s">
        <v>87</v>
      </c>
      <c r="F3" s="36" t="s">
        <v>88</v>
      </c>
      <c r="G3" s="36" t="s">
        <v>89</v>
      </c>
      <c r="H3" s="36" t="s">
        <v>90</v>
      </c>
      <c r="I3" s="36" t="s">
        <v>91</v>
      </c>
      <c r="J3" s="36" t="s">
        <v>92</v>
      </c>
      <c r="K3" s="36" t="s">
        <v>93</v>
      </c>
    </row>
    <row r="4" ht="16.25" spans="1:16">
      <c r="A4" s="33"/>
      <c r="B4" t="s">
        <v>77</v>
      </c>
      <c r="C4" t="s">
        <v>250</v>
      </c>
      <c r="D4" t="s">
        <v>26</v>
      </c>
      <c r="E4">
        <v>0.9</v>
      </c>
      <c r="F4">
        <f t="shared" ref="F4:K4" si="0">E4</f>
        <v>0.9</v>
      </c>
      <c r="G4">
        <f t="shared" si="0"/>
        <v>0.9</v>
      </c>
      <c r="H4">
        <f t="shared" si="0"/>
        <v>0.9</v>
      </c>
      <c r="I4">
        <f t="shared" si="0"/>
        <v>0.9</v>
      </c>
      <c r="J4">
        <f t="shared" si="0"/>
        <v>0.9</v>
      </c>
      <c r="K4">
        <f t="shared" si="0"/>
        <v>0.9</v>
      </c>
      <c r="L4" s="47"/>
      <c r="M4" s="47"/>
      <c r="N4" s="47"/>
      <c r="O4" s="47"/>
      <c r="P4" s="47"/>
    </row>
    <row r="5" ht="14.5" spans="3:3">
      <c r="C5" s="37"/>
    </row>
    <row r="10" spans="4:4">
      <c r="D10" s="14"/>
    </row>
    <row r="12" ht="14.5" spans="1:11">
      <c r="A12" s="34"/>
      <c r="B12" s="34"/>
      <c r="C12" s="34"/>
      <c r="D12" s="35" t="s">
        <v>259</v>
      </c>
      <c r="E12" s="34"/>
      <c r="F12" s="34"/>
      <c r="G12" s="34"/>
      <c r="H12" s="34"/>
      <c r="I12" s="34"/>
      <c r="J12" s="34"/>
      <c r="K12" s="34"/>
    </row>
    <row r="13" ht="14.5" spans="1:11">
      <c r="A13" s="33"/>
      <c r="B13" s="31" t="s">
        <v>48</v>
      </c>
      <c r="C13" s="31" t="s">
        <v>96</v>
      </c>
      <c r="D13" s="31" t="s">
        <v>97</v>
      </c>
      <c r="E13" s="36" t="s">
        <v>87</v>
      </c>
      <c r="F13" s="36" t="s">
        <v>88</v>
      </c>
      <c r="G13" s="36" t="s">
        <v>89</v>
      </c>
      <c r="H13" s="36" t="s">
        <v>90</v>
      </c>
      <c r="I13" s="36" t="s">
        <v>91</v>
      </c>
      <c r="J13" s="36" t="s">
        <v>92</v>
      </c>
      <c r="K13" s="36" t="s">
        <v>93</v>
      </c>
    </row>
    <row r="14" ht="13" spans="2:11">
      <c r="B14" t="s">
        <v>77</v>
      </c>
      <c r="C14" t="s">
        <v>250</v>
      </c>
      <c r="D14" t="s">
        <v>26</v>
      </c>
      <c r="E14" s="38">
        <v>1</v>
      </c>
      <c r="F14" s="38">
        <v>1</v>
      </c>
      <c r="G14" s="38">
        <v>1</v>
      </c>
      <c r="H14" s="38">
        <v>1</v>
      </c>
      <c r="I14" s="38">
        <v>1</v>
      </c>
      <c r="J14" s="38">
        <v>1</v>
      </c>
      <c r="K14" s="38">
        <v>1</v>
      </c>
    </row>
    <row r="19" ht="14.5" spans="1:11">
      <c r="A19" s="21"/>
      <c r="B19" s="33"/>
      <c r="C19" s="33"/>
      <c r="D19" s="32"/>
      <c r="E19" s="33"/>
      <c r="F19" s="33"/>
      <c r="G19" s="33"/>
      <c r="H19" s="33"/>
      <c r="I19" s="33"/>
      <c r="J19" s="33"/>
      <c r="K19" s="33"/>
    </row>
    <row r="20" ht="14.5" spans="1:11">
      <c r="A20" s="21"/>
      <c r="B20" s="32"/>
      <c r="C20" s="32"/>
      <c r="D20" s="32"/>
      <c r="E20" s="39"/>
      <c r="F20" s="39"/>
      <c r="G20" s="39"/>
      <c r="H20" s="39"/>
      <c r="I20" s="39"/>
      <c r="J20" s="39"/>
      <c r="K20" s="39"/>
    </row>
    <row r="21" ht="14.5" spans="1:11">
      <c r="A21" s="40"/>
      <c r="B21" s="34"/>
      <c r="C21" s="34"/>
      <c r="D21" s="35" t="s">
        <v>260</v>
      </c>
      <c r="E21" s="34"/>
      <c r="F21" s="34"/>
      <c r="G21" s="34"/>
      <c r="H21" s="34"/>
      <c r="I21" s="34"/>
      <c r="J21" s="34"/>
      <c r="K21" s="34"/>
    </row>
    <row r="22" ht="14.5" spans="2:11">
      <c r="B22" s="31" t="s">
        <v>48</v>
      </c>
      <c r="C22" s="31" t="s">
        <v>96</v>
      </c>
      <c r="D22" s="31" t="s">
        <v>97</v>
      </c>
      <c r="E22" s="36" t="s">
        <v>87</v>
      </c>
      <c r="F22" s="36" t="s">
        <v>88</v>
      </c>
      <c r="G22" s="36" t="s">
        <v>89</v>
      </c>
      <c r="H22" s="36" t="s">
        <v>90</v>
      </c>
      <c r="I22" s="36" t="s">
        <v>91</v>
      </c>
      <c r="J22" s="36" t="s">
        <v>92</v>
      </c>
      <c r="K22" s="36" t="s">
        <v>93</v>
      </c>
    </row>
    <row r="23" spans="2:11">
      <c r="B23" t="s">
        <v>77</v>
      </c>
      <c r="C23" t="s">
        <v>250</v>
      </c>
      <c r="D23" t="s">
        <v>26</v>
      </c>
      <c r="E23" s="31">
        <v>33</v>
      </c>
      <c r="F23" s="31">
        <f t="shared" ref="F23:K23" si="1">E23</f>
        <v>33</v>
      </c>
      <c r="G23" s="31">
        <f t="shared" si="1"/>
        <v>33</v>
      </c>
      <c r="H23" s="31">
        <f t="shared" si="1"/>
        <v>33</v>
      </c>
      <c r="I23" s="31">
        <f t="shared" si="1"/>
        <v>33</v>
      </c>
      <c r="J23" s="31">
        <f t="shared" si="1"/>
        <v>33</v>
      </c>
      <c r="K23" s="31">
        <f t="shared" si="1"/>
        <v>33</v>
      </c>
    </row>
    <row r="31" ht="14.5" spans="1:11">
      <c r="A31" s="33"/>
      <c r="B31" s="31"/>
      <c r="C31" s="33"/>
      <c r="D31" s="33"/>
      <c r="E31" s="33"/>
      <c r="F31" s="33"/>
      <c r="G31" s="33"/>
      <c r="H31" s="33"/>
      <c r="I31" s="33"/>
      <c r="J31" s="33"/>
      <c r="K31" s="33"/>
    </row>
    <row r="32" ht="14.5" spans="1:11">
      <c r="A32" s="33"/>
      <c r="B32" s="34"/>
      <c r="C32" s="34"/>
      <c r="D32" s="35" t="s">
        <v>261</v>
      </c>
      <c r="E32" s="34"/>
      <c r="F32" s="34"/>
      <c r="G32" s="34"/>
      <c r="H32" s="34"/>
      <c r="I32" s="34"/>
      <c r="J32" s="34"/>
      <c r="K32" s="34"/>
    </row>
    <row r="33" ht="14.5" spans="1:11">
      <c r="A33" s="33"/>
      <c r="B33" s="31" t="s">
        <v>48</v>
      </c>
      <c r="C33" s="31" t="s">
        <v>96</v>
      </c>
      <c r="D33" s="31" t="s">
        <v>97</v>
      </c>
      <c r="E33" s="36" t="s">
        <v>87</v>
      </c>
      <c r="F33" s="36" t="s">
        <v>88</v>
      </c>
      <c r="G33" s="36" t="s">
        <v>89</v>
      </c>
      <c r="H33" s="36" t="s">
        <v>90</v>
      </c>
      <c r="I33" s="36" t="s">
        <v>91</v>
      </c>
      <c r="J33" s="36" t="s">
        <v>92</v>
      </c>
      <c r="K33" s="36" t="s">
        <v>93</v>
      </c>
    </row>
    <row r="34" ht="14.5" spans="1:11">
      <c r="A34" s="33"/>
      <c r="B34" t="s">
        <v>77</v>
      </c>
      <c r="C34" t="s">
        <v>250</v>
      </c>
      <c r="D34" t="s">
        <v>26</v>
      </c>
      <c r="E34" s="31">
        <v>0.905</v>
      </c>
      <c r="F34" s="31">
        <v>0.905</v>
      </c>
      <c r="G34" s="31">
        <v>0.905</v>
      </c>
      <c r="H34" s="31">
        <v>0.905</v>
      </c>
      <c r="I34" s="31">
        <v>0.905</v>
      </c>
      <c r="J34" s="31">
        <v>0.905</v>
      </c>
      <c r="K34" s="31">
        <v>0.905</v>
      </c>
    </row>
    <row r="35" ht="14.5" spans="1:11">
      <c r="A35" s="33"/>
      <c r="B35" s="33"/>
      <c r="C35" s="32"/>
      <c r="D35" s="33"/>
      <c r="E35" s="33"/>
      <c r="F35" s="41"/>
      <c r="G35" s="41"/>
      <c r="H35" s="41"/>
      <c r="I35" s="41"/>
      <c r="J35" s="41"/>
      <c r="K35" s="41"/>
    </row>
    <row r="36" ht="14.5" spans="1:11">
      <c r="A36" s="33"/>
      <c r="B36" s="33"/>
      <c r="C36" s="32"/>
      <c r="D36" s="33"/>
      <c r="E36" s="33"/>
      <c r="F36" s="42"/>
      <c r="G36" s="42"/>
      <c r="H36" s="42"/>
      <c r="I36" s="42"/>
      <c r="J36" s="42"/>
      <c r="K36" s="42"/>
    </row>
    <row r="37" ht="14.5" spans="1:1">
      <c r="A37" s="33"/>
    </row>
    <row r="38" ht="14.5" spans="1:1">
      <c r="A38" s="33"/>
    </row>
    <row r="39" ht="14.5" spans="1:11">
      <c r="A39" s="43"/>
      <c r="B39" s="43"/>
      <c r="C39" s="44"/>
      <c r="D39" s="43"/>
      <c r="E39" s="43"/>
      <c r="F39" s="45"/>
      <c r="G39" s="45"/>
      <c r="H39" s="45"/>
      <c r="I39" s="45"/>
      <c r="J39" s="45"/>
      <c r="K39" s="45"/>
    </row>
    <row r="40" spans="1:11">
      <c r="A40" s="21"/>
      <c r="B40" s="21"/>
      <c r="C40" s="21"/>
      <c r="D40" s="21"/>
      <c r="E40" s="21"/>
      <c r="F40" s="21"/>
      <c r="G40" s="21"/>
      <c r="H40" s="21"/>
      <c r="I40" s="21"/>
      <c r="J40" s="21"/>
      <c r="K40" s="21"/>
    </row>
    <row r="41" spans="1:11">
      <c r="A41" s="21"/>
      <c r="B41" s="21"/>
      <c r="C41" s="21"/>
      <c r="D41" s="21"/>
      <c r="E41" s="21"/>
      <c r="F41" s="21"/>
      <c r="G41" s="21"/>
      <c r="H41" s="21"/>
      <c r="I41" s="21"/>
      <c r="J41" s="21"/>
      <c r="K41" s="21"/>
    </row>
    <row r="42" ht="14.5" spans="1:11">
      <c r="A42" s="33"/>
      <c r="B42" s="33"/>
      <c r="C42" s="33"/>
      <c r="D42" s="37" t="s">
        <v>262</v>
      </c>
      <c r="E42" s="32"/>
      <c r="F42" s="33"/>
      <c r="G42" s="33"/>
      <c r="H42" s="33"/>
      <c r="I42" s="33"/>
      <c r="J42" s="33"/>
      <c r="K42" s="33"/>
    </row>
    <row r="43" ht="14.5" spans="1:11">
      <c r="A43" s="33"/>
      <c r="B43" s="31" t="s">
        <v>48</v>
      </c>
      <c r="C43" s="31" t="s">
        <v>96</v>
      </c>
      <c r="D43" s="31" t="s">
        <v>97</v>
      </c>
      <c r="E43" s="36" t="s">
        <v>87</v>
      </c>
      <c r="F43" s="36" t="s">
        <v>88</v>
      </c>
      <c r="G43" s="36" t="s">
        <v>89</v>
      </c>
      <c r="H43" s="36" t="s">
        <v>90</v>
      </c>
      <c r="I43" s="36" t="s">
        <v>91</v>
      </c>
      <c r="J43" s="36" t="s">
        <v>92</v>
      </c>
      <c r="K43" s="36" t="s">
        <v>93</v>
      </c>
    </row>
    <row r="44" ht="14.5" spans="1:11">
      <c r="A44" s="33"/>
      <c r="B44" t="s">
        <v>263</v>
      </c>
      <c r="C44" t="s">
        <v>251</v>
      </c>
      <c r="D44" t="s">
        <v>26</v>
      </c>
      <c r="E44" s="31">
        <f t="shared" ref="E44:I44" si="2">(112+95)/2</f>
        <v>103.5</v>
      </c>
      <c r="F44" s="31">
        <f t="shared" ref="F44:J44" si="3">E44</f>
        <v>103.5</v>
      </c>
      <c r="G44" s="31">
        <f t="shared" si="2"/>
        <v>103.5</v>
      </c>
      <c r="H44" s="31">
        <f t="shared" si="3"/>
        <v>103.5</v>
      </c>
      <c r="I44" s="31">
        <f t="shared" si="2"/>
        <v>103.5</v>
      </c>
      <c r="J44" s="31">
        <f t="shared" si="3"/>
        <v>103.5</v>
      </c>
      <c r="K44" s="31">
        <f>(112+95)/2</f>
        <v>103.5</v>
      </c>
    </row>
    <row r="45" ht="14.5" spans="1:11">
      <c r="A45" s="33"/>
      <c r="B45" t="s">
        <v>264</v>
      </c>
      <c r="C45" s="37" t="s">
        <v>253</v>
      </c>
      <c r="D45" t="s">
        <v>26</v>
      </c>
      <c r="E45">
        <f t="shared" ref="E45:K45" si="4">E44</f>
        <v>103.5</v>
      </c>
      <c r="F45">
        <f t="shared" si="4"/>
        <v>103.5</v>
      </c>
      <c r="G45">
        <f t="shared" si="4"/>
        <v>103.5</v>
      </c>
      <c r="H45">
        <f t="shared" si="4"/>
        <v>103.5</v>
      </c>
      <c r="I45">
        <f t="shared" si="4"/>
        <v>103.5</v>
      </c>
      <c r="J45">
        <f t="shared" si="4"/>
        <v>103.5</v>
      </c>
      <c r="K45">
        <f t="shared" si="4"/>
        <v>103.5</v>
      </c>
    </row>
    <row r="46" ht="14.5" spans="1:11">
      <c r="A46" s="33"/>
      <c r="B46" t="s">
        <v>77</v>
      </c>
      <c r="C46" t="s">
        <v>250</v>
      </c>
      <c r="D46" t="s">
        <v>26</v>
      </c>
      <c r="E46">
        <f t="shared" ref="E46:K46" si="5">E45</f>
        <v>103.5</v>
      </c>
      <c r="F46">
        <f t="shared" si="5"/>
        <v>103.5</v>
      </c>
      <c r="G46">
        <f t="shared" si="5"/>
        <v>103.5</v>
      </c>
      <c r="H46">
        <f t="shared" si="5"/>
        <v>103.5</v>
      </c>
      <c r="I46">
        <f t="shared" si="5"/>
        <v>103.5</v>
      </c>
      <c r="J46">
        <f t="shared" si="5"/>
        <v>103.5</v>
      </c>
      <c r="K46">
        <f t="shared" si="5"/>
        <v>103.5</v>
      </c>
    </row>
    <row r="47" ht="14.5" spans="1:11">
      <c r="A47" s="33"/>
      <c r="B47" s="33"/>
      <c r="C47" s="32"/>
      <c r="D47" s="32"/>
      <c r="E47" s="32"/>
      <c r="F47" s="33"/>
      <c r="G47" s="33"/>
      <c r="H47" s="33"/>
      <c r="I47" s="33"/>
      <c r="J47" s="33"/>
      <c r="K47" s="33"/>
    </row>
    <row r="48" ht="14.5" spans="1:11">
      <c r="A48" s="33"/>
      <c r="B48" s="33"/>
      <c r="C48" s="32"/>
      <c r="D48" s="46"/>
      <c r="E48" s="32"/>
      <c r="F48" s="33"/>
      <c r="G48" s="33"/>
      <c r="H48" s="33"/>
      <c r="I48" s="33"/>
      <c r="J48" s="33"/>
      <c r="K48" s="33"/>
    </row>
    <row r="49" ht="14.5" spans="1:11">
      <c r="A49" s="33"/>
      <c r="B49" s="33"/>
      <c r="C49" s="32"/>
      <c r="D49" s="32"/>
      <c r="E49" s="32"/>
      <c r="F49" s="32"/>
      <c r="G49" s="32"/>
      <c r="H49" s="32"/>
      <c r="I49" s="32"/>
      <c r="J49" s="32"/>
      <c r="K49" s="32"/>
    </row>
    <row r="50" ht="14.5" spans="1:11">
      <c r="A50" s="33"/>
      <c r="B50" s="33"/>
      <c r="C50" s="32"/>
      <c r="D50" s="32"/>
      <c r="E50" s="32"/>
      <c r="F50" s="33"/>
      <c r="G50" s="33"/>
      <c r="H50" s="33"/>
      <c r="I50" s="33"/>
      <c r="J50" s="33"/>
      <c r="K50" s="33"/>
    </row>
    <row r="51" ht="14.5" spans="1:11">
      <c r="A51" s="33"/>
      <c r="B51" s="33"/>
      <c r="C51" s="33"/>
      <c r="D51" s="33"/>
      <c r="E51" s="32"/>
      <c r="F51" s="33"/>
      <c r="G51" s="33"/>
      <c r="H51" s="33"/>
      <c r="I51" s="33"/>
      <c r="J51" s="33"/>
      <c r="K51" s="33"/>
    </row>
    <row r="52" ht="14.5" spans="1:11">
      <c r="A52" s="33"/>
      <c r="B52" s="33"/>
      <c r="C52" s="32"/>
      <c r="D52" s="32"/>
      <c r="E52" s="33"/>
      <c r="F52" s="33"/>
      <c r="G52" s="33"/>
      <c r="H52" s="33"/>
      <c r="I52" s="33"/>
      <c r="J52" s="33"/>
      <c r="K52" s="33"/>
    </row>
    <row r="53" ht="14.5" spans="1:11">
      <c r="A53" s="32"/>
      <c r="B53" s="32"/>
      <c r="C53" s="33"/>
      <c r="D53" s="33"/>
      <c r="E53" s="32"/>
      <c r="F53" s="33"/>
      <c r="G53" s="33"/>
      <c r="H53" s="33"/>
      <c r="I53" s="33"/>
      <c r="J53" s="33"/>
      <c r="K53" s="33"/>
    </row>
    <row r="54" ht="14.5" spans="1:11">
      <c r="A54" s="32"/>
      <c r="B54" s="32"/>
      <c r="C54" s="32"/>
      <c r="D54" s="33"/>
      <c r="E54" s="33"/>
      <c r="F54" s="33"/>
      <c r="G54" s="33"/>
      <c r="H54" s="33"/>
      <c r="I54" s="33"/>
      <c r="J54" s="33"/>
      <c r="K54" s="33"/>
    </row>
    <row r="55" ht="14.5" spans="1:11">
      <c r="A55" s="32"/>
      <c r="B55" s="32"/>
      <c r="C55" s="32"/>
      <c r="D55" s="33"/>
      <c r="E55" s="33"/>
      <c r="F55" s="33"/>
      <c r="G55" s="33"/>
      <c r="H55" s="33"/>
      <c r="I55" s="33"/>
      <c r="J55" s="33"/>
      <c r="K55" s="33"/>
    </row>
    <row r="56" ht="14.5" spans="1:11">
      <c r="A56" s="32"/>
      <c r="B56" s="32"/>
      <c r="C56" s="33"/>
      <c r="D56" s="33"/>
      <c r="E56" s="32"/>
      <c r="F56" s="33"/>
      <c r="G56" s="33"/>
      <c r="H56" s="33"/>
      <c r="I56" s="33"/>
      <c r="J56" s="33"/>
      <c r="K56" s="33"/>
    </row>
    <row r="57" ht="14.5" spans="1:11">
      <c r="A57" s="32"/>
      <c r="B57" s="32"/>
      <c r="C57" s="32"/>
      <c r="D57" s="32"/>
      <c r="E57" s="32"/>
      <c r="F57" s="39"/>
      <c r="G57" s="39"/>
      <c r="H57" s="39"/>
      <c r="I57" s="39"/>
      <c r="J57" s="39"/>
      <c r="K57" s="39"/>
    </row>
    <row r="58" ht="14.5" spans="1:11">
      <c r="A58" s="21"/>
      <c r="B58" s="21"/>
      <c r="C58" s="32"/>
      <c r="D58" s="33"/>
      <c r="E58" s="33"/>
      <c r="F58" s="32"/>
      <c r="G58" s="32"/>
      <c r="H58" s="32"/>
      <c r="I58" s="32"/>
      <c r="J58" s="32"/>
      <c r="K58" s="32"/>
    </row>
    <row r="59" ht="14.5" spans="1:11">
      <c r="A59" s="32"/>
      <c r="B59" s="32"/>
      <c r="C59" s="32"/>
      <c r="D59" s="33"/>
      <c r="E59" s="33"/>
      <c r="F59" s="32"/>
      <c r="G59" s="32"/>
      <c r="H59" s="32"/>
      <c r="I59" s="32"/>
      <c r="J59" s="32"/>
      <c r="K59" s="32"/>
    </row>
    <row r="60" ht="14.5" spans="1:11">
      <c r="A60" s="32"/>
      <c r="B60" s="32"/>
      <c r="C60" s="32"/>
      <c r="D60" s="33"/>
      <c r="E60" s="33"/>
      <c r="F60" s="32"/>
      <c r="G60" s="32"/>
      <c r="H60" s="32"/>
      <c r="I60" s="32"/>
      <c r="J60" s="32"/>
      <c r="K60" s="32"/>
    </row>
    <row r="61" ht="14.5" spans="1:11">
      <c r="A61" s="32"/>
      <c r="B61" s="32"/>
      <c r="C61" s="32"/>
      <c r="D61" s="33"/>
      <c r="E61" s="33"/>
      <c r="F61" s="32"/>
      <c r="G61" s="32"/>
      <c r="H61" s="32"/>
      <c r="I61" s="32"/>
      <c r="J61" s="32"/>
      <c r="K61" s="32"/>
    </row>
    <row r="62" ht="14.5" spans="1:11">
      <c r="A62" s="32"/>
      <c r="B62" s="32"/>
      <c r="C62" s="32"/>
      <c r="D62" s="33"/>
      <c r="E62" s="33"/>
      <c r="F62" s="32"/>
      <c r="G62" s="32"/>
      <c r="H62" s="32"/>
      <c r="I62" s="32"/>
      <c r="J62" s="32"/>
      <c r="K62" s="32"/>
    </row>
    <row r="63" ht="14.5" spans="1:11">
      <c r="A63" s="32"/>
      <c r="B63" s="32"/>
      <c r="C63" s="32"/>
      <c r="D63" s="33"/>
      <c r="E63" s="33"/>
      <c r="F63" s="32"/>
      <c r="G63" s="32"/>
      <c r="H63" s="32"/>
      <c r="I63" s="32"/>
      <c r="J63" s="32"/>
      <c r="K63" s="32"/>
    </row>
    <row r="64" ht="14.5" spans="1:11">
      <c r="A64" s="32"/>
      <c r="B64" s="32"/>
      <c r="C64" s="32"/>
      <c r="D64" s="33"/>
      <c r="E64" s="33"/>
      <c r="F64" s="32"/>
      <c r="G64" s="32"/>
      <c r="H64" s="32"/>
      <c r="I64" s="32"/>
      <c r="J64" s="32"/>
      <c r="K64" s="32"/>
    </row>
    <row r="65" spans="1:11">
      <c r="A65" s="32"/>
      <c r="B65" s="32"/>
      <c r="C65" s="21"/>
      <c r="D65" s="21"/>
      <c r="E65" s="21"/>
      <c r="F65" s="21"/>
      <c r="G65" s="21"/>
      <c r="H65" s="21"/>
      <c r="I65" s="21"/>
      <c r="J65" s="21"/>
      <c r="K65" s="21"/>
    </row>
    <row r="66" ht="14.5" spans="1:11">
      <c r="A66" s="32"/>
      <c r="B66" s="32"/>
      <c r="C66" s="33"/>
      <c r="D66" s="33"/>
      <c r="E66" s="32"/>
      <c r="F66" s="33"/>
      <c r="G66" s="33"/>
      <c r="H66" s="33"/>
      <c r="I66" s="33"/>
      <c r="J66" s="33"/>
      <c r="K66" s="33"/>
    </row>
    <row r="67" ht="14.5" spans="1:11">
      <c r="A67" s="32"/>
      <c r="B67" s="32"/>
      <c r="C67" s="32"/>
      <c r="D67" s="32"/>
      <c r="E67" s="32"/>
      <c r="F67" s="39"/>
      <c r="G67" s="39"/>
      <c r="H67" s="39"/>
      <c r="I67" s="39"/>
      <c r="J67" s="39"/>
      <c r="K67" s="39"/>
    </row>
    <row r="68" ht="13" spans="1:11">
      <c r="A68" s="32"/>
      <c r="B68" s="32"/>
      <c r="C68" s="32"/>
      <c r="D68" s="46"/>
      <c r="E68" s="32"/>
      <c r="F68" s="32"/>
      <c r="G68" s="32"/>
      <c r="H68" s="32"/>
      <c r="I68" s="32"/>
      <c r="J68" s="32"/>
      <c r="K68" s="32"/>
    </row>
    <row r="69" spans="1:11">
      <c r="A69" s="32"/>
      <c r="B69" s="32"/>
      <c r="C69" s="32"/>
      <c r="D69" s="21"/>
      <c r="E69" s="21"/>
      <c r="F69" s="21"/>
      <c r="G69" s="21"/>
      <c r="H69" s="21"/>
      <c r="I69" s="21"/>
      <c r="J69" s="21"/>
      <c r="K69" s="21"/>
    </row>
    <row r="70" spans="1:11">
      <c r="A70" s="32"/>
      <c r="B70" s="32"/>
      <c r="C70" s="32"/>
      <c r="D70" s="21"/>
      <c r="E70" s="21"/>
      <c r="F70" s="21"/>
      <c r="G70" s="21"/>
      <c r="H70" s="21"/>
      <c r="I70" s="21"/>
      <c r="J70" s="21"/>
      <c r="K70" s="21"/>
    </row>
    <row r="71" spans="1:11">
      <c r="A71" s="32"/>
      <c r="B71" s="32"/>
      <c r="C71" s="32"/>
      <c r="D71" s="21"/>
      <c r="E71" s="21"/>
      <c r="F71" s="21"/>
      <c r="G71" s="21"/>
      <c r="H71" s="21"/>
      <c r="I71" s="21"/>
      <c r="J71" s="21"/>
      <c r="K71" s="21"/>
    </row>
    <row r="72" ht="14.5" spans="1:11">
      <c r="A72" s="32"/>
      <c r="B72" s="32"/>
      <c r="C72" s="33"/>
      <c r="D72" s="33"/>
      <c r="E72" s="32"/>
      <c r="F72" s="33"/>
      <c r="G72" s="33"/>
      <c r="H72" s="33"/>
      <c r="I72" s="33"/>
      <c r="J72" s="33"/>
      <c r="K72" s="33"/>
    </row>
    <row r="73" ht="14.5" spans="1:11">
      <c r="A73" s="32"/>
      <c r="B73" s="32"/>
      <c r="C73" s="32"/>
      <c r="D73" s="32"/>
      <c r="E73" s="32"/>
      <c r="F73" s="39"/>
      <c r="G73" s="39"/>
      <c r="H73" s="39"/>
      <c r="I73" s="39"/>
      <c r="J73" s="39"/>
      <c r="K73" s="39"/>
    </row>
    <row r="74" ht="14.5" spans="1:11">
      <c r="A74" s="21"/>
      <c r="B74" s="21"/>
      <c r="C74" s="32"/>
      <c r="D74" s="33"/>
      <c r="E74" s="33"/>
      <c r="F74" s="32"/>
      <c r="G74" s="32"/>
      <c r="H74" s="32"/>
      <c r="I74" s="32"/>
      <c r="J74" s="32"/>
      <c r="K74" s="32"/>
    </row>
    <row r="75" ht="14.5" spans="1:11">
      <c r="A75" s="32"/>
      <c r="B75" s="32"/>
      <c r="C75" s="32"/>
      <c r="D75" s="33"/>
      <c r="E75" s="33"/>
      <c r="F75" s="32"/>
      <c r="G75" s="32"/>
      <c r="H75" s="32"/>
      <c r="I75" s="32"/>
      <c r="J75" s="32"/>
      <c r="K75" s="32"/>
    </row>
    <row r="76" ht="14.5" spans="1:11">
      <c r="A76" s="32"/>
      <c r="B76" s="32"/>
      <c r="C76" s="32"/>
      <c r="D76" s="33"/>
      <c r="E76" s="33"/>
      <c r="F76" s="32"/>
      <c r="G76" s="32"/>
      <c r="H76" s="32"/>
      <c r="I76" s="32"/>
      <c r="J76" s="32"/>
      <c r="K76" s="32"/>
    </row>
    <row r="77" ht="14.5" spans="1:11">
      <c r="A77" s="32"/>
      <c r="B77" s="32"/>
      <c r="C77" s="31"/>
      <c r="D77" s="33"/>
      <c r="E77" s="33"/>
      <c r="F77" s="31"/>
      <c r="G77" s="31"/>
      <c r="H77" s="31"/>
      <c r="I77" s="31"/>
      <c r="J77" s="31"/>
      <c r="K77" s="31"/>
    </row>
    <row r="78" ht="14.5" spans="1:11">
      <c r="A78" s="32"/>
      <c r="B78" s="32"/>
      <c r="C78" s="31"/>
      <c r="D78" s="33"/>
      <c r="E78" s="33"/>
      <c r="F78" s="31"/>
      <c r="G78" s="31"/>
      <c r="H78" s="31"/>
      <c r="I78" s="31"/>
      <c r="J78" s="31"/>
      <c r="K78" s="31"/>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15"/>
  <sheetViews>
    <sheetView zoomScale="70" zoomScaleNormal="70" workbookViewId="0">
      <selection activeCell="D27" sqref="D27"/>
    </sheetView>
  </sheetViews>
  <sheetFormatPr defaultColWidth="9" defaultRowHeight="12.5"/>
  <cols>
    <col min="2" max="2" width="50.1818181818182" customWidth="1"/>
    <col min="3" max="3" width="12.4545454545455" customWidth="1"/>
    <col min="4" max="6" width="12.8181818181818"/>
    <col min="7" max="7" width="11.0909090909091" customWidth="1"/>
    <col min="8" max="9" width="12.8181818181818"/>
  </cols>
  <sheetData>
    <row r="1" spans="4:4">
      <c r="D1" s="21"/>
    </row>
    <row r="2" ht="14.5" spans="2:21">
      <c r="B2" s="22"/>
      <c r="C2" s="23"/>
      <c r="D2" s="23"/>
      <c r="E2" s="23"/>
      <c r="F2" s="23"/>
      <c r="G2" s="23"/>
      <c r="H2" s="23"/>
      <c r="I2" s="23"/>
      <c r="J2" s="23"/>
      <c r="K2" s="23"/>
      <c r="L2" s="23"/>
      <c r="M2" s="23"/>
      <c r="N2" s="23"/>
      <c r="O2" s="23"/>
      <c r="P2" s="23"/>
      <c r="Q2" s="23"/>
      <c r="R2" s="23"/>
      <c r="S2" s="23"/>
      <c r="T2" s="23"/>
      <c r="U2" s="23"/>
    </row>
    <row r="3" ht="14.5" spans="2:21">
      <c r="B3" s="23"/>
      <c r="C3" s="23"/>
      <c r="D3" s="23"/>
      <c r="E3" s="23"/>
      <c r="F3" s="23"/>
      <c r="G3" s="23"/>
      <c r="H3" s="23"/>
      <c r="I3" s="23"/>
      <c r="J3" s="23"/>
      <c r="K3" s="23"/>
      <c r="L3" s="23"/>
      <c r="M3" s="23"/>
      <c r="N3" s="23"/>
      <c r="O3" s="23"/>
      <c r="P3" s="23"/>
      <c r="Q3" s="23"/>
      <c r="R3" s="23"/>
      <c r="S3" s="23"/>
      <c r="T3" s="23"/>
      <c r="U3" s="23"/>
    </row>
    <row r="4" s="20" customFormat="1" ht="14.5" spans="2:21">
      <c r="B4" s="24"/>
      <c r="C4" s="24"/>
      <c r="D4" s="25"/>
      <c r="E4" s="25"/>
      <c r="F4" s="25"/>
      <c r="G4" s="25"/>
      <c r="H4" s="25"/>
      <c r="I4" s="25"/>
      <c r="J4" s="25"/>
      <c r="K4" s="25"/>
      <c r="L4" s="25"/>
      <c r="M4" s="25"/>
      <c r="N4" s="25"/>
      <c r="O4" s="25"/>
      <c r="P4" s="25"/>
      <c r="Q4" s="25"/>
      <c r="R4" s="25"/>
      <c r="S4" s="25"/>
      <c r="T4" s="25"/>
      <c r="U4" s="25"/>
    </row>
    <row r="5" ht="14.5" spans="2:21">
      <c r="B5" s="23"/>
      <c r="C5" s="23"/>
      <c r="D5" s="26"/>
      <c r="E5" s="26"/>
      <c r="F5" s="26"/>
      <c r="G5" s="26"/>
      <c r="H5" s="26"/>
      <c r="I5" s="26"/>
      <c r="J5" s="26"/>
      <c r="K5" s="26"/>
      <c r="L5" s="26"/>
      <c r="M5" s="26"/>
      <c r="N5" s="26"/>
      <c r="O5" s="26"/>
      <c r="P5" s="26"/>
      <c r="Q5" s="26"/>
      <c r="R5" s="26"/>
      <c r="S5" s="26"/>
      <c r="T5" s="26"/>
      <c r="U5" s="26"/>
    </row>
    <row r="7" ht="14.5" spans="2:21">
      <c r="B7" s="22" t="s">
        <v>265</v>
      </c>
      <c r="C7" s="23"/>
      <c r="D7" s="23"/>
      <c r="E7" s="23"/>
      <c r="F7" s="23"/>
      <c r="G7" s="23"/>
      <c r="H7" s="23"/>
      <c r="I7" s="23"/>
      <c r="J7" s="23"/>
      <c r="K7" s="23"/>
      <c r="L7" s="23"/>
      <c r="M7" s="23"/>
      <c r="N7" s="23"/>
      <c r="O7" s="23"/>
      <c r="P7" s="23"/>
      <c r="Q7" s="23"/>
      <c r="R7" s="23"/>
      <c r="S7" s="23"/>
      <c r="T7" s="23"/>
      <c r="U7" s="23"/>
    </row>
    <row r="8" ht="14.5" spans="2:21">
      <c r="B8" s="23" t="s">
        <v>266</v>
      </c>
      <c r="C8" s="23"/>
      <c r="D8" s="23"/>
      <c r="E8" s="23"/>
      <c r="F8" s="23"/>
      <c r="G8" s="23"/>
      <c r="H8" s="23"/>
      <c r="I8" s="23"/>
      <c r="J8" s="23"/>
      <c r="K8" s="23"/>
      <c r="L8" s="23"/>
      <c r="M8" s="23"/>
      <c r="N8" s="23"/>
      <c r="O8" s="23"/>
      <c r="P8" s="23"/>
      <c r="Q8" s="23"/>
      <c r="R8" s="23"/>
      <c r="S8" s="23"/>
      <c r="T8" s="23"/>
      <c r="U8" s="23"/>
    </row>
    <row r="9" ht="15.25" spans="2:21">
      <c r="B9" s="27" t="s">
        <v>3</v>
      </c>
      <c r="C9" s="28" t="s">
        <v>21</v>
      </c>
      <c r="D9" s="29" t="s">
        <v>20</v>
      </c>
      <c r="E9" s="28" t="s">
        <v>23</v>
      </c>
      <c r="F9" s="28" t="s">
        <v>11</v>
      </c>
      <c r="G9" s="28" t="s">
        <v>18</v>
      </c>
      <c r="H9" s="28" t="s">
        <v>19</v>
      </c>
      <c r="I9" s="28" t="s">
        <v>16</v>
      </c>
      <c r="J9" s="28" t="s">
        <v>26</v>
      </c>
      <c r="K9" s="28"/>
      <c r="L9" s="28"/>
      <c r="M9" s="28"/>
      <c r="N9" s="28"/>
      <c r="O9" s="23"/>
      <c r="P9" s="23"/>
      <c r="Q9" s="23"/>
      <c r="R9" s="23"/>
      <c r="S9" s="23"/>
      <c r="T9" s="23"/>
      <c r="U9" s="23"/>
    </row>
    <row r="10" ht="14.5" spans="2:21">
      <c r="B10" s="23" t="s">
        <v>28</v>
      </c>
      <c r="C10">
        <f>AVERAGE(attached_cons!FN46,attached_ipp!FN46,attached_smelting!FN46,attached_petroleum!FN46,attached_cement!FN46,attached_chemicals!FN46,attached_iron!FN46,attached_others!FN46,attached_forestry!FN46)</f>
        <v>113.661202185792</v>
      </c>
      <c r="D10" s="30">
        <f>50</f>
        <v>50</v>
      </c>
      <c r="E10">
        <f>AVERAGE(attached_cons!FN47,attached_ipp!FN47,attached_smelting!FN47,attached_petroleum!FN47,attached_cement!FN47,attached_chemicals!FN47,attached_iron!FN47,attached_others!FN47,attached_forestry!FN47)</f>
        <v>117.735722659521</v>
      </c>
      <c r="F10">
        <f>AVERAGE(attached_cons!FN45,attached_ipp!FN45,attached_smelting!FN45,attached_petroleum!FN45,attached_cement!FN45,attached_chemicals!FN45,attached_iron!FN45,attached_others!FN45,attached_forestry!FN45)</f>
        <v>69.2307692307692</v>
      </c>
      <c r="G10">
        <f>AVERAGE(attached_cons!FN42,attached_ipp!FN42,attached_smelting!FN42,attached_petroleum!FN42,attached_cement!FN42,attached_chemicals!FN42,attached_iron!FN42,attached_others!FN42,attached_forestry!FN42)</f>
        <v>85.3213473840691</v>
      </c>
      <c r="H10">
        <f>AVERAGE(attached_cons!FN43,attached_ipp!FN43,attached_smelting!FN43,attached_petroleum!FN43,attached_cement!FN43,attached_chemicals!FN43,attached_iron!FN43,attached_others!FN43,attached_forestry!FN43)</f>
        <v>122.02380952381</v>
      </c>
      <c r="I10">
        <f>AVERAGE(attached_cons!FN41,attached_ipp!FN41,attached_smelting!FN41,attached_petroleum!FN41,attached_cement!FN41,attached_chemicals!FN41,attached_iron!FN41,attached_others!FN41,attached_forestry!FN41)</f>
        <v>51.3500429668192</v>
      </c>
      <c r="J10" s="26">
        <f>I10</f>
        <v>51.3500429668192</v>
      </c>
      <c r="K10" s="26"/>
      <c r="L10" s="26"/>
      <c r="M10" s="26"/>
      <c r="N10" s="26"/>
      <c r="O10" s="23"/>
      <c r="P10" s="23"/>
      <c r="Q10" s="23"/>
      <c r="R10" s="23"/>
      <c r="S10" s="23"/>
      <c r="T10" s="23"/>
      <c r="U10" s="23"/>
    </row>
    <row r="15" ht="14.5" spans="3:9">
      <c r="C15" s="26"/>
      <c r="D15" s="26"/>
      <c r="E15" s="26"/>
      <c r="F15" s="26"/>
      <c r="G15" s="26"/>
      <c r="H15" s="14" t="s">
        <v>267</v>
      </c>
      <c r="I15" s="26"/>
    </row>
  </sheetData>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407"/>
  <sheetViews>
    <sheetView topLeftCell="DQ1" workbookViewId="0">
      <selection activeCell="FN45" sqref="FN45"/>
    </sheetView>
  </sheetViews>
  <sheetFormatPr defaultColWidth="9" defaultRowHeight="12.5"/>
  <cols>
    <col min="2" max="2" width="44.8181818181818" customWidth="1"/>
    <col min="4" max="22" width="9" hidden="1" customWidth="1"/>
    <col min="25" max="25" width="12.8181818181818"/>
    <col min="28" max="46" width="9" hidden="1" customWidth="1"/>
    <col min="52" max="70" width="9" hidden="1" customWidth="1"/>
    <col min="74" max="74" width="44.8181818181818" customWidth="1"/>
    <col min="76" max="94" width="9" hidden="1" customWidth="1"/>
    <col min="100" max="118" width="9" hidden="1" customWidth="1"/>
    <col min="124" max="142" width="9" hidden="1" customWidth="1"/>
    <col min="146" max="146" width="49.2727272727273" customWidth="1"/>
    <col min="148" max="166" width="9" hidden="1" customWidth="1"/>
    <col min="170" max="170" width="12.8181818181818"/>
  </cols>
  <sheetData>
    <row r="1" ht="14.5" spans="1:167">
      <c r="A1" s="1"/>
      <c r="B1" s="1"/>
      <c r="C1" s="3"/>
      <c r="D1" s="3"/>
      <c r="E1" s="3"/>
      <c r="F1" s="3"/>
      <c r="G1" s="3"/>
      <c r="H1" s="3"/>
      <c r="I1" s="1"/>
      <c r="J1" s="1"/>
      <c r="K1" s="1"/>
      <c r="L1" s="1"/>
      <c r="M1" s="1"/>
      <c r="N1" s="1"/>
      <c r="O1" s="1"/>
      <c r="P1" s="1"/>
      <c r="Q1" s="1"/>
      <c r="R1" s="1"/>
      <c r="S1" s="1"/>
      <c r="T1" s="1"/>
      <c r="U1" s="1"/>
      <c r="V1" s="1"/>
      <c r="W1" s="1"/>
      <c r="Y1" s="1"/>
      <c r="Z1" s="1"/>
      <c r="AA1" s="3"/>
      <c r="AB1" s="3"/>
      <c r="AC1" s="3"/>
      <c r="AD1" s="3"/>
      <c r="AE1" s="3"/>
      <c r="AF1" s="3"/>
      <c r="AG1" s="1"/>
      <c r="AH1" s="1"/>
      <c r="AI1" s="1"/>
      <c r="AJ1" s="1"/>
      <c r="AK1" s="1"/>
      <c r="AL1" s="1"/>
      <c r="AM1" s="1"/>
      <c r="AN1" s="1"/>
      <c r="AO1" s="1"/>
      <c r="AP1" s="1"/>
      <c r="AQ1" s="1"/>
      <c r="AR1" s="1"/>
      <c r="AS1" s="1"/>
      <c r="AT1" s="1"/>
      <c r="AU1" s="1"/>
      <c r="AW1" s="1"/>
      <c r="AX1" s="1"/>
      <c r="AY1" s="3"/>
      <c r="AZ1" s="3"/>
      <c r="BA1" s="3"/>
      <c r="BB1" s="3"/>
      <c r="BC1" s="3"/>
      <c r="BD1" s="3"/>
      <c r="BE1" s="1"/>
      <c r="BF1" s="1"/>
      <c r="BG1" s="1"/>
      <c r="BH1" s="1"/>
      <c r="BI1" s="1"/>
      <c r="BJ1" s="1"/>
      <c r="BK1" s="1"/>
      <c r="BL1" s="1"/>
      <c r="BM1" s="1"/>
      <c r="BN1" s="1"/>
      <c r="BO1" s="1"/>
      <c r="BP1" s="1"/>
      <c r="BQ1" s="1"/>
      <c r="BR1" s="1"/>
      <c r="BS1" s="1"/>
      <c r="BU1" s="1"/>
      <c r="BV1" s="1"/>
      <c r="BW1" s="3"/>
      <c r="BX1" s="3"/>
      <c r="BY1" s="3"/>
      <c r="BZ1" s="3"/>
      <c r="CA1" s="3"/>
      <c r="CB1" s="3"/>
      <c r="CC1" s="1"/>
      <c r="CD1" s="1"/>
      <c r="CE1" s="1"/>
      <c r="CF1" s="1"/>
      <c r="CG1" s="1"/>
      <c r="CH1" s="1"/>
      <c r="CI1" s="1"/>
      <c r="CJ1" s="1"/>
      <c r="CK1" s="1"/>
      <c r="CL1" s="1"/>
      <c r="CM1" s="1"/>
      <c r="CN1" s="1"/>
      <c r="CO1" s="1"/>
      <c r="CP1" s="1"/>
      <c r="CQ1" s="1"/>
      <c r="CS1" s="1"/>
      <c r="CT1" s="1"/>
      <c r="CU1" s="3"/>
      <c r="CV1" s="3"/>
      <c r="CW1" s="3"/>
      <c r="CX1" s="3"/>
      <c r="CY1" s="3"/>
      <c r="CZ1" s="3"/>
      <c r="DA1" s="1"/>
      <c r="DB1" s="1"/>
      <c r="DC1" s="1"/>
      <c r="DD1" s="1"/>
      <c r="DE1" s="1"/>
      <c r="DF1" s="1"/>
      <c r="DG1" s="1"/>
      <c r="DH1" s="1"/>
      <c r="DI1" s="1"/>
      <c r="DJ1" s="1"/>
      <c r="DK1" s="1"/>
      <c r="DL1" s="1"/>
      <c r="DM1" s="1"/>
      <c r="DN1" s="1"/>
      <c r="DO1" s="1"/>
      <c r="DQ1" s="1"/>
      <c r="DR1" s="1"/>
      <c r="DS1" s="3"/>
      <c r="DT1" s="3"/>
      <c r="DU1" s="3"/>
      <c r="DV1" s="3"/>
      <c r="DW1" s="3"/>
      <c r="DX1" s="3"/>
      <c r="DY1" s="1"/>
      <c r="DZ1" s="1"/>
      <c r="EA1" s="1"/>
      <c r="EB1" s="1"/>
      <c r="EC1" s="1"/>
      <c r="ED1" s="1"/>
      <c r="EE1" s="1"/>
      <c r="EF1" s="1"/>
      <c r="EG1" s="1"/>
      <c r="EH1" s="1"/>
      <c r="EI1" s="1"/>
      <c r="EJ1" s="1"/>
      <c r="EK1" s="1"/>
      <c r="EL1" s="1"/>
      <c r="EM1" s="1"/>
      <c r="EO1" s="1"/>
      <c r="EP1" s="1"/>
      <c r="EQ1" s="3"/>
      <c r="ER1" s="3"/>
      <c r="ES1" s="3"/>
      <c r="ET1" s="3"/>
      <c r="EU1" s="3"/>
      <c r="EV1" s="3"/>
      <c r="EW1" s="1"/>
      <c r="EX1" s="1"/>
      <c r="EY1" s="1"/>
      <c r="EZ1" s="1"/>
      <c r="FA1" s="1"/>
      <c r="FB1" s="1"/>
      <c r="FC1" s="1"/>
      <c r="FD1" s="1"/>
      <c r="FE1" s="1"/>
      <c r="FF1" s="1"/>
      <c r="FG1" s="1"/>
      <c r="FH1" s="1"/>
      <c r="FI1" s="1"/>
      <c r="FJ1" s="1"/>
      <c r="FK1" s="1"/>
    </row>
    <row r="2" ht="14.5" spans="1:167">
      <c r="A2" s="1"/>
      <c r="B2" s="1"/>
      <c r="C2" s="3"/>
      <c r="D2" s="3"/>
      <c r="E2" s="3"/>
      <c r="F2" s="3"/>
      <c r="G2" s="3"/>
      <c r="H2" s="3"/>
      <c r="I2" s="1"/>
      <c r="J2" s="1"/>
      <c r="K2" s="1"/>
      <c r="L2" s="1"/>
      <c r="M2" s="1"/>
      <c r="N2" s="1"/>
      <c r="O2" s="1"/>
      <c r="P2" s="1"/>
      <c r="Q2" s="1"/>
      <c r="R2" s="1"/>
      <c r="S2" s="1"/>
      <c r="T2" s="1"/>
      <c r="U2" s="1"/>
      <c r="V2" s="1"/>
      <c r="W2" s="1"/>
      <c r="Y2" s="1"/>
      <c r="Z2" s="1"/>
      <c r="AA2" s="3"/>
      <c r="AB2" s="3"/>
      <c r="AC2" s="3"/>
      <c r="AD2" s="3"/>
      <c r="AE2" s="3"/>
      <c r="AF2" s="3"/>
      <c r="AG2" s="1"/>
      <c r="AH2" s="1"/>
      <c r="AI2" s="1"/>
      <c r="AJ2" s="1"/>
      <c r="AK2" s="1"/>
      <c r="AL2" s="1"/>
      <c r="AM2" s="1"/>
      <c r="AN2" s="1"/>
      <c r="AO2" s="1"/>
      <c r="AP2" s="1"/>
      <c r="AQ2" s="1"/>
      <c r="AR2" s="1"/>
      <c r="AS2" s="1"/>
      <c r="AT2" s="1"/>
      <c r="AU2" s="1"/>
      <c r="AW2" s="1"/>
      <c r="AX2" s="1"/>
      <c r="AY2" s="3"/>
      <c r="AZ2" s="3"/>
      <c r="BA2" s="3"/>
      <c r="BB2" s="3"/>
      <c r="BC2" s="3"/>
      <c r="BD2" s="3"/>
      <c r="BE2" s="1"/>
      <c r="BF2" s="1"/>
      <c r="BG2" s="1"/>
      <c r="BH2" s="1"/>
      <c r="BI2" s="1"/>
      <c r="BJ2" s="1"/>
      <c r="BK2" s="1"/>
      <c r="BL2" s="1"/>
      <c r="BM2" s="1"/>
      <c r="BN2" s="1"/>
      <c r="BO2" s="1"/>
      <c r="BP2" s="1"/>
      <c r="BQ2" s="1"/>
      <c r="BR2" s="1"/>
      <c r="BS2" s="1"/>
      <c r="BU2" s="1"/>
      <c r="BV2" s="1"/>
      <c r="BW2" s="3"/>
      <c r="BX2" s="3"/>
      <c r="BY2" s="3"/>
      <c r="BZ2" s="3"/>
      <c r="CA2" s="3"/>
      <c r="CB2" s="3"/>
      <c r="CC2" s="1"/>
      <c r="CD2" s="1"/>
      <c r="CE2" s="1"/>
      <c r="CF2" s="1"/>
      <c r="CG2" s="1"/>
      <c r="CH2" s="1"/>
      <c r="CI2" s="1"/>
      <c r="CJ2" s="1"/>
      <c r="CK2" s="1"/>
      <c r="CL2" s="1"/>
      <c r="CM2" s="1"/>
      <c r="CN2" s="1"/>
      <c r="CO2" s="1"/>
      <c r="CP2" s="1"/>
      <c r="CQ2" s="1"/>
      <c r="CS2" s="1"/>
      <c r="CT2" s="1"/>
      <c r="CU2" s="3"/>
      <c r="CV2" s="3"/>
      <c r="CW2" s="3"/>
      <c r="CX2" s="3"/>
      <c r="CY2" s="3"/>
      <c r="CZ2" s="3"/>
      <c r="DA2" s="1"/>
      <c r="DB2" s="1"/>
      <c r="DC2" s="1"/>
      <c r="DD2" s="1"/>
      <c r="DE2" s="1"/>
      <c r="DF2" s="1"/>
      <c r="DG2" s="1"/>
      <c r="DH2" s="1"/>
      <c r="DI2" s="1"/>
      <c r="DJ2" s="1"/>
      <c r="DK2" s="1"/>
      <c r="DL2" s="1"/>
      <c r="DM2" s="1"/>
      <c r="DN2" s="1"/>
      <c r="DO2" s="1"/>
      <c r="DQ2" s="1"/>
      <c r="DR2" s="1"/>
      <c r="DS2" s="3"/>
      <c r="DT2" s="3"/>
      <c r="DU2" s="3"/>
      <c r="DV2" s="3"/>
      <c r="DW2" s="3"/>
      <c r="DX2" s="3"/>
      <c r="DY2" s="1"/>
      <c r="DZ2" s="1"/>
      <c r="EA2" s="1"/>
      <c r="EB2" s="1"/>
      <c r="EC2" s="1"/>
      <c r="ED2" s="1"/>
      <c r="EE2" s="1"/>
      <c r="EF2" s="1"/>
      <c r="EG2" s="1"/>
      <c r="EH2" s="1"/>
      <c r="EI2" s="1"/>
      <c r="EJ2" s="1"/>
      <c r="EK2" s="1"/>
      <c r="EL2" s="1"/>
      <c r="EM2" s="1"/>
      <c r="EO2" s="1"/>
      <c r="EP2" s="1"/>
      <c r="EQ2" s="3"/>
      <c r="ER2" s="3"/>
      <c r="ES2" s="3"/>
      <c r="ET2" s="3"/>
      <c r="EU2" s="3"/>
      <c r="EV2" s="3"/>
      <c r="EW2" s="1"/>
      <c r="EX2" s="1"/>
      <c r="EY2" s="1"/>
      <c r="EZ2" s="1"/>
      <c r="FA2" s="1"/>
      <c r="FB2" s="1"/>
      <c r="FC2" s="1"/>
      <c r="FD2" s="1"/>
      <c r="FE2" s="1"/>
      <c r="FF2" s="1"/>
      <c r="FG2" s="1"/>
      <c r="FH2" s="1"/>
      <c r="FI2" s="1"/>
      <c r="FJ2" s="1"/>
      <c r="FK2" s="1"/>
    </row>
    <row r="3" ht="14.5" spans="1:167">
      <c r="A3" s="1"/>
      <c r="B3" s="1"/>
      <c r="C3" s="3"/>
      <c r="D3" s="3"/>
      <c r="E3" s="3"/>
      <c r="F3" s="3"/>
      <c r="G3" s="3"/>
      <c r="H3" s="3"/>
      <c r="I3" s="1"/>
      <c r="J3" s="1"/>
      <c r="K3" s="1"/>
      <c r="L3" s="1"/>
      <c r="M3" s="1"/>
      <c r="N3" s="1"/>
      <c r="O3" s="1"/>
      <c r="P3" s="1"/>
      <c r="Q3" s="1"/>
      <c r="R3" s="1"/>
      <c r="S3" s="1"/>
      <c r="T3" s="1"/>
      <c r="U3" s="1"/>
      <c r="V3" s="1"/>
      <c r="W3" s="1"/>
      <c r="Y3" s="1"/>
      <c r="Z3" s="1"/>
      <c r="AA3" s="3"/>
      <c r="AB3" s="3"/>
      <c r="AC3" s="3"/>
      <c r="AD3" s="3"/>
      <c r="AE3" s="3"/>
      <c r="AF3" s="3"/>
      <c r="AG3" s="1"/>
      <c r="AH3" s="1"/>
      <c r="AI3" s="1"/>
      <c r="AJ3" s="1"/>
      <c r="AK3" s="1"/>
      <c r="AL3" s="1"/>
      <c r="AM3" s="1"/>
      <c r="AN3" s="1"/>
      <c r="AO3" s="1"/>
      <c r="AP3" s="1"/>
      <c r="AQ3" s="1"/>
      <c r="AR3" s="1"/>
      <c r="AS3" s="1"/>
      <c r="AT3" s="1"/>
      <c r="AU3" s="1"/>
      <c r="AW3" s="1"/>
      <c r="AX3" s="1"/>
      <c r="AY3" s="3"/>
      <c r="AZ3" s="3"/>
      <c r="BA3" s="3"/>
      <c r="BB3" s="3"/>
      <c r="BC3" s="3"/>
      <c r="BD3" s="3"/>
      <c r="BE3" s="1"/>
      <c r="BF3" s="1"/>
      <c r="BG3" s="1"/>
      <c r="BH3" s="1"/>
      <c r="BI3" s="1"/>
      <c r="BJ3" s="1"/>
      <c r="BK3" s="1"/>
      <c r="BL3" s="1"/>
      <c r="BM3" s="1"/>
      <c r="BN3" s="1"/>
      <c r="BO3" s="1"/>
      <c r="BP3" s="1"/>
      <c r="BQ3" s="1"/>
      <c r="BR3" s="1"/>
      <c r="BS3" s="1"/>
      <c r="BU3" s="1"/>
      <c r="BV3" s="1"/>
      <c r="BW3" s="3"/>
      <c r="BX3" s="3"/>
      <c r="BY3" s="3"/>
      <c r="BZ3" s="3"/>
      <c r="CA3" s="3"/>
      <c r="CB3" s="3"/>
      <c r="CC3" s="1"/>
      <c r="CD3" s="1"/>
      <c r="CE3" s="1"/>
      <c r="CF3" s="1"/>
      <c r="CG3" s="1"/>
      <c r="CH3" s="1"/>
      <c r="CI3" s="1"/>
      <c r="CJ3" s="1"/>
      <c r="CK3" s="1"/>
      <c r="CL3" s="1"/>
      <c r="CM3" s="1"/>
      <c r="CN3" s="1"/>
      <c r="CO3" s="1"/>
      <c r="CP3" s="1"/>
      <c r="CQ3" s="1"/>
      <c r="CS3" s="1"/>
      <c r="CT3" s="1"/>
      <c r="CU3" s="3"/>
      <c r="CV3" s="3"/>
      <c r="CW3" s="3"/>
      <c r="CX3" s="3"/>
      <c r="CY3" s="3"/>
      <c r="CZ3" s="3"/>
      <c r="DA3" s="1"/>
      <c r="DB3" s="1"/>
      <c r="DC3" s="1"/>
      <c r="DD3" s="1"/>
      <c r="DE3" s="1"/>
      <c r="DF3" s="1"/>
      <c r="DG3" s="1"/>
      <c r="DH3" s="1"/>
      <c r="DI3" s="1"/>
      <c r="DJ3" s="1"/>
      <c r="DK3" s="1"/>
      <c r="DL3" s="1"/>
      <c r="DM3" s="1"/>
      <c r="DN3" s="1"/>
      <c r="DO3" s="1"/>
      <c r="DQ3" s="1"/>
      <c r="DR3" s="1"/>
      <c r="DS3" s="3"/>
      <c r="DT3" s="3"/>
      <c r="DU3" s="3"/>
      <c r="DV3" s="3"/>
      <c r="DW3" s="3"/>
      <c r="DX3" s="3"/>
      <c r="DY3" s="1"/>
      <c r="DZ3" s="1"/>
      <c r="EA3" s="1"/>
      <c r="EB3" s="1"/>
      <c r="EC3" s="1"/>
      <c r="ED3" s="1"/>
      <c r="EE3" s="1"/>
      <c r="EF3" s="1"/>
      <c r="EG3" s="1"/>
      <c r="EH3" s="1"/>
      <c r="EI3" s="1"/>
      <c r="EJ3" s="1"/>
      <c r="EK3" s="1"/>
      <c r="EL3" s="1"/>
      <c r="EM3" s="1"/>
      <c r="EO3" s="1"/>
      <c r="EP3" s="1"/>
      <c r="EQ3" s="3"/>
      <c r="ER3" s="3"/>
      <c r="ES3" s="3"/>
      <c r="ET3" s="3"/>
      <c r="EU3" s="3"/>
      <c r="EV3" s="3"/>
      <c r="EW3" s="1"/>
      <c r="EX3" s="1"/>
      <c r="EY3" s="1"/>
      <c r="EZ3" s="1"/>
      <c r="FA3" s="1"/>
      <c r="FB3" s="1"/>
      <c r="FC3" s="1"/>
      <c r="FD3" s="1"/>
      <c r="FE3" s="1"/>
      <c r="FF3" s="1"/>
      <c r="FG3" s="1"/>
      <c r="FH3" s="1"/>
      <c r="FI3" s="1"/>
      <c r="FJ3" s="1"/>
      <c r="FK3" s="1"/>
    </row>
    <row r="4" ht="14.5" spans="1:167">
      <c r="A4" s="1"/>
      <c r="B4" s="1"/>
      <c r="C4" s="3"/>
      <c r="D4" s="3"/>
      <c r="E4" s="3"/>
      <c r="F4" s="3"/>
      <c r="G4" s="3"/>
      <c r="H4" s="3"/>
      <c r="I4" s="1"/>
      <c r="J4" s="1"/>
      <c r="K4" s="1"/>
      <c r="L4" s="1"/>
      <c r="M4" s="1"/>
      <c r="N4" s="1"/>
      <c r="O4" s="1"/>
      <c r="P4" s="1"/>
      <c r="Q4" s="1"/>
      <c r="R4" s="1"/>
      <c r="S4" s="1"/>
      <c r="T4" s="1"/>
      <c r="U4" s="1"/>
      <c r="V4" s="1"/>
      <c r="W4" s="1"/>
      <c r="Y4" s="1"/>
      <c r="Z4" s="1"/>
      <c r="AA4" s="3"/>
      <c r="AB4" s="3"/>
      <c r="AC4" s="3"/>
      <c r="AD4" s="3"/>
      <c r="AE4" s="3"/>
      <c r="AF4" s="3"/>
      <c r="AG4" s="1"/>
      <c r="AH4" s="1"/>
      <c r="AI4" s="1"/>
      <c r="AJ4" s="1"/>
      <c r="AK4" s="1"/>
      <c r="AL4" s="1"/>
      <c r="AM4" s="1"/>
      <c r="AN4" s="1"/>
      <c r="AO4" s="1"/>
      <c r="AP4" s="1"/>
      <c r="AQ4" s="1"/>
      <c r="AR4" s="1"/>
      <c r="AS4" s="1"/>
      <c r="AT4" s="1"/>
      <c r="AU4" s="1"/>
      <c r="AW4" s="1"/>
      <c r="AX4" s="1"/>
      <c r="AY4" s="3"/>
      <c r="AZ4" s="3"/>
      <c r="BA4" s="3"/>
      <c r="BB4" s="3"/>
      <c r="BC4" s="3"/>
      <c r="BD4" s="3"/>
      <c r="BE4" s="1"/>
      <c r="BF4" s="1"/>
      <c r="BG4" s="1"/>
      <c r="BH4" s="1"/>
      <c r="BI4" s="1"/>
      <c r="BJ4" s="1"/>
      <c r="BK4" s="1"/>
      <c r="BL4" s="1"/>
      <c r="BM4" s="1"/>
      <c r="BN4" s="1"/>
      <c r="BO4" s="1"/>
      <c r="BP4" s="1"/>
      <c r="BQ4" s="1"/>
      <c r="BR4" s="1"/>
      <c r="BS4" s="1"/>
      <c r="BU4" s="1"/>
      <c r="BV4" s="1"/>
      <c r="BW4" s="3"/>
      <c r="BX4" s="3"/>
      <c r="BY4" s="3"/>
      <c r="BZ4" s="3"/>
      <c r="CA4" s="3"/>
      <c r="CB4" s="3"/>
      <c r="CC4" s="1"/>
      <c r="CD4" s="1"/>
      <c r="CE4" s="1"/>
      <c r="CF4" s="1"/>
      <c r="CG4" s="1"/>
      <c r="CH4" s="1"/>
      <c r="CI4" s="1"/>
      <c r="CJ4" s="1"/>
      <c r="CK4" s="1"/>
      <c r="CL4" s="1"/>
      <c r="CM4" s="1"/>
      <c r="CN4" s="1"/>
      <c r="CO4" s="1"/>
      <c r="CP4" s="1"/>
      <c r="CQ4" s="1"/>
      <c r="CS4" s="1"/>
      <c r="CT4" s="1"/>
      <c r="CU4" s="3"/>
      <c r="CV4" s="3"/>
      <c r="CW4" s="3"/>
      <c r="CX4" s="3"/>
      <c r="CY4" s="3"/>
      <c r="CZ4" s="3"/>
      <c r="DA4" s="1"/>
      <c r="DB4" s="1"/>
      <c r="DC4" s="1"/>
      <c r="DD4" s="1"/>
      <c r="DE4" s="1"/>
      <c r="DF4" s="1"/>
      <c r="DG4" s="1"/>
      <c r="DH4" s="1"/>
      <c r="DI4" s="1"/>
      <c r="DJ4" s="1"/>
      <c r="DK4" s="1"/>
      <c r="DL4" s="1"/>
      <c r="DM4" s="1"/>
      <c r="DN4" s="1"/>
      <c r="DO4" s="1"/>
      <c r="DQ4" s="1"/>
      <c r="DR4" s="1"/>
      <c r="DS4" s="3"/>
      <c r="DT4" s="3"/>
      <c r="DU4" s="3"/>
      <c r="DV4" s="3"/>
      <c r="DW4" s="3"/>
      <c r="DX4" s="3"/>
      <c r="DY4" s="1"/>
      <c r="DZ4" s="1"/>
      <c r="EA4" s="1"/>
      <c r="EB4" s="1"/>
      <c r="EC4" s="1"/>
      <c r="ED4" s="1"/>
      <c r="EE4" s="1"/>
      <c r="EF4" s="1"/>
      <c r="EG4" s="1"/>
      <c r="EH4" s="1"/>
      <c r="EI4" s="1"/>
      <c r="EJ4" s="1"/>
      <c r="EK4" s="1"/>
      <c r="EL4" s="1"/>
      <c r="EM4" s="1"/>
      <c r="EO4" s="1"/>
      <c r="EP4" s="1"/>
      <c r="EQ4" s="3"/>
      <c r="ER4" s="3"/>
      <c r="ES4" s="3"/>
      <c r="ET4" s="3"/>
      <c r="EU4" s="3"/>
      <c r="EV4" s="3"/>
      <c r="EW4" s="1"/>
      <c r="EX4" s="1"/>
      <c r="EY4" s="1"/>
      <c r="EZ4" s="1"/>
      <c r="FA4" s="1"/>
      <c r="FB4" s="1"/>
      <c r="FC4" s="1"/>
      <c r="FD4" s="1"/>
      <c r="FE4" s="1"/>
      <c r="FF4" s="1"/>
      <c r="FG4" s="1"/>
      <c r="FH4" s="1"/>
      <c r="FI4" s="1"/>
      <c r="FJ4" s="1"/>
      <c r="FK4" s="1"/>
    </row>
    <row r="5" ht="18" spans="1:167">
      <c r="A5" s="2" t="s">
        <v>216</v>
      </c>
      <c r="B5" s="2"/>
      <c r="C5" s="3"/>
      <c r="D5" s="3"/>
      <c r="E5" s="3"/>
      <c r="F5" s="3"/>
      <c r="G5" s="3"/>
      <c r="H5" s="3"/>
      <c r="I5" s="3"/>
      <c r="J5" s="3"/>
      <c r="K5" s="3"/>
      <c r="L5" s="3"/>
      <c r="M5" s="3"/>
      <c r="N5" s="3"/>
      <c r="O5" s="3"/>
      <c r="P5" s="1"/>
      <c r="Q5" s="3"/>
      <c r="R5" s="3"/>
      <c r="S5" s="3"/>
      <c r="T5" s="3"/>
      <c r="U5" s="3"/>
      <c r="V5" s="3"/>
      <c r="W5" s="3"/>
      <c r="Y5" s="2" t="s">
        <v>216</v>
      </c>
      <c r="Z5" s="2"/>
      <c r="AA5" s="3"/>
      <c r="AB5" s="3"/>
      <c r="AC5" s="3"/>
      <c r="AD5" s="3"/>
      <c r="AE5" s="3"/>
      <c r="AF5" s="3"/>
      <c r="AG5" s="3"/>
      <c r="AH5" s="3"/>
      <c r="AI5" s="3"/>
      <c r="AJ5" s="3"/>
      <c r="AK5" s="3"/>
      <c r="AL5" s="3"/>
      <c r="AM5" s="3"/>
      <c r="AN5" s="1"/>
      <c r="AO5" s="3"/>
      <c r="AP5" s="3"/>
      <c r="AQ5" s="3"/>
      <c r="AR5" s="3"/>
      <c r="AS5" s="3"/>
      <c r="AT5" s="3"/>
      <c r="AU5" s="3"/>
      <c r="AW5" s="2" t="s">
        <v>216</v>
      </c>
      <c r="AX5" s="2"/>
      <c r="AY5" s="3"/>
      <c r="AZ5" s="3"/>
      <c r="BA5" s="3"/>
      <c r="BB5" s="3"/>
      <c r="BC5" s="3"/>
      <c r="BD5" s="3"/>
      <c r="BE5" s="3"/>
      <c r="BF5" s="3"/>
      <c r="BG5" s="3"/>
      <c r="BH5" s="3"/>
      <c r="BI5" s="3"/>
      <c r="BJ5" s="3"/>
      <c r="BK5" s="3"/>
      <c r="BL5" s="1"/>
      <c r="BM5" s="3"/>
      <c r="BN5" s="3"/>
      <c r="BO5" s="3"/>
      <c r="BP5" s="3"/>
      <c r="BQ5" s="3"/>
      <c r="BR5" s="3"/>
      <c r="BS5" s="3"/>
      <c r="BU5" s="2" t="s">
        <v>216</v>
      </c>
      <c r="BV5" s="2"/>
      <c r="BW5" s="3"/>
      <c r="BX5" s="3"/>
      <c r="BY5" s="3"/>
      <c r="BZ5" s="3"/>
      <c r="CA5" s="3"/>
      <c r="CB5" s="3"/>
      <c r="CC5" s="3"/>
      <c r="CD5" s="3"/>
      <c r="CE5" s="3"/>
      <c r="CF5" s="3"/>
      <c r="CG5" s="3"/>
      <c r="CH5" s="3"/>
      <c r="CI5" s="3"/>
      <c r="CJ5" s="1"/>
      <c r="CK5" s="3"/>
      <c r="CL5" s="3"/>
      <c r="CM5" s="3"/>
      <c r="CN5" s="3"/>
      <c r="CO5" s="3"/>
      <c r="CP5" s="3"/>
      <c r="CQ5" s="3"/>
      <c r="CS5" s="2" t="s">
        <v>216</v>
      </c>
      <c r="CT5" s="2"/>
      <c r="CU5" s="3"/>
      <c r="CV5" s="3"/>
      <c r="CW5" s="3"/>
      <c r="CX5" s="3"/>
      <c r="CY5" s="3"/>
      <c r="CZ5" s="3"/>
      <c r="DA5" s="3"/>
      <c r="DB5" s="3"/>
      <c r="DC5" s="3"/>
      <c r="DD5" s="3"/>
      <c r="DE5" s="3"/>
      <c r="DF5" s="3"/>
      <c r="DG5" s="3"/>
      <c r="DH5" s="1"/>
      <c r="DI5" s="3"/>
      <c r="DJ5" s="3"/>
      <c r="DK5" s="3"/>
      <c r="DL5" s="3"/>
      <c r="DM5" s="3"/>
      <c r="DN5" s="3"/>
      <c r="DO5" s="3"/>
      <c r="DQ5" s="2" t="s">
        <v>216</v>
      </c>
      <c r="DR5" s="2"/>
      <c r="DS5" s="3"/>
      <c r="DT5" s="3"/>
      <c r="DU5" s="3"/>
      <c r="DV5" s="3"/>
      <c r="DW5" s="3"/>
      <c r="DX5" s="3"/>
      <c r="DY5" s="3"/>
      <c r="DZ5" s="3"/>
      <c r="EA5" s="1"/>
      <c r="EB5" s="1"/>
      <c r="EC5" s="1"/>
      <c r="ED5" s="1"/>
      <c r="EE5" s="1"/>
      <c r="EF5" s="1"/>
      <c r="EG5" s="1"/>
      <c r="EH5" s="1"/>
      <c r="EI5" s="1"/>
      <c r="EJ5" s="1"/>
      <c r="EK5" s="1"/>
      <c r="EL5" s="1"/>
      <c r="EM5" s="1"/>
      <c r="EO5" s="2" t="s">
        <v>216</v>
      </c>
      <c r="EP5" s="2"/>
      <c r="EQ5" s="3"/>
      <c r="ER5" s="3"/>
      <c r="ES5" s="3"/>
      <c r="ET5" s="3"/>
      <c r="EU5" s="3"/>
      <c r="EV5" s="3"/>
      <c r="EW5" s="3"/>
      <c r="EX5" s="3"/>
      <c r="EY5" s="3"/>
      <c r="EZ5" s="3"/>
      <c r="FA5" s="3"/>
      <c r="FB5" s="3"/>
      <c r="FC5" s="3"/>
      <c r="FD5" s="3"/>
      <c r="FE5" s="3"/>
      <c r="FF5" s="3"/>
      <c r="FG5" s="3"/>
      <c r="FH5" s="3"/>
      <c r="FI5" s="3"/>
      <c r="FJ5" s="3"/>
      <c r="FK5" s="3"/>
    </row>
    <row r="6" ht="14.5" spans="1:167">
      <c r="A6" s="1"/>
      <c r="B6" s="1"/>
      <c r="C6" s="3"/>
      <c r="D6" s="3"/>
      <c r="E6" s="1"/>
      <c r="F6" s="1"/>
      <c r="G6" s="1"/>
      <c r="H6" s="3"/>
      <c r="I6" s="1"/>
      <c r="J6" s="3"/>
      <c r="K6" s="1"/>
      <c r="L6" s="1"/>
      <c r="M6" s="1"/>
      <c r="N6" s="1"/>
      <c r="O6" s="3"/>
      <c r="P6" s="3"/>
      <c r="Q6" s="1"/>
      <c r="R6" s="1"/>
      <c r="S6" s="1"/>
      <c r="T6" s="1"/>
      <c r="U6" s="1"/>
      <c r="V6" s="1"/>
      <c r="W6" s="1"/>
      <c r="Y6" s="1"/>
      <c r="Z6" s="1"/>
      <c r="AA6" s="3"/>
      <c r="AB6" s="3"/>
      <c r="AC6" s="1"/>
      <c r="AD6" s="1"/>
      <c r="AE6" s="1"/>
      <c r="AF6" s="3"/>
      <c r="AG6" s="1"/>
      <c r="AH6" s="3"/>
      <c r="AI6" s="1"/>
      <c r="AJ6" s="1"/>
      <c r="AK6" s="1"/>
      <c r="AL6" s="1"/>
      <c r="AM6" s="3"/>
      <c r="AN6" s="3"/>
      <c r="AO6" s="1"/>
      <c r="AP6" s="1"/>
      <c r="AQ6" s="1"/>
      <c r="AR6" s="1"/>
      <c r="AS6" s="1"/>
      <c r="AT6" s="1"/>
      <c r="AU6" s="1"/>
      <c r="AW6" s="1"/>
      <c r="AX6" s="1"/>
      <c r="AY6" s="3"/>
      <c r="AZ6" s="3"/>
      <c r="BA6" s="1"/>
      <c r="BB6" s="1"/>
      <c r="BC6" s="1"/>
      <c r="BD6" s="3"/>
      <c r="BE6" s="1"/>
      <c r="BF6" s="3"/>
      <c r="BG6" s="1"/>
      <c r="BH6" s="1"/>
      <c r="BI6" s="1"/>
      <c r="BJ6" s="1"/>
      <c r="BK6" s="3"/>
      <c r="BL6" s="3"/>
      <c r="BM6" s="3"/>
      <c r="BN6" s="3"/>
      <c r="BO6" s="3"/>
      <c r="BP6" s="3"/>
      <c r="BQ6" s="3"/>
      <c r="BR6" s="3"/>
      <c r="BS6" s="3"/>
      <c r="BU6" s="1"/>
      <c r="BV6" s="1"/>
      <c r="BW6" s="3"/>
      <c r="BX6" s="3"/>
      <c r="BY6" s="1"/>
      <c r="BZ6" s="1"/>
      <c r="CA6" s="1"/>
      <c r="CB6" s="3"/>
      <c r="CC6" s="1"/>
      <c r="CD6" s="3"/>
      <c r="CE6" s="1"/>
      <c r="CF6" s="1"/>
      <c r="CG6" s="1"/>
      <c r="CH6" s="1"/>
      <c r="CI6" s="3"/>
      <c r="CJ6" s="3"/>
      <c r="CK6" s="1"/>
      <c r="CL6" s="1"/>
      <c r="CM6" s="1"/>
      <c r="CN6" s="1"/>
      <c r="CO6" s="1"/>
      <c r="CP6" s="1"/>
      <c r="CQ6" s="1"/>
      <c r="CS6" s="1"/>
      <c r="CT6" s="1"/>
      <c r="CU6" s="3"/>
      <c r="CV6" s="3"/>
      <c r="CW6" s="1"/>
      <c r="CX6" s="1"/>
      <c r="CY6" s="1"/>
      <c r="CZ6" s="3"/>
      <c r="DA6" s="1"/>
      <c r="DB6" s="3"/>
      <c r="DC6" s="1"/>
      <c r="DD6" s="1"/>
      <c r="DE6" s="1"/>
      <c r="DF6" s="1"/>
      <c r="DG6" s="3"/>
      <c r="DH6" s="3"/>
      <c r="DI6" s="1"/>
      <c r="DJ6" s="1"/>
      <c r="DK6" s="1"/>
      <c r="DL6" s="1"/>
      <c r="DM6" s="1"/>
      <c r="DN6" s="1"/>
      <c r="DO6" s="1"/>
      <c r="DQ6" s="1"/>
      <c r="DR6" s="1"/>
      <c r="DS6" s="3"/>
      <c r="DT6" s="3"/>
      <c r="DU6" s="1"/>
      <c r="DV6" s="1"/>
      <c r="DW6" s="1"/>
      <c r="DX6" s="3"/>
      <c r="DY6" s="1"/>
      <c r="DZ6" s="3"/>
      <c r="EA6" s="1"/>
      <c r="EB6" s="1"/>
      <c r="EC6" s="1"/>
      <c r="ED6" s="1"/>
      <c r="EE6" s="1"/>
      <c r="EF6" s="1"/>
      <c r="EG6" s="1"/>
      <c r="EH6" s="1"/>
      <c r="EI6" s="1"/>
      <c r="EJ6" s="1"/>
      <c r="EK6" s="1"/>
      <c r="EL6" s="1"/>
      <c r="EM6" s="1"/>
      <c r="EO6" s="1"/>
      <c r="EP6" s="1"/>
      <c r="EQ6" s="3"/>
      <c r="ER6" s="3"/>
      <c r="ES6" s="1"/>
      <c r="ET6" s="1"/>
      <c r="EU6" s="1"/>
      <c r="EV6" s="3"/>
      <c r="EW6" s="1"/>
      <c r="EX6" s="3"/>
      <c r="EY6" s="1"/>
      <c r="EZ6" s="1"/>
      <c r="FA6" s="1"/>
      <c r="FB6" s="1"/>
      <c r="FC6" s="3"/>
      <c r="FD6" s="1"/>
      <c r="FE6" s="3"/>
      <c r="FF6" s="3"/>
      <c r="FG6" s="3"/>
      <c r="FH6" s="3"/>
      <c r="FI6" s="3"/>
      <c r="FJ6" s="3"/>
      <c r="FK6" s="3"/>
    </row>
    <row r="7" ht="17.5" spans="1:167">
      <c r="A7" s="4" t="s">
        <v>217</v>
      </c>
      <c r="B7" s="4"/>
      <c r="C7" s="3"/>
      <c r="D7" s="3"/>
      <c r="E7" s="3"/>
      <c r="F7" s="3"/>
      <c r="G7" s="3"/>
      <c r="H7" s="3"/>
      <c r="I7" s="3"/>
      <c r="J7" s="3"/>
      <c r="K7" s="3"/>
      <c r="L7" s="3"/>
      <c r="M7" s="3"/>
      <c r="N7" s="3"/>
      <c r="O7" s="1"/>
      <c r="P7" s="1"/>
      <c r="Q7" s="3"/>
      <c r="R7" s="3"/>
      <c r="S7" s="3"/>
      <c r="T7" s="3"/>
      <c r="U7" s="3"/>
      <c r="V7" s="3"/>
      <c r="W7" s="3"/>
      <c r="Y7" s="4" t="s">
        <v>218</v>
      </c>
      <c r="Z7" s="4"/>
      <c r="AA7" s="3"/>
      <c r="AB7" s="3"/>
      <c r="AC7" s="3"/>
      <c r="AD7" s="3"/>
      <c r="AE7" s="3"/>
      <c r="AF7" s="3"/>
      <c r="AG7" s="3"/>
      <c r="AH7" s="3"/>
      <c r="AI7" s="3"/>
      <c r="AJ7" s="3"/>
      <c r="AK7" s="3"/>
      <c r="AL7" s="3"/>
      <c r="AM7" s="1"/>
      <c r="AN7" s="1"/>
      <c r="AO7" s="3"/>
      <c r="AP7" s="3"/>
      <c r="AQ7" s="3"/>
      <c r="AR7" s="3"/>
      <c r="AS7" s="3"/>
      <c r="AT7" s="3"/>
      <c r="AU7" s="3"/>
      <c r="AW7" s="4" t="s">
        <v>219</v>
      </c>
      <c r="AX7" s="4"/>
      <c r="AY7" s="3"/>
      <c r="AZ7" s="3"/>
      <c r="BA7" s="3"/>
      <c r="BB7" s="3"/>
      <c r="BC7" s="3"/>
      <c r="BD7" s="3"/>
      <c r="BE7" s="3"/>
      <c r="BF7" s="3"/>
      <c r="BG7" s="3"/>
      <c r="BH7" s="3"/>
      <c r="BI7" s="3"/>
      <c r="BJ7" s="3"/>
      <c r="BK7" s="1"/>
      <c r="BL7" s="1"/>
      <c r="BM7" s="1"/>
      <c r="BN7" s="1"/>
      <c r="BO7" s="1"/>
      <c r="BP7" s="1"/>
      <c r="BQ7" s="1"/>
      <c r="BR7" s="1"/>
      <c r="BS7" s="1"/>
      <c r="BU7" s="4" t="s">
        <v>220</v>
      </c>
      <c r="BV7" s="4"/>
      <c r="BW7" s="3"/>
      <c r="BX7" s="3"/>
      <c r="BY7" s="3"/>
      <c r="BZ7" s="3"/>
      <c r="CA7" s="3"/>
      <c r="CB7" s="3"/>
      <c r="CC7" s="3"/>
      <c r="CD7" s="3"/>
      <c r="CE7" s="3"/>
      <c r="CF7" s="3"/>
      <c r="CG7" s="3"/>
      <c r="CH7" s="3"/>
      <c r="CI7" s="1"/>
      <c r="CJ7" s="1"/>
      <c r="CK7" s="3"/>
      <c r="CL7" s="3"/>
      <c r="CM7" s="3"/>
      <c r="CN7" s="3"/>
      <c r="CO7" s="3"/>
      <c r="CP7" s="3"/>
      <c r="CQ7" s="3"/>
      <c r="CS7" s="4" t="s">
        <v>221</v>
      </c>
      <c r="CT7" s="4"/>
      <c r="CU7" s="3"/>
      <c r="CV7" s="3"/>
      <c r="CW7" s="3"/>
      <c r="CX7" s="3"/>
      <c r="CY7" s="3"/>
      <c r="CZ7" s="3"/>
      <c r="DA7" s="3"/>
      <c r="DB7" s="3"/>
      <c r="DC7" s="3"/>
      <c r="DD7" s="3"/>
      <c r="DE7" s="3"/>
      <c r="DF7" s="3"/>
      <c r="DG7" s="1"/>
      <c r="DH7" s="1"/>
      <c r="DI7" s="3"/>
      <c r="DJ7" s="3"/>
      <c r="DK7" s="3"/>
      <c r="DL7" s="3"/>
      <c r="DM7" s="3"/>
      <c r="DN7" s="3"/>
      <c r="DO7" s="3"/>
      <c r="DQ7" s="4" t="s">
        <v>222</v>
      </c>
      <c r="DR7" s="4"/>
      <c r="DS7" s="3"/>
      <c r="DT7" s="3"/>
      <c r="DU7" s="3"/>
      <c r="DV7" s="3"/>
      <c r="DW7" s="3"/>
      <c r="DX7" s="3"/>
      <c r="DY7" s="3"/>
      <c r="DZ7" s="3"/>
      <c r="EA7" s="1"/>
      <c r="EB7" s="1"/>
      <c r="EC7" s="1"/>
      <c r="ED7" s="1"/>
      <c r="EE7" s="1"/>
      <c r="EF7" s="1"/>
      <c r="EG7" s="1"/>
      <c r="EH7" s="1"/>
      <c r="EI7" s="1"/>
      <c r="EJ7" s="1"/>
      <c r="EK7" s="1"/>
      <c r="EL7" s="1"/>
      <c r="EM7" s="1"/>
      <c r="EO7" s="4" t="s">
        <v>223</v>
      </c>
      <c r="EP7" s="4"/>
      <c r="EQ7" s="3"/>
      <c r="ER7" s="3"/>
      <c r="ES7" s="3"/>
      <c r="ET7" s="3"/>
      <c r="EU7" s="3"/>
      <c r="EV7" s="3"/>
      <c r="EW7" s="3"/>
      <c r="EX7" s="3"/>
      <c r="EY7" s="3"/>
      <c r="EZ7" s="3"/>
      <c r="FA7" s="3"/>
      <c r="FB7" s="3"/>
      <c r="FC7" s="1"/>
      <c r="FD7" s="3"/>
      <c r="FE7" s="1"/>
      <c r="FF7" s="1"/>
      <c r="FG7" s="1"/>
      <c r="FH7" s="1"/>
      <c r="FI7" s="1"/>
      <c r="FJ7" s="1"/>
      <c r="FK7" s="1"/>
    </row>
    <row r="8" ht="15.5" spans="1:167">
      <c r="A8" s="4" t="s">
        <v>268</v>
      </c>
      <c r="B8" s="4"/>
      <c r="C8" s="3"/>
      <c r="D8" s="3"/>
      <c r="E8" s="3"/>
      <c r="F8" s="3"/>
      <c r="G8" s="3"/>
      <c r="H8" s="3"/>
      <c r="I8" s="3"/>
      <c r="J8" s="3"/>
      <c r="K8" s="3"/>
      <c r="L8" s="3"/>
      <c r="M8" s="3"/>
      <c r="N8" s="3"/>
      <c r="O8" s="1"/>
      <c r="P8" s="1"/>
      <c r="Q8" s="3"/>
      <c r="R8" s="3"/>
      <c r="S8" s="3"/>
      <c r="T8" s="3"/>
      <c r="U8" s="3"/>
      <c r="V8" s="3"/>
      <c r="W8" s="3"/>
      <c r="Y8" s="4" t="s">
        <v>268</v>
      </c>
      <c r="Z8" s="4"/>
      <c r="AA8" s="3"/>
      <c r="AB8" s="3"/>
      <c r="AC8" s="3"/>
      <c r="AD8" s="3"/>
      <c r="AE8" s="3"/>
      <c r="AF8" s="3"/>
      <c r="AG8" s="3"/>
      <c r="AH8" s="3"/>
      <c r="AI8" s="3"/>
      <c r="AJ8" s="3"/>
      <c r="AK8" s="3"/>
      <c r="AL8" s="3"/>
      <c r="AM8" s="1"/>
      <c r="AN8" s="1"/>
      <c r="AO8" s="3"/>
      <c r="AP8" s="3"/>
      <c r="AQ8" s="3"/>
      <c r="AR8" s="3"/>
      <c r="AS8" s="3"/>
      <c r="AT8" s="3"/>
      <c r="AU8" s="3"/>
      <c r="AW8" s="4" t="s">
        <v>268</v>
      </c>
      <c r="AX8" s="4"/>
      <c r="AY8" s="3"/>
      <c r="AZ8" s="3"/>
      <c r="BA8" s="3"/>
      <c r="BB8" s="3"/>
      <c r="BC8" s="3"/>
      <c r="BD8" s="3"/>
      <c r="BE8" s="3"/>
      <c r="BF8" s="3"/>
      <c r="BG8" s="3"/>
      <c r="BH8" s="3"/>
      <c r="BI8" s="3"/>
      <c r="BJ8" s="3"/>
      <c r="BK8" s="1"/>
      <c r="BL8" s="1"/>
      <c r="BM8" s="1"/>
      <c r="BN8" s="1"/>
      <c r="BO8" s="1"/>
      <c r="BP8" s="1"/>
      <c r="BQ8" s="1"/>
      <c r="BR8" s="1"/>
      <c r="BS8" s="1"/>
      <c r="BU8" s="4" t="s">
        <v>268</v>
      </c>
      <c r="BV8" s="4"/>
      <c r="BW8" s="3"/>
      <c r="BX8" s="3"/>
      <c r="BY8" s="3"/>
      <c r="BZ8" s="3"/>
      <c r="CA8" s="3"/>
      <c r="CB8" s="3"/>
      <c r="CC8" s="3"/>
      <c r="CD8" s="3"/>
      <c r="CE8" s="3"/>
      <c r="CF8" s="3"/>
      <c r="CG8" s="3"/>
      <c r="CH8" s="3"/>
      <c r="CI8" s="1"/>
      <c r="CJ8" s="1"/>
      <c r="CK8" s="3"/>
      <c r="CL8" s="3"/>
      <c r="CM8" s="3"/>
      <c r="CN8" s="3"/>
      <c r="CO8" s="3"/>
      <c r="CP8" s="3"/>
      <c r="CQ8" s="3"/>
      <c r="CS8" s="4" t="s">
        <v>268</v>
      </c>
      <c r="CT8" s="4"/>
      <c r="CU8" s="3"/>
      <c r="CV8" s="3"/>
      <c r="CW8" s="3"/>
      <c r="CX8" s="3"/>
      <c r="CY8" s="3"/>
      <c r="CZ8" s="3"/>
      <c r="DA8" s="3"/>
      <c r="DB8" s="3"/>
      <c r="DC8" s="3"/>
      <c r="DD8" s="3"/>
      <c r="DE8" s="3"/>
      <c r="DF8" s="3"/>
      <c r="DG8" s="1"/>
      <c r="DH8" s="1"/>
      <c r="DI8" s="3"/>
      <c r="DJ8" s="3"/>
      <c r="DK8" s="3"/>
      <c r="DL8" s="3"/>
      <c r="DM8" s="3"/>
      <c r="DN8" s="3"/>
      <c r="DO8" s="3"/>
      <c r="DQ8" s="4" t="s">
        <v>268</v>
      </c>
      <c r="DR8" s="4"/>
      <c r="DS8" s="3"/>
      <c r="DT8" s="3"/>
      <c r="DU8" s="3"/>
      <c r="DV8" s="3"/>
      <c r="DW8" s="3"/>
      <c r="DX8" s="3"/>
      <c r="DY8" s="3"/>
      <c r="DZ8" s="3"/>
      <c r="EA8" s="1"/>
      <c r="EB8" s="1"/>
      <c r="EC8" s="1"/>
      <c r="ED8" s="1"/>
      <c r="EE8" s="1"/>
      <c r="EF8" s="1"/>
      <c r="EG8" s="1"/>
      <c r="EH8" s="1"/>
      <c r="EI8" s="1"/>
      <c r="EJ8" s="1"/>
      <c r="EK8" s="1"/>
      <c r="EL8" s="1"/>
      <c r="EM8" s="1"/>
      <c r="EO8" s="4" t="s">
        <v>268</v>
      </c>
      <c r="EP8" s="4"/>
      <c r="EQ8" s="3"/>
      <c r="ER8" s="3"/>
      <c r="ES8" s="3"/>
      <c r="ET8" s="3"/>
      <c r="EU8" s="3"/>
      <c r="EV8" s="3"/>
      <c r="EW8" s="3"/>
      <c r="EX8" s="3"/>
      <c r="EY8" s="3"/>
      <c r="EZ8" s="3"/>
      <c r="FA8" s="3"/>
      <c r="FB8" s="3"/>
      <c r="FC8" s="1"/>
      <c r="FD8" s="3"/>
      <c r="FE8" s="1"/>
      <c r="FF8" s="1"/>
      <c r="FG8" s="1"/>
      <c r="FH8" s="1"/>
      <c r="FI8" s="1"/>
      <c r="FJ8" s="1"/>
      <c r="FK8" s="1"/>
    </row>
    <row r="9" ht="15.5" spans="1:167">
      <c r="A9" s="1"/>
      <c r="B9" s="1"/>
      <c r="C9" s="3"/>
      <c r="D9" s="3"/>
      <c r="E9" s="3"/>
      <c r="F9" s="3"/>
      <c r="G9" s="3"/>
      <c r="H9" s="5"/>
      <c r="I9" s="3"/>
      <c r="J9" s="4"/>
      <c r="K9" s="4"/>
      <c r="L9" s="4"/>
      <c r="M9" s="4"/>
      <c r="N9" s="4"/>
      <c r="O9" s="15"/>
      <c r="P9" s="15"/>
      <c r="Q9" s="4"/>
      <c r="R9" s="4"/>
      <c r="S9" s="4"/>
      <c r="T9" s="4"/>
      <c r="U9" s="4"/>
      <c r="V9" s="4"/>
      <c r="W9" s="4"/>
      <c r="Y9" s="1"/>
      <c r="Z9" s="1"/>
      <c r="AA9" s="3"/>
      <c r="AB9" s="3"/>
      <c r="AC9" s="3"/>
      <c r="AD9" s="3"/>
      <c r="AE9" s="3"/>
      <c r="AF9" s="5"/>
      <c r="AG9" s="3"/>
      <c r="AH9" s="4"/>
      <c r="AI9" s="4"/>
      <c r="AJ9" s="4"/>
      <c r="AK9" s="4"/>
      <c r="AL9" s="4"/>
      <c r="AM9" s="15"/>
      <c r="AN9" s="15"/>
      <c r="AO9" s="4"/>
      <c r="AP9" s="4"/>
      <c r="AQ9" s="4"/>
      <c r="AR9" s="4"/>
      <c r="AS9" s="4"/>
      <c r="AT9" s="4"/>
      <c r="AU9" s="4"/>
      <c r="AW9" s="1"/>
      <c r="AX9" s="1"/>
      <c r="AY9" s="3"/>
      <c r="AZ9" s="3"/>
      <c r="BA9" s="3"/>
      <c r="BB9" s="3"/>
      <c r="BC9" s="3"/>
      <c r="BD9" s="5"/>
      <c r="BE9" s="3"/>
      <c r="BF9" s="4"/>
      <c r="BG9" s="4"/>
      <c r="BH9" s="4"/>
      <c r="BI9" s="4"/>
      <c r="BJ9" s="4"/>
      <c r="BK9" s="15"/>
      <c r="BL9" s="15"/>
      <c r="BM9" s="15"/>
      <c r="BN9" s="15"/>
      <c r="BO9" s="15"/>
      <c r="BP9" s="15"/>
      <c r="BQ9" s="15"/>
      <c r="BR9" s="15"/>
      <c r="BS9" s="15"/>
      <c r="BU9" s="1"/>
      <c r="BV9" s="1"/>
      <c r="BW9" s="3"/>
      <c r="BX9" s="3"/>
      <c r="BY9" s="3"/>
      <c r="BZ9" s="3"/>
      <c r="CA9" s="3"/>
      <c r="CB9" s="5"/>
      <c r="CC9" s="3"/>
      <c r="CD9" s="4"/>
      <c r="CE9" s="4"/>
      <c r="CF9" s="4"/>
      <c r="CG9" s="4"/>
      <c r="CH9" s="4"/>
      <c r="CI9" s="15"/>
      <c r="CJ9" s="15"/>
      <c r="CK9" s="4"/>
      <c r="CL9" s="4"/>
      <c r="CM9" s="4"/>
      <c r="CN9" s="4"/>
      <c r="CO9" s="4"/>
      <c r="CP9" s="4"/>
      <c r="CQ9" s="4"/>
      <c r="CS9" s="1"/>
      <c r="CT9" s="1"/>
      <c r="CU9" s="3"/>
      <c r="CV9" s="3"/>
      <c r="CW9" s="3"/>
      <c r="CX9" s="3"/>
      <c r="CY9" s="3"/>
      <c r="CZ9" s="5"/>
      <c r="DA9" s="3"/>
      <c r="DB9" s="4"/>
      <c r="DC9" s="4"/>
      <c r="DD9" s="4"/>
      <c r="DE9" s="4"/>
      <c r="DF9" s="4"/>
      <c r="DG9" s="15"/>
      <c r="DH9" s="15"/>
      <c r="DI9" s="4"/>
      <c r="DJ9" s="4"/>
      <c r="DK9" s="4"/>
      <c r="DL9" s="4"/>
      <c r="DM9" s="4"/>
      <c r="DN9" s="4"/>
      <c r="DO9" s="4"/>
      <c r="DQ9" s="1"/>
      <c r="DR9" s="1"/>
      <c r="DS9" s="3"/>
      <c r="DT9" s="3"/>
      <c r="DU9" s="3"/>
      <c r="DV9" s="3"/>
      <c r="DW9" s="3"/>
      <c r="DX9" s="5"/>
      <c r="DY9" s="3"/>
      <c r="DZ9" s="4"/>
      <c r="EA9" s="1"/>
      <c r="EB9" s="1"/>
      <c r="EC9" s="1"/>
      <c r="ED9" s="1"/>
      <c r="EE9" s="1"/>
      <c r="EF9" s="1"/>
      <c r="EG9" s="1"/>
      <c r="EH9" s="1"/>
      <c r="EI9" s="1"/>
      <c r="EJ9" s="1"/>
      <c r="EK9" s="1"/>
      <c r="EL9" s="1"/>
      <c r="EM9" s="1"/>
      <c r="EO9" s="1"/>
      <c r="EP9" s="1"/>
      <c r="EQ9" s="3"/>
      <c r="ER9" s="3"/>
      <c r="ES9" s="3"/>
      <c r="ET9" s="3"/>
      <c r="EU9" s="3"/>
      <c r="EV9" s="5"/>
      <c r="EW9" s="3"/>
      <c r="EX9" s="4"/>
      <c r="EY9" s="4"/>
      <c r="EZ9" s="4"/>
      <c r="FA9" s="4"/>
      <c r="FB9" s="4"/>
      <c r="FC9" s="15"/>
      <c r="FD9" s="4"/>
      <c r="FE9" s="15"/>
      <c r="FF9" s="15"/>
      <c r="FG9" s="15"/>
      <c r="FH9" s="15"/>
      <c r="FI9" s="15"/>
      <c r="FJ9" s="15"/>
      <c r="FK9" s="15"/>
    </row>
    <row r="10" ht="14.5" spans="1:167">
      <c r="A10" s="1"/>
      <c r="B10" s="1"/>
      <c r="C10" s="3"/>
      <c r="D10" s="3"/>
      <c r="E10" s="3"/>
      <c r="F10" s="3"/>
      <c r="G10" s="3"/>
      <c r="H10" s="3"/>
      <c r="I10" s="1"/>
      <c r="J10" s="1"/>
      <c r="K10" s="1"/>
      <c r="L10" s="1"/>
      <c r="M10" s="1"/>
      <c r="N10" s="1"/>
      <c r="O10" s="1"/>
      <c r="P10" s="1"/>
      <c r="Q10" s="1"/>
      <c r="R10" s="1"/>
      <c r="S10" s="1"/>
      <c r="T10" s="1"/>
      <c r="U10" s="1"/>
      <c r="V10" s="1"/>
      <c r="W10" s="1"/>
      <c r="Y10" s="1"/>
      <c r="Z10" s="1"/>
      <c r="AA10" s="3"/>
      <c r="AB10" s="3"/>
      <c r="AC10" s="3"/>
      <c r="AD10" s="3"/>
      <c r="AE10" s="3"/>
      <c r="AF10" s="3"/>
      <c r="AG10" s="1"/>
      <c r="AH10" s="1"/>
      <c r="AI10" s="1"/>
      <c r="AJ10" s="1"/>
      <c r="AK10" s="1"/>
      <c r="AL10" s="1"/>
      <c r="AM10" s="1"/>
      <c r="AN10" s="1"/>
      <c r="AO10" s="1"/>
      <c r="AP10" s="1"/>
      <c r="AQ10" s="1"/>
      <c r="AR10" s="1"/>
      <c r="AS10" s="1"/>
      <c r="AT10" s="1"/>
      <c r="AU10" s="1"/>
      <c r="AW10" s="1"/>
      <c r="AX10" s="1"/>
      <c r="AY10" s="3"/>
      <c r="AZ10" s="3"/>
      <c r="BA10" s="3"/>
      <c r="BB10" s="3"/>
      <c r="BC10" s="3"/>
      <c r="BD10" s="3"/>
      <c r="BE10" s="1"/>
      <c r="BF10" s="1"/>
      <c r="BG10" s="1"/>
      <c r="BH10" s="1"/>
      <c r="BI10" s="1"/>
      <c r="BJ10" s="1"/>
      <c r="BK10" s="1"/>
      <c r="BL10" s="1"/>
      <c r="BM10" s="1"/>
      <c r="BN10" s="1"/>
      <c r="BO10" s="1"/>
      <c r="BP10" s="1"/>
      <c r="BQ10" s="1"/>
      <c r="BR10" s="1"/>
      <c r="BS10" s="1"/>
      <c r="BU10" s="1"/>
      <c r="BV10" s="1"/>
      <c r="BW10" s="3"/>
      <c r="BX10" s="3"/>
      <c r="BY10" s="3"/>
      <c r="BZ10" s="3"/>
      <c r="CA10" s="3"/>
      <c r="CB10" s="3"/>
      <c r="CC10" s="1"/>
      <c r="CD10" s="1"/>
      <c r="CE10" s="1"/>
      <c r="CF10" s="1"/>
      <c r="CG10" s="1"/>
      <c r="CH10" s="1"/>
      <c r="CI10" s="1"/>
      <c r="CJ10" s="1"/>
      <c r="CK10" s="1"/>
      <c r="CL10" s="1"/>
      <c r="CM10" s="1"/>
      <c r="CN10" s="1"/>
      <c r="CO10" s="1"/>
      <c r="CP10" s="1"/>
      <c r="CQ10" s="1"/>
      <c r="CS10" s="1"/>
      <c r="CT10" s="1"/>
      <c r="CU10" s="3"/>
      <c r="CV10" s="3"/>
      <c r="CW10" s="3"/>
      <c r="CX10" s="3"/>
      <c r="CY10" s="3"/>
      <c r="CZ10" s="3"/>
      <c r="DA10" s="1"/>
      <c r="DB10" s="1"/>
      <c r="DC10" s="1"/>
      <c r="DD10" s="1"/>
      <c r="DE10" s="1"/>
      <c r="DF10" s="1"/>
      <c r="DG10" s="1"/>
      <c r="DH10" s="1"/>
      <c r="DI10" s="1"/>
      <c r="DJ10" s="1"/>
      <c r="DK10" s="1"/>
      <c r="DL10" s="1"/>
      <c r="DM10" s="1"/>
      <c r="DN10" s="1"/>
      <c r="DO10" s="1"/>
      <c r="DQ10" s="1"/>
      <c r="DR10" s="1"/>
      <c r="DS10" s="3"/>
      <c r="DT10" s="3"/>
      <c r="DU10" s="3"/>
      <c r="DV10" s="3"/>
      <c r="DW10" s="3"/>
      <c r="DX10" s="3"/>
      <c r="DY10" s="1"/>
      <c r="DZ10" s="1"/>
      <c r="EA10" s="1"/>
      <c r="EB10" s="1"/>
      <c r="EC10" s="1"/>
      <c r="ED10" s="1"/>
      <c r="EE10" s="1"/>
      <c r="EF10" s="1"/>
      <c r="EG10" s="1"/>
      <c r="EH10" s="1"/>
      <c r="EI10" s="1"/>
      <c r="EJ10" s="1"/>
      <c r="EK10" s="1"/>
      <c r="EL10" s="1"/>
      <c r="EM10" s="1"/>
      <c r="EO10" s="1"/>
      <c r="EP10" s="1"/>
      <c r="EQ10" s="3"/>
      <c r="ER10" s="3"/>
      <c r="ES10" s="3"/>
      <c r="ET10" s="3"/>
      <c r="EU10" s="3"/>
      <c r="EV10" s="3"/>
      <c r="EW10" s="1"/>
      <c r="EX10" s="1"/>
      <c r="EY10" s="1"/>
      <c r="EZ10" s="1"/>
      <c r="FA10" s="1"/>
      <c r="FB10" s="1"/>
      <c r="FC10" s="1"/>
      <c r="FD10" s="1"/>
      <c r="FE10" s="1"/>
      <c r="FF10" s="1"/>
      <c r="FG10" s="1"/>
      <c r="FH10" s="1"/>
      <c r="FI10" s="1"/>
      <c r="FJ10" s="1"/>
      <c r="FK10" s="1"/>
    </row>
    <row r="11" ht="15.25" spans="1:167">
      <c r="A11" s="1"/>
      <c r="B11" s="1"/>
      <c r="C11" s="18">
        <v>2000</v>
      </c>
      <c r="D11" s="18">
        <v>2001</v>
      </c>
      <c r="E11" s="18">
        <v>2002</v>
      </c>
      <c r="F11" s="18">
        <v>2003</v>
      </c>
      <c r="G11" s="18">
        <v>2004</v>
      </c>
      <c r="H11" s="18">
        <v>2005</v>
      </c>
      <c r="I11" s="18">
        <v>2006</v>
      </c>
      <c r="J11" s="18">
        <v>2007</v>
      </c>
      <c r="K11" s="18">
        <v>2008</v>
      </c>
      <c r="L11" s="18">
        <v>2009</v>
      </c>
      <c r="M11" s="18">
        <v>2010</v>
      </c>
      <c r="N11" s="18">
        <v>2011</v>
      </c>
      <c r="O11" s="18">
        <v>2012</v>
      </c>
      <c r="P11" s="18">
        <v>2013</v>
      </c>
      <c r="Q11" s="18">
        <v>2014</v>
      </c>
      <c r="R11" s="18">
        <v>2015</v>
      </c>
      <c r="S11" s="18">
        <v>2016</v>
      </c>
      <c r="T11" s="18">
        <v>2017</v>
      </c>
      <c r="U11" s="18">
        <v>2018</v>
      </c>
      <c r="V11" s="18">
        <v>2019</v>
      </c>
      <c r="W11" s="18">
        <v>2020</v>
      </c>
      <c r="Y11" s="1"/>
      <c r="Z11" s="1"/>
      <c r="AA11" s="18">
        <v>2000</v>
      </c>
      <c r="AB11" s="18">
        <v>2001</v>
      </c>
      <c r="AC11" s="18">
        <v>2002</v>
      </c>
      <c r="AD11" s="18">
        <v>2003</v>
      </c>
      <c r="AE11" s="18">
        <v>2004</v>
      </c>
      <c r="AF11" s="18">
        <v>2005</v>
      </c>
      <c r="AG11" s="18">
        <v>2006</v>
      </c>
      <c r="AH11" s="18">
        <v>2007</v>
      </c>
      <c r="AI11" s="18">
        <v>2008</v>
      </c>
      <c r="AJ11" s="18">
        <v>2009</v>
      </c>
      <c r="AK11" s="18">
        <v>2010</v>
      </c>
      <c r="AL11" s="18">
        <v>2011</v>
      </c>
      <c r="AM11" s="18">
        <v>2012</v>
      </c>
      <c r="AN11" s="18">
        <v>2013</v>
      </c>
      <c r="AO11" s="18">
        <v>2014</v>
      </c>
      <c r="AP11" s="18">
        <v>2015</v>
      </c>
      <c r="AQ11" s="18">
        <v>2016</v>
      </c>
      <c r="AR11" s="18">
        <v>2017</v>
      </c>
      <c r="AS11" s="18">
        <v>2018</v>
      </c>
      <c r="AT11" s="18">
        <v>2019</v>
      </c>
      <c r="AU11" s="18">
        <v>2020</v>
      </c>
      <c r="AW11" s="1"/>
      <c r="AX11" s="1"/>
      <c r="AY11" s="18">
        <v>2000</v>
      </c>
      <c r="AZ11" s="18">
        <v>2001</v>
      </c>
      <c r="BA11" s="18">
        <v>2002</v>
      </c>
      <c r="BB11" s="18">
        <v>2003</v>
      </c>
      <c r="BC11" s="18">
        <v>2004</v>
      </c>
      <c r="BD11" s="18">
        <v>2005</v>
      </c>
      <c r="BE11" s="18">
        <v>2006</v>
      </c>
      <c r="BF11" s="18">
        <v>2007</v>
      </c>
      <c r="BG11" s="18">
        <v>2008</v>
      </c>
      <c r="BH11" s="18">
        <v>2009</v>
      </c>
      <c r="BI11" s="18">
        <v>2010</v>
      </c>
      <c r="BJ11" s="18">
        <v>2011</v>
      </c>
      <c r="BK11" s="18">
        <v>2012</v>
      </c>
      <c r="BL11" s="18">
        <v>2013</v>
      </c>
      <c r="BM11" s="18">
        <v>2014</v>
      </c>
      <c r="BN11" s="18">
        <v>2015</v>
      </c>
      <c r="BO11" s="18">
        <v>2016</v>
      </c>
      <c r="BP11" s="18">
        <v>2017</v>
      </c>
      <c r="BQ11" s="18">
        <v>2018</v>
      </c>
      <c r="BR11" s="18">
        <v>2019</v>
      </c>
      <c r="BS11" s="18">
        <v>2020</v>
      </c>
      <c r="BU11" s="1"/>
      <c r="BV11" s="1"/>
      <c r="BW11" s="18">
        <v>2000</v>
      </c>
      <c r="BX11" s="18">
        <v>2001</v>
      </c>
      <c r="BY11" s="18">
        <v>2002</v>
      </c>
      <c r="BZ11" s="18">
        <v>2003</v>
      </c>
      <c r="CA11" s="18">
        <v>2004</v>
      </c>
      <c r="CB11" s="18">
        <v>2005</v>
      </c>
      <c r="CC11" s="18">
        <v>2006</v>
      </c>
      <c r="CD11" s="18">
        <v>2007</v>
      </c>
      <c r="CE11" s="18">
        <v>2008</v>
      </c>
      <c r="CF11" s="18">
        <v>2009</v>
      </c>
      <c r="CG11" s="18">
        <v>2010</v>
      </c>
      <c r="CH11" s="18">
        <v>2011</v>
      </c>
      <c r="CI11" s="18">
        <v>2012</v>
      </c>
      <c r="CJ11" s="18">
        <v>2013</v>
      </c>
      <c r="CK11" s="18">
        <v>2014</v>
      </c>
      <c r="CL11" s="18">
        <v>2015</v>
      </c>
      <c r="CM11" s="18">
        <v>2016</v>
      </c>
      <c r="CN11" s="18">
        <v>2017</v>
      </c>
      <c r="CO11" s="18">
        <v>2018</v>
      </c>
      <c r="CP11" s="18">
        <v>2019</v>
      </c>
      <c r="CQ11" s="18">
        <v>2020</v>
      </c>
      <c r="CS11" s="1"/>
      <c r="CT11" s="1"/>
      <c r="CU11" s="18">
        <v>2000</v>
      </c>
      <c r="CV11" s="18">
        <v>2001</v>
      </c>
      <c r="CW11" s="18">
        <v>2002</v>
      </c>
      <c r="CX11" s="18">
        <v>2003</v>
      </c>
      <c r="CY11" s="18">
        <v>2004</v>
      </c>
      <c r="CZ11" s="18">
        <v>2005</v>
      </c>
      <c r="DA11" s="18">
        <v>2006</v>
      </c>
      <c r="DB11" s="18">
        <v>2007</v>
      </c>
      <c r="DC11" s="18">
        <v>2008</v>
      </c>
      <c r="DD11" s="18">
        <v>2009</v>
      </c>
      <c r="DE11" s="18">
        <v>2010</v>
      </c>
      <c r="DF11" s="18">
        <v>2011</v>
      </c>
      <c r="DG11" s="18">
        <v>2012</v>
      </c>
      <c r="DH11" s="18">
        <v>2013</v>
      </c>
      <c r="DI11" s="18">
        <v>2014</v>
      </c>
      <c r="DJ11" s="18">
        <v>2015</v>
      </c>
      <c r="DK11" s="18">
        <v>2016</v>
      </c>
      <c r="DL11" s="18">
        <v>2017</v>
      </c>
      <c r="DM11" s="18">
        <v>2018</v>
      </c>
      <c r="DN11" s="18">
        <v>2019</v>
      </c>
      <c r="DO11" s="18">
        <v>2020</v>
      </c>
      <c r="DQ11" s="1"/>
      <c r="DR11" s="1"/>
      <c r="DS11" s="18">
        <v>2000</v>
      </c>
      <c r="DT11" s="18">
        <v>2001</v>
      </c>
      <c r="DU11" s="18">
        <v>2002</v>
      </c>
      <c r="DV11" s="18">
        <v>2003</v>
      </c>
      <c r="DW11" s="18">
        <v>2004</v>
      </c>
      <c r="DX11" s="18">
        <v>2005</v>
      </c>
      <c r="DY11" s="18">
        <v>2006</v>
      </c>
      <c r="DZ11" s="18">
        <v>2007</v>
      </c>
      <c r="EA11" s="18">
        <v>2008</v>
      </c>
      <c r="EB11" s="18">
        <v>2009</v>
      </c>
      <c r="EC11" s="18">
        <v>2010</v>
      </c>
      <c r="ED11" s="18">
        <v>2011</v>
      </c>
      <c r="EE11" s="18">
        <v>2012</v>
      </c>
      <c r="EF11" s="18">
        <v>2013</v>
      </c>
      <c r="EG11" s="18">
        <v>2014</v>
      </c>
      <c r="EH11" s="18">
        <v>2015</v>
      </c>
      <c r="EI11" s="18">
        <v>2016</v>
      </c>
      <c r="EJ11" s="18">
        <v>2017</v>
      </c>
      <c r="EK11" s="18">
        <v>2018</v>
      </c>
      <c r="EL11" s="18">
        <v>2019</v>
      </c>
      <c r="EM11" s="18">
        <v>2020</v>
      </c>
      <c r="EO11" s="1"/>
      <c r="EP11" s="1"/>
      <c r="EQ11" s="18">
        <v>2000</v>
      </c>
      <c r="ER11" s="18">
        <v>2001</v>
      </c>
      <c r="ES11" s="18">
        <v>2002</v>
      </c>
      <c r="ET11" s="18">
        <v>2003</v>
      </c>
      <c r="EU11" s="18">
        <v>2004</v>
      </c>
      <c r="EV11" s="18">
        <v>2005</v>
      </c>
      <c r="EW11" s="18">
        <v>2006</v>
      </c>
      <c r="EX11" s="18">
        <v>2007</v>
      </c>
      <c r="EY11" s="18">
        <v>2008</v>
      </c>
      <c r="EZ11" s="18">
        <v>2009</v>
      </c>
      <c r="FA11" s="18">
        <v>2010</v>
      </c>
      <c r="FB11" s="18">
        <v>2011</v>
      </c>
      <c r="FC11" s="18">
        <v>2012</v>
      </c>
      <c r="FD11" s="18">
        <v>2013</v>
      </c>
      <c r="FE11" s="18">
        <v>2014</v>
      </c>
      <c r="FF11" s="18">
        <v>2015</v>
      </c>
      <c r="FG11" s="18">
        <v>2016</v>
      </c>
      <c r="FH11" s="18">
        <v>2017</v>
      </c>
      <c r="FI11" s="18">
        <v>2018</v>
      </c>
      <c r="FJ11" s="18">
        <v>2019</v>
      </c>
      <c r="FK11" s="18">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269</v>
      </c>
      <c r="C13" s="5">
        <v>3.4</v>
      </c>
      <c r="D13" s="5">
        <v>3.7</v>
      </c>
      <c r="E13" s="5">
        <v>3.8</v>
      </c>
      <c r="F13" s="5">
        <v>3.9</v>
      </c>
      <c r="G13" s="5">
        <v>4.5</v>
      </c>
      <c r="H13" s="5">
        <v>4.1</v>
      </c>
      <c r="I13" s="5">
        <v>4.2</v>
      </c>
      <c r="J13" s="5">
        <v>4.5</v>
      </c>
      <c r="K13" s="5">
        <v>4</v>
      </c>
      <c r="L13" s="5">
        <v>3.7</v>
      </c>
      <c r="M13" s="5">
        <v>6.2</v>
      </c>
      <c r="N13" s="5">
        <v>6</v>
      </c>
      <c r="O13" s="5">
        <v>5.1</v>
      </c>
      <c r="P13" s="5">
        <v>4.3</v>
      </c>
      <c r="Q13" s="5">
        <v>5.4</v>
      </c>
      <c r="R13" s="5">
        <v>6.8</v>
      </c>
      <c r="S13" s="5">
        <v>8.5</v>
      </c>
      <c r="T13" s="5">
        <v>7.2</v>
      </c>
      <c r="U13" s="5">
        <v>7.6</v>
      </c>
      <c r="V13" s="5">
        <v>7.1</v>
      </c>
      <c r="W13" s="5">
        <v>6</v>
      </c>
      <c r="Y13" s="8"/>
      <c r="Z13" s="9" t="s">
        <v>269</v>
      </c>
      <c r="AA13" s="5">
        <v>6.3</v>
      </c>
      <c r="AB13" s="5">
        <v>6.5</v>
      </c>
      <c r="AC13" s="5">
        <v>7.9</v>
      </c>
      <c r="AD13" s="5">
        <v>9.7</v>
      </c>
      <c r="AE13" s="5">
        <v>10.8</v>
      </c>
      <c r="AF13" s="5">
        <v>8.8</v>
      </c>
      <c r="AG13" s="5">
        <v>11</v>
      </c>
      <c r="AH13" s="5">
        <v>11.7</v>
      </c>
      <c r="AI13" s="5">
        <v>11</v>
      </c>
      <c r="AJ13" s="5">
        <v>15.5</v>
      </c>
      <c r="AK13" s="5">
        <v>17</v>
      </c>
      <c r="AL13" s="5">
        <v>17.7</v>
      </c>
      <c r="AM13" s="5">
        <v>17.9</v>
      </c>
      <c r="AN13" s="5">
        <v>16.7</v>
      </c>
      <c r="AO13" s="5">
        <v>15.3</v>
      </c>
      <c r="AP13" s="5">
        <v>15.3</v>
      </c>
      <c r="AQ13" s="5">
        <v>16.8</v>
      </c>
      <c r="AR13" s="5">
        <v>19.7</v>
      </c>
      <c r="AS13" s="5">
        <v>20.4</v>
      </c>
      <c r="AT13" s="5">
        <v>20.7</v>
      </c>
      <c r="AU13" s="5">
        <v>20.2</v>
      </c>
      <c r="AW13" s="8"/>
      <c r="AX13" s="9" t="s">
        <v>269</v>
      </c>
      <c r="AY13" s="5">
        <v>18</v>
      </c>
      <c r="AZ13" s="5">
        <v>17.6</v>
      </c>
      <c r="BA13" s="5">
        <v>22.1</v>
      </c>
      <c r="BB13" s="5">
        <v>23.2</v>
      </c>
      <c r="BC13" s="5">
        <v>25.2</v>
      </c>
      <c r="BD13" s="5">
        <v>27</v>
      </c>
      <c r="BE13" s="5">
        <v>26.2</v>
      </c>
      <c r="BF13" s="5">
        <v>25</v>
      </c>
      <c r="BG13" s="5">
        <v>26.4</v>
      </c>
      <c r="BH13" s="5">
        <v>22.1</v>
      </c>
      <c r="BI13" s="5">
        <v>22.8</v>
      </c>
      <c r="BJ13" s="5">
        <v>22.6</v>
      </c>
      <c r="BK13" s="5">
        <v>24.5</v>
      </c>
      <c r="BL13" s="5">
        <v>23.7</v>
      </c>
      <c r="BM13" s="5">
        <v>21.5</v>
      </c>
      <c r="BN13" s="5">
        <v>33.9</v>
      </c>
      <c r="BO13" s="5">
        <v>36.2</v>
      </c>
      <c r="BP13" s="5">
        <v>38.8</v>
      </c>
      <c r="BQ13" s="5">
        <v>38.4</v>
      </c>
      <c r="BR13" s="5">
        <v>37.3</v>
      </c>
      <c r="BS13" s="5">
        <v>30.1</v>
      </c>
      <c r="BU13" s="8"/>
      <c r="BV13" s="9" t="s">
        <v>269</v>
      </c>
      <c r="BW13" s="5">
        <v>2.8</v>
      </c>
      <c r="BX13" s="5">
        <v>2.9</v>
      </c>
      <c r="BY13" s="5">
        <v>3.3</v>
      </c>
      <c r="BZ13" s="5">
        <v>3.6</v>
      </c>
      <c r="CA13" s="5">
        <v>3.8</v>
      </c>
      <c r="CB13" s="5">
        <v>4.2</v>
      </c>
      <c r="CC13" s="5">
        <v>3.9</v>
      </c>
      <c r="CD13" s="5">
        <v>4.7</v>
      </c>
      <c r="CE13" s="5">
        <v>4.8</v>
      </c>
      <c r="CF13" s="5">
        <v>3.3</v>
      </c>
      <c r="CG13" s="5">
        <v>4.1</v>
      </c>
      <c r="CH13" s="5">
        <v>4.6</v>
      </c>
      <c r="CI13" s="5">
        <v>6.2</v>
      </c>
      <c r="CJ13" s="5">
        <v>6.1</v>
      </c>
      <c r="CK13" s="5">
        <v>6.3</v>
      </c>
      <c r="CL13" s="5">
        <v>5.6</v>
      </c>
      <c r="CM13" s="5">
        <v>6.7</v>
      </c>
      <c r="CN13" s="5">
        <v>6.4</v>
      </c>
      <c r="CO13" s="5">
        <v>6.8</v>
      </c>
      <c r="CP13" s="5">
        <v>7</v>
      </c>
      <c r="CQ13" s="5">
        <v>7</v>
      </c>
      <c r="CS13" s="8"/>
      <c r="CT13" s="9" t="s">
        <v>269</v>
      </c>
      <c r="CU13" s="5">
        <v>4.3</v>
      </c>
      <c r="CV13" s="5">
        <v>3.8</v>
      </c>
      <c r="CW13" s="5">
        <v>4.2</v>
      </c>
      <c r="CX13" s="5">
        <v>4.9</v>
      </c>
      <c r="CY13" s="5">
        <v>4.7</v>
      </c>
      <c r="CZ13" s="5">
        <v>5.4</v>
      </c>
      <c r="DA13" s="5">
        <v>4.9</v>
      </c>
      <c r="DB13" s="5">
        <v>6.1</v>
      </c>
      <c r="DC13" s="5">
        <v>6.3</v>
      </c>
      <c r="DD13" s="5">
        <v>5.6</v>
      </c>
      <c r="DE13" s="5">
        <v>6.1</v>
      </c>
      <c r="DF13" s="5">
        <v>6.4</v>
      </c>
      <c r="DG13" s="5">
        <v>6.2</v>
      </c>
      <c r="DH13" s="5">
        <v>7.2</v>
      </c>
      <c r="DI13" s="5">
        <v>7</v>
      </c>
      <c r="DJ13" s="5">
        <v>8.8</v>
      </c>
      <c r="DK13" s="5">
        <v>9.8</v>
      </c>
      <c r="DL13" s="5">
        <v>9.9</v>
      </c>
      <c r="DM13" s="5">
        <v>9.4</v>
      </c>
      <c r="DN13" s="5">
        <v>8.9</v>
      </c>
      <c r="DO13" s="5">
        <v>8.6</v>
      </c>
      <c r="DQ13" s="8"/>
      <c r="DR13" s="9" t="s">
        <v>269</v>
      </c>
      <c r="DS13" s="5">
        <v>10.6</v>
      </c>
      <c r="DT13" s="5">
        <v>10.5</v>
      </c>
      <c r="DU13" s="5">
        <v>10.5</v>
      </c>
      <c r="DV13" s="5">
        <v>10.1</v>
      </c>
      <c r="DW13" s="5">
        <v>10.7</v>
      </c>
      <c r="DX13" s="5">
        <v>12.9</v>
      </c>
      <c r="DY13" s="5">
        <v>13.8</v>
      </c>
      <c r="DZ13" s="5">
        <v>13.4</v>
      </c>
      <c r="EA13" s="5">
        <v>13.2</v>
      </c>
      <c r="EB13" s="5">
        <v>9.7</v>
      </c>
      <c r="EC13" s="5">
        <v>10.4</v>
      </c>
      <c r="ED13" s="5">
        <v>12.4</v>
      </c>
      <c r="EE13" s="5">
        <v>12.8</v>
      </c>
      <c r="EF13" s="5">
        <v>13</v>
      </c>
      <c r="EG13" s="5">
        <v>13.4</v>
      </c>
      <c r="EH13" s="5">
        <v>13.7</v>
      </c>
      <c r="EI13" s="5">
        <v>15.8</v>
      </c>
      <c r="EJ13" s="5">
        <v>20.4</v>
      </c>
      <c r="EK13" s="5">
        <v>17.7</v>
      </c>
      <c r="EL13" s="5">
        <v>21.2</v>
      </c>
      <c r="EM13" s="5">
        <v>17.2</v>
      </c>
      <c r="EO13" s="8"/>
      <c r="EP13" s="9" t="s">
        <v>269</v>
      </c>
      <c r="EQ13" s="5">
        <v>6</v>
      </c>
      <c r="ER13" s="5">
        <v>5.7</v>
      </c>
      <c r="ES13" s="5">
        <v>6.5</v>
      </c>
      <c r="ET13" s="5">
        <v>7.6</v>
      </c>
      <c r="EU13" s="5">
        <v>8.2</v>
      </c>
      <c r="EV13" s="5">
        <v>8.6</v>
      </c>
      <c r="EW13" s="5">
        <v>8.2</v>
      </c>
      <c r="EX13" s="5">
        <v>9.3</v>
      </c>
      <c r="EY13" s="5">
        <v>9.4</v>
      </c>
      <c r="EZ13" s="5">
        <v>6.2</v>
      </c>
      <c r="FA13" s="5">
        <v>6.8</v>
      </c>
      <c r="FB13" s="5">
        <v>9.1</v>
      </c>
      <c r="FC13" s="5">
        <v>9.3</v>
      </c>
      <c r="FD13" s="5">
        <v>8.3</v>
      </c>
      <c r="FE13" s="5">
        <v>7.5</v>
      </c>
      <c r="FF13" s="5">
        <v>9.3</v>
      </c>
      <c r="FG13" s="5">
        <v>12.7</v>
      </c>
      <c r="FH13" s="5">
        <v>12</v>
      </c>
      <c r="FI13" s="5">
        <v>13.4</v>
      </c>
      <c r="FJ13" s="5">
        <v>13.2</v>
      </c>
      <c r="FK13" s="5">
        <v>13</v>
      </c>
    </row>
    <row r="14" ht="14.5" spans="1:167">
      <c r="A14" s="1"/>
      <c r="B14" s="10" t="s">
        <v>227</v>
      </c>
      <c r="C14" s="3"/>
      <c r="D14" s="3"/>
      <c r="E14" s="3"/>
      <c r="F14" s="3"/>
      <c r="G14" s="3"/>
      <c r="H14" s="3"/>
      <c r="I14" s="3"/>
      <c r="J14" s="3"/>
      <c r="K14" s="3"/>
      <c r="L14" s="3"/>
      <c r="M14" s="3"/>
      <c r="N14" s="3"/>
      <c r="O14" s="3"/>
      <c r="P14" s="3"/>
      <c r="Q14" s="3"/>
      <c r="R14" s="3"/>
      <c r="S14" s="3"/>
      <c r="T14" s="3"/>
      <c r="U14" s="3"/>
      <c r="V14" s="3"/>
      <c r="W14" s="3"/>
      <c r="Y14" s="1"/>
      <c r="Z14" s="10" t="s">
        <v>227</v>
      </c>
      <c r="AA14" s="3"/>
      <c r="AB14" s="3"/>
      <c r="AC14" s="3"/>
      <c r="AD14" s="3"/>
      <c r="AE14" s="3"/>
      <c r="AF14" s="3"/>
      <c r="AG14" s="3"/>
      <c r="AH14" s="3"/>
      <c r="AI14" s="3"/>
      <c r="AJ14" s="3"/>
      <c r="AK14" s="3"/>
      <c r="AL14" s="3"/>
      <c r="AM14" s="3"/>
      <c r="AN14" s="3"/>
      <c r="AO14" s="3"/>
      <c r="AP14" s="3"/>
      <c r="AQ14" s="3"/>
      <c r="AR14" s="3"/>
      <c r="AS14" s="3"/>
      <c r="AT14" s="3"/>
      <c r="AU14" s="3"/>
      <c r="AW14" s="1"/>
      <c r="AX14" s="10" t="s">
        <v>227</v>
      </c>
      <c r="AY14" s="3"/>
      <c r="AZ14" s="3"/>
      <c r="BA14" s="3"/>
      <c r="BB14" s="3"/>
      <c r="BC14" s="3"/>
      <c r="BD14" s="3"/>
      <c r="BE14" s="3"/>
      <c r="BF14" s="3"/>
      <c r="BG14" s="3"/>
      <c r="BH14" s="3"/>
      <c r="BI14" s="3"/>
      <c r="BJ14" s="3"/>
      <c r="BK14" s="3"/>
      <c r="BL14" s="3"/>
      <c r="BM14" s="3"/>
      <c r="BN14" s="3"/>
      <c r="BO14" s="3"/>
      <c r="BP14" s="3"/>
      <c r="BQ14" s="3"/>
      <c r="BR14" s="3"/>
      <c r="BS14" s="3"/>
      <c r="BU14" s="1"/>
      <c r="BV14" s="10" t="s">
        <v>227</v>
      </c>
      <c r="BW14" s="3"/>
      <c r="BX14" s="3"/>
      <c r="BY14" s="3"/>
      <c r="BZ14" s="3"/>
      <c r="CA14" s="3"/>
      <c r="CB14" s="3"/>
      <c r="CC14" s="3"/>
      <c r="CD14" s="3"/>
      <c r="CE14" s="3"/>
      <c r="CF14" s="3"/>
      <c r="CG14" s="3"/>
      <c r="CH14" s="3"/>
      <c r="CI14" s="3"/>
      <c r="CJ14" s="3"/>
      <c r="CK14" s="3"/>
      <c r="CL14" s="3"/>
      <c r="CM14" s="3"/>
      <c r="CN14" s="3"/>
      <c r="CO14" s="3"/>
      <c r="CP14" s="3"/>
      <c r="CQ14" s="3"/>
      <c r="CS14" s="1"/>
      <c r="CT14" s="10" t="s">
        <v>227</v>
      </c>
      <c r="CU14" s="3"/>
      <c r="CV14" s="3"/>
      <c r="CW14" s="3"/>
      <c r="CX14" s="3"/>
      <c r="CY14" s="3"/>
      <c r="CZ14" s="3"/>
      <c r="DA14" s="3"/>
      <c r="DB14" s="3"/>
      <c r="DC14" s="3"/>
      <c r="DD14" s="3"/>
      <c r="DE14" s="3"/>
      <c r="DF14" s="3"/>
      <c r="DG14" s="3"/>
      <c r="DH14" s="3"/>
      <c r="DI14" s="3"/>
      <c r="DJ14" s="3"/>
      <c r="DK14" s="3"/>
      <c r="DL14" s="3"/>
      <c r="DM14" s="3"/>
      <c r="DN14" s="3"/>
      <c r="DO14" s="3"/>
      <c r="DQ14" s="1"/>
      <c r="DR14" s="10" t="s">
        <v>227</v>
      </c>
      <c r="DS14" s="3"/>
      <c r="DT14" s="3"/>
      <c r="DU14" s="3"/>
      <c r="DV14" s="3"/>
      <c r="DW14" s="3"/>
      <c r="DX14" s="3"/>
      <c r="DY14" s="3"/>
      <c r="DZ14" s="3"/>
      <c r="EA14" s="3"/>
      <c r="EB14" s="3"/>
      <c r="EC14" s="3"/>
      <c r="ED14" s="3"/>
      <c r="EE14" s="3"/>
      <c r="EF14" s="3"/>
      <c r="EG14" s="3"/>
      <c r="EH14" s="3"/>
      <c r="EI14" s="3"/>
      <c r="EJ14" s="3"/>
      <c r="EK14" s="3"/>
      <c r="EL14" s="3"/>
      <c r="EM14" s="3"/>
      <c r="EO14" s="1"/>
      <c r="EP14" s="10" t="s">
        <v>227</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228</v>
      </c>
      <c r="C15" s="3" t="s">
        <v>270</v>
      </c>
      <c r="D15" s="3" t="s">
        <v>270</v>
      </c>
      <c r="E15" s="3" t="s">
        <v>270</v>
      </c>
      <c r="F15" s="3" t="s">
        <v>270</v>
      </c>
      <c r="G15" s="3" t="s">
        <v>270</v>
      </c>
      <c r="H15" s="3" t="s">
        <v>270</v>
      </c>
      <c r="I15" s="3" t="s">
        <v>270</v>
      </c>
      <c r="J15" s="3" t="s">
        <v>270</v>
      </c>
      <c r="K15" s="3" t="s">
        <v>270</v>
      </c>
      <c r="L15" s="3" t="s">
        <v>270</v>
      </c>
      <c r="M15" s="3" t="s">
        <v>270</v>
      </c>
      <c r="N15" s="3" t="s">
        <v>270</v>
      </c>
      <c r="O15" s="3" t="s">
        <v>270</v>
      </c>
      <c r="P15" s="3" t="s">
        <v>270</v>
      </c>
      <c r="Q15" s="3" t="s">
        <v>270</v>
      </c>
      <c r="R15" s="3" t="s">
        <v>270</v>
      </c>
      <c r="S15" s="3" t="s">
        <v>270</v>
      </c>
      <c r="T15" s="3" t="s">
        <v>270</v>
      </c>
      <c r="U15" s="3" t="s">
        <v>270</v>
      </c>
      <c r="V15" s="3" t="s">
        <v>270</v>
      </c>
      <c r="W15" s="3" t="s">
        <v>270</v>
      </c>
      <c r="Y15" s="1"/>
      <c r="Z15" s="11" t="s">
        <v>228</v>
      </c>
      <c r="AA15" s="3" t="s">
        <v>270</v>
      </c>
      <c r="AB15" s="3" t="s">
        <v>270</v>
      </c>
      <c r="AC15" s="3" t="s">
        <v>270</v>
      </c>
      <c r="AD15" s="3" t="s">
        <v>270</v>
      </c>
      <c r="AE15" s="3" t="s">
        <v>270</v>
      </c>
      <c r="AF15" s="3" t="s">
        <v>270</v>
      </c>
      <c r="AG15" s="3" t="s">
        <v>270</v>
      </c>
      <c r="AH15" s="3" t="s">
        <v>270</v>
      </c>
      <c r="AI15" s="3" t="s">
        <v>270</v>
      </c>
      <c r="AJ15" s="3" t="s">
        <v>270</v>
      </c>
      <c r="AK15" s="3" t="s">
        <v>270</v>
      </c>
      <c r="AL15" s="3" t="s">
        <v>270</v>
      </c>
      <c r="AM15" s="3" t="s">
        <v>270</v>
      </c>
      <c r="AN15" s="3" t="s">
        <v>270</v>
      </c>
      <c r="AO15" s="3" t="s">
        <v>270</v>
      </c>
      <c r="AP15" s="3" t="s">
        <v>270</v>
      </c>
      <c r="AQ15" s="3" t="s">
        <v>270</v>
      </c>
      <c r="AR15" s="3" t="s">
        <v>270</v>
      </c>
      <c r="AS15" s="3" t="s">
        <v>270</v>
      </c>
      <c r="AT15" s="3" t="s">
        <v>270</v>
      </c>
      <c r="AU15" s="3" t="s">
        <v>270</v>
      </c>
      <c r="AW15" s="1"/>
      <c r="AX15" s="11" t="s">
        <v>228</v>
      </c>
      <c r="AY15" s="3" t="s">
        <v>270</v>
      </c>
      <c r="AZ15" s="3" t="s">
        <v>270</v>
      </c>
      <c r="BA15" s="3" t="s">
        <v>270</v>
      </c>
      <c r="BB15" s="3" t="s">
        <v>270</v>
      </c>
      <c r="BC15" s="3" t="s">
        <v>270</v>
      </c>
      <c r="BD15" s="3" t="s">
        <v>270</v>
      </c>
      <c r="BE15" s="3" t="s">
        <v>270</v>
      </c>
      <c r="BF15" s="3" t="s">
        <v>270</v>
      </c>
      <c r="BG15" s="3" t="s">
        <v>270</v>
      </c>
      <c r="BH15" s="3" t="s">
        <v>270</v>
      </c>
      <c r="BI15" s="3" t="s">
        <v>270</v>
      </c>
      <c r="BJ15" s="3" t="s">
        <v>270</v>
      </c>
      <c r="BK15" s="3" t="s">
        <v>270</v>
      </c>
      <c r="BL15" s="3" t="s">
        <v>270</v>
      </c>
      <c r="BM15" s="3" t="s">
        <v>270</v>
      </c>
      <c r="BN15" s="3" t="s">
        <v>270</v>
      </c>
      <c r="BO15" s="3" t="s">
        <v>270</v>
      </c>
      <c r="BP15" s="3" t="s">
        <v>270</v>
      </c>
      <c r="BQ15" s="3" t="s">
        <v>270</v>
      </c>
      <c r="BR15" s="3" t="s">
        <v>270</v>
      </c>
      <c r="BS15" s="3" t="s">
        <v>270</v>
      </c>
      <c r="BU15" s="1"/>
      <c r="BV15" s="11" t="s">
        <v>228</v>
      </c>
      <c r="BW15" s="3" t="s">
        <v>270</v>
      </c>
      <c r="BX15" s="3" t="s">
        <v>270</v>
      </c>
      <c r="BY15" s="3" t="s">
        <v>270</v>
      </c>
      <c r="BZ15" s="3" t="s">
        <v>270</v>
      </c>
      <c r="CA15" s="3" t="s">
        <v>270</v>
      </c>
      <c r="CB15" s="3" t="s">
        <v>270</v>
      </c>
      <c r="CC15" s="3" t="s">
        <v>270</v>
      </c>
      <c r="CD15" s="3" t="s">
        <v>270</v>
      </c>
      <c r="CE15" s="3" t="s">
        <v>270</v>
      </c>
      <c r="CF15" s="3" t="s">
        <v>270</v>
      </c>
      <c r="CG15" s="3" t="s">
        <v>270</v>
      </c>
      <c r="CH15" s="3" t="s">
        <v>270</v>
      </c>
      <c r="CI15" s="3" t="s">
        <v>270</v>
      </c>
      <c r="CJ15" s="3" t="s">
        <v>270</v>
      </c>
      <c r="CK15" s="3" t="s">
        <v>270</v>
      </c>
      <c r="CL15" s="3" t="s">
        <v>270</v>
      </c>
      <c r="CM15" s="3" t="s">
        <v>270</v>
      </c>
      <c r="CN15" s="3" t="s">
        <v>270</v>
      </c>
      <c r="CO15" s="3" t="s">
        <v>270</v>
      </c>
      <c r="CP15" s="3" t="s">
        <v>270</v>
      </c>
      <c r="CQ15" s="3" t="s">
        <v>270</v>
      </c>
      <c r="CS15" s="1"/>
      <c r="CT15" s="11" t="s">
        <v>228</v>
      </c>
      <c r="CU15" s="3" t="s">
        <v>270</v>
      </c>
      <c r="CV15" s="3" t="s">
        <v>270</v>
      </c>
      <c r="CW15" s="3" t="s">
        <v>270</v>
      </c>
      <c r="CX15" s="3" t="s">
        <v>270</v>
      </c>
      <c r="CY15" s="3" t="s">
        <v>270</v>
      </c>
      <c r="CZ15" s="3" t="s">
        <v>270</v>
      </c>
      <c r="DA15" s="3" t="s">
        <v>270</v>
      </c>
      <c r="DB15" s="3" t="s">
        <v>270</v>
      </c>
      <c r="DC15" s="3" t="s">
        <v>270</v>
      </c>
      <c r="DD15" s="3" t="s">
        <v>270</v>
      </c>
      <c r="DE15" s="3" t="s">
        <v>270</v>
      </c>
      <c r="DF15" s="3" t="s">
        <v>270</v>
      </c>
      <c r="DG15" s="3" t="s">
        <v>270</v>
      </c>
      <c r="DH15" s="3" t="s">
        <v>270</v>
      </c>
      <c r="DI15" s="3" t="s">
        <v>270</v>
      </c>
      <c r="DJ15" s="3" t="s">
        <v>270</v>
      </c>
      <c r="DK15" s="3" t="s">
        <v>270</v>
      </c>
      <c r="DL15" s="3" t="s">
        <v>270</v>
      </c>
      <c r="DM15" s="3" t="s">
        <v>270</v>
      </c>
      <c r="DN15" s="3" t="s">
        <v>270</v>
      </c>
      <c r="DO15" s="3" t="s">
        <v>270</v>
      </c>
      <c r="DQ15" s="1"/>
      <c r="DR15" s="11" t="s">
        <v>228</v>
      </c>
      <c r="DS15" s="3" t="s">
        <v>270</v>
      </c>
      <c r="DT15" s="3" t="s">
        <v>270</v>
      </c>
      <c r="DU15" s="3" t="s">
        <v>270</v>
      </c>
      <c r="DV15" s="3" t="s">
        <v>270</v>
      </c>
      <c r="DW15" s="3" t="s">
        <v>270</v>
      </c>
      <c r="DX15" s="3" t="s">
        <v>270</v>
      </c>
      <c r="DY15" s="3" t="s">
        <v>270</v>
      </c>
      <c r="DZ15" s="3" t="s">
        <v>270</v>
      </c>
      <c r="EA15" s="3" t="s">
        <v>270</v>
      </c>
      <c r="EB15" s="3" t="s">
        <v>270</v>
      </c>
      <c r="EC15" s="3" t="s">
        <v>270</v>
      </c>
      <c r="ED15" s="3" t="s">
        <v>270</v>
      </c>
      <c r="EE15" s="3" t="s">
        <v>270</v>
      </c>
      <c r="EF15" s="3" t="s">
        <v>270</v>
      </c>
      <c r="EG15" s="3" t="s">
        <v>270</v>
      </c>
      <c r="EH15" s="3" t="s">
        <v>270</v>
      </c>
      <c r="EI15" s="3" t="s">
        <v>270</v>
      </c>
      <c r="EJ15" s="3" t="s">
        <v>270</v>
      </c>
      <c r="EK15" s="3" t="s">
        <v>270</v>
      </c>
      <c r="EL15" s="3" t="s">
        <v>270</v>
      </c>
      <c r="EM15" s="3" t="s">
        <v>270</v>
      </c>
      <c r="EO15" s="1"/>
      <c r="EP15" s="11" t="s">
        <v>228</v>
      </c>
      <c r="EQ15" s="3" t="s">
        <v>270</v>
      </c>
      <c r="ER15" s="3" t="s">
        <v>270</v>
      </c>
      <c r="ES15" s="3" t="s">
        <v>270</v>
      </c>
      <c r="ET15" s="3" t="s">
        <v>270</v>
      </c>
      <c r="EU15" s="3" t="s">
        <v>270</v>
      </c>
      <c r="EV15" s="3" t="s">
        <v>270</v>
      </c>
      <c r="EW15" s="3" t="s">
        <v>270</v>
      </c>
      <c r="EX15" s="3" t="s">
        <v>270</v>
      </c>
      <c r="EY15" s="3" t="s">
        <v>270</v>
      </c>
      <c r="EZ15" s="3" t="s">
        <v>270</v>
      </c>
      <c r="FA15" s="3" t="s">
        <v>270</v>
      </c>
      <c r="FB15" s="3" t="s">
        <v>270</v>
      </c>
      <c r="FC15" s="3" t="s">
        <v>270</v>
      </c>
      <c r="FD15" s="3" t="s">
        <v>270</v>
      </c>
      <c r="FE15" s="3" t="s">
        <v>270</v>
      </c>
      <c r="FF15" s="3" t="s">
        <v>270</v>
      </c>
      <c r="FG15" s="3" t="s">
        <v>270</v>
      </c>
      <c r="FH15" s="3" t="s">
        <v>270</v>
      </c>
      <c r="FI15" s="3" t="s">
        <v>270</v>
      </c>
      <c r="FJ15" s="3" t="s">
        <v>270</v>
      </c>
      <c r="FK15" s="3" t="s">
        <v>270</v>
      </c>
    </row>
    <row r="16" ht="14.5" spans="1:167">
      <c r="A16" s="1"/>
      <c r="B16" s="11" t="s">
        <v>229</v>
      </c>
      <c r="C16" s="3">
        <v>0</v>
      </c>
      <c r="D16" s="3">
        <v>0</v>
      </c>
      <c r="E16" s="3">
        <v>0</v>
      </c>
      <c r="F16" s="3">
        <v>0</v>
      </c>
      <c r="G16" s="3">
        <v>0</v>
      </c>
      <c r="H16" s="3">
        <v>0</v>
      </c>
      <c r="I16" s="3">
        <v>0</v>
      </c>
      <c r="J16" s="3">
        <v>0</v>
      </c>
      <c r="K16" s="3">
        <v>0</v>
      </c>
      <c r="L16" s="3">
        <v>0</v>
      </c>
      <c r="M16" s="3">
        <v>0</v>
      </c>
      <c r="N16" s="3">
        <v>0</v>
      </c>
      <c r="O16" s="3" t="s">
        <v>126</v>
      </c>
      <c r="P16" s="3" t="s">
        <v>126</v>
      </c>
      <c r="Q16" s="3">
        <v>0</v>
      </c>
      <c r="R16" s="3">
        <v>0</v>
      </c>
      <c r="S16" s="3" t="s">
        <v>126</v>
      </c>
      <c r="T16" s="3">
        <v>0</v>
      </c>
      <c r="U16" s="3">
        <v>0</v>
      </c>
      <c r="V16" s="3">
        <v>0</v>
      </c>
      <c r="W16" s="3">
        <v>0</v>
      </c>
      <c r="Y16" s="1"/>
      <c r="Z16" s="11" t="s">
        <v>229</v>
      </c>
      <c r="AA16" s="3">
        <v>2.4</v>
      </c>
      <c r="AB16" s="3">
        <v>2.4</v>
      </c>
      <c r="AC16" s="3">
        <v>3.5</v>
      </c>
      <c r="AD16" s="3">
        <v>4.2</v>
      </c>
      <c r="AE16" s="3">
        <v>4.9</v>
      </c>
      <c r="AF16" s="3">
        <v>4.2</v>
      </c>
      <c r="AG16" s="3">
        <v>4</v>
      </c>
      <c r="AH16" s="3">
        <v>4.1</v>
      </c>
      <c r="AI16" s="3">
        <v>4</v>
      </c>
      <c r="AJ16" s="3">
        <v>4.9</v>
      </c>
      <c r="AK16" s="3">
        <v>5.8</v>
      </c>
      <c r="AL16" s="3">
        <v>4.8</v>
      </c>
      <c r="AM16" s="3">
        <v>5.5</v>
      </c>
      <c r="AN16" s="3">
        <v>5.7</v>
      </c>
      <c r="AO16" s="3">
        <v>5.8</v>
      </c>
      <c r="AP16" s="3">
        <v>5.6</v>
      </c>
      <c r="AQ16" s="3">
        <v>5.7</v>
      </c>
      <c r="AR16" s="3">
        <v>6.1</v>
      </c>
      <c r="AS16" s="3">
        <v>6.7</v>
      </c>
      <c r="AT16" s="3">
        <v>6.7</v>
      </c>
      <c r="AU16" s="3">
        <v>6.5</v>
      </c>
      <c r="AW16" s="1"/>
      <c r="AX16" s="11" t="s">
        <v>229</v>
      </c>
      <c r="AY16" s="3">
        <v>6.9</v>
      </c>
      <c r="AZ16" s="3">
        <v>6.2</v>
      </c>
      <c r="BA16" s="3">
        <v>9</v>
      </c>
      <c r="BB16" s="3">
        <v>9.2</v>
      </c>
      <c r="BC16" s="3">
        <v>9.2</v>
      </c>
      <c r="BD16" s="3">
        <v>8.3</v>
      </c>
      <c r="BE16" s="3">
        <v>7.8</v>
      </c>
      <c r="BF16" s="3">
        <v>7.2</v>
      </c>
      <c r="BG16" s="3">
        <v>8</v>
      </c>
      <c r="BH16" s="3">
        <v>5.4</v>
      </c>
      <c r="BI16" s="3">
        <v>6.4</v>
      </c>
      <c r="BJ16" s="3">
        <v>4.2</v>
      </c>
      <c r="BK16" s="3">
        <v>4.2</v>
      </c>
      <c r="BL16" s="3">
        <v>3.9</v>
      </c>
      <c r="BM16" s="3">
        <v>3.9</v>
      </c>
      <c r="BN16" s="3">
        <v>3.7</v>
      </c>
      <c r="BO16" s="3">
        <v>3.6</v>
      </c>
      <c r="BP16" s="3">
        <v>3.2</v>
      </c>
      <c r="BQ16" s="3">
        <v>3.5</v>
      </c>
      <c r="BR16" s="3">
        <v>3.9</v>
      </c>
      <c r="BS16" s="3">
        <v>3.7</v>
      </c>
      <c r="BU16" s="1"/>
      <c r="BV16" s="11" t="s">
        <v>229</v>
      </c>
      <c r="BW16" s="3">
        <v>1.1</v>
      </c>
      <c r="BX16" s="3">
        <v>1.1</v>
      </c>
      <c r="BY16" s="3">
        <v>1.3</v>
      </c>
      <c r="BZ16" s="3">
        <v>1.5</v>
      </c>
      <c r="CA16" s="3">
        <v>1.5</v>
      </c>
      <c r="CB16" s="3">
        <v>1.6</v>
      </c>
      <c r="CC16" s="3">
        <v>1.7</v>
      </c>
      <c r="CD16" s="3">
        <v>2</v>
      </c>
      <c r="CE16" s="3">
        <v>1.9</v>
      </c>
      <c r="CF16" s="3">
        <v>1.5</v>
      </c>
      <c r="CG16" s="3">
        <v>2.1</v>
      </c>
      <c r="CH16" s="3">
        <v>2.2</v>
      </c>
      <c r="CI16" s="3">
        <v>2.1</v>
      </c>
      <c r="CJ16" s="3">
        <v>2.4</v>
      </c>
      <c r="CK16" s="3">
        <v>2.2</v>
      </c>
      <c r="CL16" s="3">
        <v>2.1</v>
      </c>
      <c r="CM16" s="3" t="s">
        <v>126</v>
      </c>
      <c r="CN16" s="3">
        <v>2</v>
      </c>
      <c r="CO16" s="3">
        <v>2.3</v>
      </c>
      <c r="CP16" s="3">
        <v>2.2</v>
      </c>
      <c r="CQ16" s="3">
        <v>2.2</v>
      </c>
      <c r="CS16" s="1"/>
      <c r="CT16" s="11" t="s">
        <v>229</v>
      </c>
      <c r="CU16" s="3">
        <v>0.6</v>
      </c>
      <c r="CV16" s="3">
        <v>0.6</v>
      </c>
      <c r="CW16" s="3">
        <v>0.6</v>
      </c>
      <c r="CX16" s="3">
        <v>0.7</v>
      </c>
      <c r="CY16" s="3">
        <v>0.8</v>
      </c>
      <c r="CZ16" s="3">
        <v>0.7</v>
      </c>
      <c r="DA16" s="3">
        <v>0.8</v>
      </c>
      <c r="DB16" s="3">
        <v>1.2</v>
      </c>
      <c r="DC16" s="3">
        <v>1.4</v>
      </c>
      <c r="DD16" s="3">
        <v>0.8</v>
      </c>
      <c r="DE16" s="3" t="s">
        <v>126</v>
      </c>
      <c r="DF16" s="3" t="s">
        <v>126</v>
      </c>
      <c r="DG16" s="3" t="s">
        <v>126</v>
      </c>
      <c r="DH16" s="3" t="s">
        <v>126</v>
      </c>
      <c r="DI16" s="3">
        <v>0.7</v>
      </c>
      <c r="DJ16" s="3">
        <v>0.8</v>
      </c>
      <c r="DK16" s="3" t="s">
        <v>126</v>
      </c>
      <c r="DL16" s="3" t="s">
        <v>126</v>
      </c>
      <c r="DM16" s="3">
        <v>0.8</v>
      </c>
      <c r="DN16" s="3">
        <v>0.6</v>
      </c>
      <c r="DO16" s="3">
        <v>0.6</v>
      </c>
      <c r="DQ16" s="1"/>
      <c r="DR16" s="11" t="s">
        <v>229</v>
      </c>
      <c r="DS16" s="3">
        <v>1.9</v>
      </c>
      <c r="DT16" s="3">
        <v>1.6</v>
      </c>
      <c r="DU16" s="3">
        <v>1.9</v>
      </c>
      <c r="DV16" s="3">
        <v>1.8</v>
      </c>
      <c r="DW16" s="3">
        <v>1.8</v>
      </c>
      <c r="DX16" s="3">
        <v>2.1</v>
      </c>
      <c r="DY16" s="3">
        <v>2.6</v>
      </c>
      <c r="DZ16" s="3">
        <v>2.5</v>
      </c>
      <c r="EA16" s="3">
        <v>1.5</v>
      </c>
      <c r="EB16" s="3">
        <v>1.1</v>
      </c>
      <c r="EC16" s="3">
        <v>1.4</v>
      </c>
      <c r="ED16" s="3">
        <v>2.9</v>
      </c>
      <c r="EE16" s="3">
        <v>3.1</v>
      </c>
      <c r="EF16" s="3">
        <v>3.7</v>
      </c>
      <c r="EG16" s="3">
        <v>3.8</v>
      </c>
      <c r="EH16" s="3">
        <v>4</v>
      </c>
      <c r="EI16" s="3">
        <v>4.4</v>
      </c>
      <c r="EJ16" s="3">
        <v>4.9</v>
      </c>
      <c r="EK16" s="3">
        <v>5.2</v>
      </c>
      <c r="EL16" s="3">
        <v>5.1</v>
      </c>
      <c r="EM16" s="3">
        <v>5</v>
      </c>
      <c r="EO16" s="1"/>
      <c r="EP16" s="11" t="s">
        <v>229</v>
      </c>
      <c r="EQ16" s="3">
        <v>1.1</v>
      </c>
      <c r="ER16" s="3">
        <v>1</v>
      </c>
      <c r="ES16" s="3">
        <v>1.1</v>
      </c>
      <c r="ET16" s="3">
        <v>1.4</v>
      </c>
      <c r="EU16" s="3">
        <v>1.7</v>
      </c>
      <c r="EV16" s="3">
        <v>1.8</v>
      </c>
      <c r="EW16" s="3">
        <v>1.9</v>
      </c>
      <c r="EX16" s="3">
        <v>2.1</v>
      </c>
      <c r="EY16" s="3">
        <v>1.8</v>
      </c>
      <c r="EZ16" s="3">
        <v>0.9</v>
      </c>
      <c r="FA16" s="3">
        <v>1.4</v>
      </c>
      <c r="FB16" s="3">
        <v>1.8</v>
      </c>
      <c r="FC16" s="3">
        <v>1.8</v>
      </c>
      <c r="FD16" s="3">
        <v>1.2</v>
      </c>
      <c r="FE16" s="3">
        <v>1.2</v>
      </c>
      <c r="FF16" s="3">
        <v>1.3</v>
      </c>
      <c r="FG16" s="3">
        <v>1.8</v>
      </c>
      <c r="FH16" s="3">
        <v>1.8</v>
      </c>
      <c r="FI16" s="3">
        <v>2</v>
      </c>
      <c r="FJ16" s="3">
        <v>1.9</v>
      </c>
      <c r="FK16" s="3">
        <v>1.9</v>
      </c>
    </row>
    <row r="17" ht="14.5" spans="1:167">
      <c r="A17" s="1"/>
      <c r="B17" s="11" t="s">
        <v>230</v>
      </c>
      <c r="C17" s="3">
        <v>3</v>
      </c>
      <c r="D17" s="3">
        <v>3.2</v>
      </c>
      <c r="E17" s="3">
        <v>3.2</v>
      </c>
      <c r="F17" s="3">
        <v>3.4</v>
      </c>
      <c r="G17" s="3">
        <v>3.9</v>
      </c>
      <c r="H17" s="3">
        <v>3.9</v>
      </c>
      <c r="I17" s="3">
        <v>4</v>
      </c>
      <c r="J17" s="3">
        <v>4.4</v>
      </c>
      <c r="K17" s="3">
        <v>3.9</v>
      </c>
      <c r="L17" s="3">
        <v>3.6</v>
      </c>
      <c r="M17" s="3">
        <v>5.6</v>
      </c>
      <c r="N17" s="3">
        <v>5.8</v>
      </c>
      <c r="O17" s="3">
        <v>4.9</v>
      </c>
      <c r="P17" s="3" t="s">
        <v>126</v>
      </c>
      <c r="Q17" s="3" t="s">
        <v>126</v>
      </c>
      <c r="R17" s="3" t="s">
        <v>126</v>
      </c>
      <c r="S17" s="3" t="s">
        <v>126</v>
      </c>
      <c r="T17" s="3">
        <v>7.1</v>
      </c>
      <c r="U17" s="3">
        <v>7.6</v>
      </c>
      <c r="V17" s="3">
        <v>7</v>
      </c>
      <c r="W17" s="3">
        <v>6</v>
      </c>
      <c r="Y17" s="1"/>
      <c r="Z17" s="11" t="s">
        <v>230</v>
      </c>
      <c r="AA17" s="3">
        <v>3.8</v>
      </c>
      <c r="AB17" s="3">
        <v>3.9</v>
      </c>
      <c r="AC17" s="3">
        <v>4.2</v>
      </c>
      <c r="AD17" s="3">
        <v>5</v>
      </c>
      <c r="AE17" s="3">
        <v>5.6</v>
      </c>
      <c r="AF17" s="3">
        <v>3.9</v>
      </c>
      <c r="AG17" s="3">
        <v>6.3</v>
      </c>
      <c r="AH17" s="3">
        <v>7.1</v>
      </c>
      <c r="AI17" s="3">
        <v>6.3</v>
      </c>
      <c r="AJ17" s="3">
        <v>9.3</v>
      </c>
      <c r="AK17" s="3">
        <v>10.2</v>
      </c>
      <c r="AL17" s="3">
        <v>11.9</v>
      </c>
      <c r="AM17" s="3">
        <v>11.4</v>
      </c>
      <c r="AN17" s="3">
        <v>10.1</v>
      </c>
      <c r="AO17" s="3">
        <v>8.6</v>
      </c>
      <c r="AP17" s="3">
        <v>8.9</v>
      </c>
      <c r="AQ17" s="3">
        <v>10.3</v>
      </c>
      <c r="AR17" s="3" t="s">
        <v>126</v>
      </c>
      <c r="AS17" s="3">
        <v>12.9</v>
      </c>
      <c r="AT17" s="3">
        <v>13</v>
      </c>
      <c r="AU17" s="3">
        <v>12.7</v>
      </c>
      <c r="AW17" s="1"/>
      <c r="AX17" s="11" t="s">
        <v>230</v>
      </c>
      <c r="AY17" s="3">
        <v>10.4</v>
      </c>
      <c r="AZ17" s="3">
        <v>10.7</v>
      </c>
      <c r="BA17" s="3">
        <v>12.5</v>
      </c>
      <c r="BB17" s="3">
        <v>13.3</v>
      </c>
      <c r="BC17" s="3">
        <v>15.2</v>
      </c>
      <c r="BD17" s="3">
        <v>16.6</v>
      </c>
      <c r="BE17" s="3">
        <v>16.7</v>
      </c>
      <c r="BF17" s="3">
        <v>16.3</v>
      </c>
      <c r="BG17" s="3">
        <v>16.8</v>
      </c>
      <c r="BH17" s="3">
        <v>14.7</v>
      </c>
      <c r="BI17" s="3">
        <v>14</v>
      </c>
      <c r="BJ17" s="3">
        <v>16.7</v>
      </c>
      <c r="BK17" s="3">
        <v>18.2</v>
      </c>
      <c r="BL17" s="3">
        <v>18.3</v>
      </c>
      <c r="BM17" s="3">
        <v>16.4</v>
      </c>
      <c r="BN17" s="3">
        <v>28.9</v>
      </c>
      <c r="BO17" s="3">
        <v>30.7</v>
      </c>
      <c r="BP17" s="3" t="s">
        <v>126</v>
      </c>
      <c r="BQ17" s="3">
        <v>33.4</v>
      </c>
      <c r="BR17" s="3">
        <v>31.9</v>
      </c>
      <c r="BS17" s="3">
        <v>25</v>
      </c>
      <c r="BU17" s="1"/>
      <c r="BV17" s="11" t="s">
        <v>230</v>
      </c>
      <c r="BW17" s="3">
        <v>1.6</v>
      </c>
      <c r="BX17" s="3">
        <v>1.7</v>
      </c>
      <c r="BY17" s="3">
        <v>2</v>
      </c>
      <c r="BZ17" s="3">
        <v>2.1</v>
      </c>
      <c r="CA17" s="3">
        <v>2.2</v>
      </c>
      <c r="CB17" s="3">
        <v>2.5</v>
      </c>
      <c r="CC17" s="3">
        <v>2.1</v>
      </c>
      <c r="CD17" s="3">
        <v>2.6</v>
      </c>
      <c r="CE17" s="3">
        <v>2.8</v>
      </c>
      <c r="CF17" s="3">
        <v>1.8</v>
      </c>
      <c r="CG17" s="3">
        <v>2</v>
      </c>
      <c r="CH17" s="3">
        <v>2.4</v>
      </c>
      <c r="CI17" s="3">
        <v>4.1</v>
      </c>
      <c r="CJ17" s="3">
        <v>3.6</v>
      </c>
      <c r="CK17" s="3">
        <v>4</v>
      </c>
      <c r="CL17" s="3">
        <v>3.5</v>
      </c>
      <c r="CM17" s="3">
        <v>4.3</v>
      </c>
      <c r="CN17" s="3" t="s">
        <v>126</v>
      </c>
      <c r="CO17" s="3">
        <v>4.4</v>
      </c>
      <c r="CP17" s="3">
        <v>4.7</v>
      </c>
      <c r="CQ17" s="3">
        <v>4.8</v>
      </c>
      <c r="CS17" s="1"/>
      <c r="CT17" s="11" t="s">
        <v>230</v>
      </c>
      <c r="CU17" s="3">
        <v>3.4</v>
      </c>
      <c r="CV17" s="3">
        <v>3</v>
      </c>
      <c r="CW17" s="3">
        <v>3.5</v>
      </c>
      <c r="CX17" s="3">
        <v>4.1</v>
      </c>
      <c r="CY17" s="3">
        <v>3.9</v>
      </c>
      <c r="CZ17" s="3">
        <v>4.6</v>
      </c>
      <c r="DA17" s="3">
        <v>4.1</v>
      </c>
      <c r="DB17" s="3">
        <v>4.8</v>
      </c>
      <c r="DC17" s="3">
        <v>4.8</v>
      </c>
      <c r="DD17" s="3">
        <v>4.7</v>
      </c>
      <c r="DE17" s="3">
        <v>4.7</v>
      </c>
      <c r="DF17" s="3">
        <v>5.4</v>
      </c>
      <c r="DG17" s="3">
        <v>5.5</v>
      </c>
      <c r="DH17" s="3">
        <v>6.5</v>
      </c>
      <c r="DI17" s="3" t="s">
        <v>126</v>
      </c>
      <c r="DJ17" s="3" t="s">
        <v>126</v>
      </c>
      <c r="DK17" s="3">
        <v>9</v>
      </c>
      <c r="DL17" s="3" t="s">
        <v>126</v>
      </c>
      <c r="DM17" s="3">
        <v>8.6</v>
      </c>
      <c r="DN17" s="3">
        <v>8.3</v>
      </c>
      <c r="DO17" s="3">
        <v>7.9</v>
      </c>
      <c r="DQ17" s="1"/>
      <c r="DR17" s="11" t="s">
        <v>230</v>
      </c>
      <c r="DS17" s="3">
        <v>7.4</v>
      </c>
      <c r="DT17" s="3">
        <v>7.5</v>
      </c>
      <c r="DU17" s="3">
        <v>7.4</v>
      </c>
      <c r="DV17" s="3">
        <v>7.1</v>
      </c>
      <c r="DW17" s="3">
        <v>7.8</v>
      </c>
      <c r="DX17" s="3">
        <v>9.7</v>
      </c>
      <c r="DY17" s="3">
        <v>10.2</v>
      </c>
      <c r="DZ17" s="3">
        <v>9.8</v>
      </c>
      <c r="EA17" s="3">
        <v>10.4</v>
      </c>
      <c r="EB17" s="3">
        <v>7.5</v>
      </c>
      <c r="EC17" s="3">
        <v>7.5</v>
      </c>
      <c r="ED17" s="3">
        <v>7.7</v>
      </c>
      <c r="EE17" s="3">
        <v>7.5</v>
      </c>
      <c r="EF17" s="3" t="s">
        <v>126</v>
      </c>
      <c r="EG17" s="3" t="s">
        <v>126</v>
      </c>
      <c r="EH17" s="3">
        <v>8.1</v>
      </c>
      <c r="EI17" s="3" t="s">
        <v>126</v>
      </c>
      <c r="EJ17" s="3" t="s">
        <v>126</v>
      </c>
      <c r="EK17" s="3">
        <v>10.5</v>
      </c>
      <c r="EL17" s="3">
        <v>13.1</v>
      </c>
      <c r="EM17" s="3">
        <v>9.1</v>
      </c>
      <c r="EO17" s="1"/>
      <c r="EP17" s="11" t="s">
        <v>230</v>
      </c>
      <c r="EQ17" s="3">
        <v>4.7</v>
      </c>
      <c r="ER17" s="3">
        <v>4.5</v>
      </c>
      <c r="ES17" s="3">
        <v>5.3</v>
      </c>
      <c r="ET17" s="3">
        <v>6.1</v>
      </c>
      <c r="EU17" s="3">
        <v>6.3</v>
      </c>
      <c r="EV17" s="3">
        <v>6.7</v>
      </c>
      <c r="EW17" s="3">
        <v>6.1</v>
      </c>
      <c r="EX17" s="3">
        <v>7.1</v>
      </c>
      <c r="EY17" s="3">
        <v>7.4</v>
      </c>
      <c r="EZ17" s="3">
        <v>5.1</v>
      </c>
      <c r="FA17" s="3">
        <v>5.3</v>
      </c>
      <c r="FB17" s="3">
        <v>6</v>
      </c>
      <c r="FC17" s="3">
        <v>6.1</v>
      </c>
      <c r="FD17" s="3" t="s">
        <v>126</v>
      </c>
      <c r="FE17" s="3" t="s">
        <v>126</v>
      </c>
      <c r="FF17" s="3" t="s">
        <v>126</v>
      </c>
      <c r="FG17" s="3">
        <v>10.8</v>
      </c>
      <c r="FH17" s="3" t="s">
        <v>126</v>
      </c>
      <c r="FI17" s="3" t="s">
        <v>126</v>
      </c>
      <c r="FJ17" s="3">
        <v>11.2</v>
      </c>
      <c r="FK17" s="3">
        <v>11.1</v>
      </c>
    </row>
    <row r="18" ht="14.5" spans="1:167">
      <c r="A18" s="1"/>
      <c r="B18" s="11" t="s">
        <v>231</v>
      </c>
      <c r="C18" s="3">
        <v>0.4</v>
      </c>
      <c r="D18" s="3">
        <v>0.4</v>
      </c>
      <c r="E18" s="3">
        <v>0.5</v>
      </c>
      <c r="F18" s="3">
        <v>0.5</v>
      </c>
      <c r="G18" s="3">
        <v>0.5</v>
      </c>
      <c r="H18" s="3">
        <v>0.2</v>
      </c>
      <c r="I18" s="3">
        <v>0.1</v>
      </c>
      <c r="J18" s="3">
        <v>0.1</v>
      </c>
      <c r="K18" s="3">
        <v>0.1</v>
      </c>
      <c r="L18" s="3">
        <v>0.1</v>
      </c>
      <c r="M18" s="3">
        <v>0.5</v>
      </c>
      <c r="N18" s="3">
        <v>0.2</v>
      </c>
      <c r="O18" s="3">
        <v>0.1</v>
      </c>
      <c r="P18" s="3">
        <v>0.1</v>
      </c>
      <c r="Q18" s="3">
        <v>0</v>
      </c>
      <c r="R18" s="3">
        <v>0</v>
      </c>
      <c r="S18" s="3">
        <v>0</v>
      </c>
      <c r="T18" s="3">
        <v>0</v>
      </c>
      <c r="U18" s="3">
        <v>0</v>
      </c>
      <c r="V18" s="3">
        <v>0</v>
      </c>
      <c r="W18" s="3">
        <v>0</v>
      </c>
      <c r="Y18" s="1"/>
      <c r="Z18" s="11" t="s">
        <v>231</v>
      </c>
      <c r="AA18" s="3">
        <v>0</v>
      </c>
      <c r="AB18" s="3">
        <v>0</v>
      </c>
      <c r="AC18" s="3">
        <v>0</v>
      </c>
      <c r="AD18" s="3">
        <v>0.3</v>
      </c>
      <c r="AE18" s="3">
        <v>0.1</v>
      </c>
      <c r="AF18" s="3">
        <v>0.4</v>
      </c>
      <c r="AG18" s="3">
        <v>0.4</v>
      </c>
      <c r="AH18" s="3">
        <v>0.3</v>
      </c>
      <c r="AI18" s="3">
        <v>0.5</v>
      </c>
      <c r="AJ18" s="3">
        <v>1</v>
      </c>
      <c r="AK18" s="3">
        <v>0.7</v>
      </c>
      <c r="AL18" s="3">
        <v>0.7</v>
      </c>
      <c r="AM18" s="3">
        <v>0.7</v>
      </c>
      <c r="AN18" s="3">
        <v>0.5</v>
      </c>
      <c r="AO18" s="3">
        <v>0.6</v>
      </c>
      <c r="AP18" s="3" t="s">
        <v>126</v>
      </c>
      <c r="AQ18" s="3">
        <v>0.4</v>
      </c>
      <c r="AR18" s="3" t="s">
        <v>126</v>
      </c>
      <c r="AS18" s="3">
        <v>0.4</v>
      </c>
      <c r="AT18" s="3">
        <v>0.6</v>
      </c>
      <c r="AU18" s="3">
        <v>0.7</v>
      </c>
      <c r="AW18" s="1"/>
      <c r="AX18" s="11" t="s">
        <v>231</v>
      </c>
      <c r="AY18" s="3">
        <v>0</v>
      </c>
      <c r="AZ18" s="3">
        <v>0</v>
      </c>
      <c r="BA18" s="3">
        <v>0</v>
      </c>
      <c r="BB18" s="3">
        <v>0</v>
      </c>
      <c r="BC18" s="3">
        <v>0</v>
      </c>
      <c r="BD18" s="3">
        <v>0.9</v>
      </c>
      <c r="BE18" s="3">
        <v>0.5</v>
      </c>
      <c r="BF18" s="3">
        <v>0</v>
      </c>
      <c r="BG18" s="3">
        <v>0</v>
      </c>
      <c r="BH18" s="3">
        <v>0.7</v>
      </c>
      <c r="BI18" s="3">
        <v>0.8</v>
      </c>
      <c r="BJ18" s="3">
        <v>0</v>
      </c>
      <c r="BK18" s="3">
        <v>0</v>
      </c>
      <c r="BL18" s="3">
        <v>0</v>
      </c>
      <c r="BM18" s="3">
        <v>0</v>
      </c>
      <c r="BN18" s="3">
        <v>0</v>
      </c>
      <c r="BO18" s="3">
        <v>0</v>
      </c>
      <c r="BP18" s="3">
        <v>0</v>
      </c>
      <c r="BQ18" s="3">
        <v>0</v>
      </c>
      <c r="BR18" s="3">
        <v>0</v>
      </c>
      <c r="BS18" s="3">
        <v>0</v>
      </c>
      <c r="BU18" s="1"/>
      <c r="BV18" s="11" t="s">
        <v>231</v>
      </c>
      <c r="BW18" s="3">
        <v>0</v>
      </c>
      <c r="BX18" s="3">
        <v>0</v>
      </c>
      <c r="BY18" s="3">
        <v>0</v>
      </c>
      <c r="BZ18" s="3">
        <v>0</v>
      </c>
      <c r="CA18" s="3">
        <v>0</v>
      </c>
      <c r="CB18" s="3">
        <v>0</v>
      </c>
      <c r="CC18" s="3">
        <v>0</v>
      </c>
      <c r="CD18" s="3">
        <v>0</v>
      </c>
      <c r="CE18" s="3">
        <v>0</v>
      </c>
      <c r="CF18" s="3">
        <v>0</v>
      </c>
      <c r="CG18" s="3">
        <v>0</v>
      </c>
      <c r="CH18" s="3">
        <v>0</v>
      </c>
      <c r="CI18" s="3">
        <v>0</v>
      </c>
      <c r="CJ18" s="3" t="s">
        <v>126</v>
      </c>
      <c r="CK18" s="3" t="s">
        <v>126</v>
      </c>
      <c r="CL18" s="3" t="s">
        <v>126</v>
      </c>
      <c r="CM18" s="3">
        <v>0.1</v>
      </c>
      <c r="CN18" s="3" t="s">
        <v>126</v>
      </c>
      <c r="CO18" s="3">
        <v>0</v>
      </c>
      <c r="CP18" s="3">
        <v>0</v>
      </c>
      <c r="CQ18" s="3">
        <v>0</v>
      </c>
      <c r="CS18" s="1"/>
      <c r="CT18" s="11" t="s">
        <v>231</v>
      </c>
      <c r="CU18" s="3">
        <v>0</v>
      </c>
      <c r="CV18" s="3">
        <v>0</v>
      </c>
      <c r="CW18" s="3">
        <v>0</v>
      </c>
      <c r="CX18" s="3">
        <v>0</v>
      </c>
      <c r="CY18" s="3">
        <v>0</v>
      </c>
      <c r="CZ18" s="3">
        <v>0</v>
      </c>
      <c r="DA18" s="3">
        <v>0</v>
      </c>
      <c r="DB18" s="3">
        <v>0</v>
      </c>
      <c r="DC18" s="3">
        <v>0</v>
      </c>
      <c r="DD18" s="3">
        <v>0.1</v>
      </c>
      <c r="DE18" s="3">
        <v>0.1</v>
      </c>
      <c r="DF18" s="3">
        <v>0.1</v>
      </c>
      <c r="DG18" s="3">
        <v>0.1</v>
      </c>
      <c r="DH18" s="3" t="s">
        <v>126</v>
      </c>
      <c r="DI18" s="3" t="s">
        <v>126</v>
      </c>
      <c r="DJ18" s="3" t="s">
        <v>126</v>
      </c>
      <c r="DK18" s="3">
        <v>0.1</v>
      </c>
      <c r="DL18" s="3">
        <v>0.1</v>
      </c>
      <c r="DM18" s="3">
        <v>0</v>
      </c>
      <c r="DN18" s="3">
        <v>0</v>
      </c>
      <c r="DO18" s="3">
        <v>0</v>
      </c>
      <c r="DQ18" s="1"/>
      <c r="DR18" s="11" t="s">
        <v>231</v>
      </c>
      <c r="DS18" s="3">
        <v>0</v>
      </c>
      <c r="DT18" s="3">
        <v>0</v>
      </c>
      <c r="DU18" s="3">
        <v>0</v>
      </c>
      <c r="DV18" s="3">
        <v>0</v>
      </c>
      <c r="DW18" s="3">
        <v>0</v>
      </c>
      <c r="DX18" s="3">
        <v>0</v>
      </c>
      <c r="DY18" s="3">
        <v>0</v>
      </c>
      <c r="DZ18" s="3">
        <v>0</v>
      </c>
      <c r="EA18" s="3">
        <v>0</v>
      </c>
      <c r="EB18" s="3">
        <v>0</v>
      </c>
      <c r="EC18" s="3" t="s">
        <v>126</v>
      </c>
      <c r="ED18" s="3" t="s">
        <v>126</v>
      </c>
      <c r="EE18" s="3" t="s">
        <v>126</v>
      </c>
      <c r="EF18" s="3" t="s">
        <v>126</v>
      </c>
      <c r="EG18" s="3" t="s">
        <v>126</v>
      </c>
      <c r="EH18" s="3" t="s">
        <v>126</v>
      </c>
      <c r="EI18" s="3">
        <v>0.1</v>
      </c>
      <c r="EJ18" s="3" t="s">
        <v>126</v>
      </c>
      <c r="EK18" s="3">
        <v>0.2</v>
      </c>
      <c r="EL18" s="3">
        <v>0.2</v>
      </c>
      <c r="EM18" s="3">
        <v>0.5</v>
      </c>
      <c r="EO18" s="1"/>
      <c r="EP18" s="11" t="s">
        <v>231</v>
      </c>
      <c r="EQ18" s="3">
        <v>0</v>
      </c>
      <c r="ER18" s="3">
        <v>0</v>
      </c>
      <c r="ES18" s="3">
        <v>0</v>
      </c>
      <c r="ET18" s="3">
        <v>0</v>
      </c>
      <c r="EU18" s="3">
        <v>0</v>
      </c>
      <c r="EV18" s="3">
        <v>0</v>
      </c>
      <c r="EW18" s="3">
        <v>0</v>
      </c>
      <c r="EX18" s="3">
        <v>0</v>
      </c>
      <c r="EY18" s="3">
        <v>0</v>
      </c>
      <c r="EZ18" s="3">
        <v>0.1</v>
      </c>
      <c r="FA18" s="3">
        <v>0</v>
      </c>
      <c r="FB18" s="3">
        <v>1.2</v>
      </c>
      <c r="FC18" s="3">
        <v>1.2</v>
      </c>
      <c r="FD18" s="3">
        <v>0</v>
      </c>
      <c r="FE18" s="3">
        <v>0</v>
      </c>
      <c r="FF18" s="3">
        <v>0</v>
      </c>
      <c r="FG18" s="3">
        <v>0</v>
      </c>
      <c r="FH18" s="3" t="s">
        <v>126</v>
      </c>
      <c r="FI18" s="3">
        <v>0</v>
      </c>
      <c r="FJ18" s="3">
        <v>0</v>
      </c>
      <c r="FK18" s="3">
        <v>0</v>
      </c>
    </row>
    <row r="19" ht="14.5" spans="1:167">
      <c r="A19" s="1"/>
      <c r="B19" s="11" t="s">
        <v>232</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232</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232</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232</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232</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232</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232</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233</v>
      </c>
      <c r="C20" s="3">
        <v>0</v>
      </c>
      <c r="D20" s="3">
        <v>0</v>
      </c>
      <c r="E20" s="3">
        <v>0</v>
      </c>
      <c r="F20" s="3">
        <v>0</v>
      </c>
      <c r="G20" s="3">
        <v>0</v>
      </c>
      <c r="H20" s="3">
        <v>0</v>
      </c>
      <c r="I20" s="3">
        <v>0</v>
      </c>
      <c r="J20" s="3">
        <v>0</v>
      </c>
      <c r="K20" s="3">
        <v>0</v>
      </c>
      <c r="L20" s="3">
        <v>0</v>
      </c>
      <c r="M20" s="3" t="s">
        <v>126</v>
      </c>
      <c r="N20" s="3" t="s">
        <v>126</v>
      </c>
      <c r="O20" s="3" t="s">
        <v>126</v>
      </c>
      <c r="P20" s="3" t="s">
        <v>126</v>
      </c>
      <c r="Q20" s="3" t="s">
        <v>126</v>
      </c>
      <c r="R20" s="3" t="s">
        <v>126</v>
      </c>
      <c r="S20" s="3" t="s">
        <v>126</v>
      </c>
      <c r="T20" s="3" t="s">
        <v>126</v>
      </c>
      <c r="U20" s="3">
        <v>0</v>
      </c>
      <c r="V20" s="3">
        <v>0</v>
      </c>
      <c r="W20" s="3">
        <v>0</v>
      </c>
      <c r="Y20" s="1"/>
      <c r="Z20" s="11" t="s">
        <v>233</v>
      </c>
      <c r="AA20" s="3">
        <v>0.2</v>
      </c>
      <c r="AB20" s="3">
        <v>0.2</v>
      </c>
      <c r="AC20" s="3">
        <v>0.2</v>
      </c>
      <c r="AD20" s="3">
        <v>0.2</v>
      </c>
      <c r="AE20" s="3">
        <v>0.2</v>
      </c>
      <c r="AF20" s="3">
        <v>0.3</v>
      </c>
      <c r="AG20" s="3">
        <v>0.3</v>
      </c>
      <c r="AH20" s="3">
        <v>0.3</v>
      </c>
      <c r="AI20" s="3">
        <v>0.3</v>
      </c>
      <c r="AJ20" s="3">
        <v>0.2</v>
      </c>
      <c r="AK20" s="3" t="s">
        <v>126</v>
      </c>
      <c r="AL20" s="3" t="s">
        <v>126</v>
      </c>
      <c r="AM20" s="3" t="s">
        <v>126</v>
      </c>
      <c r="AN20" s="3" t="s">
        <v>126</v>
      </c>
      <c r="AO20" s="3" t="s">
        <v>126</v>
      </c>
      <c r="AP20" s="3" t="s">
        <v>126</v>
      </c>
      <c r="AQ20" s="3" t="s">
        <v>126</v>
      </c>
      <c r="AR20" s="3" t="s">
        <v>126</v>
      </c>
      <c r="AS20" s="3">
        <v>0.3</v>
      </c>
      <c r="AT20" s="3">
        <v>0.3</v>
      </c>
      <c r="AU20" s="3">
        <v>0.2</v>
      </c>
      <c r="AW20" s="1"/>
      <c r="AX20" s="11" t="s">
        <v>233</v>
      </c>
      <c r="AY20" s="3">
        <v>0.7</v>
      </c>
      <c r="AZ20" s="3">
        <v>0.6</v>
      </c>
      <c r="BA20" s="3">
        <v>0.6</v>
      </c>
      <c r="BB20" s="3">
        <v>0.7</v>
      </c>
      <c r="BC20" s="3">
        <v>0.7</v>
      </c>
      <c r="BD20" s="3">
        <v>1.1</v>
      </c>
      <c r="BE20" s="3">
        <v>1.3</v>
      </c>
      <c r="BF20" s="3">
        <v>1.5</v>
      </c>
      <c r="BG20" s="3">
        <v>1.6</v>
      </c>
      <c r="BH20" s="3">
        <v>1.4</v>
      </c>
      <c r="BI20" s="3" t="s">
        <v>126</v>
      </c>
      <c r="BJ20" s="3" t="s">
        <v>126</v>
      </c>
      <c r="BK20" s="3" t="s">
        <v>126</v>
      </c>
      <c r="BL20" s="3" t="s">
        <v>126</v>
      </c>
      <c r="BM20" s="3" t="s">
        <v>126</v>
      </c>
      <c r="BN20" s="3" t="s">
        <v>126</v>
      </c>
      <c r="BO20" s="3" t="s">
        <v>126</v>
      </c>
      <c r="BP20" s="3" t="s">
        <v>126</v>
      </c>
      <c r="BQ20" s="3">
        <v>1.4</v>
      </c>
      <c r="BR20" s="3">
        <v>1.4</v>
      </c>
      <c r="BS20" s="3">
        <v>1.5</v>
      </c>
      <c r="BU20" s="1"/>
      <c r="BV20" s="11" t="s">
        <v>233</v>
      </c>
      <c r="BW20" s="3">
        <v>0</v>
      </c>
      <c r="BX20" s="3">
        <v>0</v>
      </c>
      <c r="BY20" s="3">
        <v>0</v>
      </c>
      <c r="BZ20" s="3">
        <v>0</v>
      </c>
      <c r="CA20" s="3">
        <v>0</v>
      </c>
      <c r="CB20" s="3">
        <v>0</v>
      </c>
      <c r="CC20" s="3">
        <v>0</v>
      </c>
      <c r="CD20" s="3">
        <v>0</v>
      </c>
      <c r="CE20" s="3">
        <v>0.1</v>
      </c>
      <c r="CF20" s="3">
        <v>0</v>
      </c>
      <c r="CG20" s="3" t="s">
        <v>126</v>
      </c>
      <c r="CH20" s="3" t="s">
        <v>126</v>
      </c>
      <c r="CI20" s="3" t="s">
        <v>126</v>
      </c>
      <c r="CJ20" s="3" t="s">
        <v>126</v>
      </c>
      <c r="CK20" s="3" t="s">
        <v>126</v>
      </c>
      <c r="CL20" s="3" t="s">
        <v>126</v>
      </c>
      <c r="CM20" s="3" t="s">
        <v>126</v>
      </c>
      <c r="CN20" s="3" t="s">
        <v>126</v>
      </c>
      <c r="CO20" s="3">
        <v>0</v>
      </c>
      <c r="CP20" s="3">
        <v>0</v>
      </c>
      <c r="CQ20" s="3">
        <v>0.1</v>
      </c>
      <c r="CS20" s="1"/>
      <c r="CT20" s="11" t="s">
        <v>233</v>
      </c>
      <c r="CU20" s="3">
        <v>0.3</v>
      </c>
      <c r="CV20" s="3">
        <v>0.2</v>
      </c>
      <c r="CW20" s="3">
        <v>0.1</v>
      </c>
      <c r="CX20" s="3">
        <v>0.1</v>
      </c>
      <c r="CY20" s="3">
        <v>0.1</v>
      </c>
      <c r="CZ20" s="3">
        <v>0</v>
      </c>
      <c r="DA20" s="3">
        <v>0</v>
      </c>
      <c r="DB20" s="3">
        <v>0</v>
      </c>
      <c r="DC20" s="3">
        <v>0</v>
      </c>
      <c r="DD20" s="3">
        <v>0.1</v>
      </c>
      <c r="DE20" s="3">
        <v>0</v>
      </c>
      <c r="DF20" s="3">
        <v>0</v>
      </c>
      <c r="DG20" s="3">
        <v>0.1</v>
      </c>
      <c r="DH20" s="3" t="s">
        <v>126</v>
      </c>
      <c r="DI20" s="3" t="s">
        <v>126</v>
      </c>
      <c r="DJ20" s="3" t="s">
        <v>126</v>
      </c>
      <c r="DK20" s="3" t="s">
        <v>126</v>
      </c>
      <c r="DL20" s="3" t="s">
        <v>126</v>
      </c>
      <c r="DM20" s="3">
        <v>0.1</v>
      </c>
      <c r="DN20" s="3">
        <v>0.1</v>
      </c>
      <c r="DO20" s="3">
        <v>0</v>
      </c>
      <c r="DQ20" s="1"/>
      <c r="DR20" s="11" t="s">
        <v>233</v>
      </c>
      <c r="DS20" s="3">
        <v>1.2</v>
      </c>
      <c r="DT20" s="3">
        <v>1.4</v>
      </c>
      <c r="DU20" s="3">
        <v>1.2</v>
      </c>
      <c r="DV20" s="3">
        <v>1.1</v>
      </c>
      <c r="DW20" s="3">
        <v>1.1</v>
      </c>
      <c r="DX20" s="3">
        <v>1</v>
      </c>
      <c r="DY20" s="3">
        <v>1</v>
      </c>
      <c r="DZ20" s="3">
        <v>1.1</v>
      </c>
      <c r="EA20" s="3">
        <v>1.2</v>
      </c>
      <c r="EB20" s="3">
        <v>1.1</v>
      </c>
      <c r="EC20" s="3" t="s">
        <v>126</v>
      </c>
      <c r="ED20" s="3" t="s">
        <v>126</v>
      </c>
      <c r="EE20" s="3" t="s">
        <v>126</v>
      </c>
      <c r="EF20" s="3" t="s">
        <v>126</v>
      </c>
      <c r="EG20" s="3" t="s">
        <v>126</v>
      </c>
      <c r="EH20" s="3" t="s">
        <v>126</v>
      </c>
      <c r="EI20" s="3" t="s">
        <v>126</v>
      </c>
      <c r="EJ20" s="3" t="s">
        <v>126</v>
      </c>
      <c r="EK20" s="3">
        <v>1.9</v>
      </c>
      <c r="EL20" s="3">
        <v>2.8</v>
      </c>
      <c r="EM20" s="3">
        <v>2.6</v>
      </c>
      <c r="EO20" s="1"/>
      <c r="EP20" s="11" t="s">
        <v>233</v>
      </c>
      <c r="EQ20" s="3" t="s">
        <v>126</v>
      </c>
      <c r="ER20" s="3" t="s">
        <v>126</v>
      </c>
      <c r="ES20" s="3" t="s">
        <v>126</v>
      </c>
      <c r="ET20" s="3" t="s">
        <v>126</v>
      </c>
      <c r="EU20" s="3" t="s">
        <v>126</v>
      </c>
      <c r="EV20" s="3">
        <v>0.1</v>
      </c>
      <c r="EW20" s="3">
        <v>0.1</v>
      </c>
      <c r="EX20" s="3">
        <v>0.1</v>
      </c>
      <c r="EY20" s="3">
        <v>0.2</v>
      </c>
      <c r="EZ20" s="3">
        <v>0.1</v>
      </c>
      <c r="FA20" s="3">
        <v>0.1</v>
      </c>
      <c r="FB20" s="3">
        <v>0.1</v>
      </c>
      <c r="FC20" s="3">
        <v>0.1</v>
      </c>
      <c r="FD20" s="3" t="s">
        <v>126</v>
      </c>
      <c r="FE20" s="3" t="s">
        <v>126</v>
      </c>
      <c r="FF20" s="3" t="s">
        <v>126</v>
      </c>
      <c r="FG20" s="3" t="s">
        <v>126</v>
      </c>
      <c r="FH20" s="3" t="s">
        <v>126</v>
      </c>
      <c r="FI20" s="3">
        <v>0.1</v>
      </c>
      <c r="FJ20" s="3">
        <v>0.1</v>
      </c>
      <c r="FK20" s="3">
        <v>0.1</v>
      </c>
    </row>
    <row r="21" ht="14.5" spans="1:167">
      <c r="A21" s="1"/>
      <c r="B21" s="11" t="s">
        <v>234</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234</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234</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234</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234</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234</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234</v>
      </c>
      <c r="EQ21" s="3">
        <v>0</v>
      </c>
      <c r="ER21" s="3">
        <v>0</v>
      </c>
      <c r="ES21" s="3">
        <v>0</v>
      </c>
      <c r="ET21" s="3">
        <v>0</v>
      </c>
      <c r="EU21" s="3">
        <v>0</v>
      </c>
      <c r="EV21" s="3">
        <v>0</v>
      </c>
      <c r="EW21" s="3">
        <v>0</v>
      </c>
      <c r="EX21" s="3">
        <v>0</v>
      </c>
      <c r="EY21" s="3">
        <v>0</v>
      </c>
      <c r="EZ21" s="3">
        <v>0</v>
      </c>
      <c r="FA21" s="3">
        <v>0</v>
      </c>
      <c r="FB21" s="3">
        <v>0</v>
      </c>
      <c r="FC21" s="3">
        <v>0</v>
      </c>
      <c r="FD21" s="3">
        <v>0</v>
      </c>
      <c r="FE21" s="3">
        <v>0</v>
      </c>
      <c r="FF21" s="3">
        <v>0</v>
      </c>
      <c r="FG21" s="3">
        <v>0</v>
      </c>
      <c r="FH21" s="3">
        <v>0</v>
      </c>
      <c r="FI21" s="3">
        <v>0</v>
      </c>
      <c r="FJ21" s="3">
        <v>0</v>
      </c>
      <c r="FK21" s="3">
        <v>0</v>
      </c>
    </row>
    <row r="22" ht="14.5" spans="1:167">
      <c r="A22" s="1"/>
      <c r="B22" s="11" t="s">
        <v>235</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235</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235</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235</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235</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235</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235</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236</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236</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236</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236</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236</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236</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236</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237</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237</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237</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237</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237</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237</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237</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238</v>
      </c>
      <c r="C26" s="3"/>
      <c r="D26" s="3"/>
      <c r="E26" s="3"/>
      <c r="F26" s="3"/>
      <c r="G26" s="3"/>
      <c r="H26" s="3"/>
      <c r="I26" s="3"/>
      <c r="J26" s="3"/>
      <c r="K26" s="3"/>
      <c r="L26" s="3"/>
      <c r="M26" s="3"/>
      <c r="N26" s="3"/>
      <c r="O26" s="3"/>
      <c r="P26" s="3"/>
      <c r="Q26" s="3"/>
      <c r="R26" s="3"/>
      <c r="S26" s="3"/>
      <c r="T26" s="3"/>
      <c r="U26" s="3"/>
      <c r="V26" s="3"/>
      <c r="W26" s="3"/>
      <c r="Y26" s="1"/>
      <c r="Z26" s="10" t="s">
        <v>238</v>
      </c>
      <c r="AA26" s="3"/>
      <c r="AB26" s="3"/>
      <c r="AC26" s="3"/>
      <c r="AD26" s="3"/>
      <c r="AE26" s="3"/>
      <c r="AF26" s="3"/>
      <c r="AG26" s="3"/>
      <c r="AH26" s="3"/>
      <c r="AI26" s="3"/>
      <c r="AJ26" s="3"/>
      <c r="AK26" s="3"/>
      <c r="AL26" s="3"/>
      <c r="AM26" s="3"/>
      <c r="AN26" s="3"/>
      <c r="AO26" s="3"/>
      <c r="AP26" s="3"/>
      <c r="AQ26" s="3"/>
      <c r="AR26" s="3"/>
      <c r="AS26" s="3"/>
      <c r="AT26" s="3"/>
      <c r="AU26" s="3"/>
      <c r="AW26" s="1"/>
      <c r="AX26" s="10" t="s">
        <v>238</v>
      </c>
      <c r="AY26" s="3"/>
      <c r="AZ26" s="3"/>
      <c r="BA26" s="3"/>
      <c r="BB26" s="3"/>
      <c r="BC26" s="3"/>
      <c r="BD26" s="3"/>
      <c r="BE26" s="3"/>
      <c r="BF26" s="3"/>
      <c r="BG26" s="3"/>
      <c r="BH26" s="3"/>
      <c r="BI26" s="3"/>
      <c r="BJ26" s="3"/>
      <c r="BK26" s="3"/>
      <c r="BL26" s="3"/>
      <c r="BM26" s="3"/>
      <c r="BN26" s="3"/>
      <c r="BO26" s="3"/>
      <c r="BP26" s="3"/>
      <c r="BQ26" s="3"/>
      <c r="BR26" s="3"/>
      <c r="BS26" s="3"/>
      <c r="BU26" s="1"/>
      <c r="BV26" s="10" t="s">
        <v>238</v>
      </c>
      <c r="BW26" s="3"/>
      <c r="BX26" s="3"/>
      <c r="BY26" s="3"/>
      <c r="BZ26" s="3"/>
      <c r="CA26" s="3"/>
      <c r="CB26" s="3"/>
      <c r="CC26" s="3"/>
      <c r="CD26" s="3"/>
      <c r="CE26" s="3"/>
      <c r="CF26" s="3"/>
      <c r="CG26" s="3"/>
      <c r="CH26" s="3"/>
      <c r="CI26" s="3"/>
      <c r="CJ26" s="3"/>
      <c r="CK26" s="3"/>
      <c r="CL26" s="3"/>
      <c r="CM26" s="3"/>
      <c r="CN26" s="3"/>
      <c r="CO26" s="3"/>
      <c r="CP26" s="3"/>
      <c r="CQ26" s="3"/>
      <c r="CS26" s="1"/>
      <c r="CT26" s="10" t="s">
        <v>238</v>
      </c>
      <c r="CU26" s="3"/>
      <c r="CV26" s="3"/>
      <c r="CW26" s="3"/>
      <c r="CX26" s="3"/>
      <c r="CY26" s="3"/>
      <c r="CZ26" s="3"/>
      <c r="DA26" s="3"/>
      <c r="DB26" s="3"/>
      <c r="DC26" s="3"/>
      <c r="DD26" s="3"/>
      <c r="DE26" s="3"/>
      <c r="DF26" s="3"/>
      <c r="DG26" s="3"/>
      <c r="DH26" s="3"/>
      <c r="DI26" s="3"/>
      <c r="DJ26" s="3"/>
      <c r="DK26" s="3"/>
      <c r="DL26" s="3"/>
      <c r="DM26" s="3"/>
      <c r="DN26" s="3"/>
      <c r="DO26" s="3"/>
      <c r="DQ26" s="1"/>
      <c r="DR26" s="10" t="s">
        <v>238</v>
      </c>
      <c r="DS26" s="3"/>
      <c r="DT26" s="3"/>
      <c r="DU26" s="3"/>
      <c r="DV26" s="3"/>
      <c r="DW26" s="3"/>
      <c r="DX26" s="3"/>
      <c r="DY26" s="3"/>
      <c r="DZ26" s="3"/>
      <c r="EA26" s="3"/>
      <c r="EB26" s="3"/>
      <c r="EC26" s="3"/>
      <c r="ED26" s="3"/>
      <c r="EE26" s="3"/>
      <c r="EF26" s="3"/>
      <c r="EG26" s="3"/>
      <c r="EH26" s="3"/>
      <c r="EI26" s="3"/>
      <c r="EJ26" s="3"/>
      <c r="EK26" s="3"/>
      <c r="EL26" s="3"/>
      <c r="EM26" s="3"/>
      <c r="EO26" s="1"/>
      <c r="EP26" s="10" t="s">
        <v>238</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228</v>
      </c>
      <c r="C27" s="3" t="s">
        <v>270</v>
      </c>
      <c r="D27" s="3" t="s">
        <v>270</v>
      </c>
      <c r="E27" s="3" t="s">
        <v>270</v>
      </c>
      <c r="F27" s="3" t="s">
        <v>270</v>
      </c>
      <c r="G27" s="3" t="s">
        <v>270</v>
      </c>
      <c r="H27" s="3" t="s">
        <v>270</v>
      </c>
      <c r="I27" s="3" t="s">
        <v>270</v>
      </c>
      <c r="J27" s="3" t="s">
        <v>270</v>
      </c>
      <c r="K27" s="3" t="s">
        <v>270</v>
      </c>
      <c r="L27" s="3" t="s">
        <v>270</v>
      </c>
      <c r="M27" s="3" t="s">
        <v>270</v>
      </c>
      <c r="N27" s="3" t="s">
        <v>270</v>
      </c>
      <c r="O27" s="3" t="s">
        <v>270</v>
      </c>
      <c r="P27" s="3" t="s">
        <v>270</v>
      </c>
      <c r="Q27" s="3" t="s">
        <v>270</v>
      </c>
      <c r="R27" s="3" t="s">
        <v>270</v>
      </c>
      <c r="S27" s="3" t="s">
        <v>270</v>
      </c>
      <c r="T27" s="3" t="s">
        <v>270</v>
      </c>
      <c r="U27" s="3" t="s">
        <v>270</v>
      </c>
      <c r="V27" s="3" t="s">
        <v>270</v>
      </c>
      <c r="W27" s="3" t="s">
        <v>270</v>
      </c>
      <c r="Y27" s="1"/>
      <c r="Z27" s="11" t="s">
        <v>228</v>
      </c>
      <c r="AA27" s="3" t="s">
        <v>270</v>
      </c>
      <c r="AB27" s="3" t="s">
        <v>270</v>
      </c>
      <c r="AC27" s="3" t="s">
        <v>270</v>
      </c>
      <c r="AD27" s="3" t="s">
        <v>270</v>
      </c>
      <c r="AE27" s="3" t="s">
        <v>270</v>
      </c>
      <c r="AF27" s="3" t="s">
        <v>270</v>
      </c>
      <c r="AG27" s="3" t="s">
        <v>270</v>
      </c>
      <c r="AH27" s="3" t="s">
        <v>270</v>
      </c>
      <c r="AI27" s="3" t="s">
        <v>270</v>
      </c>
      <c r="AJ27" s="3" t="s">
        <v>270</v>
      </c>
      <c r="AK27" s="3" t="s">
        <v>270</v>
      </c>
      <c r="AL27" s="3" t="s">
        <v>270</v>
      </c>
      <c r="AM27" s="3" t="s">
        <v>270</v>
      </c>
      <c r="AN27" s="3" t="s">
        <v>270</v>
      </c>
      <c r="AO27" s="3" t="s">
        <v>270</v>
      </c>
      <c r="AP27" s="3" t="s">
        <v>270</v>
      </c>
      <c r="AQ27" s="3" t="s">
        <v>270</v>
      </c>
      <c r="AR27" s="3" t="s">
        <v>270</v>
      </c>
      <c r="AS27" s="3" t="s">
        <v>270</v>
      </c>
      <c r="AT27" s="3" t="s">
        <v>270</v>
      </c>
      <c r="AU27" s="3" t="s">
        <v>270</v>
      </c>
      <c r="AW27" s="1"/>
      <c r="AX27" s="11" t="s">
        <v>228</v>
      </c>
      <c r="AY27" s="3" t="s">
        <v>270</v>
      </c>
      <c r="AZ27" s="3" t="s">
        <v>270</v>
      </c>
      <c r="BA27" s="3" t="s">
        <v>270</v>
      </c>
      <c r="BB27" s="3" t="s">
        <v>270</v>
      </c>
      <c r="BC27" s="3" t="s">
        <v>270</v>
      </c>
      <c r="BD27" s="3" t="s">
        <v>270</v>
      </c>
      <c r="BE27" s="3" t="s">
        <v>270</v>
      </c>
      <c r="BF27" s="3" t="s">
        <v>270</v>
      </c>
      <c r="BG27" s="3" t="s">
        <v>270</v>
      </c>
      <c r="BH27" s="3" t="s">
        <v>270</v>
      </c>
      <c r="BI27" s="3" t="s">
        <v>270</v>
      </c>
      <c r="BJ27" s="3" t="s">
        <v>270</v>
      </c>
      <c r="BK27" s="3" t="s">
        <v>270</v>
      </c>
      <c r="BL27" s="3" t="s">
        <v>270</v>
      </c>
      <c r="BM27" s="3" t="s">
        <v>270</v>
      </c>
      <c r="BN27" s="3" t="s">
        <v>270</v>
      </c>
      <c r="BO27" s="3" t="s">
        <v>270</v>
      </c>
      <c r="BP27" s="3" t="s">
        <v>270</v>
      </c>
      <c r="BQ27" s="3" t="s">
        <v>270</v>
      </c>
      <c r="BR27" s="3" t="s">
        <v>270</v>
      </c>
      <c r="BS27" s="3" t="s">
        <v>270</v>
      </c>
      <c r="BU27" s="1"/>
      <c r="BV27" s="11" t="s">
        <v>228</v>
      </c>
      <c r="BW27" s="3" t="s">
        <v>270</v>
      </c>
      <c r="BX27" s="3" t="s">
        <v>270</v>
      </c>
      <c r="BY27" s="3" t="s">
        <v>270</v>
      </c>
      <c r="BZ27" s="3" t="s">
        <v>270</v>
      </c>
      <c r="CA27" s="3" t="s">
        <v>270</v>
      </c>
      <c r="CB27" s="3" t="s">
        <v>270</v>
      </c>
      <c r="CC27" s="3" t="s">
        <v>270</v>
      </c>
      <c r="CD27" s="3" t="s">
        <v>270</v>
      </c>
      <c r="CE27" s="3" t="s">
        <v>270</v>
      </c>
      <c r="CF27" s="3" t="s">
        <v>270</v>
      </c>
      <c r="CG27" s="3" t="s">
        <v>270</v>
      </c>
      <c r="CH27" s="3" t="s">
        <v>270</v>
      </c>
      <c r="CI27" s="3" t="s">
        <v>270</v>
      </c>
      <c r="CJ27" s="3" t="s">
        <v>270</v>
      </c>
      <c r="CK27" s="3" t="s">
        <v>270</v>
      </c>
      <c r="CL27" s="3" t="s">
        <v>270</v>
      </c>
      <c r="CM27" s="3" t="s">
        <v>270</v>
      </c>
      <c r="CN27" s="3" t="s">
        <v>270</v>
      </c>
      <c r="CO27" s="3" t="s">
        <v>270</v>
      </c>
      <c r="CP27" s="3" t="s">
        <v>270</v>
      </c>
      <c r="CQ27" s="3" t="s">
        <v>270</v>
      </c>
      <c r="CS27" s="1"/>
      <c r="CT27" s="11" t="s">
        <v>228</v>
      </c>
      <c r="CU27" s="3" t="s">
        <v>270</v>
      </c>
      <c r="CV27" s="3" t="s">
        <v>270</v>
      </c>
      <c r="CW27" s="3" t="s">
        <v>270</v>
      </c>
      <c r="CX27" s="3" t="s">
        <v>270</v>
      </c>
      <c r="CY27" s="3" t="s">
        <v>270</v>
      </c>
      <c r="CZ27" s="3" t="s">
        <v>270</v>
      </c>
      <c r="DA27" s="3" t="s">
        <v>270</v>
      </c>
      <c r="DB27" s="3" t="s">
        <v>270</v>
      </c>
      <c r="DC27" s="3" t="s">
        <v>270</v>
      </c>
      <c r="DD27" s="3" t="s">
        <v>270</v>
      </c>
      <c r="DE27" s="3" t="s">
        <v>270</v>
      </c>
      <c r="DF27" s="3" t="s">
        <v>270</v>
      </c>
      <c r="DG27" s="3" t="s">
        <v>270</v>
      </c>
      <c r="DH27" s="3" t="s">
        <v>270</v>
      </c>
      <c r="DI27" s="3" t="s">
        <v>270</v>
      </c>
      <c r="DJ27" s="3" t="s">
        <v>270</v>
      </c>
      <c r="DK27" s="3" t="s">
        <v>270</v>
      </c>
      <c r="DL27" s="3" t="s">
        <v>270</v>
      </c>
      <c r="DM27" s="3" t="s">
        <v>270</v>
      </c>
      <c r="DN27" s="3" t="s">
        <v>270</v>
      </c>
      <c r="DO27" s="3" t="s">
        <v>270</v>
      </c>
      <c r="DQ27" s="1"/>
      <c r="DR27" s="11" t="s">
        <v>228</v>
      </c>
      <c r="DS27" s="3" t="s">
        <v>270</v>
      </c>
      <c r="DT27" s="3" t="s">
        <v>270</v>
      </c>
      <c r="DU27" s="3" t="s">
        <v>270</v>
      </c>
      <c r="DV27" s="3" t="s">
        <v>270</v>
      </c>
      <c r="DW27" s="3" t="s">
        <v>270</v>
      </c>
      <c r="DX27" s="3" t="s">
        <v>270</v>
      </c>
      <c r="DY27" s="3" t="s">
        <v>270</v>
      </c>
      <c r="DZ27" s="3" t="s">
        <v>270</v>
      </c>
      <c r="EA27" s="3" t="s">
        <v>270</v>
      </c>
      <c r="EB27" s="3" t="s">
        <v>270</v>
      </c>
      <c r="EC27" s="3" t="s">
        <v>270</v>
      </c>
      <c r="ED27" s="3" t="s">
        <v>270</v>
      </c>
      <c r="EE27" s="3" t="s">
        <v>270</v>
      </c>
      <c r="EF27" s="3" t="s">
        <v>270</v>
      </c>
      <c r="EG27" s="3" t="s">
        <v>270</v>
      </c>
      <c r="EH27" s="3" t="s">
        <v>270</v>
      </c>
      <c r="EI27" s="3" t="s">
        <v>270</v>
      </c>
      <c r="EJ27" s="3" t="s">
        <v>270</v>
      </c>
      <c r="EK27" s="3" t="s">
        <v>270</v>
      </c>
      <c r="EL27" s="3" t="s">
        <v>270</v>
      </c>
      <c r="EM27" s="3" t="s">
        <v>270</v>
      </c>
      <c r="EO27" s="1"/>
      <c r="EP27" s="11" t="s">
        <v>228</v>
      </c>
      <c r="EQ27" s="3" t="s">
        <v>270</v>
      </c>
      <c r="ER27" s="3" t="s">
        <v>270</v>
      </c>
      <c r="ES27" s="3" t="s">
        <v>270</v>
      </c>
      <c r="ET27" s="3" t="s">
        <v>270</v>
      </c>
      <c r="EU27" s="3" t="s">
        <v>270</v>
      </c>
      <c r="EV27" s="3" t="s">
        <v>270</v>
      </c>
      <c r="EW27" s="3" t="s">
        <v>270</v>
      </c>
      <c r="EX27" s="3" t="s">
        <v>270</v>
      </c>
      <c r="EY27" s="3" t="s">
        <v>270</v>
      </c>
      <c r="EZ27" s="3" t="s">
        <v>270</v>
      </c>
      <c r="FA27" s="3" t="s">
        <v>270</v>
      </c>
      <c r="FB27" s="3" t="s">
        <v>270</v>
      </c>
      <c r="FC27" s="3" t="s">
        <v>270</v>
      </c>
      <c r="FD27" s="3" t="s">
        <v>270</v>
      </c>
      <c r="FE27" s="3" t="s">
        <v>270</v>
      </c>
      <c r="FF27" s="3" t="s">
        <v>270</v>
      </c>
      <c r="FG27" s="3" t="s">
        <v>270</v>
      </c>
      <c r="FH27" s="3" t="s">
        <v>270</v>
      </c>
      <c r="FI27" s="3" t="s">
        <v>270</v>
      </c>
      <c r="FJ27" s="3" t="s">
        <v>270</v>
      </c>
      <c r="FK27" s="3" t="s">
        <v>270</v>
      </c>
    </row>
    <row r="28" ht="14.5" spans="1:167">
      <c r="A28" s="1"/>
      <c r="B28" s="11" t="s">
        <v>229</v>
      </c>
      <c r="C28" s="3">
        <v>0</v>
      </c>
      <c r="D28" s="3">
        <v>0</v>
      </c>
      <c r="E28" s="3">
        <v>0</v>
      </c>
      <c r="F28" s="3">
        <v>0</v>
      </c>
      <c r="G28" s="3">
        <v>0</v>
      </c>
      <c r="H28" s="3">
        <v>0</v>
      </c>
      <c r="I28" s="3">
        <v>0</v>
      </c>
      <c r="J28" s="3">
        <v>0</v>
      </c>
      <c r="K28" s="3">
        <v>0</v>
      </c>
      <c r="L28" s="3">
        <v>0</v>
      </c>
      <c r="M28" s="3">
        <v>0</v>
      </c>
      <c r="N28" s="3">
        <v>0</v>
      </c>
      <c r="O28" s="3" t="s">
        <v>126</v>
      </c>
      <c r="P28" s="3" t="s">
        <v>126</v>
      </c>
      <c r="Q28" s="3">
        <v>0.2</v>
      </c>
      <c r="R28" s="3">
        <v>0.2</v>
      </c>
      <c r="S28" s="3" t="s">
        <v>126</v>
      </c>
      <c r="T28" s="3">
        <v>0.2</v>
      </c>
      <c r="U28" s="3">
        <v>0.2</v>
      </c>
      <c r="V28" s="3">
        <v>0.2</v>
      </c>
      <c r="W28" s="3">
        <v>0.2</v>
      </c>
      <c r="Y28" s="1"/>
      <c r="Z28" s="11" t="s">
        <v>229</v>
      </c>
      <c r="AA28" s="3">
        <v>37.8</v>
      </c>
      <c r="AB28" s="3">
        <v>37.2</v>
      </c>
      <c r="AC28" s="3">
        <v>44.8</v>
      </c>
      <c r="AD28" s="3">
        <v>43.3</v>
      </c>
      <c r="AE28" s="3">
        <v>45.2</v>
      </c>
      <c r="AF28" s="3">
        <v>48.2</v>
      </c>
      <c r="AG28" s="3">
        <v>36.4</v>
      </c>
      <c r="AH28" s="3">
        <v>34.5</v>
      </c>
      <c r="AI28" s="3">
        <v>36.4</v>
      </c>
      <c r="AJ28" s="3">
        <v>31.7</v>
      </c>
      <c r="AK28" s="3">
        <v>34.4</v>
      </c>
      <c r="AL28" s="3">
        <v>27.3</v>
      </c>
      <c r="AM28" s="3">
        <v>30.7</v>
      </c>
      <c r="AN28" s="3">
        <v>34.1</v>
      </c>
      <c r="AO28" s="3">
        <v>37.9</v>
      </c>
      <c r="AP28" s="3">
        <v>36.6</v>
      </c>
      <c r="AQ28" s="3">
        <v>34.2</v>
      </c>
      <c r="AR28" s="3">
        <v>30.7</v>
      </c>
      <c r="AS28" s="3">
        <v>33.1</v>
      </c>
      <c r="AT28" s="3">
        <v>32.7</v>
      </c>
      <c r="AU28" s="3">
        <v>32.2</v>
      </c>
      <c r="AW28" s="1"/>
      <c r="AX28" s="11" t="s">
        <v>229</v>
      </c>
      <c r="AY28" s="3">
        <v>38.5</v>
      </c>
      <c r="AZ28" s="3">
        <v>35.3</v>
      </c>
      <c r="BA28" s="3">
        <v>40.9</v>
      </c>
      <c r="BB28" s="3">
        <v>39.8</v>
      </c>
      <c r="BC28" s="3">
        <v>36.6</v>
      </c>
      <c r="BD28" s="3">
        <v>30.9</v>
      </c>
      <c r="BE28" s="3">
        <v>29.7</v>
      </c>
      <c r="BF28" s="3">
        <v>29</v>
      </c>
      <c r="BG28" s="3">
        <v>30.3</v>
      </c>
      <c r="BH28" s="3">
        <v>24.2</v>
      </c>
      <c r="BI28" s="3">
        <v>28.3</v>
      </c>
      <c r="BJ28" s="3">
        <v>18.4</v>
      </c>
      <c r="BK28" s="3">
        <v>17.2</v>
      </c>
      <c r="BL28" s="3">
        <v>16.5</v>
      </c>
      <c r="BM28" s="3">
        <v>17.9</v>
      </c>
      <c r="BN28" s="3">
        <v>11</v>
      </c>
      <c r="BO28" s="3">
        <v>10</v>
      </c>
      <c r="BP28" s="3">
        <v>8.1</v>
      </c>
      <c r="BQ28" s="3">
        <v>9.2</v>
      </c>
      <c r="BR28" s="3">
        <v>10.5</v>
      </c>
      <c r="BS28" s="3">
        <v>12.3</v>
      </c>
      <c r="BU28" s="1"/>
      <c r="BV28" s="11" t="s">
        <v>229</v>
      </c>
      <c r="BW28" s="3">
        <v>40.9</v>
      </c>
      <c r="BX28" s="3">
        <v>38.8</v>
      </c>
      <c r="BY28" s="3">
        <v>38.3</v>
      </c>
      <c r="BZ28" s="3">
        <v>40.9</v>
      </c>
      <c r="CA28" s="3">
        <v>40.3</v>
      </c>
      <c r="CB28" s="3">
        <v>39.4</v>
      </c>
      <c r="CC28" s="3">
        <v>45.1</v>
      </c>
      <c r="CD28" s="3">
        <v>42.8</v>
      </c>
      <c r="CE28" s="3">
        <v>40.4</v>
      </c>
      <c r="CF28" s="3">
        <v>43.5</v>
      </c>
      <c r="CG28" s="3">
        <v>50.4</v>
      </c>
      <c r="CH28" s="3">
        <v>47.6</v>
      </c>
      <c r="CI28" s="3">
        <v>33.5</v>
      </c>
      <c r="CJ28" s="3">
        <v>39.3</v>
      </c>
      <c r="CK28" s="3">
        <v>34.7</v>
      </c>
      <c r="CL28" s="3">
        <v>37.4</v>
      </c>
      <c r="CM28" s="3" t="s">
        <v>126</v>
      </c>
      <c r="CN28" s="3">
        <v>30.6</v>
      </c>
      <c r="CO28" s="3">
        <v>33.4</v>
      </c>
      <c r="CP28" s="3">
        <v>32</v>
      </c>
      <c r="CQ28" s="3">
        <v>30.6</v>
      </c>
      <c r="CS28" s="1"/>
      <c r="CT28" s="11" t="s">
        <v>229</v>
      </c>
      <c r="CU28" s="3">
        <v>13.8</v>
      </c>
      <c r="CV28" s="3">
        <v>15.1</v>
      </c>
      <c r="CW28" s="3">
        <v>14.3</v>
      </c>
      <c r="CX28" s="3">
        <v>14</v>
      </c>
      <c r="CY28" s="3">
        <v>16.4</v>
      </c>
      <c r="CZ28" s="3">
        <v>13.1</v>
      </c>
      <c r="DA28" s="3">
        <v>15.5</v>
      </c>
      <c r="DB28" s="3">
        <v>20.3</v>
      </c>
      <c r="DC28" s="3">
        <v>22.5</v>
      </c>
      <c r="DD28" s="3">
        <v>14.4</v>
      </c>
      <c r="DE28" s="3" t="s">
        <v>126</v>
      </c>
      <c r="DF28" s="3" t="s">
        <v>126</v>
      </c>
      <c r="DG28" s="3" t="s">
        <v>126</v>
      </c>
      <c r="DH28" s="3" t="s">
        <v>126</v>
      </c>
      <c r="DI28" s="3">
        <v>9.7</v>
      </c>
      <c r="DJ28" s="3">
        <v>9</v>
      </c>
      <c r="DK28" s="3" t="s">
        <v>126</v>
      </c>
      <c r="DL28" s="3" t="s">
        <v>126</v>
      </c>
      <c r="DM28" s="3">
        <v>8.1</v>
      </c>
      <c r="DN28" s="3">
        <v>6.5</v>
      </c>
      <c r="DO28" s="3">
        <v>7</v>
      </c>
      <c r="DQ28" s="1"/>
      <c r="DR28" s="11" t="s">
        <v>229</v>
      </c>
      <c r="DS28" s="3">
        <v>17.9</v>
      </c>
      <c r="DT28" s="3">
        <v>15.3</v>
      </c>
      <c r="DU28" s="3">
        <v>18</v>
      </c>
      <c r="DV28" s="3">
        <v>17.6</v>
      </c>
      <c r="DW28" s="3">
        <v>16.6</v>
      </c>
      <c r="DX28" s="3">
        <v>16.6</v>
      </c>
      <c r="DY28" s="3">
        <v>18.6</v>
      </c>
      <c r="DZ28" s="3">
        <v>18.9</v>
      </c>
      <c r="EA28" s="3">
        <v>11.6</v>
      </c>
      <c r="EB28" s="3">
        <v>11</v>
      </c>
      <c r="EC28" s="3">
        <v>13.7</v>
      </c>
      <c r="ED28" s="3">
        <v>23.7</v>
      </c>
      <c r="EE28" s="3">
        <v>24</v>
      </c>
      <c r="EF28" s="3">
        <v>28.4</v>
      </c>
      <c r="EG28" s="3">
        <v>28.5</v>
      </c>
      <c r="EH28" s="3">
        <v>29.4</v>
      </c>
      <c r="EI28" s="3">
        <v>27.9</v>
      </c>
      <c r="EJ28" s="3">
        <v>23.8</v>
      </c>
      <c r="EK28" s="3">
        <v>29.2</v>
      </c>
      <c r="EL28" s="3">
        <v>24.3</v>
      </c>
      <c r="EM28" s="3">
        <v>29</v>
      </c>
      <c r="EO28" s="1"/>
      <c r="EP28" s="11" t="s">
        <v>229</v>
      </c>
      <c r="EQ28" s="3">
        <v>18.6</v>
      </c>
      <c r="ER28" s="3">
        <v>17.7</v>
      </c>
      <c r="ES28" s="3">
        <v>17.4</v>
      </c>
      <c r="ET28" s="3">
        <v>18.2</v>
      </c>
      <c r="EU28" s="3">
        <v>21.3</v>
      </c>
      <c r="EV28" s="3">
        <v>21.2</v>
      </c>
      <c r="EW28" s="3">
        <v>23.6</v>
      </c>
      <c r="EX28" s="3">
        <v>22.3</v>
      </c>
      <c r="EY28" s="3">
        <v>19.4</v>
      </c>
      <c r="EZ28" s="3">
        <v>13.8</v>
      </c>
      <c r="FA28" s="3">
        <v>20.5</v>
      </c>
      <c r="FB28" s="3">
        <v>20.2</v>
      </c>
      <c r="FC28" s="3">
        <v>19.9</v>
      </c>
      <c r="FD28" s="3">
        <v>14.6</v>
      </c>
      <c r="FE28" s="3">
        <v>16.1</v>
      </c>
      <c r="FF28" s="3">
        <v>13.9</v>
      </c>
      <c r="FG28" s="3">
        <v>14.3</v>
      </c>
      <c r="FH28" s="3">
        <v>15.1</v>
      </c>
      <c r="FI28" s="3">
        <v>14.6</v>
      </c>
      <c r="FJ28" s="3">
        <v>14.2</v>
      </c>
      <c r="FK28" s="3">
        <v>14.4</v>
      </c>
    </row>
    <row r="29" ht="14.5" spans="1:167">
      <c r="A29" s="1"/>
      <c r="B29" s="11" t="s">
        <v>230</v>
      </c>
      <c r="C29" s="3">
        <v>87.6</v>
      </c>
      <c r="D29" s="3">
        <v>87.3</v>
      </c>
      <c r="E29" s="3">
        <v>85.6</v>
      </c>
      <c r="F29" s="3">
        <v>87.5</v>
      </c>
      <c r="G29" s="3">
        <v>88</v>
      </c>
      <c r="H29" s="3">
        <v>93.4</v>
      </c>
      <c r="I29" s="3">
        <v>95.7</v>
      </c>
      <c r="J29" s="3">
        <v>96.5</v>
      </c>
      <c r="K29" s="3">
        <v>96.7</v>
      </c>
      <c r="L29" s="3">
        <v>96.4</v>
      </c>
      <c r="M29" s="3">
        <v>90.6</v>
      </c>
      <c r="N29" s="3">
        <v>96.5</v>
      </c>
      <c r="O29" s="3">
        <v>96.7</v>
      </c>
      <c r="P29" s="3" t="s">
        <v>126</v>
      </c>
      <c r="Q29" s="3" t="s">
        <v>126</v>
      </c>
      <c r="R29" s="3" t="s">
        <v>126</v>
      </c>
      <c r="S29" s="3" t="s">
        <v>126</v>
      </c>
      <c r="T29" s="3">
        <v>99.3</v>
      </c>
      <c r="U29" s="3">
        <v>99.8</v>
      </c>
      <c r="V29" s="3">
        <v>99.8</v>
      </c>
      <c r="W29" s="3">
        <v>99.8</v>
      </c>
      <c r="Y29" s="1"/>
      <c r="Z29" s="11" t="s">
        <v>230</v>
      </c>
      <c r="AA29" s="3">
        <v>59.5</v>
      </c>
      <c r="AB29" s="3">
        <v>59.9</v>
      </c>
      <c r="AC29" s="3">
        <v>52.5</v>
      </c>
      <c r="AD29" s="3">
        <v>52.1</v>
      </c>
      <c r="AE29" s="3">
        <v>52.1</v>
      </c>
      <c r="AF29" s="3">
        <v>44</v>
      </c>
      <c r="AG29" s="3">
        <v>57.3</v>
      </c>
      <c r="AH29" s="3">
        <v>60.2</v>
      </c>
      <c r="AI29" s="3">
        <v>57</v>
      </c>
      <c r="AJ29" s="3">
        <v>60.2</v>
      </c>
      <c r="AK29" s="3">
        <v>60</v>
      </c>
      <c r="AL29" s="3">
        <v>67.1</v>
      </c>
      <c r="AM29" s="3">
        <v>63.6</v>
      </c>
      <c r="AN29" s="3">
        <v>60.5</v>
      </c>
      <c r="AO29" s="3">
        <v>56.1</v>
      </c>
      <c r="AP29" s="3">
        <v>58.2</v>
      </c>
      <c r="AQ29" s="3">
        <v>61.4</v>
      </c>
      <c r="AR29" s="3" t="s">
        <v>126</v>
      </c>
      <c r="AS29" s="3">
        <v>63.3</v>
      </c>
      <c r="AT29" s="3">
        <v>62.9</v>
      </c>
      <c r="AU29" s="3">
        <v>63</v>
      </c>
      <c r="AW29" s="1"/>
      <c r="AX29" s="11" t="s">
        <v>230</v>
      </c>
      <c r="AY29" s="3">
        <v>57.6</v>
      </c>
      <c r="AZ29" s="3">
        <v>61</v>
      </c>
      <c r="BA29" s="3">
        <v>56.4</v>
      </c>
      <c r="BB29" s="3">
        <v>57.3</v>
      </c>
      <c r="BC29" s="3">
        <v>60.5</v>
      </c>
      <c r="BD29" s="3">
        <v>61.5</v>
      </c>
      <c r="BE29" s="3">
        <v>63.6</v>
      </c>
      <c r="BF29" s="3">
        <v>65.2</v>
      </c>
      <c r="BG29" s="3">
        <v>63.7</v>
      </c>
      <c r="BH29" s="3">
        <v>66.3</v>
      </c>
      <c r="BI29" s="3">
        <v>61.4</v>
      </c>
      <c r="BJ29" s="3">
        <v>73.7</v>
      </c>
      <c r="BK29" s="3">
        <v>74.2</v>
      </c>
      <c r="BL29" s="3">
        <v>77.3</v>
      </c>
      <c r="BM29" s="3">
        <v>75.9</v>
      </c>
      <c r="BN29" s="3">
        <v>85.1</v>
      </c>
      <c r="BO29" s="3">
        <v>84.9</v>
      </c>
      <c r="BP29" s="3" t="s">
        <v>126</v>
      </c>
      <c r="BQ29" s="3">
        <v>87.1</v>
      </c>
      <c r="BR29" s="3">
        <v>85.6</v>
      </c>
      <c r="BS29" s="3">
        <v>82.9</v>
      </c>
      <c r="BU29" s="1"/>
      <c r="BV29" s="11" t="s">
        <v>230</v>
      </c>
      <c r="BW29" s="3">
        <v>58</v>
      </c>
      <c r="BX29" s="3">
        <v>60</v>
      </c>
      <c r="BY29" s="3">
        <v>60.2</v>
      </c>
      <c r="BZ29" s="3">
        <v>57.7</v>
      </c>
      <c r="CA29" s="3">
        <v>58.6</v>
      </c>
      <c r="CB29" s="3">
        <v>59.8</v>
      </c>
      <c r="CC29" s="3">
        <v>54</v>
      </c>
      <c r="CD29" s="3">
        <v>56.2</v>
      </c>
      <c r="CE29" s="3">
        <v>58.5</v>
      </c>
      <c r="CF29" s="3">
        <v>54.9</v>
      </c>
      <c r="CG29" s="3">
        <v>48</v>
      </c>
      <c r="CH29" s="3">
        <v>51.1</v>
      </c>
      <c r="CI29" s="3">
        <v>65.5</v>
      </c>
      <c r="CJ29" s="3">
        <v>59.3</v>
      </c>
      <c r="CK29" s="3">
        <v>64.3</v>
      </c>
      <c r="CL29" s="3">
        <v>61.9</v>
      </c>
      <c r="CM29" s="3">
        <v>64</v>
      </c>
      <c r="CN29" s="3" t="s">
        <v>126</v>
      </c>
      <c r="CO29" s="3">
        <v>65.5</v>
      </c>
      <c r="CP29" s="3">
        <v>67</v>
      </c>
      <c r="CQ29" s="3">
        <v>68.7</v>
      </c>
      <c r="CS29" s="1"/>
      <c r="CT29" s="11" t="s">
        <v>230</v>
      </c>
      <c r="CU29" s="3">
        <v>78.5</v>
      </c>
      <c r="CV29" s="3">
        <v>80</v>
      </c>
      <c r="CW29" s="3">
        <v>82.6</v>
      </c>
      <c r="CX29" s="3">
        <v>84.9</v>
      </c>
      <c r="CY29" s="3">
        <v>82.5</v>
      </c>
      <c r="CZ29" s="3">
        <v>86.1</v>
      </c>
      <c r="DA29" s="3">
        <v>83.6</v>
      </c>
      <c r="DB29" s="3">
        <v>79</v>
      </c>
      <c r="DC29" s="3">
        <v>76.7</v>
      </c>
      <c r="DD29" s="3">
        <v>83.7</v>
      </c>
      <c r="DE29" s="3">
        <v>77.9</v>
      </c>
      <c r="DF29" s="3">
        <v>84</v>
      </c>
      <c r="DG29" s="3">
        <v>88.7</v>
      </c>
      <c r="DH29" s="3">
        <v>90.4</v>
      </c>
      <c r="DI29" s="3" t="s">
        <v>126</v>
      </c>
      <c r="DJ29" s="3" t="s">
        <v>126</v>
      </c>
      <c r="DK29" s="3">
        <v>92.4</v>
      </c>
      <c r="DL29" s="3" t="s">
        <v>126</v>
      </c>
      <c r="DM29" s="3">
        <v>90.8</v>
      </c>
      <c r="DN29" s="3">
        <v>92.3</v>
      </c>
      <c r="DO29" s="3">
        <v>92.2</v>
      </c>
      <c r="DQ29" s="1"/>
      <c r="DR29" s="11" t="s">
        <v>230</v>
      </c>
      <c r="DS29" s="3">
        <v>70.1</v>
      </c>
      <c r="DT29" s="3">
        <v>71</v>
      </c>
      <c r="DU29" s="3">
        <v>70.2</v>
      </c>
      <c r="DV29" s="3">
        <v>71</v>
      </c>
      <c r="DW29" s="3">
        <v>72.6</v>
      </c>
      <c r="DX29" s="3">
        <v>75.6</v>
      </c>
      <c r="DY29" s="3">
        <v>73.9</v>
      </c>
      <c r="DZ29" s="3">
        <v>72.9</v>
      </c>
      <c r="EA29" s="3">
        <v>79.2</v>
      </c>
      <c r="EB29" s="3">
        <v>77.7</v>
      </c>
      <c r="EC29" s="3">
        <v>72.1</v>
      </c>
      <c r="ED29" s="3">
        <v>62</v>
      </c>
      <c r="EE29" s="3">
        <v>59</v>
      </c>
      <c r="EF29" s="3" t="s">
        <v>126</v>
      </c>
      <c r="EG29" s="3" t="s">
        <v>126</v>
      </c>
      <c r="EH29" s="3">
        <v>59.1</v>
      </c>
      <c r="EI29" s="3" t="s">
        <v>126</v>
      </c>
      <c r="EJ29" s="3" t="s">
        <v>126</v>
      </c>
      <c r="EK29" s="3">
        <v>59.2</v>
      </c>
      <c r="EL29" s="3">
        <v>62</v>
      </c>
      <c r="EM29" s="3">
        <v>52.8</v>
      </c>
      <c r="EO29" s="1"/>
      <c r="EP29" s="11" t="s">
        <v>230</v>
      </c>
      <c r="EQ29" s="3">
        <v>79.1</v>
      </c>
      <c r="ER29" s="3">
        <v>79.5</v>
      </c>
      <c r="ES29" s="3">
        <v>81.1</v>
      </c>
      <c r="ET29" s="3">
        <v>80.7</v>
      </c>
      <c r="EU29" s="3">
        <v>77.7</v>
      </c>
      <c r="EV29" s="3">
        <v>77.4</v>
      </c>
      <c r="EW29" s="3">
        <v>75.3</v>
      </c>
      <c r="EX29" s="3">
        <v>76.3</v>
      </c>
      <c r="EY29" s="3">
        <v>78.9</v>
      </c>
      <c r="EZ29" s="3">
        <v>82.4</v>
      </c>
      <c r="FA29" s="3">
        <v>77.6</v>
      </c>
      <c r="FB29" s="3">
        <v>65.6</v>
      </c>
      <c r="FC29" s="3">
        <v>65.6</v>
      </c>
      <c r="FD29" s="3" t="s">
        <v>126</v>
      </c>
      <c r="FE29" s="3" t="s">
        <v>126</v>
      </c>
      <c r="FF29" s="3" t="s">
        <v>126</v>
      </c>
      <c r="FG29" s="3">
        <v>85.1</v>
      </c>
      <c r="FH29" s="3" t="s">
        <v>126</v>
      </c>
      <c r="FI29" s="3" t="s">
        <v>126</v>
      </c>
      <c r="FJ29" s="3">
        <v>84.9</v>
      </c>
      <c r="FK29" s="3">
        <v>85</v>
      </c>
    </row>
    <row r="30" ht="14.5" spans="1:167">
      <c r="A30" s="1"/>
      <c r="B30" s="11" t="s">
        <v>231</v>
      </c>
      <c r="C30" s="3">
        <v>11</v>
      </c>
      <c r="D30" s="3">
        <v>11.8</v>
      </c>
      <c r="E30" s="3">
        <v>13.7</v>
      </c>
      <c r="F30" s="3">
        <v>11.9</v>
      </c>
      <c r="G30" s="3">
        <v>11.4</v>
      </c>
      <c r="H30" s="3">
        <v>5.7</v>
      </c>
      <c r="I30" s="3">
        <v>3.5</v>
      </c>
      <c r="J30" s="3">
        <v>2.6</v>
      </c>
      <c r="K30" s="3">
        <v>2.3</v>
      </c>
      <c r="L30" s="3">
        <v>2.6</v>
      </c>
      <c r="M30" s="3">
        <v>8.8</v>
      </c>
      <c r="N30" s="3">
        <v>3</v>
      </c>
      <c r="O30" s="3">
        <v>2.7</v>
      </c>
      <c r="P30" s="3">
        <v>1.2</v>
      </c>
      <c r="Q30" s="3">
        <v>0.3</v>
      </c>
      <c r="R30" s="3">
        <v>0.3</v>
      </c>
      <c r="S30" s="3">
        <v>0.1</v>
      </c>
      <c r="T30" s="3">
        <v>0</v>
      </c>
      <c r="U30" s="3">
        <v>0</v>
      </c>
      <c r="V30" s="3">
        <v>0</v>
      </c>
      <c r="W30" s="3">
        <v>0</v>
      </c>
      <c r="Y30" s="1"/>
      <c r="Z30" s="11" t="s">
        <v>231</v>
      </c>
      <c r="AA30" s="3">
        <v>0.1</v>
      </c>
      <c r="AB30" s="3">
        <v>0.1</v>
      </c>
      <c r="AC30" s="3">
        <v>0.1</v>
      </c>
      <c r="AD30" s="3">
        <v>2.9</v>
      </c>
      <c r="AE30" s="3">
        <v>0.9</v>
      </c>
      <c r="AF30" s="3">
        <v>4.1</v>
      </c>
      <c r="AG30" s="3">
        <v>4</v>
      </c>
      <c r="AH30" s="3">
        <v>2.7</v>
      </c>
      <c r="AI30" s="3">
        <v>4.4</v>
      </c>
      <c r="AJ30" s="3">
        <v>6.6</v>
      </c>
      <c r="AK30" s="3">
        <v>3.9</v>
      </c>
      <c r="AL30" s="3">
        <v>3.9</v>
      </c>
      <c r="AM30" s="3">
        <v>3.8</v>
      </c>
      <c r="AN30" s="3">
        <v>3.3</v>
      </c>
      <c r="AO30" s="3">
        <v>3.8</v>
      </c>
      <c r="AP30" s="3" t="s">
        <v>126</v>
      </c>
      <c r="AQ30" s="3">
        <v>2.2</v>
      </c>
      <c r="AR30" s="3" t="s">
        <v>126</v>
      </c>
      <c r="AS30" s="3">
        <v>2.1</v>
      </c>
      <c r="AT30" s="3">
        <v>2.8</v>
      </c>
      <c r="AU30" s="3">
        <v>3.5</v>
      </c>
      <c r="AW30" s="1"/>
      <c r="AX30" s="11" t="s">
        <v>231</v>
      </c>
      <c r="AY30" s="3">
        <v>0</v>
      </c>
      <c r="AZ30" s="3">
        <v>0</v>
      </c>
      <c r="BA30" s="3">
        <v>0</v>
      </c>
      <c r="BB30" s="3">
        <v>0</v>
      </c>
      <c r="BC30" s="3">
        <v>0</v>
      </c>
      <c r="BD30" s="3">
        <v>3.5</v>
      </c>
      <c r="BE30" s="3">
        <v>1.9</v>
      </c>
      <c r="BF30" s="3">
        <v>0</v>
      </c>
      <c r="BG30" s="3">
        <v>0</v>
      </c>
      <c r="BH30" s="3">
        <v>3.1</v>
      </c>
      <c r="BI30" s="3">
        <v>3.7</v>
      </c>
      <c r="BJ30" s="3">
        <v>0</v>
      </c>
      <c r="BK30" s="3">
        <v>0</v>
      </c>
      <c r="BL30" s="3">
        <v>0</v>
      </c>
      <c r="BM30" s="3">
        <v>0</v>
      </c>
      <c r="BN30" s="3">
        <v>0</v>
      </c>
      <c r="BO30" s="3">
        <v>0</v>
      </c>
      <c r="BP30" s="3">
        <v>0</v>
      </c>
      <c r="BQ30" s="3">
        <v>0</v>
      </c>
      <c r="BR30" s="3">
        <v>0</v>
      </c>
      <c r="BS30" s="3">
        <v>0</v>
      </c>
      <c r="BU30" s="1"/>
      <c r="BV30" s="11" t="s">
        <v>231</v>
      </c>
      <c r="BW30" s="3">
        <v>0</v>
      </c>
      <c r="BX30" s="3">
        <v>0</v>
      </c>
      <c r="BY30" s="3">
        <v>0</v>
      </c>
      <c r="BZ30" s="3">
        <v>0</v>
      </c>
      <c r="CA30" s="3">
        <v>0</v>
      </c>
      <c r="CB30" s="3">
        <v>0</v>
      </c>
      <c r="CC30" s="3">
        <v>0</v>
      </c>
      <c r="CD30" s="3">
        <v>0</v>
      </c>
      <c r="CE30" s="3">
        <v>0</v>
      </c>
      <c r="CF30" s="3">
        <v>0.3</v>
      </c>
      <c r="CG30" s="3">
        <v>0.8</v>
      </c>
      <c r="CH30" s="3">
        <v>0.6</v>
      </c>
      <c r="CI30" s="3">
        <v>0.5</v>
      </c>
      <c r="CJ30" s="3" t="s">
        <v>126</v>
      </c>
      <c r="CK30" s="3" t="s">
        <v>126</v>
      </c>
      <c r="CL30" s="3" t="s">
        <v>126</v>
      </c>
      <c r="CM30" s="3">
        <v>0.8</v>
      </c>
      <c r="CN30" s="3" t="s">
        <v>126</v>
      </c>
      <c r="CO30" s="3">
        <v>0.4</v>
      </c>
      <c r="CP30" s="3">
        <v>0.4</v>
      </c>
      <c r="CQ30" s="3">
        <v>0</v>
      </c>
      <c r="CS30" s="1"/>
      <c r="CT30" s="11" t="s">
        <v>231</v>
      </c>
      <c r="CU30" s="3">
        <v>0.4</v>
      </c>
      <c r="CV30" s="3">
        <v>0.7</v>
      </c>
      <c r="CW30" s="3">
        <v>1</v>
      </c>
      <c r="CX30" s="3">
        <v>0</v>
      </c>
      <c r="CY30" s="3">
        <v>0</v>
      </c>
      <c r="CZ30" s="3">
        <v>0</v>
      </c>
      <c r="DA30" s="3">
        <v>0</v>
      </c>
      <c r="DB30" s="3">
        <v>0</v>
      </c>
      <c r="DC30" s="3">
        <v>0</v>
      </c>
      <c r="DD30" s="3">
        <v>1</v>
      </c>
      <c r="DE30" s="3">
        <v>1.1</v>
      </c>
      <c r="DF30" s="3">
        <v>1.7</v>
      </c>
      <c r="DG30" s="3">
        <v>0.8</v>
      </c>
      <c r="DH30" s="3" t="s">
        <v>126</v>
      </c>
      <c r="DI30" s="3" t="s">
        <v>126</v>
      </c>
      <c r="DJ30" s="3" t="s">
        <v>126</v>
      </c>
      <c r="DK30" s="3">
        <v>1</v>
      </c>
      <c r="DL30" s="3">
        <v>0.6</v>
      </c>
      <c r="DM30" s="3">
        <v>0.4</v>
      </c>
      <c r="DN30" s="3">
        <v>0.4</v>
      </c>
      <c r="DO30" s="3">
        <v>0.3</v>
      </c>
      <c r="DQ30" s="1"/>
      <c r="DR30" s="11" t="s">
        <v>231</v>
      </c>
      <c r="DS30" s="3">
        <v>0.2</v>
      </c>
      <c r="DT30" s="3">
        <v>0.3</v>
      </c>
      <c r="DU30" s="3">
        <v>0.2</v>
      </c>
      <c r="DV30" s="3">
        <v>0.3</v>
      </c>
      <c r="DW30" s="3">
        <v>0.2</v>
      </c>
      <c r="DX30" s="3">
        <v>0.2</v>
      </c>
      <c r="DY30" s="3">
        <v>0.2</v>
      </c>
      <c r="DZ30" s="3">
        <v>0.2</v>
      </c>
      <c r="EA30" s="3">
        <v>0.2</v>
      </c>
      <c r="EB30" s="3">
        <v>0.3</v>
      </c>
      <c r="EC30" s="3" t="s">
        <v>126</v>
      </c>
      <c r="ED30" s="3" t="s">
        <v>126</v>
      </c>
      <c r="EE30" s="3" t="s">
        <v>126</v>
      </c>
      <c r="EF30" s="3" t="s">
        <v>126</v>
      </c>
      <c r="EG30" s="3" t="s">
        <v>126</v>
      </c>
      <c r="EH30" s="3" t="s">
        <v>126</v>
      </c>
      <c r="EI30" s="3">
        <v>0.8</v>
      </c>
      <c r="EJ30" s="3" t="s">
        <v>126</v>
      </c>
      <c r="EK30" s="3">
        <v>0.9</v>
      </c>
      <c r="EL30" s="3">
        <v>0.7</v>
      </c>
      <c r="EM30" s="3">
        <v>3.2</v>
      </c>
      <c r="EO30" s="1"/>
      <c r="EP30" s="11" t="s">
        <v>231</v>
      </c>
      <c r="EQ30" s="3">
        <v>0</v>
      </c>
      <c r="ER30" s="3">
        <v>0</v>
      </c>
      <c r="ES30" s="3">
        <v>0</v>
      </c>
      <c r="ET30" s="3">
        <v>0</v>
      </c>
      <c r="EU30" s="3">
        <v>0</v>
      </c>
      <c r="EV30" s="3">
        <v>0</v>
      </c>
      <c r="EW30" s="3">
        <v>0</v>
      </c>
      <c r="EX30" s="3">
        <v>0</v>
      </c>
      <c r="EY30" s="3">
        <v>0</v>
      </c>
      <c r="EZ30" s="3">
        <v>1.9</v>
      </c>
      <c r="FA30" s="3">
        <v>0.1</v>
      </c>
      <c r="FB30" s="3">
        <v>12.9</v>
      </c>
      <c r="FC30" s="3">
        <v>13.4</v>
      </c>
      <c r="FD30" s="3">
        <v>0.1</v>
      </c>
      <c r="FE30" s="3">
        <v>0.1</v>
      </c>
      <c r="FF30" s="3">
        <v>0.2</v>
      </c>
      <c r="FG30" s="3">
        <v>0</v>
      </c>
      <c r="FH30" s="3" t="s">
        <v>126</v>
      </c>
      <c r="FI30" s="3">
        <v>0.1</v>
      </c>
      <c r="FJ30" s="3">
        <v>0.1</v>
      </c>
      <c r="FK30" s="3">
        <v>0</v>
      </c>
    </row>
    <row r="31" ht="14.5" spans="1:167">
      <c r="A31" s="1"/>
      <c r="B31" s="11" t="s">
        <v>232</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232</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232</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232</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232</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232</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232</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233</v>
      </c>
      <c r="C32" s="3">
        <v>1.4</v>
      </c>
      <c r="D32" s="3">
        <v>0.8</v>
      </c>
      <c r="E32" s="3">
        <v>0.7</v>
      </c>
      <c r="F32" s="3">
        <v>0.6</v>
      </c>
      <c r="G32" s="3">
        <v>0.6</v>
      </c>
      <c r="H32" s="3">
        <v>0.8</v>
      </c>
      <c r="I32" s="3">
        <v>0.8</v>
      </c>
      <c r="J32" s="3">
        <v>0.8</v>
      </c>
      <c r="K32" s="3">
        <v>1</v>
      </c>
      <c r="L32" s="3">
        <v>1</v>
      </c>
      <c r="M32" s="3" t="s">
        <v>126</v>
      </c>
      <c r="N32" s="3" t="s">
        <v>126</v>
      </c>
      <c r="O32" s="3" t="s">
        <v>126</v>
      </c>
      <c r="P32" s="3" t="s">
        <v>126</v>
      </c>
      <c r="Q32" s="3" t="s">
        <v>126</v>
      </c>
      <c r="R32" s="3" t="s">
        <v>126</v>
      </c>
      <c r="S32" s="3" t="s">
        <v>126</v>
      </c>
      <c r="T32" s="3" t="s">
        <v>126</v>
      </c>
      <c r="U32" s="3">
        <v>0</v>
      </c>
      <c r="V32" s="3">
        <v>0</v>
      </c>
      <c r="W32" s="3">
        <v>0</v>
      </c>
      <c r="Y32" s="1"/>
      <c r="Z32" s="11" t="s">
        <v>233</v>
      </c>
      <c r="AA32" s="3">
        <v>2.6</v>
      </c>
      <c r="AB32" s="3">
        <v>2.8</v>
      </c>
      <c r="AC32" s="3">
        <v>2.5</v>
      </c>
      <c r="AD32" s="3">
        <v>1.7</v>
      </c>
      <c r="AE32" s="3">
        <v>1.8</v>
      </c>
      <c r="AF32" s="3">
        <v>3.7</v>
      </c>
      <c r="AG32" s="3">
        <v>2.3</v>
      </c>
      <c r="AH32" s="3">
        <v>2.6</v>
      </c>
      <c r="AI32" s="3">
        <v>2.3</v>
      </c>
      <c r="AJ32" s="3">
        <v>1.5</v>
      </c>
      <c r="AK32" s="3" t="s">
        <v>126</v>
      </c>
      <c r="AL32" s="3" t="s">
        <v>126</v>
      </c>
      <c r="AM32" s="3" t="s">
        <v>126</v>
      </c>
      <c r="AN32" s="3" t="s">
        <v>126</v>
      </c>
      <c r="AO32" s="3" t="s">
        <v>126</v>
      </c>
      <c r="AP32" s="3" t="s">
        <v>126</v>
      </c>
      <c r="AQ32" s="3" t="s">
        <v>126</v>
      </c>
      <c r="AR32" s="3" t="s">
        <v>126</v>
      </c>
      <c r="AS32" s="3">
        <v>1.5</v>
      </c>
      <c r="AT32" s="3">
        <v>1.6</v>
      </c>
      <c r="AU32" s="3">
        <v>1.2</v>
      </c>
      <c r="AW32" s="1"/>
      <c r="AX32" s="11" t="s">
        <v>233</v>
      </c>
      <c r="AY32" s="3">
        <v>3.8</v>
      </c>
      <c r="AZ32" s="3">
        <v>3.7</v>
      </c>
      <c r="BA32" s="3">
        <v>2.7</v>
      </c>
      <c r="BB32" s="3">
        <v>2.9</v>
      </c>
      <c r="BC32" s="3">
        <v>2.9</v>
      </c>
      <c r="BD32" s="3">
        <v>4.1</v>
      </c>
      <c r="BE32" s="3">
        <v>4.9</v>
      </c>
      <c r="BF32" s="3">
        <v>5.8</v>
      </c>
      <c r="BG32" s="3">
        <v>6</v>
      </c>
      <c r="BH32" s="3">
        <v>6.4</v>
      </c>
      <c r="BI32" s="3" t="s">
        <v>126</v>
      </c>
      <c r="BJ32" s="3" t="s">
        <v>126</v>
      </c>
      <c r="BK32" s="3" t="s">
        <v>126</v>
      </c>
      <c r="BL32" s="3" t="s">
        <v>126</v>
      </c>
      <c r="BM32" s="3" t="s">
        <v>126</v>
      </c>
      <c r="BN32" s="3" t="s">
        <v>126</v>
      </c>
      <c r="BO32" s="3" t="s">
        <v>126</v>
      </c>
      <c r="BP32" s="3" t="s">
        <v>126</v>
      </c>
      <c r="BQ32" s="3">
        <v>3.7</v>
      </c>
      <c r="BR32" s="3">
        <v>3.8</v>
      </c>
      <c r="BS32" s="3">
        <v>4.8</v>
      </c>
      <c r="BU32" s="1"/>
      <c r="BV32" s="11" t="s">
        <v>233</v>
      </c>
      <c r="BW32" s="3">
        <v>1</v>
      </c>
      <c r="BX32" s="3">
        <v>1.1</v>
      </c>
      <c r="BY32" s="3">
        <v>1.5</v>
      </c>
      <c r="BZ32" s="3">
        <v>1.3</v>
      </c>
      <c r="CA32" s="3">
        <v>1.1</v>
      </c>
      <c r="CB32" s="3">
        <v>0.8</v>
      </c>
      <c r="CC32" s="3">
        <v>1</v>
      </c>
      <c r="CD32" s="3">
        <v>1</v>
      </c>
      <c r="CE32" s="3">
        <v>1.1</v>
      </c>
      <c r="CF32" s="3">
        <v>1.4</v>
      </c>
      <c r="CG32" s="3" t="s">
        <v>126</v>
      </c>
      <c r="CH32" s="3" t="s">
        <v>126</v>
      </c>
      <c r="CI32" s="3" t="s">
        <v>126</v>
      </c>
      <c r="CJ32" s="3" t="s">
        <v>126</v>
      </c>
      <c r="CK32" s="3" t="s">
        <v>126</v>
      </c>
      <c r="CL32" s="3" t="s">
        <v>126</v>
      </c>
      <c r="CM32" s="3" t="s">
        <v>126</v>
      </c>
      <c r="CN32" s="3" t="s">
        <v>126</v>
      </c>
      <c r="CO32" s="3">
        <v>0.7</v>
      </c>
      <c r="CP32" s="3">
        <v>0.7</v>
      </c>
      <c r="CQ32" s="3">
        <v>0.7</v>
      </c>
      <c r="CS32" s="1"/>
      <c r="CT32" s="11" t="s">
        <v>233</v>
      </c>
      <c r="CU32" s="3">
        <v>7.3</v>
      </c>
      <c r="CV32" s="3">
        <v>4.3</v>
      </c>
      <c r="CW32" s="3">
        <v>2.1</v>
      </c>
      <c r="CX32" s="3">
        <v>1.1</v>
      </c>
      <c r="CY32" s="3">
        <v>1.1</v>
      </c>
      <c r="CZ32" s="3">
        <v>0.8</v>
      </c>
      <c r="DA32" s="3">
        <v>0.9</v>
      </c>
      <c r="DB32" s="3">
        <v>0.7</v>
      </c>
      <c r="DC32" s="3">
        <v>0.8</v>
      </c>
      <c r="DD32" s="3">
        <v>1</v>
      </c>
      <c r="DE32" s="3">
        <v>0.8</v>
      </c>
      <c r="DF32" s="3">
        <v>0.7</v>
      </c>
      <c r="DG32" s="3">
        <v>1</v>
      </c>
      <c r="DH32" s="3" t="s">
        <v>126</v>
      </c>
      <c r="DI32" s="3" t="s">
        <v>126</v>
      </c>
      <c r="DJ32" s="3" t="s">
        <v>126</v>
      </c>
      <c r="DK32" s="3" t="s">
        <v>126</v>
      </c>
      <c r="DL32" s="3" t="s">
        <v>126</v>
      </c>
      <c r="DM32" s="3">
        <v>0.7</v>
      </c>
      <c r="DN32" s="3">
        <v>0.9</v>
      </c>
      <c r="DO32" s="3">
        <v>0.5</v>
      </c>
      <c r="DQ32" s="1"/>
      <c r="DR32" s="11" t="s">
        <v>233</v>
      </c>
      <c r="DS32" s="3">
        <v>11.7</v>
      </c>
      <c r="DT32" s="3">
        <v>13.3</v>
      </c>
      <c r="DU32" s="3">
        <v>11.5</v>
      </c>
      <c r="DV32" s="3">
        <v>11.1</v>
      </c>
      <c r="DW32" s="3">
        <v>10.5</v>
      </c>
      <c r="DX32" s="3">
        <v>7.7</v>
      </c>
      <c r="DY32" s="3">
        <v>7.4</v>
      </c>
      <c r="DZ32" s="3">
        <v>8</v>
      </c>
      <c r="EA32" s="3">
        <v>8.9</v>
      </c>
      <c r="EB32" s="3">
        <v>11.1</v>
      </c>
      <c r="EC32" s="3" t="s">
        <v>126</v>
      </c>
      <c r="ED32" s="3" t="s">
        <v>126</v>
      </c>
      <c r="EE32" s="3" t="s">
        <v>126</v>
      </c>
      <c r="EF32" s="3" t="s">
        <v>126</v>
      </c>
      <c r="EG32" s="3" t="s">
        <v>126</v>
      </c>
      <c r="EH32" s="3" t="s">
        <v>126</v>
      </c>
      <c r="EI32" s="3" t="s">
        <v>126</v>
      </c>
      <c r="EJ32" s="3" t="s">
        <v>126</v>
      </c>
      <c r="EK32" s="3">
        <v>10.7</v>
      </c>
      <c r="EL32" s="3">
        <v>13</v>
      </c>
      <c r="EM32" s="3">
        <v>15</v>
      </c>
      <c r="EO32" s="1"/>
      <c r="EP32" s="11" t="s">
        <v>233</v>
      </c>
      <c r="EQ32" s="3" t="s">
        <v>126</v>
      </c>
      <c r="ER32" s="3" t="s">
        <v>126</v>
      </c>
      <c r="ES32" s="3" t="s">
        <v>126</v>
      </c>
      <c r="ET32" s="3" t="s">
        <v>126</v>
      </c>
      <c r="EU32" s="3" t="s">
        <v>126</v>
      </c>
      <c r="EV32" s="3">
        <v>1.4</v>
      </c>
      <c r="EW32" s="3">
        <v>1.1</v>
      </c>
      <c r="EX32" s="3">
        <v>1.4</v>
      </c>
      <c r="EY32" s="3">
        <v>1.7</v>
      </c>
      <c r="EZ32" s="3">
        <v>1.8</v>
      </c>
      <c r="FA32" s="3">
        <v>1.8</v>
      </c>
      <c r="FB32" s="3">
        <v>1.3</v>
      </c>
      <c r="FC32" s="3">
        <v>1.1</v>
      </c>
      <c r="FD32" s="3" t="s">
        <v>126</v>
      </c>
      <c r="FE32" s="3" t="s">
        <v>126</v>
      </c>
      <c r="FF32" s="3" t="s">
        <v>126</v>
      </c>
      <c r="FG32" s="3" t="s">
        <v>126</v>
      </c>
      <c r="FH32" s="3" t="s">
        <v>126</v>
      </c>
      <c r="FI32" s="3">
        <v>0.8</v>
      </c>
      <c r="FJ32" s="3">
        <v>0.8</v>
      </c>
      <c r="FK32" s="3">
        <v>0.6</v>
      </c>
    </row>
    <row r="33" ht="14.5" spans="1:167">
      <c r="A33" s="1"/>
      <c r="B33" s="11" t="s">
        <v>234</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234</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234</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234</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234</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234</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234</v>
      </c>
      <c r="EQ33" s="3">
        <v>0</v>
      </c>
      <c r="ER33" s="3">
        <v>0</v>
      </c>
      <c r="ES33" s="3">
        <v>0</v>
      </c>
      <c r="ET33" s="3">
        <v>0</v>
      </c>
      <c r="EU33" s="3">
        <v>0</v>
      </c>
      <c r="EV33" s="3">
        <v>0</v>
      </c>
      <c r="EW33" s="3">
        <v>0</v>
      </c>
      <c r="EX33" s="3">
        <v>0</v>
      </c>
      <c r="EY33" s="3">
        <v>0</v>
      </c>
      <c r="EZ33" s="3">
        <v>0</v>
      </c>
      <c r="FA33" s="3">
        <v>0</v>
      </c>
      <c r="FB33" s="3">
        <v>0</v>
      </c>
      <c r="FC33" s="3">
        <v>0</v>
      </c>
      <c r="FD33" s="3">
        <v>0</v>
      </c>
      <c r="FE33" s="3">
        <v>0</v>
      </c>
      <c r="FF33" s="3">
        <v>0</v>
      </c>
      <c r="FG33" s="3">
        <v>0</v>
      </c>
      <c r="FH33" s="3">
        <v>0</v>
      </c>
      <c r="FI33" s="3">
        <v>0</v>
      </c>
      <c r="FJ33" s="3">
        <v>0</v>
      </c>
      <c r="FK33" s="3">
        <v>0</v>
      </c>
    </row>
    <row r="34" ht="14.5" spans="1:167">
      <c r="A34" s="1"/>
      <c r="B34" s="11" t="s">
        <v>235</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235</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235</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235</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235</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235</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235</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236</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236</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236</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236</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236</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236</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236</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237</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237</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237</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237</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237</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237</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237</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271</v>
      </c>
      <c r="C38" s="5">
        <v>0.2</v>
      </c>
      <c r="D38" s="5">
        <v>0.3</v>
      </c>
      <c r="E38" s="5">
        <v>0.3</v>
      </c>
      <c r="F38" s="5">
        <v>0.3</v>
      </c>
      <c r="G38" s="5">
        <v>0.3</v>
      </c>
      <c r="H38" s="5">
        <v>0.3</v>
      </c>
      <c r="I38" s="5">
        <v>0.3</v>
      </c>
      <c r="J38" s="5">
        <v>0.3</v>
      </c>
      <c r="K38" s="5">
        <v>0.3</v>
      </c>
      <c r="L38" s="5">
        <v>0.3</v>
      </c>
      <c r="M38" s="5">
        <v>0.4</v>
      </c>
      <c r="N38" s="5">
        <v>0.4</v>
      </c>
      <c r="O38" s="5">
        <v>0.4</v>
      </c>
      <c r="P38" s="5">
        <v>0.3</v>
      </c>
      <c r="Q38" s="5">
        <v>0.4</v>
      </c>
      <c r="R38" s="5">
        <v>0.5</v>
      </c>
      <c r="S38" s="5">
        <v>0.6</v>
      </c>
      <c r="T38" s="5">
        <v>0.5</v>
      </c>
      <c r="U38" s="5">
        <v>0.5</v>
      </c>
      <c r="V38" s="5">
        <v>0.5</v>
      </c>
      <c r="W38" s="5">
        <v>0.4</v>
      </c>
      <c r="Y38" s="8"/>
      <c r="Z38" s="12" t="s">
        <v>271</v>
      </c>
      <c r="AA38" s="5">
        <v>0.4</v>
      </c>
      <c r="AB38" s="5">
        <v>0.4</v>
      </c>
      <c r="AC38" s="5">
        <v>0.5</v>
      </c>
      <c r="AD38" s="5">
        <v>0.6</v>
      </c>
      <c r="AE38" s="5">
        <v>0.7</v>
      </c>
      <c r="AF38" s="5">
        <v>0.5</v>
      </c>
      <c r="AG38" s="5">
        <v>0.7</v>
      </c>
      <c r="AH38" s="5">
        <v>0.7</v>
      </c>
      <c r="AI38" s="5">
        <v>0.7</v>
      </c>
      <c r="AJ38" s="5">
        <v>1</v>
      </c>
      <c r="AK38" s="5">
        <v>1.1</v>
      </c>
      <c r="AL38" s="5">
        <v>1.1</v>
      </c>
      <c r="AM38" s="5">
        <v>1.1</v>
      </c>
      <c r="AN38" s="5">
        <v>1</v>
      </c>
      <c r="AO38" s="5">
        <v>1</v>
      </c>
      <c r="AP38" s="5">
        <v>1</v>
      </c>
      <c r="AQ38" s="5">
        <v>1.1</v>
      </c>
      <c r="AR38" s="5">
        <v>1.3</v>
      </c>
      <c r="AS38" s="5">
        <v>1.3</v>
      </c>
      <c r="AT38" s="5">
        <v>1.3</v>
      </c>
      <c r="AU38" s="5">
        <v>1.3</v>
      </c>
      <c r="AW38" s="8"/>
      <c r="AX38" s="12" t="s">
        <v>271</v>
      </c>
      <c r="AY38" s="5">
        <v>1.1</v>
      </c>
      <c r="AZ38" s="5">
        <v>1.1</v>
      </c>
      <c r="BA38" s="5">
        <v>1.4</v>
      </c>
      <c r="BB38" s="5">
        <v>1.4</v>
      </c>
      <c r="BC38" s="5">
        <v>1.6</v>
      </c>
      <c r="BD38" s="5">
        <v>1.7</v>
      </c>
      <c r="BE38" s="5">
        <v>1.7</v>
      </c>
      <c r="BF38" s="5">
        <v>1.6</v>
      </c>
      <c r="BG38" s="5">
        <v>1.7</v>
      </c>
      <c r="BH38" s="5">
        <v>1.4</v>
      </c>
      <c r="BI38" s="5">
        <v>1.5</v>
      </c>
      <c r="BJ38" s="5">
        <v>1.5</v>
      </c>
      <c r="BK38" s="5">
        <v>1.6</v>
      </c>
      <c r="BL38" s="5">
        <v>1.6</v>
      </c>
      <c r="BM38" s="5">
        <v>1.4</v>
      </c>
      <c r="BN38" s="5">
        <v>2.3</v>
      </c>
      <c r="BO38" s="5">
        <v>2.4</v>
      </c>
      <c r="BP38" s="5">
        <v>2.6</v>
      </c>
      <c r="BQ38" s="5">
        <v>2.6</v>
      </c>
      <c r="BR38" s="5">
        <v>2.5</v>
      </c>
      <c r="BS38" s="5">
        <v>2</v>
      </c>
      <c r="BU38" s="8"/>
      <c r="BV38" s="12" t="s">
        <v>271</v>
      </c>
      <c r="BW38" s="5">
        <v>0.2</v>
      </c>
      <c r="BX38" s="5">
        <v>0.2</v>
      </c>
      <c r="BY38" s="5">
        <v>0.2</v>
      </c>
      <c r="BZ38" s="5">
        <v>0.2</v>
      </c>
      <c r="CA38" s="5">
        <v>0.2</v>
      </c>
      <c r="CB38" s="5">
        <v>0.3</v>
      </c>
      <c r="CC38" s="5">
        <v>0.2</v>
      </c>
      <c r="CD38" s="5">
        <v>0.3</v>
      </c>
      <c r="CE38" s="5">
        <v>0.3</v>
      </c>
      <c r="CF38" s="5">
        <v>0.2</v>
      </c>
      <c r="CG38" s="5">
        <v>0.2</v>
      </c>
      <c r="CH38" s="5">
        <v>0.3</v>
      </c>
      <c r="CI38" s="5">
        <v>0.4</v>
      </c>
      <c r="CJ38" s="5">
        <v>0.4</v>
      </c>
      <c r="CK38" s="5">
        <v>0.4</v>
      </c>
      <c r="CL38" s="5">
        <v>0.3</v>
      </c>
      <c r="CM38" s="5">
        <v>0.4</v>
      </c>
      <c r="CN38" s="5">
        <v>0.4</v>
      </c>
      <c r="CO38" s="5">
        <v>0.4</v>
      </c>
      <c r="CP38" s="5">
        <v>0.4</v>
      </c>
      <c r="CQ38" s="5">
        <v>0.4</v>
      </c>
      <c r="CS38" s="8"/>
      <c r="CT38" s="12" t="s">
        <v>271</v>
      </c>
      <c r="CU38" s="5">
        <v>0.3</v>
      </c>
      <c r="CV38" s="5">
        <v>0.3</v>
      </c>
      <c r="CW38" s="5">
        <v>0.3</v>
      </c>
      <c r="CX38" s="5">
        <v>0.3</v>
      </c>
      <c r="CY38" s="5">
        <v>0.3</v>
      </c>
      <c r="CZ38" s="5">
        <v>0.4</v>
      </c>
      <c r="DA38" s="5">
        <v>0.3</v>
      </c>
      <c r="DB38" s="5">
        <v>0.4</v>
      </c>
      <c r="DC38" s="5">
        <v>0.4</v>
      </c>
      <c r="DD38" s="5">
        <v>0.4</v>
      </c>
      <c r="DE38" s="5">
        <v>0.4</v>
      </c>
      <c r="DF38" s="5">
        <v>0.4</v>
      </c>
      <c r="DG38" s="5">
        <v>0.4</v>
      </c>
      <c r="DH38" s="5">
        <v>0.5</v>
      </c>
      <c r="DI38" s="5">
        <v>0.5</v>
      </c>
      <c r="DJ38" s="5">
        <v>0.6</v>
      </c>
      <c r="DK38" s="5">
        <v>0.7</v>
      </c>
      <c r="DL38" s="5">
        <v>0.7</v>
      </c>
      <c r="DM38" s="5">
        <v>0.6</v>
      </c>
      <c r="DN38" s="5">
        <v>0.6</v>
      </c>
      <c r="DO38" s="5">
        <v>0.6</v>
      </c>
      <c r="DQ38" s="8"/>
      <c r="DR38" s="12" t="s">
        <v>271</v>
      </c>
      <c r="DS38" s="5">
        <v>0.7</v>
      </c>
      <c r="DT38" s="5">
        <v>0.7</v>
      </c>
      <c r="DU38" s="5">
        <v>0.7</v>
      </c>
      <c r="DV38" s="5">
        <v>0.7</v>
      </c>
      <c r="DW38" s="5">
        <v>0.7</v>
      </c>
      <c r="DX38" s="5">
        <v>0.9</v>
      </c>
      <c r="DY38" s="5">
        <v>0.9</v>
      </c>
      <c r="DZ38" s="5">
        <v>0.9</v>
      </c>
      <c r="EA38" s="5">
        <v>0.9</v>
      </c>
      <c r="EB38" s="5">
        <v>0.7</v>
      </c>
      <c r="EC38" s="5">
        <v>0.7</v>
      </c>
      <c r="ED38" s="5">
        <v>0.8</v>
      </c>
      <c r="EE38" s="5">
        <v>0.8</v>
      </c>
      <c r="EF38" s="5">
        <v>0.8</v>
      </c>
      <c r="EG38" s="5">
        <v>0.9</v>
      </c>
      <c r="EH38" s="5">
        <v>0.9</v>
      </c>
      <c r="EI38" s="5">
        <v>1</v>
      </c>
      <c r="EJ38" s="5">
        <v>1.3</v>
      </c>
      <c r="EK38" s="5">
        <v>1.1</v>
      </c>
      <c r="EL38" s="5">
        <v>1.4</v>
      </c>
      <c r="EM38" s="5">
        <v>1.1</v>
      </c>
      <c r="EO38" s="8"/>
      <c r="EP38" s="12" t="s">
        <v>271</v>
      </c>
      <c r="EQ38" s="5">
        <v>0.4</v>
      </c>
      <c r="ER38" s="5">
        <v>0.4</v>
      </c>
      <c r="ES38" s="5">
        <v>0.4</v>
      </c>
      <c r="ET38" s="5">
        <v>0.5</v>
      </c>
      <c r="EU38" s="5">
        <v>0.5</v>
      </c>
      <c r="EV38" s="5">
        <v>0.6</v>
      </c>
      <c r="EW38" s="5">
        <v>0.5</v>
      </c>
      <c r="EX38" s="5">
        <v>0.6</v>
      </c>
      <c r="EY38" s="5">
        <v>0.6</v>
      </c>
      <c r="EZ38" s="5">
        <v>0.4</v>
      </c>
      <c r="FA38" s="5">
        <v>0.5</v>
      </c>
      <c r="FB38" s="5">
        <v>0.6</v>
      </c>
      <c r="FC38" s="5">
        <v>0.6</v>
      </c>
      <c r="FD38" s="5">
        <v>0.6</v>
      </c>
      <c r="FE38" s="5">
        <v>0.5</v>
      </c>
      <c r="FF38" s="5">
        <v>0.6</v>
      </c>
      <c r="FG38" s="5">
        <v>0.9</v>
      </c>
      <c r="FH38" s="5">
        <v>0.8</v>
      </c>
      <c r="FI38" s="5">
        <v>0.9</v>
      </c>
      <c r="FJ38" s="5">
        <v>0.9</v>
      </c>
      <c r="FK38" s="5">
        <v>0.9</v>
      </c>
    </row>
    <row r="39" ht="16.5" spans="1:167">
      <c r="A39" s="1"/>
      <c r="B39" s="10" t="s">
        <v>240</v>
      </c>
      <c r="C39" s="3"/>
      <c r="D39" s="3"/>
      <c r="E39" s="3"/>
      <c r="F39" s="3"/>
      <c r="G39" s="3"/>
      <c r="H39" s="3"/>
      <c r="I39" s="3"/>
      <c r="J39" s="3"/>
      <c r="K39" s="3"/>
      <c r="L39" s="3"/>
      <c r="M39" s="3"/>
      <c r="N39" s="3"/>
      <c r="O39" s="3"/>
      <c r="P39" s="3"/>
      <c r="Q39" s="3"/>
      <c r="R39" s="3"/>
      <c r="S39" s="3"/>
      <c r="T39" s="3"/>
      <c r="U39" s="3"/>
      <c r="V39" s="3"/>
      <c r="W39" s="3"/>
      <c r="Y39" s="1"/>
      <c r="Z39" s="10" t="s">
        <v>240</v>
      </c>
      <c r="AA39" s="3"/>
      <c r="AB39" s="3"/>
      <c r="AC39" s="3"/>
      <c r="AD39" s="3"/>
      <c r="AE39" s="3"/>
      <c r="AF39" s="3"/>
      <c r="AG39" s="3"/>
      <c r="AH39" s="3"/>
      <c r="AI39" s="3"/>
      <c r="AJ39" s="3"/>
      <c r="AK39" s="3"/>
      <c r="AL39" s="3"/>
      <c r="AM39" s="3"/>
      <c r="AN39" s="3"/>
      <c r="AO39" s="3"/>
      <c r="AP39" s="3"/>
      <c r="AQ39" s="3"/>
      <c r="AR39" s="3"/>
      <c r="AS39" s="3"/>
      <c r="AT39" s="3"/>
      <c r="AU39" s="3"/>
      <c r="AW39" s="1"/>
      <c r="AX39" s="10" t="s">
        <v>240</v>
      </c>
      <c r="AY39" s="3"/>
      <c r="AZ39" s="3"/>
      <c r="BA39" s="3"/>
      <c r="BB39" s="3"/>
      <c r="BC39" s="3"/>
      <c r="BD39" s="3"/>
      <c r="BE39" s="3"/>
      <c r="BF39" s="3"/>
      <c r="BG39" s="3"/>
      <c r="BH39" s="3"/>
      <c r="BI39" s="3"/>
      <c r="BJ39" s="3"/>
      <c r="BK39" s="3"/>
      <c r="BL39" s="3"/>
      <c r="BM39" s="3"/>
      <c r="BN39" s="3"/>
      <c r="BO39" s="3"/>
      <c r="BP39" s="3"/>
      <c r="BQ39" s="3"/>
      <c r="BR39" s="3"/>
      <c r="BS39" s="3"/>
      <c r="BU39" s="1"/>
      <c r="BV39" s="10" t="s">
        <v>240</v>
      </c>
      <c r="BW39" s="3"/>
      <c r="BX39" s="3"/>
      <c r="BY39" s="3"/>
      <c r="BZ39" s="3"/>
      <c r="CA39" s="3"/>
      <c r="CB39" s="3"/>
      <c r="CC39" s="3"/>
      <c r="CD39" s="3"/>
      <c r="CE39" s="3"/>
      <c r="CF39" s="3"/>
      <c r="CG39" s="3"/>
      <c r="CH39" s="3"/>
      <c r="CI39" s="3"/>
      <c r="CJ39" s="3"/>
      <c r="CK39" s="3"/>
      <c r="CL39" s="3"/>
      <c r="CM39" s="3"/>
      <c r="CN39" s="3"/>
      <c r="CO39" s="3"/>
      <c r="CP39" s="3"/>
      <c r="CQ39" s="3"/>
      <c r="CS39" s="1"/>
      <c r="CT39" s="10" t="s">
        <v>240</v>
      </c>
      <c r="CU39" s="3"/>
      <c r="CV39" s="3"/>
      <c r="CW39" s="3"/>
      <c r="CX39" s="3"/>
      <c r="CY39" s="3"/>
      <c r="CZ39" s="3"/>
      <c r="DA39" s="3"/>
      <c r="DB39" s="3"/>
      <c r="DC39" s="3"/>
      <c r="DD39" s="3"/>
      <c r="DE39" s="3"/>
      <c r="DF39" s="3"/>
      <c r="DG39" s="3"/>
      <c r="DH39" s="3"/>
      <c r="DI39" s="3"/>
      <c r="DJ39" s="3"/>
      <c r="DK39" s="3"/>
      <c r="DL39" s="3"/>
      <c r="DM39" s="3"/>
      <c r="DN39" s="3"/>
      <c r="DO39" s="3"/>
      <c r="DQ39" s="1"/>
      <c r="DR39" s="10" t="s">
        <v>240</v>
      </c>
      <c r="DS39" s="3"/>
      <c r="DT39" s="3"/>
      <c r="DU39" s="3"/>
      <c r="DV39" s="3"/>
      <c r="DW39" s="3"/>
      <c r="DX39" s="3"/>
      <c r="DY39" s="3"/>
      <c r="DZ39" s="3"/>
      <c r="EA39" s="3"/>
      <c r="EB39" s="3"/>
      <c r="EC39" s="3"/>
      <c r="ED39" s="3"/>
      <c r="EE39" s="3"/>
      <c r="EF39" s="3"/>
      <c r="EG39" s="3"/>
      <c r="EH39" s="3"/>
      <c r="EI39" s="3"/>
      <c r="EJ39" s="3"/>
      <c r="EK39" s="3"/>
      <c r="EL39" s="3"/>
      <c r="EM39" s="3"/>
      <c r="EO39" s="1"/>
      <c r="EP39" s="10" t="s">
        <v>240</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228</v>
      </c>
      <c r="C40" s="13" t="s">
        <v>241</v>
      </c>
      <c r="D40" s="13" t="s">
        <v>241</v>
      </c>
      <c r="E40" s="13" t="s">
        <v>241</v>
      </c>
      <c r="F40" s="13" t="s">
        <v>241</v>
      </c>
      <c r="G40" s="13" t="s">
        <v>241</v>
      </c>
      <c r="H40" s="13" t="s">
        <v>241</v>
      </c>
      <c r="I40" s="13" t="s">
        <v>241</v>
      </c>
      <c r="J40" s="13" t="s">
        <v>241</v>
      </c>
      <c r="K40" s="13" t="s">
        <v>241</v>
      </c>
      <c r="L40" s="13" t="s">
        <v>241</v>
      </c>
      <c r="M40" s="13" t="s">
        <v>241</v>
      </c>
      <c r="N40" s="13" t="s">
        <v>241</v>
      </c>
      <c r="O40" s="13" t="s">
        <v>241</v>
      </c>
      <c r="P40" s="13" t="s">
        <v>241</v>
      </c>
      <c r="Q40" s="13" t="s">
        <v>241</v>
      </c>
      <c r="R40" s="13" t="s">
        <v>241</v>
      </c>
      <c r="S40" s="13" t="s">
        <v>241</v>
      </c>
      <c r="T40" s="13" t="s">
        <v>241</v>
      </c>
      <c r="U40" s="13" t="s">
        <v>241</v>
      </c>
      <c r="V40" s="13" t="s">
        <v>241</v>
      </c>
      <c r="W40" s="13" t="s">
        <v>241</v>
      </c>
      <c r="X40" t="str">
        <f>W15</f>
        <v>n.a.</v>
      </c>
      <c r="Y40" s="1"/>
      <c r="Z40" s="11" t="s">
        <v>228</v>
      </c>
      <c r="AA40" s="13" t="s">
        <v>241</v>
      </c>
      <c r="AB40" s="13" t="s">
        <v>241</v>
      </c>
      <c r="AC40" s="13" t="s">
        <v>241</v>
      </c>
      <c r="AD40" s="13" t="s">
        <v>241</v>
      </c>
      <c r="AE40" s="13" t="s">
        <v>241</v>
      </c>
      <c r="AF40" s="13" t="s">
        <v>241</v>
      </c>
      <c r="AG40" s="13" t="s">
        <v>241</v>
      </c>
      <c r="AH40" s="13" t="s">
        <v>241</v>
      </c>
      <c r="AI40" s="13" t="s">
        <v>241</v>
      </c>
      <c r="AJ40" s="13" t="s">
        <v>241</v>
      </c>
      <c r="AK40" s="13" t="s">
        <v>241</v>
      </c>
      <c r="AL40" s="13" t="s">
        <v>241</v>
      </c>
      <c r="AM40" s="13" t="s">
        <v>241</v>
      </c>
      <c r="AN40" s="13" t="s">
        <v>241</v>
      </c>
      <c r="AO40" s="13" t="s">
        <v>241</v>
      </c>
      <c r="AP40" s="13" t="s">
        <v>241</v>
      </c>
      <c r="AQ40" s="13" t="s">
        <v>241</v>
      </c>
      <c r="AR40" s="13" t="s">
        <v>241</v>
      </c>
      <c r="AS40" s="13" t="s">
        <v>241</v>
      </c>
      <c r="AT40" s="13" t="s">
        <v>241</v>
      </c>
      <c r="AU40" s="13" t="s">
        <v>241</v>
      </c>
      <c r="AW40" s="1"/>
      <c r="AX40" s="11" t="s">
        <v>228</v>
      </c>
      <c r="AY40" s="13" t="s">
        <v>241</v>
      </c>
      <c r="AZ40" s="13" t="s">
        <v>241</v>
      </c>
      <c r="BA40" s="13" t="s">
        <v>241</v>
      </c>
      <c r="BB40" s="13" t="s">
        <v>241</v>
      </c>
      <c r="BC40" s="13" t="s">
        <v>241</v>
      </c>
      <c r="BD40" s="13" t="s">
        <v>241</v>
      </c>
      <c r="BE40" s="13" t="s">
        <v>241</v>
      </c>
      <c r="BF40" s="13" t="s">
        <v>241</v>
      </c>
      <c r="BG40" s="13" t="s">
        <v>241</v>
      </c>
      <c r="BH40" s="13" t="s">
        <v>241</v>
      </c>
      <c r="BI40" s="13" t="s">
        <v>241</v>
      </c>
      <c r="BJ40" s="13" t="s">
        <v>241</v>
      </c>
      <c r="BK40" s="13" t="s">
        <v>241</v>
      </c>
      <c r="BL40" s="13" t="s">
        <v>241</v>
      </c>
      <c r="BM40" s="13" t="s">
        <v>241</v>
      </c>
      <c r="BN40" s="13" t="s">
        <v>241</v>
      </c>
      <c r="BO40" s="13" t="s">
        <v>241</v>
      </c>
      <c r="BP40" s="13" t="s">
        <v>241</v>
      </c>
      <c r="BQ40" s="13" t="s">
        <v>241</v>
      </c>
      <c r="BR40" s="13" t="s">
        <v>241</v>
      </c>
      <c r="BS40" s="13" t="s">
        <v>241</v>
      </c>
      <c r="BU40" s="1"/>
      <c r="BV40" s="11" t="s">
        <v>228</v>
      </c>
      <c r="BW40" s="13" t="s">
        <v>241</v>
      </c>
      <c r="BX40" s="13" t="s">
        <v>241</v>
      </c>
      <c r="BY40" s="13" t="s">
        <v>241</v>
      </c>
      <c r="BZ40" s="13" t="s">
        <v>241</v>
      </c>
      <c r="CA40" s="13" t="s">
        <v>241</v>
      </c>
      <c r="CB40" s="13" t="s">
        <v>241</v>
      </c>
      <c r="CC40" s="13" t="s">
        <v>241</v>
      </c>
      <c r="CD40" s="13" t="s">
        <v>241</v>
      </c>
      <c r="CE40" s="13" t="s">
        <v>241</v>
      </c>
      <c r="CF40" s="13" t="s">
        <v>241</v>
      </c>
      <c r="CG40" s="13" t="s">
        <v>241</v>
      </c>
      <c r="CH40" s="13" t="s">
        <v>241</v>
      </c>
      <c r="CI40" s="13" t="s">
        <v>241</v>
      </c>
      <c r="CJ40" s="13" t="s">
        <v>241</v>
      </c>
      <c r="CK40" s="13" t="s">
        <v>241</v>
      </c>
      <c r="CL40" s="13" t="s">
        <v>241</v>
      </c>
      <c r="CM40" s="13" t="s">
        <v>241</v>
      </c>
      <c r="CN40" s="13" t="s">
        <v>241</v>
      </c>
      <c r="CO40" s="13" t="s">
        <v>241</v>
      </c>
      <c r="CP40" s="13" t="s">
        <v>241</v>
      </c>
      <c r="CQ40" s="13" t="s">
        <v>241</v>
      </c>
      <c r="CS40" s="1"/>
      <c r="CT40" s="11" t="s">
        <v>228</v>
      </c>
      <c r="CU40" s="13" t="s">
        <v>241</v>
      </c>
      <c r="CV40" s="13" t="s">
        <v>241</v>
      </c>
      <c r="CW40" s="13" t="s">
        <v>241</v>
      </c>
      <c r="CX40" s="13" t="s">
        <v>241</v>
      </c>
      <c r="CY40" s="13" t="s">
        <v>241</v>
      </c>
      <c r="CZ40" s="13" t="s">
        <v>241</v>
      </c>
      <c r="DA40" s="13" t="s">
        <v>241</v>
      </c>
      <c r="DB40" s="13" t="s">
        <v>241</v>
      </c>
      <c r="DC40" s="13" t="s">
        <v>241</v>
      </c>
      <c r="DD40" s="13" t="s">
        <v>241</v>
      </c>
      <c r="DE40" s="13" t="s">
        <v>241</v>
      </c>
      <c r="DF40" s="13" t="s">
        <v>241</v>
      </c>
      <c r="DG40" s="13" t="s">
        <v>241</v>
      </c>
      <c r="DH40" s="13" t="s">
        <v>241</v>
      </c>
      <c r="DI40" s="13" t="s">
        <v>241</v>
      </c>
      <c r="DJ40" s="13" t="s">
        <v>241</v>
      </c>
      <c r="DK40" s="13" t="s">
        <v>241</v>
      </c>
      <c r="DL40" s="13" t="s">
        <v>241</v>
      </c>
      <c r="DM40" s="13" t="s">
        <v>241</v>
      </c>
      <c r="DN40" s="13" t="s">
        <v>241</v>
      </c>
      <c r="DO40" s="13" t="s">
        <v>241</v>
      </c>
      <c r="DQ40" s="1"/>
      <c r="DR40" s="11" t="s">
        <v>228</v>
      </c>
      <c r="DS40" s="13" t="s">
        <v>241</v>
      </c>
      <c r="DT40" s="13" t="s">
        <v>241</v>
      </c>
      <c r="DU40" s="13" t="s">
        <v>241</v>
      </c>
      <c r="DV40" s="13" t="s">
        <v>241</v>
      </c>
      <c r="DW40" s="13" t="s">
        <v>241</v>
      </c>
      <c r="DX40" s="13" t="s">
        <v>241</v>
      </c>
      <c r="DY40" s="13" t="s">
        <v>241</v>
      </c>
      <c r="DZ40" s="13" t="s">
        <v>241</v>
      </c>
      <c r="EA40" s="13" t="s">
        <v>241</v>
      </c>
      <c r="EB40" s="13" t="s">
        <v>241</v>
      </c>
      <c r="EC40" s="13" t="s">
        <v>241</v>
      </c>
      <c r="ED40" s="13" t="s">
        <v>241</v>
      </c>
      <c r="EE40" s="13" t="s">
        <v>241</v>
      </c>
      <c r="EF40" s="13" t="s">
        <v>241</v>
      </c>
      <c r="EG40" s="13" t="s">
        <v>241</v>
      </c>
      <c r="EH40" s="13" t="s">
        <v>241</v>
      </c>
      <c r="EI40" s="13" t="s">
        <v>241</v>
      </c>
      <c r="EJ40" s="13" t="s">
        <v>241</v>
      </c>
      <c r="EK40" s="13" t="s">
        <v>241</v>
      </c>
      <c r="EL40" s="13" t="s">
        <v>241</v>
      </c>
      <c r="EM40" s="13" t="s">
        <v>241</v>
      </c>
      <c r="EO40" s="1"/>
      <c r="EP40" s="11" t="s">
        <v>228</v>
      </c>
      <c r="EQ40" s="13" t="s">
        <v>241</v>
      </c>
      <c r="ER40" s="13" t="s">
        <v>241</v>
      </c>
      <c r="ES40" s="13" t="s">
        <v>241</v>
      </c>
      <c r="ET40" s="13" t="s">
        <v>241</v>
      </c>
      <c r="EU40" s="13" t="s">
        <v>241</v>
      </c>
      <c r="EV40" s="13" t="s">
        <v>241</v>
      </c>
      <c r="EW40" s="13" t="s">
        <v>241</v>
      </c>
      <c r="EX40" s="13" t="s">
        <v>241</v>
      </c>
      <c r="EY40" s="13" t="s">
        <v>241</v>
      </c>
      <c r="EZ40" s="13" t="s">
        <v>241</v>
      </c>
      <c r="FA40" s="13" t="s">
        <v>241</v>
      </c>
      <c r="FB40" s="13" t="s">
        <v>241</v>
      </c>
      <c r="FC40" s="13" t="s">
        <v>241</v>
      </c>
      <c r="FD40" s="13" t="s">
        <v>241</v>
      </c>
      <c r="FE40" s="13" t="s">
        <v>241</v>
      </c>
      <c r="FF40" s="13" t="s">
        <v>241</v>
      </c>
      <c r="FG40" s="13" t="s">
        <v>241</v>
      </c>
      <c r="FH40" s="13" t="s">
        <v>241</v>
      </c>
      <c r="FI40" s="13" t="s">
        <v>241</v>
      </c>
      <c r="FJ40" s="13" t="s">
        <v>241</v>
      </c>
      <c r="FK40" s="13" t="s">
        <v>241</v>
      </c>
    </row>
    <row r="41" ht="14.5" spans="1:170">
      <c r="A41" s="1"/>
      <c r="B41" s="11" t="s">
        <v>229</v>
      </c>
      <c r="C41" s="3">
        <v>0</v>
      </c>
      <c r="D41" s="3">
        <v>0</v>
      </c>
      <c r="E41" s="3">
        <v>0</v>
      </c>
      <c r="F41" s="3">
        <v>0</v>
      </c>
      <c r="G41" s="3">
        <v>0</v>
      </c>
      <c r="H41" s="3">
        <v>0</v>
      </c>
      <c r="I41" s="3">
        <v>0</v>
      </c>
      <c r="J41" s="3">
        <v>0</v>
      </c>
      <c r="K41" s="3">
        <v>0</v>
      </c>
      <c r="L41" s="3">
        <v>0</v>
      </c>
      <c r="M41" s="3">
        <v>0</v>
      </c>
      <c r="N41" s="3">
        <v>0</v>
      </c>
      <c r="O41" s="3" t="s">
        <v>126</v>
      </c>
      <c r="P41" s="3" t="s">
        <v>126</v>
      </c>
      <c r="Q41" s="3">
        <v>0</v>
      </c>
      <c r="R41" s="3">
        <v>0</v>
      </c>
      <c r="S41" s="3" t="s">
        <v>126</v>
      </c>
      <c r="T41" s="3">
        <v>0</v>
      </c>
      <c r="U41" s="3">
        <v>0</v>
      </c>
      <c r="V41" s="3">
        <v>0</v>
      </c>
      <c r="W41" s="19">
        <v>0</v>
      </c>
      <c r="X41" s="16">
        <f t="shared" ref="X41:X49" si="0">W16</f>
        <v>0</v>
      </c>
      <c r="Y41" s="17"/>
      <c r="Z41" s="11" t="s">
        <v>229</v>
      </c>
      <c r="AA41" s="3">
        <v>0.1</v>
      </c>
      <c r="AB41" s="3">
        <v>0.1</v>
      </c>
      <c r="AC41" s="3">
        <v>0.2</v>
      </c>
      <c r="AD41" s="3">
        <v>0.2</v>
      </c>
      <c r="AE41" s="3">
        <v>0.2</v>
      </c>
      <c r="AF41" s="3">
        <v>0.2</v>
      </c>
      <c r="AG41" s="3">
        <v>0.2</v>
      </c>
      <c r="AH41" s="3">
        <v>0.2</v>
      </c>
      <c r="AI41" s="3">
        <v>0.2</v>
      </c>
      <c r="AJ41" s="3">
        <v>0.2</v>
      </c>
      <c r="AK41" s="3">
        <v>0.3</v>
      </c>
      <c r="AL41" s="3">
        <v>0.2</v>
      </c>
      <c r="AM41" s="3">
        <v>0.3</v>
      </c>
      <c r="AN41" s="3">
        <v>0.3</v>
      </c>
      <c r="AO41" s="3">
        <v>0.3</v>
      </c>
      <c r="AP41" s="3">
        <v>0.3</v>
      </c>
      <c r="AQ41" s="3">
        <v>0.3</v>
      </c>
      <c r="AR41" s="3">
        <v>0.3</v>
      </c>
      <c r="AS41" s="3">
        <v>0.3</v>
      </c>
      <c r="AT41" s="3">
        <v>0.3</v>
      </c>
      <c r="AU41" s="3">
        <v>0.3</v>
      </c>
      <c r="AV41" s="16">
        <f t="shared" ref="AV41:AV49" si="1">AU16</f>
        <v>6.5</v>
      </c>
      <c r="AW41" s="17">
        <f>AU41*1000/AV41</f>
        <v>46.1538461538462</v>
      </c>
      <c r="AX41" s="11" t="s">
        <v>229</v>
      </c>
      <c r="AY41" s="3">
        <v>0.3</v>
      </c>
      <c r="AZ41" s="3">
        <v>0.3</v>
      </c>
      <c r="BA41" s="3">
        <v>0.5</v>
      </c>
      <c r="BB41" s="3">
        <v>0.5</v>
      </c>
      <c r="BC41" s="3">
        <v>0.5</v>
      </c>
      <c r="BD41" s="3">
        <v>0.4</v>
      </c>
      <c r="BE41" s="3">
        <v>0.4</v>
      </c>
      <c r="BF41" s="3">
        <v>0.4</v>
      </c>
      <c r="BG41" s="3">
        <v>0.4</v>
      </c>
      <c r="BH41" s="3">
        <v>0.3</v>
      </c>
      <c r="BI41" s="3">
        <v>0.3</v>
      </c>
      <c r="BJ41" s="3">
        <v>0.2</v>
      </c>
      <c r="BK41" s="3">
        <v>0.2</v>
      </c>
      <c r="BL41" s="3">
        <v>0.2</v>
      </c>
      <c r="BM41" s="3">
        <v>0.2</v>
      </c>
      <c r="BN41" s="3">
        <v>0.2</v>
      </c>
      <c r="BO41" s="3">
        <v>0.2</v>
      </c>
      <c r="BP41" s="3">
        <v>0.2</v>
      </c>
      <c r="BQ41" s="3">
        <v>0.2</v>
      </c>
      <c r="BR41" s="3">
        <v>0.2</v>
      </c>
      <c r="BS41" s="3">
        <v>0.2</v>
      </c>
      <c r="BT41" s="16">
        <f t="shared" ref="BT41:BT49" si="2">BS16</f>
        <v>3.7</v>
      </c>
      <c r="BU41" s="17">
        <f>BS41*1000/BT41</f>
        <v>54.054054054054</v>
      </c>
      <c r="BV41" s="11" t="s">
        <v>229</v>
      </c>
      <c r="BW41" s="3">
        <v>0.1</v>
      </c>
      <c r="BX41" s="3">
        <v>0.1</v>
      </c>
      <c r="BY41" s="3">
        <v>0.1</v>
      </c>
      <c r="BZ41" s="3">
        <v>0.1</v>
      </c>
      <c r="CA41" s="3">
        <v>0.1</v>
      </c>
      <c r="CB41" s="3">
        <v>0.1</v>
      </c>
      <c r="CC41" s="3">
        <v>0.1</v>
      </c>
      <c r="CD41" s="3">
        <v>0.1</v>
      </c>
      <c r="CE41" s="3">
        <v>0.1</v>
      </c>
      <c r="CF41" s="3">
        <v>0.1</v>
      </c>
      <c r="CG41" s="3">
        <v>0.1</v>
      </c>
      <c r="CH41" s="3">
        <v>0.1</v>
      </c>
      <c r="CI41" s="3">
        <v>0.1</v>
      </c>
      <c r="CJ41" s="3">
        <v>0.1</v>
      </c>
      <c r="CK41" s="3">
        <v>0.1</v>
      </c>
      <c r="CL41" s="3">
        <v>0.1</v>
      </c>
      <c r="CM41" s="3" t="s">
        <v>126</v>
      </c>
      <c r="CN41" s="3">
        <v>0.1</v>
      </c>
      <c r="CO41" s="3">
        <v>0.1</v>
      </c>
      <c r="CP41" s="3">
        <v>0.1</v>
      </c>
      <c r="CQ41" s="3">
        <v>0.1</v>
      </c>
      <c r="CR41" s="16">
        <f t="shared" ref="CR41:CR49" si="3">CQ16</f>
        <v>2.2</v>
      </c>
      <c r="CS41" s="17">
        <f>CQ41*1000/CR41</f>
        <v>45.4545454545455</v>
      </c>
      <c r="CT41" s="11" t="s">
        <v>229</v>
      </c>
      <c r="CU41" s="3">
        <v>0</v>
      </c>
      <c r="CV41" s="3">
        <v>0</v>
      </c>
      <c r="CW41" s="3">
        <v>0</v>
      </c>
      <c r="CX41" s="3">
        <v>0</v>
      </c>
      <c r="CY41" s="3">
        <v>0</v>
      </c>
      <c r="CZ41" s="3">
        <v>0</v>
      </c>
      <c r="DA41" s="3">
        <v>0</v>
      </c>
      <c r="DB41" s="3">
        <v>0.1</v>
      </c>
      <c r="DC41" s="3">
        <v>0.1</v>
      </c>
      <c r="DD41" s="3">
        <v>0</v>
      </c>
      <c r="DE41" s="3" t="s">
        <v>126</v>
      </c>
      <c r="DF41" s="3" t="s">
        <v>126</v>
      </c>
      <c r="DG41" s="3" t="s">
        <v>126</v>
      </c>
      <c r="DH41" s="3" t="s">
        <v>126</v>
      </c>
      <c r="DI41" s="3">
        <v>0</v>
      </c>
      <c r="DJ41" s="3">
        <v>0</v>
      </c>
      <c r="DK41" s="3" t="s">
        <v>126</v>
      </c>
      <c r="DL41" s="3" t="s">
        <v>126</v>
      </c>
      <c r="DM41" s="3">
        <v>0</v>
      </c>
      <c r="DN41" s="3">
        <v>0</v>
      </c>
      <c r="DO41" s="3">
        <v>0</v>
      </c>
      <c r="DP41" s="16">
        <f t="shared" ref="DP41:DP49" si="4">DO16</f>
        <v>0.6</v>
      </c>
      <c r="DQ41" s="17"/>
      <c r="DR41" s="11" t="s">
        <v>229</v>
      </c>
      <c r="DS41" s="3">
        <v>0.1</v>
      </c>
      <c r="DT41" s="3">
        <v>0.1</v>
      </c>
      <c r="DU41" s="3">
        <v>0.1</v>
      </c>
      <c r="DV41" s="3">
        <v>0.1</v>
      </c>
      <c r="DW41" s="3">
        <v>0.1</v>
      </c>
      <c r="DX41" s="3">
        <v>0.1</v>
      </c>
      <c r="DY41" s="3">
        <v>0.1</v>
      </c>
      <c r="DZ41" s="3">
        <v>0.1</v>
      </c>
      <c r="EA41" s="3">
        <v>0.1</v>
      </c>
      <c r="EB41" s="3">
        <v>0.1</v>
      </c>
      <c r="EC41" s="3">
        <v>0.1</v>
      </c>
      <c r="ED41" s="3">
        <v>0.2</v>
      </c>
      <c r="EE41" s="3">
        <v>0.2</v>
      </c>
      <c r="EF41" s="3">
        <v>0.2</v>
      </c>
      <c r="EG41" s="3">
        <v>0.2</v>
      </c>
      <c r="EH41" s="3">
        <v>0.2</v>
      </c>
      <c r="EI41" s="3">
        <v>0.2</v>
      </c>
      <c r="EJ41" s="3">
        <v>0.3</v>
      </c>
      <c r="EK41" s="3">
        <v>0.3</v>
      </c>
      <c r="EL41" s="3">
        <v>0.3</v>
      </c>
      <c r="EM41" s="3">
        <v>0.3</v>
      </c>
      <c r="EN41" s="16">
        <f>EM16</f>
        <v>5</v>
      </c>
      <c r="EO41" s="17">
        <f>EM41*1000/EN41</f>
        <v>60</v>
      </c>
      <c r="EP41" s="11" t="s">
        <v>229</v>
      </c>
      <c r="EQ41" s="3">
        <v>0.1</v>
      </c>
      <c r="ER41" s="3">
        <v>0.1</v>
      </c>
      <c r="ES41" s="3">
        <v>0.1</v>
      </c>
      <c r="ET41" s="3">
        <v>0.1</v>
      </c>
      <c r="EU41" s="3">
        <v>0.1</v>
      </c>
      <c r="EV41" s="3">
        <v>0.1</v>
      </c>
      <c r="EW41" s="3">
        <v>0.1</v>
      </c>
      <c r="EX41" s="3">
        <v>0.1</v>
      </c>
      <c r="EY41" s="3">
        <v>0.1</v>
      </c>
      <c r="EZ41" s="3">
        <v>0</v>
      </c>
      <c r="FA41" s="3">
        <v>0.1</v>
      </c>
      <c r="FB41" s="3">
        <v>0.1</v>
      </c>
      <c r="FC41" s="3">
        <v>0.1</v>
      </c>
      <c r="FD41" s="3">
        <v>0.1</v>
      </c>
      <c r="FE41" s="3">
        <v>0.1</v>
      </c>
      <c r="FF41" s="3">
        <v>0.1</v>
      </c>
      <c r="FG41" s="3">
        <v>0.1</v>
      </c>
      <c r="FH41" s="3">
        <v>0.1</v>
      </c>
      <c r="FI41" s="3">
        <v>0.1</v>
      </c>
      <c r="FJ41" s="3">
        <v>0.1</v>
      </c>
      <c r="FK41" s="3">
        <v>0.1</v>
      </c>
      <c r="FL41" s="16">
        <f t="shared" ref="FL41:FL49" si="5">FK16</f>
        <v>1.9</v>
      </c>
      <c r="FM41" s="17">
        <f>FK41*1000/FL41</f>
        <v>52.6315789473684</v>
      </c>
      <c r="FN41">
        <f>AVERAGE(Y41,AW41,BU41,CS41,DQ41,EO41,FM41)</f>
        <v>51.6588049219628</v>
      </c>
    </row>
    <row r="42" ht="14.5" spans="1:170">
      <c r="A42" s="1"/>
      <c r="B42" s="11" t="s">
        <v>230</v>
      </c>
      <c r="C42" s="3">
        <v>0.2</v>
      </c>
      <c r="D42" s="3">
        <v>0.2</v>
      </c>
      <c r="E42" s="3">
        <v>0.2</v>
      </c>
      <c r="F42" s="3">
        <v>0.2</v>
      </c>
      <c r="G42" s="3">
        <v>0.3</v>
      </c>
      <c r="H42" s="3">
        <v>0.3</v>
      </c>
      <c r="I42" s="3">
        <v>0.3</v>
      </c>
      <c r="J42" s="3">
        <v>0.3</v>
      </c>
      <c r="K42" s="3">
        <v>0.3</v>
      </c>
      <c r="L42" s="3">
        <v>0.3</v>
      </c>
      <c r="M42" s="3">
        <v>0.4</v>
      </c>
      <c r="N42" s="3">
        <v>0.4</v>
      </c>
      <c r="O42" s="3">
        <v>0.4</v>
      </c>
      <c r="P42" s="3" t="s">
        <v>126</v>
      </c>
      <c r="Q42" s="3" t="s">
        <v>126</v>
      </c>
      <c r="R42" s="3" t="s">
        <v>126</v>
      </c>
      <c r="S42" s="3" t="s">
        <v>126</v>
      </c>
      <c r="T42" s="3">
        <v>0.5</v>
      </c>
      <c r="U42" s="3">
        <v>0.5</v>
      </c>
      <c r="V42" s="3">
        <v>0.5</v>
      </c>
      <c r="W42" s="19">
        <v>0.4</v>
      </c>
      <c r="X42" s="16">
        <f t="shared" si="0"/>
        <v>6</v>
      </c>
      <c r="Y42" s="17">
        <f>W42*1000/X42</f>
        <v>66.6666666666667</v>
      </c>
      <c r="Z42" s="11" t="s">
        <v>230</v>
      </c>
      <c r="AA42" s="3">
        <v>0.3</v>
      </c>
      <c r="AB42" s="3">
        <v>0.3</v>
      </c>
      <c r="AC42" s="3">
        <v>0.3</v>
      </c>
      <c r="AD42" s="3">
        <v>0.4</v>
      </c>
      <c r="AE42" s="3">
        <v>0.4</v>
      </c>
      <c r="AF42" s="3">
        <v>0.3</v>
      </c>
      <c r="AG42" s="3">
        <v>0.4</v>
      </c>
      <c r="AH42" s="3">
        <v>0.5</v>
      </c>
      <c r="AI42" s="3">
        <v>0.4</v>
      </c>
      <c r="AJ42" s="3">
        <v>0.7</v>
      </c>
      <c r="AK42" s="3">
        <v>0.7</v>
      </c>
      <c r="AL42" s="3">
        <v>0.8</v>
      </c>
      <c r="AM42" s="3">
        <v>0.8</v>
      </c>
      <c r="AN42" s="3">
        <v>0.7</v>
      </c>
      <c r="AO42" s="3">
        <v>0.6</v>
      </c>
      <c r="AP42" s="3">
        <v>0.6</v>
      </c>
      <c r="AQ42" s="3">
        <v>0.7</v>
      </c>
      <c r="AR42" s="3" t="s">
        <v>126</v>
      </c>
      <c r="AS42" s="3">
        <v>0.9</v>
      </c>
      <c r="AT42" s="3">
        <v>0.9</v>
      </c>
      <c r="AU42" s="3">
        <v>0.9</v>
      </c>
      <c r="AV42" s="16">
        <f t="shared" si="1"/>
        <v>12.7</v>
      </c>
      <c r="AW42" s="17">
        <f>AU42*1000/AV42</f>
        <v>70.8661417322835</v>
      </c>
      <c r="AX42" s="11" t="s">
        <v>230</v>
      </c>
      <c r="AY42" s="3">
        <v>0.7</v>
      </c>
      <c r="AZ42" s="3">
        <v>0.8</v>
      </c>
      <c r="BA42" s="3">
        <v>0.9</v>
      </c>
      <c r="BB42" s="3">
        <v>0.9</v>
      </c>
      <c r="BC42" s="3">
        <v>1.1</v>
      </c>
      <c r="BD42" s="3">
        <v>1.2</v>
      </c>
      <c r="BE42" s="3">
        <v>1.2</v>
      </c>
      <c r="BF42" s="3">
        <v>1.1</v>
      </c>
      <c r="BG42" s="3">
        <v>1.2</v>
      </c>
      <c r="BH42" s="3">
        <v>1</v>
      </c>
      <c r="BI42" s="3">
        <v>1</v>
      </c>
      <c r="BJ42" s="3">
        <v>1.2</v>
      </c>
      <c r="BK42" s="3">
        <v>1.3</v>
      </c>
      <c r="BL42" s="3">
        <v>1.3</v>
      </c>
      <c r="BM42" s="3">
        <v>1.2</v>
      </c>
      <c r="BN42" s="3">
        <v>2</v>
      </c>
      <c r="BO42" s="3">
        <v>2.2</v>
      </c>
      <c r="BP42" s="3" t="s">
        <v>126</v>
      </c>
      <c r="BQ42" s="3">
        <v>2.4</v>
      </c>
      <c r="BR42" s="3">
        <v>2.2</v>
      </c>
      <c r="BS42" s="3">
        <v>1.8</v>
      </c>
      <c r="BT42" s="16">
        <f t="shared" si="2"/>
        <v>25</v>
      </c>
      <c r="BU42" s="17">
        <f>BS42*1000/BT42</f>
        <v>72</v>
      </c>
      <c r="BV42" s="11" t="s">
        <v>230</v>
      </c>
      <c r="BW42" s="3">
        <v>0.1</v>
      </c>
      <c r="BX42" s="3">
        <v>0.1</v>
      </c>
      <c r="BY42" s="3">
        <v>0.1</v>
      </c>
      <c r="BZ42" s="3">
        <v>0.1</v>
      </c>
      <c r="CA42" s="3">
        <v>0.2</v>
      </c>
      <c r="CB42" s="3">
        <v>0.2</v>
      </c>
      <c r="CC42" s="3">
        <v>0.2</v>
      </c>
      <c r="CD42" s="3">
        <v>0.2</v>
      </c>
      <c r="CE42" s="3">
        <v>0.2</v>
      </c>
      <c r="CF42" s="3">
        <v>0.1</v>
      </c>
      <c r="CG42" s="3">
        <v>0.1</v>
      </c>
      <c r="CH42" s="3">
        <v>0.2</v>
      </c>
      <c r="CI42" s="3">
        <v>0.3</v>
      </c>
      <c r="CJ42" s="3">
        <v>0.3</v>
      </c>
      <c r="CK42" s="3">
        <v>0.3</v>
      </c>
      <c r="CL42" s="3">
        <v>0.2</v>
      </c>
      <c r="CM42" s="3">
        <v>0.3</v>
      </c>
      <c r="CN42" s="3" t="s">
        <v>126</v>
      </c>
      <c r="CO42" s="3">
        <v>0.3</v>
      </c>
      <c r="CP42" s="3">
        <v>0.3</v>
      </c>
      <c r="CQ42" s="3">
        <v>0.3</v>
      </c>
      <c r="CR42" s="16">
        <f t="shared" si="3"/>
        <v>4.8</v>
      </c>
      <c r="CS42" s="17">
        <f>CQ42*1000/CR42</f>
        <v>62.5</v>
      </c>
      <c r="CT42" s="11" t="s">
        <v>230</v>
      </c>
      <c r="CU42" s="3">
        <v>0.2</v>
      </c>
      <c r="CV42" s="3">
        <v>0.2</v>
      </c>
      <c r="CW42" s="3">
        <v>0.3</v>
      </c>
      <c r="CX42" s="3">
        <v>0.3</v>
      </c>
      <c r="CY42" s="3">
        <v>0.3</v>
      </c>
      <c r="CZ42" s="3">
        <v>0.3</v>
      </c>
      <c r="DA42" s="3">
        <v>0.3</v>
      </c>
      <c r="DB42" s="3">
        <v>0.3</v>
      </c>
      <c r="DC42" s="3">
        <v>0.3</v>
      </c>
      <c r="DD42" s="3">
        <v>0.3</v>
      </c>
      <c r="DE42" s="3">
        <v>0.3</v>
      </c>
      <c r="DF42" s="3">
        <v>0.4</v>
      </c>
      <c r="DG42" s="3">
        <v>0.4</v>
      </c>
      <c r="DH42" s="3">
        <v>0.5</v>
      </c>
      <c r="DI42" s="3" t="s">
        <v>126</v>
      </c>
      <c r="DJ42" s="3" t="s">
        <v>126</v>
      </c>
      <c r="DK42" s="3">
        <v>0.6</v>
      </c>
      <c r="DL42" s="3" t="s">
        <v>126</v>
      </c>
      <c r="DM42" s="3">
        <v>0.6</v>
      </c>
      <c r="DN42" s="3">
        <v>0.6</v>
      </c>
      <c r="DO42" s="3">
        <v>0.6</v>
      </c>
      <c r="DP42" s="16">
        <f t="shared" si="4"/>
        <v>7.9</v>
      </c>
      <c r="DQ42" s="17">
        <f>DO42*1000/DP42</f>
        <v>75.9493670886076</v>
      </c>
      <c r="DR42" s="11" t="s">
        <v>230</v>
      </c>
      <c r="DS42" s="3">
        <v>0.5</v>
      </c>
      <c r="DT42" s="3">
        <v>0.5</v>
      </c>
      <c r="DU42" s="3">
        <v>0.5</v>
      </c>
      <c r="DV42" s="3">
        <v>0.5</v>
      </c>
      <c r="DW42" s="3">
        <v>0.6</v>
      </c>
      <c r="DX42" s="3">
        <v>0.7</v>
      </c>
      <c r="DY42" s="3">
        <v>0.7</v>
      </c>
      <c r="DZ42" s="3">
        <v>0.7</v>
      </c>
      <c r="EA42" s="3">
        <v>0.7</v>
      </c>
      <c r="EB42" s="3">
        <v>0.5</v>
      </c>
      <c r="EC42" s="3">
        <v>0.5</v>
      </c>
      <c r="ED42" s="3">
        <v>0.5</v>
      </c>
      <c r="EE42" s="3">
        <v>0.5</v>
      </c>
      <c r="EF42" s="3" t="s">
        <v>126</v>
      </c>
      <c r="EG42" s="3" t="s">
        <v>126</v>
      </c>
      <c r="EH42" s="3">
        <v>0.6</v>
      </c>
      <c r="EI42" s="3" t="s">
        <v>126</v>
      </c>
      <c r="EJ42" s="3" t="s">
        <v>126</v>
      </c>
      <c r="EK42" s="3">
        <v>0.7</v>
      </c>
      <c r="EL42" s="3">
        <v>0.9</v>
      </c>
      <c r="EM42" s="3">
        <v>0.6</v>
      </c>
      <c r="EN42" s="16">
        <f t="shared" ref="EN41:EN49" si="6">EM17</f>
        <v>9.1</v>
      </c>
      <c r="EO42" s="17">
        <f>EM42*1000/EN42</f>
        <v>65.9340659340659</v>
      </c>
      <c r="EP42" s="11" t="s">
        <v>230</v>
      </c>
      <c r="EQ42" s="3">
        <v>0.3</v>
      </c>
      <c r="ER42" s="3">
        <v>0.3</v>
      </c>
      <c r="ES42" s="3">
        <v>0.4</v>
      </c>
      <c r="ET42" s="3">
        <v>0.4</v>
      </c>
      <c r="EU42" s="3">
        <v>0.5</v>
      </c>
      <c r="EV42" s="3">
        <v>0.5</v>
      </c>
      <c r="EW42" s="3">
        <v>0.4</v>
      </c>
      <c r="EX42" s="3">
        <v>0.5</v>
      </c>
      <c r="EY42" s="3">
        <v>0.5</v>
      </c>
      <c r="EZ42" s="3">
        <v>0.4</v>
      </c>
      <c r="FA42" s="3">
        <v>0.4</v>
      </c>
      <c r="FB42" s="3">
        <v>0.4</v>
      </c>
      <c r="FC42" s="3">
        <v>0.4</v>
      </c>
      <c r="FD42" s="3" t="s">
        <v>126</v>
      </c>
      <c r="FE42" s="3" t="s">
        <v>126</v>
      </c>
      <c r="FF42" s="3" t="s">
        <v>126</v>
      </c>
      <c r="FG42" s="3">
        <v>0.8</v>
      </c>
      <c r="FH42" s="3" t="s">
        <v>126</v>
      </c>
      <c r="FI42" s="3" t="s">
        <v>126</v>
      </c>
      <c r="FJ42" s="3">
        <v>0.8</v>
      </c>
      <c r="FK42" s="3">
        <v>0.8</v>
      </c>
      <c r="FL42" s="16">
        <f t="shared" si="5"/>
        <v>11.1</v>
      </c>
      <c r="FM42" s="17">
        <f>FK42*1000/FL42</f>
        <v>72.0720720720721</v>
      </c>
      <c r="FN42">
        <f>AVERAGE(Y42,AW42,BU42,CS42,DQ42,EO42,FM42)</f>
        <v>69.4269019276708</v>
      </c>
    </row>
    <row r="43" ht="14.5" spans="1:170">
      <c r="A43" s="1"/>
      <c r="B43" s="11" t="s">
        <v>231</v>
      </c>
      <c r="C43" s="3">
        <v>0</v>
      </c>
      <c r="D43" s="3">
        <v>0</v>
      </c>
      <c r="E43" s="3">
        <v>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19">
        <v>0</v>
      </c>
      <c r="X43" s="16">
        <f t="shared" si="0"/>
        <v>0</v>
      </c>
      <c r="Y43" s="17"/>
      <c r="Z43" s="11" t="s">
        <v>231</v>
      </c>
      <c r="AA43" s="3">
        <v>0</v>
      </c>
      <c r="AB43" s="3">
        <v>0</v>
      </c>
      <c r="AC43" s="3">
        <v>0</v>
      </c>
      <c r="AD43" s="3">
        <v>0</v>
      </c>
      <c r="AE43" s="3">
        <v>0</v>
      </c>
      <c r="AF43" s="3">
        <v>0</v>
      </c>
      <c r="AG43" s="3">
        <v>0</v>
      </c>
      <c r="AH43" s="3">
        <v>0</v>
      </c>
      <c r="AI43" s="3">
        <v>0</v>
      </c>
      <c r="AJ43" s="3">
        <v>0.1</v>
      </c>
      <c r="AK43" s="3">
        <v>0.1</v>
      </c>
      <c r="AL43" s="3">
        <v>0.1</v>
      </c>
      <c r="AM43" s="3">
        <v>0.1</v>
      </c>
      <c r="AN43" s="3">
        <v>0</v>
      </c>
      <c r="AO43" s="3">
        <v>0</v>
      </c>
      <c r="AP43" s="3" t="s">
        <v>126</v>
      </c>
      <c r="AQ43" s="3">
        <v>0</v>
      </c>
      <c r="AR43" s="3" t="s">
        <v>126</v>
      </c>
      <c r="AS43" s="3">
        <v>0</v>
      </c>
      <c r="AT43" s="3">
        <v>0</v>
      </c>
      <c r="AU43" s="3">
        <v>0.1</v>
      </c>
      <c r="AV43" s="16">
        <f t="shared" si="1"/>
        <v>0.7</v>
      </c>
      <c r="AW43" s="17">
        <f>AU43*1000/AV43</f>
        <v>142.857142857143</v>
      </c>
      <c r="AX43" s="11" t="s">
        <v>231</v>
      </c>
      <c r="AY43" s="3">
        <v>0</v>
      </c>
      <c r="AZ43" s="3">
        <v>0</v>
      </c>
      <c r="BA43" s="3">
        <v>0</v>
      </c>
      <c r="BB43" s="3">
        <v>0</v>
      </c>
      <c r="BC43" s="3">
        <v>0</v>
      </c>
      <c r="BD43" s="3">
        <v>0.1</v>
      </c>
      <c r="BE43" s="3">
        <v>0</v>
      </c>
      <c r="BF43" s="3">
        <v>0</v>
      </c>
      <c r="BG43" s="3">
        <v>0</v>
      </c>
      <c r="BH43" s="3">
        <v>0.1</v>
      </c>
      <c r="BI43" s="3">
        <v>0.1</v>
      </c>
      <c r="BJ43" s="3">
        <v>0</v>
      </c>
      <c r="BK43" s="3">
        <v>0</v>
      </c>
      <c r="BL43" s="3">
        <v>0</v>
      </c>
      <c r="BM43" s="3">
        <v>0</v>
      </c>
      <c r="BN43" s="3">
        <v>0</v>
      </c>
      <c r="BO43" s="3">
        <v>0</v>
      </c>
      <c r="BP43" s="3">
        <v>0</v>
      </c>
      <c r="BQ43" s="3">
        <v>0</v>
      </c>
      <c r="BR43" s="3">
        <v>0</v>
      </c>
      <c r="BS43" s="3">
        <v>0</v>
      </c>
      <c r="BT43" s="16">
        <f t="shared" si="2"/>
        <v>0</v>
      </c>
      <c r="BU43" s="17"/>
      <c r="BV43" s="11" t="s">
        <v>231</v>
      </c>
      <c r="BW43" s="3">
        <v>0</v>
      </c>
      <c r="BX43" s="3">
        <v>0</v>
      </c>
      <c r="BY43" s="3">
        <v>0</v>
      </c>
      <c r="BZ43" s="3">
        <v>0</v>
      </c>
      <c r="CA43" s="3">
        <v>0</v>
      </c>
      <c r="CB43" s="3">
        <v>0</v>
      </c>
      <c r="CC43" s="3">
        <v>0</v>
      </c>
      <c r="CD43" s="3">
        <v>0</v>
      </c>
      <c r="CE43" s="3">
        <v>0</v>
      </c>
      <c r="CF43" s="3">
        <v>0</v>
      </c>
      <c r="CG43" s="3">
        <v>0</v>
      </c>
      <c r="CH43" s="3">
        <v>0</v>
      </c>
      <c r="CI43" s="3">
        <v>0</v>
      </c>
      <c r="CJ43" s="3" t="s">
        <v>126</v>
      </c>
      <c r="CK43" s="3" t="s">
        <v>126</v>
      </c>
      <c r="CL43" s="3" t="s">
        <v>126</v>
      </c>
      <c r="CM43" s="3">
        <v>0</v>
      </c>
      <c r="CN43" s="3" t="s">
        <v>126</v>
      </c>
      <c r="CO43" s="3">
        <v>0</v>
      </c>
      <c r="CP43" s="3">
        <v>0</v>
      </c>
      <c r="CQ43" s="3">
        <v>0</v>
      </c>
      <c r="CR43" s="16">
        <f t="shared" si="3"/>
        <v>0</v>
      </c>
      <c r="CS43" s="17"/>
      <c r="CT43" s="11" t="s">
        <v>231</v>
      </c>
      <c r="CU43" s="3">
        <v>0</v>
      </c>
      <c r="CV43" s="3">
        <v>0</v>
      </c>
      <c r="CW43" s="3">
        <v>0</v>
      </c>
      <c r="CX43" s="3">
        <v>0</v>
      </c>
      <c r="CY43" s="3">
        <v>0</v>
      </c>
      <c r="CZ43" s="3">
        <v>0</v>
      </c>
      <c r="DA43" s="3">
        <v>0</v>
      </c>
      <c r="DB43" s="3">
        <v>0</v>
      </c>
      <c r="DC43" s="3">
        <v>0</v>
      </c>
      <c r="DD43" s="3">
        <v>0</v>
      </c>
      <c r="DE43" s="3">
        <v>0</v>
      </c>
      <c r="DF43" s="3">
        <v>0</v>
      </c>
      <c r="DG43" s="3">
        <v>0</v>
      </c>
      <c r="DH43" s="3" t="s">
        <v>126</v>
      </c>
      <c r="DI43" s="3" t="s">
        <v>126</v>
      </c>
      <c r="DJ43" s="3" t="s">
        <v>126</v>
      </c>
      <c r="DK43" s="3">
        <v>0</v>
      </c>
      <c r="DL43" s="3">
        <v>0</v>
      </c>
      <c r="DM43" s="3">
        <v>0</v>
      </c>
      <c r="DN43" s="3">
        <v>0</v>
      </c>
      <c r="DO43" s="3">
        <v>0</v>
      </c>
      <c r="DP43" s="16">
        <f t="shared" si="4"/>
        <v>0</v>
      </c>
      <c r="DQ43" s="17"/>
      <c r="DR43" s="11" t="s">
        <v>231</v>
      </c>
      <c r="DS43" s="3">
        <v>0</v>
      </c>
      <c r="DT43" s="3">
        <v>0</v>
      </c>
      <c r="DU43" s="3">
        <v>0</v>
      </c>
      <c r="DV43" s="3">
        <v>0</v>
      </c>
      <c r="DW43" s="3">
        <v>0</v>
      </c>
      <c r="DX43" s="3">
        <v>0</v>
      </c>
      <c r="DY43" s="3">
        <v>0</v>
      </c>
      <c r="DZ43" s="3">
        <v>0</v>
      </c>
      <c r="EA43" s="3">
        <v>0</v>
      </c>
      <c r="EB43" s="3">
        <v>0</v>
      </c>
      <c r="EC43" s="3" t="s">
        <v>126</v>
      </c>
      <c r="ED43" s="3" t="s">
        <v>126</v>
      </c>
      <c r="EE43" s="3" t="s">
        <v>126</v>
      </c>
      <c r="EF43" s="3" t="s">
        <v>126</v>
      </c>
      <c r="EG43" s="3" t="s">
        <v>126</v>
      </c>
      <c r="EH43" s="3" t="s">
        <v>126</v>
      </c>
      <c r="EI43" s="3">
        <v>0</v>
      </c>
      <c r="EJ43" s="3" t="s">
        <v>126</v>
      </c>
      <c r="EK43" s="3">
        <v>0</v>
      </c>
      <c r="EL43" s="3">
        <v>0</v>
      </c>
      <c r="EM43" s="3">
        <v>0</v>
      </c>
      <c r="EN43" s="16">
        <f t="shared" si="6"/>
        <v>0.5</v>
      </c>
      <c r="EO43" s="17"/>
      <c r="EP43" s="11" t="s">
        <v>231</v>
      </c>
      <c r="EQ43" s="3">
        <v>0</v>
      </c>
      <c r="ER43" s="3">
        <v>0</v>
      </c>
      <c r="ES43" s="3">
        <v>0</v>
      </c>
      <c r="ET43" s="3">
        <v>0</v>
      </c>
      <c r="EU43" s="3">
        <v>0</v>
      </c>
      <c r="EV43" s="3">
        <v>0</v>
      </c>
      <c r="EW43" s="3">
        <v>0</v>
      </c>
      <c r="EX43" s="3">
        <v>0</v>
      </c>
      <c r="EY43" s="3">
        <v>0</v>
      </c>
      <c r="EZ43" s="3">
        <v>0</v>
      </c>
      <c r="FA43" s="3">
        <v>0</v>
      </c>
      <c r="FB43" s="3">
        <v>0.1</v>
      </c>
      <c r="FC43" s="3">
        <v>0.1</v>
      </c>
      <c r="FD43" s="3">
        <v>0</v>
      </c>
      <c r="FE43" s="3">
        <v>0</v>
      </c>
      <c r="FF43" s="3">
        <v>0</v>
      </c>
      <c r="FG43" s="3">
        <v>0</v>
      </c>
      <c r="FH43" s="3" t="s">
        <v>126</v>
      </c>
      <c r="FI43" s="3">
        <v>0</v>
      </c>
      <c r="FJ43" s="3">
        <v>0</v>
      </c>
      <c r="FK43" s="3">
        <v>0</v>
      </c>
      <c r="FL43" s="16">
        <f t="shared" si="5"/>
        <v>0</v>
      </c>
      <c r="FM43" s="17"/>
      <c r="FN43">
        <f>AVERAGE(Y43,AW43,BU43,CS43,DQ43,EO43,FM43)</f>
        <v>142.857142857143</v>
      </c>
    </row>
    <row r="44" ht="14.5" spans="1:170">
      <c r="A44" s="1"/>
      <c r="B44" s="11" t="s">
        <v>232</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19">
        <v>0</v>
      </c>
      <c r="X44" s="16">
        <f t="shared" si="0"/>
        <v>0</v>
      </c>
      <c r="Y44" s="17"/>
      <c r="Z44" s="11" t="s">
        <v>232</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16">
        <f t="shared" si="1"/>
        <v>0</v>
      </c>
      <c r="AW44" s="17"/>
      <c r="AX44" s="11" t="s">
        <v>232</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16">
        <f t="shared" si="2"/>
        <v>0</v>
      </c>
      <c r="BU44" s="17"/>
      <c r="BV44" s="11" t="s">
        <v>232</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232</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232</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6"/>
        <v>0</v>
      </c>
      <c r="EO44" s="17"/>
      <c r="EP44" s="11" t="s">
        <v>232</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c r="FL44" s="16">
        <f t="shared" si="5"/>
        <v>0</v>
      </c>
      <c r="FM44" s="17"/>
      <c r="FN44">
        <v>0</v>
      </c>
    </row>
    <row r="45" ht="14.5" spans="1:170">
      <c r="A45" s="1"/>
      <c r="B45" s="11" t="s">
        <v>233</v>
      </c>
      <c r="C45" s="3">
        <v>0</v>
      </c>
      <c r="D45" s="3">
        <v>0</v>
      </c>
      <c r="E45" s="3">
        <v>0</v>
      </c>
      <c r="F45" s="3">
        <v>0</v>
      </c>
      <c r="G45" s="3">
        <v>0</v>
      </c>
      <c r="H45" s="3">
        <v>0</v>
      </c>
      <c r="I45" s="3">
        <v>0</v>
      </c>
      <c r="J45" s="3">
        <v>0</v>
      </c>
      <c r="K45" s="3">
        <v>0</v>
      </c>
      <c r="L45" s="3">
        <v>0</v>
      </c>
      <c r="M45" s="3" t="s">
        <v>126</v>
      </c>
      <c r="N45" s="3" t="s">
        <v>126</v>
      </c>
      <c r="O45" s="3" t="s">
        <v>126</v>
      </c>
      <c r="P45" s="3" t="s">
        <v>126</v>
      </c>
      <c r="Q45" s="3" t="s">
        <v>126</v>
      </c>
      <c r="R45" s="3" t="s">
        <v>126</v>
      </c>
      <c r="S45" s="3" t="s">
        <v>126</v>
      </c>
      <c r="T45" s="3" t="s">
        <v>126</v>
      </c>
      <c r="U45" s="3">
        <v>0</v>
      </c>
      <c r="V45" s="3">
        <v>0</v>
      </c>
      <c r="W45" s="19">
        <v>0</v>
      </c>
      <c r="X45" s="16">
        <f t="shared" si="0"/>
        <v>0</v>
      </c>
      <c r="Y45" s="17"/>
      <c r="Z45" s="11" t="s">
        <v>233</v>
      </c>
      <c r="AA45" s="3">
        <v>0</v>
      </c>
      <c r="AB45" s="3">
        <v>0</v>
      </c>
      <c r="AC45" s="3">
        <v>0</v>
      </c>
      <c r="AD45" s="3">
        <v>0</v>
      </c>
      <c r="AE45" s="3">
        <v>0</v>
      </c>
      <c r="AF45" s="3">
        <v>0</v>
      </c>
      <c r="AG45" s="3">
        <v>0</v>
      </c>
      <c r="AH45" s="3">
        <v>0</v>
      </c>
      <c r="AI45" s="3">
        <v>0</v>
      </c>
      <c r="AJ45" s="3">
        <v>0</v>
      </c>
      <c r="AK45" s="3" t="s">
        <v>126</v>
      </c>
      <c r="AL45" s="3" t="s">
        <v>126</v>
      </c>
      <c r="AM45" s="3" t="s">
        <v>126</v>
      </c>
      <c r="AN45" s="3" t="s">
        <v>126</v>
      </c>
      <c r="AO45" s="3" t="s">
        <v>126</v>
      </c>
      <c r="AP45" s="3" t="s">
        <v>126</v>
      </c>
      <c r="AQ45" s="3" t="s">
        <v>126</v>
      </c>
      <c r="AR45" s="3" t="s">
        <v>126</v>
      </c>
      <c r="AS45" s="3">
        <v>0</v>
      </c>
      <c r="AT45" s="3">
        <v>0</v>
      </c>
      <c r="AU45" s="3">
        <v>0</v>
      </c>
      <c r="AV45" s="16">
        <f t="shared" si="1"/>
        <v>0.2</v>
      </c>
      <c r="AW45" s="17"/>
      <c r="AX45" s="11" t="s">
        <v>233</v>
      </c>
      <c r="AY45" s="3">
        <v>0</v>
      </c>
      <c r="AZ45" s="3">
        <v>0</v>
      </c>
      <c r="BA45" s="3">
        <v>0</v>
      </c>
      <c r="BB45" s="3">
        <v>0</v>
      </c>
      <c r="BC45" s="3">
        <v>0</v>
      </c>
      <c r="BD45" s="3">
        <v>0.1</v>
      </c>
      <c r="BE45" s="3">
        <v>0.1</v>
      </c>
      <c r="BF45" s="3">
        <v>0.1</v>
      </c>
      <c r="BG45" s="3">
        <v>0.1</v>
      </c>
      <c r="BH45" s="3">
        <v>0.1</v>
      </c>
      <c r="BI45" s="3" t="s">
        <v>126</v>
      </c>
      <c r="BJ45" s="3" t="s">
        <v>126</v>
      </c>
      <c r="BK45" s="3" t="s">
        <v>126</v>
      </c>
      <c r="BL45" s="3" t="s">
        <v>126</v>
      </c>
      <c r="BM45" s="3" t="s">
        <v>126</v>
      </c>
      <c r="BN45" s="3" t="s">
        <v>126</v>
      </c>
      <c r="BO45" s="3" t="s">
        <v>126</v>
      </c>
      <c r="BP45" s="3" t="s">
        <v>126</v>
      </c>
      <c r="BQ45" s="3">
        <v>0.1</v>
      </c>
      <c r="BR45" s="3">
        <v>0.1</v>
      </c>
      <c r="BS45" s="3">
        <v>0.1</v>
      </c>
      <c r="BT45" s="16">
        <f t="shared" si="2"/>
        <v>1.5</v>
      </c>
      <c r="BU45" s="17">
        <f>BS45*1000/BT45</f>
        <v>66.6666666666667</v>
      </c>
      <c r="BV45" s="11" t="s">
        <v>233</v>
      </c>
      <c r="BW45" s="3">
        <v>0</v>
      </c>
      <c r="BX45" s="3">
        <v>0</v>
      </c>
      <c r="BY45" s="3">
        <v>0</v>
      </c>
      <c r="BZ45" s="3">
        <v>0</v>
      </c>
      <c r="CA45" s="3">
        <v>0</v>
      </c>
      <c r="CB45" s="3">
        <v>0</v>
      </c>
      <c r="CC45" s="3">
        <v>0</v>
      </c>
      <c r="CD45" s="3">
        <v>0</v>
      </c>
      <c r="CE45" s="3">
        <v>0</v>
      </c>
      <c r="CF45" s="3">
        <v>0</v>
      </c>
      <c r="CG45" s="3" t="s">
        <v>126</v>
      </c>
      <c r="CH45" s="3" t="s">
        <v>126</v>
      </c>
      <c r="CI45" s="3" t="s">
        <v>126</v>
      </c>
      <c r="CJ45" s="3" t="s">
        <v>126</v>
      </c>
      <c r="CK45" s="3" t="s">
        <v>126</v>
      </c>
      <c r="CL45" s="3" t="s">
        <v>126</v>
      </c>
      <c r="CM45" s="3" t="s">
        <v>126</v>
      </c>
      <c r="CN45" s="3" t="s">
        <v>126</v>
      </c>
      <c r="CO45" s="3">
        <v>0</v>
      </c>
      <c r="CP45" s="3">
        <v>0</v>
      </c>
      <c r="CQ45" s="3">
        <v>0</v>
      </c>
      <c r="CR45" s="16">
        <f t="shared" si="3"/>
        <v>0.1</v>
      </c>
      <c r="CS45" s="17"/>
      <c r="CT45" s="11" t="s">
        <v>233</v>
      </c>
      <c r="CU45" s="3">
        <v>0</v>
      </c>
      <c r="CV45" s="3">
        <v>0</v>
      </c>
      <c r="CW45" s="3">
        <v>0</v>
      </c>
      <c r="CX45" s="3">
        <v>0</v>
      </c>
      <c r="CY45" s="3">
        <v>0</v>
      </c>
      <c r="CZ45" s="3">
        <v>0</v>
      </c>
      <c r="DA45" s="3">
        <v>0</v>
      </c>
      <c r="DB45" s="3">
        <v>0</v>
      </c>
      <c r="DC45" s="3">
        <v>0</v>
      </c>
      <c r="DD45" s="3">
        <v>0</v>
      </c>
      <c r="DE45" s="3">
        <v>0</v>
      </c>
      <c r="DF45" s="3">
        <v>0</v>
      </c>
      <c r="DG45" s="3">
        <v>0</v>
      </c>
      <c r="DH45" s="3" t="s">
        <v>126</v>
      </c>
      <c r="DI45" s="3" t="s">
        <v>126</v>
      </c>
      <c r="DJ45" s="3" t="s">
        <v>126</v>
      </c>
      <c r="DK45" s="3" t="s">
        <v>126</v>
      </c>
      <c r="DL45" s="3" t="s">
        <v>126</v>
      </c>
      <c r="DM45" s="3">
        <v>0</v>
      </c>
      <c r="DN45" s="3">
        <v>0</v>
      </c>
      <c r="DO45" s="3">
        <v>0</v>
      </c>
      <c r="DP45" s="16">
        <f t="shared" si="4"/>
        <v>0</v>
      </c>
      <c r="DQ45" s="17"/>
      <c r="DR45" s="11" t="s">
        <v>233</v>
      </c>
      <c r="DS45" s="3">
        <v>0.1</v>
      </c>
      <c r="DT45" s="3">
        <v>0.1</v>
      </c>
      <c r="DU45" s="3">
        <v>0.1</v>
      </c>
      <c r="DV45" s="3">
        <v>0.1</v>
      </c>
      <c r="DW45" s="3">
        <v>0.1</v>
      </c>
      <c r="DX45" s="3">
        <v>0.1</v>
      </c>
      <c r="DY45" s="3">
        <v>0.1</v>
      </c>
      <c r="DZ45" s="3">
        <v>0.1</v>
      </c>
      <c r="EA45" s="3">
        <v>0.1</v>
      </c>
      <c r="EB45" s="3">
        <v>0.1</v>
      </c>
      <c r="EC45" s="3" t="s">
        <v>126</v>
      </c>
      <c r="ED45" s="3" t="s">
        <v>126</v>
      </c>
      <c r="EE45" s="3" t="s">
        <v>126</v>
      </c>
      <c r="EF45" s="3" t="s">
        <v>126</v>
      </c>
      <c r="EG45" s="3" t="s">
        <v>126</v>
      </c>
      <c r="EH45" s="3" t="s">
        <v>126</v>
      </c>
      <c r="EI45" s="3" t="s">
        <v>126</v>
      </c>
      <c r="EJ45" s="3" t="s">
        <v>126</v>
      </c>
      <c r="EK45" s="3">
        <v>0.1</v>
      </c>
      <c r="EL45" s="3">
        <v>0.2</v>
      </c>
      <c r="EM45" s="3">
        <v>0.2</v>
      </c>
      <c r="EN45" s="16">
        <f t="shared" si="6"/>
        <v>2.6</v>
      </c>
      <c r="EO45" s="17">
        <f>EM45*1000/EN45</f>
        <v>76.9230769230769</v>
      </c>
      <c r="EP45" s="11" t="s">
        <v>233</v>
      </c>
      <c r="EQ45" s="3" t="s">
        <v>126</v>
      </c>
      <c r="ER45" s="3" t="s">
        <v>126</v>
      </c>
      <c r="ES45" s="3" t="s">
        <v>126</v>
      </c>
      <c r="ET45" s="3" t="s">
        <v>126</v>
      </c>
      <c r="EU45" s="3" t="s">
        <v>126</v>
      </c>
      <c r="EV45" s="3">
        <v>0</v>
      </c>
      <c r="EW45" s="3">
        <v>0</v>
      </c>
      <c r="EX45" s="3">
        <v>0</v>
      </c>
      <c r="EY45" s="3">
        <v>0</v>
      </c>
      <c r="EZ45" s="3">
        <v>0</v>
      </c>
      <c r="FA45" s="3">
        <v>0</v>
      </c>
      <c r="FB45" s="3">
        <v>0</v>
      </c>
      <c r="FC45" s="3">
        <v>0</v>
      </c>
      <c r="FD45" s="3" t="s">
        <v>126</v>
      </c>
      <c r="FE45" s="3" t="s">
        <v>126</v>
      </c>
      <c r="FF45" s="3" t="s">
        <v>126</v>
      </c>
      <c r="FG45" s="3" t="s">
        <v>126</v>
      </c>
      <c r="FH45" s="3" t="s">
        <v>126</v>
      </c>
      <c r="FI45" s="3">
        <v>0</v>
      </c>
      <c r="FJ45" s="3">
        <v>0</v>
      </c>
      <c r="FK45" s="3">
        <v>0</v>
      </c>
      <c r="FL45" s="16">
        <f t="shared" si="5"/>
        <v>0.1</v>
      </c>
      <c r="FM45" s="17"/>
      <c r="FN45">
        <f>AVERAGE(Y45,AW45,BU45,CS45,DQ45,EO45,FM45)</f>
        <v>71.7948717948718</v>
      </c>
    </row>
    <row r="46" ht="14.5" spans="1:169">
      <c r="A46" s="1"/>
      <c r="B46" s="11" t="s">
        <v>234</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19">
        <v>0</v>
      </c>
      <c r="X46" s="16">
        <f t="shared" si="0"/>
        <v>0</v>
      </c>
      <c r="Y46" s="17"/>
      <c r="Z46" s="11" t="s">
        <v>234</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234</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234</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234</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234</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6"/>
        <v>0</v>
      </c>
      <c r="EO46" s="17"/>
      <c r="EP46" s="11" t="s">
        <v>234</v>
      </c>
      <c r="EQ46" s="3">
        <v>0</v>
      </c>
      <c r="ER46" s="3">
        <v>0</v>
      </c>
      <c r="ES46" s="3">
        <v>0</v>
      </c>
      <c r="ET46" s="3">
        <v>0</v>
      </c>
      <c r="EU46" s="3">
        <v>0</v>
      </c>
      <c r="EV46" s="3">
        <v>0</v>
      </c>
      <c r="EW46" s="3">
        <v>0</v>
      </c>
      <c r="EX46" s="3">
        <v>0</v>
      </c>
      <c r="EY46" s="3">
        <v>0</v>
      </c>
      <c r="EZ46" s="3">
        <v>0</v>
      </c>
      <c r="FA46" s="3">
        <v>0</v>
      </c>
      <c r="FB46" s="3">
        <v>0</v>
      </c>
      <c r="FC46" s="3">
        <v>0</v>
      </c>
      <c r="FD46" s="3">
        <v>0</v>
      </c>
      <c r="FE46" s="3">
        <v>0</v>
      </c>
      <c r="FF46" s="3">
        <v>0</v>
      </c>
      <c r="FG46" s="3">
        <v>0</v>
      </c>
      <c r="FH46" s="3">
        <v>0</v>
      </c>
      <c r="FI46" s="3">
        <v>0</v>
      </c>
      <c r="FJ46" s="3">
        <v>0</v>
      </c>
      <c r="FK46" s="3">
        <v>0</v>
      </c>
      <c r="FL46" s="16">
        <f t="shared" si="5"/>
        <v>0</v>
      </c>
      <c r="FM46" s="17"/>
    </row>
    <row r="47" ht="14.5" spans="1:169">
      <c r="A47" s="1"/>
      <c r="B47" s="11" t="s">
        <v>235</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19">
        <v>0</v>
      </c>
      <c r="X47" s="16">
        <f t="shared" si="0"/>
        <v>0</v>
      </c>
      <c r="Y47" s="17"/>
      <c r="Z47" s="11" t="s">
        <v>235</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235</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235</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235</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235</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6"/>
        <v>0</v>
      </c>
      <c r="EO47" s="17"/>
      <c r="EP47" s="11" t="s">
        <v>235</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5"/>
        <v>0</v>
      </c>
      <c r="FM47" s="17"/>
    </row>
    <row r="48" ht="14.5" spans="1:169">
      <c r="A48" s="1"/>
      <c r="B48" s="11" t="s">
        <v>236</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19">
        <v>0</v>
      </c>
      <c r="X48" s="16">
        <f t="shared" si="0"/>
        <v>0</v>
      </c>
      <c r="Y48" s="17"/>
      <c r="Z48" s="11" t="s">
        <v>236</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236</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236</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236</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236</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6"/>
        <v>0</v>
      </c>
      <c r="EO48" s="17"/>
      <c r="EP48" s="11" t="s">
        <v>236</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5"/>
        <v>0</v>
      </c>
      <c r="FM48" s="17"/>
    </row>
    <row r="49" ht="14.5" spans="1:169">
      <c r="A49" s="1"/>
      <c r="B49" s="11" t="s">
        <v>237</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19">
        <v>0</v>
      </c>
      <c r="X49" s="16">
        <f t="shared" si="0"/>
        <v>0</v>
      </c>
      <c r="Y49" s="17"/>
      <c r="Z49" s="11" t="s">
        <v>237</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237</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237</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237</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237</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6"/>
        <v>0</v>
      </c>
      <c r="EO49" s="17"/>
      <c r="EP49" s="11" t="s">
        <v>237</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5"/>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242</v>
      </c>
      <c r="C51" s="5">
        <v>70.6</v>
      </c>
      <c r="D51" s="5">
        <v>70.7</v>
      </c>
      <c r="E51" s="5">
        <v>70.8</v>
      </c>
      <c r="F51" s="5">
        <v>70.8</v>
      </c>
      <c r="G51" s="5">
        <v>70.7</v>
      </c>
      <c r="H51" s="5">
        <v>70.5</v>
      </c>
      <c r="I51" s="5">
        <v>70.3</v>
      </c>
      <c r="J51" s="5">
        <v>70.3</v>
      </c>
      <c r="K51" s="5">
        <v>70.3</v>
      </c>
      <c r="L51" s="5">
        <v>70.3</v>
      </c>
      <c r="M51" s="5">
        <v>70.6</v>
      </c>
      <c r="N51" s="5">
        <v>70.3</v>
      </c>
      <c r="O51" s="5">
        <v>70.3</v>
      </c>
      <c r="P51" s="5">
        <v>70.2</v>
      </c>
      <c r="Q51" s="5">
        <v>70.2</v>
      </c>
      <c r="R51" s="5">
        <v>70.2</v>
      </c>
      <c r="S51" s="5">
        <v>70.2</v>
      </c>
      <c r="T51" s="5">
        <v>70.1</v>
      </c>
      <c r="U51" s="5">
        <v>70.2</v>
      </c>
      <c r="V51" s="5">
        <v>70.2</v>
      </c>
      <c r="W51" s="5">
        <v>70.2</v>
      </c>
      <c r="Y51" s="8"/>
      <c r="Z51" s="9" t="s">
        <v>242</v>
      </c>
      <c r="AA51" s="5">
        <v>62.3</v>
      </c>
      <c r="AB51" s="5">
        <v>62.3</v>
      </c>
      <c r="AC51" s="5">
        <v>60.7</v>
      </c>
      <c r="AD51" s="5">
        <v>61.2</v>
      </c>
      <c r="AE51" s="5">
        <v>60.6</v>
      </c>
      <c r="AF51" s="5">
        <v>59.9</v>
      </c>
      <c r="AG51" s="5">
        <v>62.4</v>
      </c>
      <c r="AH51" s="5">
        <v>62.7</v>
      </c>
      <c r="AI51" s="5">
        <v>62.5</v>
      </c>
      <c r="AJ51" s="5">
        <v>63.6</v>
      </c>
      <c r="AK51" s="5">
        <v>62.9</v>
      </c>
      <c r="AL51" s="5">
        <v>64.4</v>
      </c>
      <c r="AM51" s="5">
        <v>63.7</v>
      </c>
      <c r="AN51" s="5">
        <v>62.9</v>
      </c>
      <c r="AO51" s="5">
        <v>62</v>
      </c>
      <c r="AP51" s="5">
        <v>62.4</v>
      </c>
      <c r="AQ51" s="5">
        <v>62.9</v>
      </c>
      <c r="AR51" s="5">
        <v>63.8</v>
      </c>
      <c r="AS51" s="5">
        <v>63.3</v>
      </c>
      <c r="AT51" s="5">
        <v>63.4</v>
      </c>
      <c r="AU51" s="5">
        <v>63.5</v>
      </c>
      <c r="AW51" s="8"/>
      <c r="AX51" s="9" t="s">
        <v>242</v>
      </c>
      <c r="AY51" s="5">
        <v>62</v>
      </c>
      <c r="AZ51" s="5">
        <v>62.7</v>
      </c>
      <c r="BA51" s="5">
        <v>61.6</v>
      </c>
      <c r="BB51" s="5">
        <v>61.7</v>
      </c>
      <c r="BC51" s="5">
        <v>62.3</v>
      </c>
      <c r="BD51" s="5">
        <v>63.5</v>
      </c>
      <c r="BE51" s="5">
        <v>63.5</v>
      </c>
      <c r="BF51" s="5">
        <v>63.5</v>
      </c>
      <c r="BG51" s="5">
        <v>63.2</v>
      </c>
      <c r="BH51" s="5">
        <v>64.6</v>
      </c>
      <c r="BI51" s="5">
        <v>63.8</v>
      </c>
      <c r="BJ51" s="5">
        <v>65.6</v>
      </c>
      <c r="BK51" s="5">
        <v>65.8</v>
      </c>
      <c r="BL51" s="5">
        <v>66.2</v>
      </c>
      <c r="BM51" s="5">
        <v>65.9</v>
      </c>
      <c r="BN51" s="5">
        <v>67.5</v>
      </c>
      <c r="BO51" s="5">
        <v>67.7</v>
      </c>
      <c r="BP51" s="5">
        <v>68.1</v>
      </c>
      <c r="BQ51" s="5">
        <v>68</v>
      </c>
      <c r="BR51" s="5">
        <v>67.7</v>
      </c>
      <c r="BS51" s="5">
        <v>67.2</v>
      </c>
      <c r="BU51" s="8"/>
      <c r="BV51" s="9" t="s">
        <v>242</v>
      </c>
      <c r="BW51" s="5">
        <v>61.8</v>
      </c>
      <c r="BX51" s="5">
        <v>62.1</v>
      </c>
      <c r="BY51" s="5">
        <v>62.2</v>
      </c>
      <c r="BZ51" s="5">
        <v>61.6</v>
      </c>
      <c r="CA51" s="5">
        <v>61.7</v>
      </c>
      <c r="CB51" s="5">
        <v>61.8</v>
      </c>
      <c r="CC51" s="5">
        <v>60.5</v>
      </c>
      <c r="CD51" s="5">
        <v>61</v>
      </c>
      <c r="CE51" s="5">
        <v>61.5</v>
      </c>
      <c r="CF51" s="5">
        <v>60.8</v>
      </c>
      <c r="CG51" s="5">
        <v>59.3</v>
      </c>
      <c r="CH51" s="5">
        <v>59.9</v>
      </c>
      <c r="CI51" s="5">
        <v>63</v>
      </c>
      <c r="CJ51" s="5">
        <v>61.7</v>
      </c>
      <c r="CK51" s="5">
        <v>62.6</v>
      </c>
      <c r="CL51" s="5">
        <v>62.2</v>
      </c>
      <c r="CM51" s="5">
        <v>62.8</v>
      </c>
      <c r="CN51" s="5">
        <v>63.7</v>
      </c>
      <c r="CO51" s="5">
        <v>63.1</v>
      </c>
      <c r="CP51" s="5">
        <v>63.4</v>
      </c>
      <c r="CQ51" s="5">
        <v>63.7</v>
      </c>
      <c r="CS51" s="8"/>
      <c r="CT51" s="9" t="s">
        <v>242</v>
      </c>
      <c r="CU51" s="5">
        <v>66.6</v>
      </c>
      <c r="CV51" s="5">
        <v>66.7</v>
      </c>
      <c r="CW51" s="5">
        <v>67.1</v>
      </c>
      <c r="CX51" s="5">
        <v>67.2</v>
      </c>
      <c r="CY51" s="5">
        <v>66.7</v>
      </c>
      <c r="CZ51" s="5">
        <v>67.4</v>
      </c>
      <c r="DA51" s="5">
        <v>66.9</v>
      </c>
      <c r="DB51" s="5">
        <v>65.8</v>
      </c>
      <c r="DC51" s="5">
        <v>65.4</v>
      </c>
      <c r="DD51" s="5">
        <v>67.1</v>
      </c>
      <c r="DE51" s="5">
        <v>65.9</v>
      </c>
      <c r="DF51" s="5">
        <v>67.3</v>
      </c>
      <c r="DG51" s="5">
        <v>68.1</v>
      </c>
      <c r="DH51" s="5">
        <v>68.4</v>
      </c>
      <c r="DI51" s="5">
        <v>68.1</v>
      </c>
      <c r="DJ51" s="5">
        <v>68.4</v>
      </c>
      <c r="DK51" s="5">
        <v>68.9</v>
      </c>
      <c r="DL51" s="5">
        <v>68.5</v>
      </c>
      <c r="DM51" s="5">
        <v>68.5</v>
      </c>
      <c r="DN51" s="5">
        <v>68.8</v>
      </c>
      <c r="DO51" s="5">
        <v>68.7</v>
      </c>
      <c r="DQ51" s="8"/>
      <c r="DR51" s="9" t="s">
        <v>242</v>
      </c>
      <c r="DS51" s="5">
        <v>65.7</v>
      </c>
      <c r="DT51" s="5">
        <v>66.1</v>
      </c>
      <c r="DU51" s="5">
        <v>65.7</v>
      </c>
      <c r="DV51" s="5">
        <v>65.8</v>
      </c>
      <c r="DW51" s="5">
        <v>66</v>
      </c>
      <c r="DX51" s="5">
        <v>66.3</v>
      </c>
      <c r="DY51" s="5">
        <v>65.9</v>
      </c>
      <c r="DZ51" s="5">
        <v>65.7</v>
      </c>
      <c r="EA51" s="5">
        <v>67.1</v>
      </c>
      <c r="EB51" s="5">
        <v>67.1</v>
      </c>
      <c r="EC51" s="5">
        <v>66.4</v>
      </c>
      <c r="ED51" s="5">
        <v>64.4</v>
      </c>
      <c r="EE51" s="5">
        <v>64.1</v>
      </c>
      <c r="EF51" s="5">
        <v>63.4</v>
      </c>
      <c r="EG51" s="5">
        <v>63.5</v>
      </c>
      <c r="EH51" s="5">
        <v>63.3</v>
      </c>
      <c r="EI51" s="5">
        <v>64</v>
      </c>
      <c r="EJ51" s="5">
        <v>64.8</v>
      </c>
      <c r="EK51" s="5">
        <v>63.5</v>
      </c>
      <c r="EL51" s="5">
        <v>64.2</v>
      </c>
      <c r="EM51" s="5">
        <v>63.2</v>
      </c>
      <c r="EO51" s="8"/>
      <c r="EP51" s="9" t="s">
        <v>242</v>
      </c>
      <c r="EQ51" s="5">
        <v>66.4</v>
      </c>
      <c r="ER51" s="5">
        <v>66.5</v>
      </c>
      <c r="ES51" s="5">
        <v>66.7</v>
      </c>
      <c r="ET51" s="5">
        <v>66.5</v>
      </c>
      <c r="EU51" s="5">
        <v>65.9</v>
      </c>
      <c r="EV51" s="5">
        <v>65.8</v>
      </c>
      <c r="EW51" s="5">
        <v>65.4</v>
      </c>
      <c r="EX51" s="5">
        <v>65.6</v>
      </c>
      <c r="EY51" s="5">
        <v>66.2</v>
      </c>
      <c r="EZ51" s="5">
        <v>67.3</v>
      </c>
      <c r="FA51" s="5">
        <v>65.9</v>
      </c>
      <c r="FB51" s="5">
        <v>66.5</v>
      </c>
      <c r="FC51" s="5">
        <v>66.6</v>
      </c>
      <c r="FD51" s="5">
        <v>67.1</v>
      </c>
      <c r="FE51" s="5">
        <v>66.8</v>
      </c>
      <c r="FF51" s="5">
        <v>67.3</v>
      </c>
      <c r="FG51" s="5">
        <v>67.3</v>
      </c>
      <c r="FH51" s="5">
        <v>67.2</v>
      </c>
      <c r="FI51" s="5">
        <v>67.3</v>
      </c>
      <c r="FJ51" s="5">
        <v>67.3</v>
      </c>
      <c r="FK51" s="5">
        <v>67.3</v>
      </c>
    </row>
    <row r="52" ht="14.5" spans="1:167">
      <c r="A52" s="1"/>
      <c r="B52" s="1"/>
      <c r="C52" s="3"/>
      <c r="D52" s="3"/>
      <c r="E52" s="3"/>
      <c r="F52" s="3"/>
      <c r="G52" s="3"/>
      <c r="H52" s="3"/>
      <c r="I52" s="3"/>
      <c r="J52" s="3"/>
      <c r="K52" s="3"/>
      <c r="L52" s="3"/>
      <c r="M52" s="3"/>
      <c r="N52" s="3"/>
      <c r="O52" s="3"/>
      <c r="P52" s="3"/>
      <c r="Q52" s="3"/>
      <c r="R52" s="3"/>
      <c r="S52" s="3"/>
      <c r="T52" s="3"/>
      <c r="U52" s="3"/>
      <c r="V52" s="3"/>
      <c r="W52" s="3"/>
      <c r="Y52" s="1"/>
      <c r="Z52" s="1"/>
      <c r="AA52" s="3"/>
      <c r="AB52" s="3"/>
      <c r="AC52" s="3"/>
      <c r="AD52" s="3"/>
      <c r="AE52" s="3"/>
      <c r="AF52" s="3"/>
      <c r="AG52" s="3"/>
      <c r="AH52" s="3"/>
      <c r="AI52" s="3"/>
      <c r="AJ52" s="3"/>
      <c r="AK52" s="3"/>
      <c r="AL52" s="3"/>
      <c r="AM52" s="3"/>
      <c r="AN52" s="3"/>
      <c r="AO52" s="3"/>
      <c r="AP52" s="3"/>
      <c r="AQ52" s="3"/>
      <c r="AR52" s="3"/>
      <c r="AS52" s="3"/>
      <c r="AT52" s="3"/>
      <c r="AU52" s="3"/>
      <c r="AW52" s="1"/>
      <c r="AX52" s="1"/>
      <c r="AY52" s="3"/>
      <c r="AZ52" s="3"/>
      <c r="BA52" s="3"/>
      <c r="BB52" s="3"/>
      <c r="BC52" s="3"/>
      <c r="BD52" s="3"/>
      <c r="BE52" s="3"/>
      <c r="BF52" s="3"/>
      <c r="BG52" s="3"/>
      <c r="BH52" s="3"/>
      <c r="BI52" s="3"/>
      <c r="BJ52" s="3"/>
      <c r="BK52" s="3"/>
      <c r="BL52" s="3"/>
      <c r="BM52" s="3"/>
      <c r="BN52" s="3"/>
      <c r="BO52" s="3"/>
      <c r="BP52" s="3"/>
      <c r="BQ52" s="3"/>
      <c r="BR52" s="3"/>
      <c r="BS52" s="3"/>
      <c r="BU52" s="1"/>
      <c r="BV52" s="1"/>
      <c r="BW52" s="3"/>
      <c r="BX52" s="3"/>
      <c r="BY52" s="3"/>
      <c r="BZ52" s="3"/>
      <c r="CA52" s="3"/>
      <c r="CB52" s="3"/>
      <c r="CC52" s="3"/>
      <c r="CD52" s="3"/>
      <c r="CE52" s="3"/>
      <c r="CF52" s="3"/>
      <c r="CG52" s="3"/>
      <c r="CH52" s="3"/>
      <c r="CI52" s="3"/>
      <c r="CJ52" s="3"/>
      <c r="CK52" s="3"/>
      <c r="CL52" s="3"/>
      <c r="CM52" s="3"/>
      <c r="CN52" s="3"/>
      <c r="CO52" s="3"/>
      <c r="CP52" s="3"/>
      <c r="CQ52" s="3"/>
      <c r="CS52" s="1"/>
      <c r="CT52" s="1"/>
      <c r="CU52" s="3"/>
      <c r="CV52" s="3"/>
      <c r="CW52" s="3"/>
      <c r="CX52" s="3"/>
      <c r="CY52" s="3"/>
      <c r="CZ52" s="3"/>
      <c r="DA52" s="3"/>
      <c r="DB52" s="3"/>
      <c r="DC52" s="3"/>
      <c r="DD52" s="3"/>
      <c r="DE52" s="3"/>
      <c r="DF52" s="3"/>
      <c r="DG52" s="3"/>
      <c r="DH52" s="3"/>
      <c r="DI52" s="3"/>
      <c r="DJ52" s="3"/>
      <c r="DK52" s="3"/>
      <c r="DL52" s="3"/>
      <c r="DM52" s="3"/>
      <c r="DN52" s="3"/>
      <c r="DO52" s="3"/>
      <c r="DQ52" s="1"/>
      <c r="DR52" s="1"/>
      <c r="DS52" s="3"/>
      <c r="DT52" s="3"/>
      <c r="DU52" s="3"/>
      <c r="DV52" s="3"/>
      <c r="DW52" s="3"/>
      <c r="DX52" s="3"/>
      <c r="DY52" s="3"/>
      <c r="DZ52" s="3"/>
      <c r="EA52" s="1"/>
      <c r="EB52" s="1"/>
      <c r="EC52" s="1"/>
      <c r="ED52" s="1"/>
      <c r="EE52" s="1"/>
      <c r="EF52" s="1"/>
      <c r="EG52" s="1"/>
      <c r="EH52" s="1"/>
      <c r="EI52" s="1"/>
      <c r="EJ52" s="1"/>
      <c r="EK52" s="1"/>
      <c r="EL52" s="1"/>
      <c r="EM52" s="1"/>
      <c r="EO52" s="1"/>
      <c r="EP52" s="1"/>
      <c r="EQ52" s="3"/>
      <c r="ER52" s="3"/>
      <c r="ES52" s="3"/>
      <c r="ET52" s="3"/>
      <c r="EU52" s="3"/>
      <c r="EV52" s="3"/>
      <c r="EW52" s="3"/>
      <c r="EX52" s="3"/>
      <c r="EY52" s="3"/>
      <c r="EZ52" s="3"/>
      <c r="FA52" s="3"/>
      <c r="FB52" s="3"/>
      <c r="FC52" s="3"/>
      <c r="FD52" s="3"/>
      <c r="FE52" s="3"/>
      <c r="FF52" s="3"/>
      <c r="FG52" s="3"/>
      <c r="FH52" s="3"/>
      <c r="FI52" s="3"/>
      <c r="FJ52" s="3"/>
      <c r="FK52" s="3"/>
    </row>
    <row r="53" ht="14.5" spans="1:167">
      <c r="A53" s="14" t="s">
        <v>243</v>
      </c>
      <c r="B53" s="14"/>
      <c r="C53" s="3"/>
      <c r="D53" s="3"/>
      <c r="E53" s="3"/>
      <c r="F53" s="3"/>
      <c r="G53" s="3"/>
      <c r="H53" s="3"/>
      <c r="I53" s="3"/>
      <c r="J53" s="3"/>
      <c r="K53" s="3"/>
      <c r="L53" s="3"/>
      <c r="M53" s="3"/>
      <c r="N53" s="3"/>
      <c r="O53" s="3"/>
      <c r="P53" s="3"/>
      <c r="Q53" s="3"/>
      <c r="R53" s="3"/>
      <c r="S53" s="3"/>
      <c r="T53" s="3"/>
      <c r="U53" s="3"/>
      <c r="V53" s="3"/>
      <c r="W53" s="3"/>
      <c r="Y53" s="14" t="s">
        <v>243</v>
      </c>
      <c r="Z53" s="14"/>
      <c r="AA53" s="3"/>
      <c r="AB53" s="3"/>
      <c r="AC53" s="3"/>
      <c r="AD53" s="3"/>
      <c r="AE53" s="3"/>
      <c r="AF53" s="3"/>
      <c r="AG53" s="3"/>
      <c r="AH53" s="3"/>
      <c r="AI53" s="3"/>
      <c r="AJ53" s="3"/>
      <c r="AK53" s="3"/>
      <c r="AL53" s="3"/>
      <c r="AM53" s="3"/>
      <c r="AN53" s="3"/>
      <c r="AO53" s="3"/>
      <c r="AP53" s="3"/>
      <c r="AQ53" s="3"/>
      <c r="AR53" s="3"/>
      <c r="AS53" s="3"/>
      <c r="AT53" s="3"/>
      <c r="AU53" s="3"/>
      <c r="AW53" s="14" t="s">
        <v>243</v>
      </c>
      <c r="AX53" s="14"/>
      <c r="AY53" s="3"/>
      <c r="AZ53" s="3"/>
      <c r="BA53" s="3"/>
      <c r="BB53" s="3"/>
      <c r="BC53" s="3"/>
      <c r="BD53" s="3"/>
      <c r="BE53" s="3"/>
      <c r="BF53" s="3"/>
      <c r="BG53" s="3"/>
      <c r="BH53" s="3"/>
      <c r="BI53" s="3"/>
      <c r="BJ53" s="3"/>
      <c r="BK53" s="3"/>
      <c r="BL53" s="3"/>
      <c r="BM53" s="3"/>
      <c r="BN53" s="3"/>
      <c r="BO53" s="3"/>
      <c r="BP53" s="3"/>
      <c r="BQ53" s="3"/>
      <c r="BR53" s="3"/>
      <c r="BS53" s="3"/>
      <c r="BU53" s="14" t="s">
        <v>243</v>
      </c>
      <c r="BV53" s="14"/>
      <c r="BW53" s="3"/>
      <c r="BX53" s="3"/>
      <c r="BY53" s="3"/>
      <c r="BZ53" s="3"/>
      <c r="CA53" s="3"/>
      <c r="CB53" s="3"/>
      <c r="CC53" s="3"/>
      <c r="CD53" s="3"/>
      <c r="CE53" s="3"/>
      <c r="CF53" s="3"/>
      <c r="CG53" s="3"/>
      <c r="CH53" s="3"/>
      <c r="CI53" s="3"/>
      <c r="CJ53" s="3"/>
      <c r="CK53" s="3"/>
      <c r="CL53" s="3"/>
      <c r="CM53" s="3"/>
      <c r="CN53" s="3"/>
      <c r="CO53" s="3"/>
      <c r="CP53" s="3"/>
      <c r="CQ53" s="3"/>
      <c r="CS53" s="14" t="s">
        <v>243</v>
      </c>
      <c r="CT53" s="14"/>
      <c r="CU53" s="3"/>
      <c r="CV53" s="3"/>
      <c r="CW53" s="3"/>
      <c r="CX53" s="3"/>
      <c r="CY53" s="3"/>
      <c r="CZ53" s="3"/>
      <c r="DA53" s="3"/>
      <c r="DB53" s="3"/>
      <c r="DC53" s="3"/>
      <c r="DD53" s="3"/>
      <c r="DE53" s="3"/>
      <c r="DF53" s="3"/>
      <c r="DG53" s="3"/>
      <c r="DH53" s="3"/>
      <c r="DI53" s="3"/>
      <c r="DJ53" s="3"/>
      <c r="DK53" s="3"/>
      <c r="DL53" s="3"/>
      <c r="DM53" s="3"/>
      <c r="DN53" s="3"/>
      <c r="DO53" s="3"/>
      <c r="DQ53" s="14" t="s">
        <v>243</v>
      </c>
      <c r="DR53" s="14"/>
      <c r="DS53" s="3"/>
      <c r="DT53" s="3"/>
      <c r="DU53" s="3"/>
      <c r="DV53" s="3"/>
      <c r="DW53" s="3"/>
      <c r="DX53" s="3"/>
      <c r="DY53" s="3"/>
      <c r="DZ53" s="3"/>
      <c r="EA53" s="1"/>
      <c r="EB53" s="1"/>
      <c r="EC53" s="1"/>
      <c r="ED53" s="1"/>
      <c r="EE53" s="1"/>
      <c r="EF53" s="1"/>
      <c r="EG53" s="1"/>
      <c r="EH53" s="1"/>
      <c r="EI53" s="1"/>
      <c r="EJ53" s="1"/>
      <c r="EK53" s="1"/>
      <c r="EL53" s="1"/>
      <c r="EM53" s="1"/>
      <c r="EO53" s="14" t="s">
        <v>243</v>
      </c>
      <c r="EP53" s="14"/>
      <c r="EQ53" s="3"/>
      <c r="ER53" s="3"/>
      <c r="ES53" s="3"/>
      <c r="ET53" s="3"/>
      <c r="EU53" s="3"/>
      <c r="EV53" s="3"/>
      <c r="EW53" s="3"/>
      <c r="EX53" s="3"/>
      <c r="EY53" s="3"/>
      <c r="EZ53" s="3"/>
      <c r="FA53" s="3"/>
      <c r="FB53" s="3"/>
      <c r="FC53" s="3"/>
      <c r="FD53" s="3"/>
      <c r="FE53" s="3"/>
      <c r="FF53" s="3"/>
      <c r="FG53" s="3"/>
      <c r="FH53" s="3"/>
      <c r="FI53" s="3"/>
      <c r="FJ53" s="3"/>
      <c r="FK53" s="3"/>
    </row>
    <row r="54" ht="14.5" spans="1:167">
      <c r="A54" s="7" t="s">
        <v>244</v>
      </c>
      <c r="B54" s="7"/>
      <c r="C54" s="3"/>
      <c r="D54" s="3"/>
      <c r="E54" s="3"/>
      <c r="F54" s="3"/>
      <c r="G54" s="3"/>
      <c r="H54" s="3"/>
      <c r="I54" s="3"/>
      <c r="J54" s="3"/>
      <c r="K54" s="3"/>
      <c r="L54" s="3"/>
      <c r="M54" s="3"/>
      <c r="N54" s="3"/>
      <c r="O54" s="3"/>
      <c r="P54" s="3"/>
      <c r="Q54" s="3"/>
      <c r="R54" s="3"/>
      <c r="S54" s="3"/>
      <c r="T54" s="3"/>
      <c r="U54" s="3"/>
      <c r="V54" s="3"/>
      <c r="W54" s="3"/>
      <c r="Y54" s="7" t="s">
        <v>244</v>
      </c>
      <c r="Z54" s="7"/>
      <c r="AA54" s="3"/>
      <c r="AB54" s="3"/>
      <c r="AC54" s="3"/>
      <c r="AD54" s="3"/>
      <c r="AE54" s="3"/>
      <c r="AF54" s="3"/>
      <c r="AG54" s="3"/>
      <c r="AH54" s="3"/>
      <c r="AI54" s="3"/>
      <c r="AJ54" s="3"/>
      <c r="AK54" s="3"/>
      <c r="AL54" s="3"/>
      <c r="AM54" s="3"/>
      <c r="AN54" s="3"/>
      <c r="AO54" s="3"/>
      <c r="AP54" s="3"/>
      <c r="AQ54" s="3"/>
      <c r="AR54" s="3"/>
      <c r="AS54" s="3"/>
      <c r="AT54" s="3"/>
      <c r="AU54" s="3"/>
      <c r="AW54" s="7" t="s">
        <v>244</v>
      </c>
      <c r="AX54" s="7"/>
      <c r="AY54" s="3"/>
      <c r="AZ54" s="3"/>
      <c r="BA54" s="3"/>
      <c r="BB54" s="3"/>
      <c r="BC54" s="3"/>
      <c r="BD54" s="3"/>
      <c r="BE54" s="3"/>
      <c r="BF54" s="3"/>
      <c r="BG54" s="3"/>
      <c r="BH54" s="3"/>
      <c r="BI54" s="3"/>
      <c r="BJ54" s="3"/>
      <c r="BK54" s="3"/>
      <c r="BL54" s="3"/>
      <c r="BM54" s="3"/>
      <c r="BN54" s="3"/>
      <c r="BO54" s="3"/>
      <c r="BP54" s="3"/>
      <c r="BQ54" s="3"/>
      <c r="BR54" s="3"/>
      <c r="BS54" s="3"/>
      <c r="BU54" s="7" t="s">
        <v>244</v>
      </c>
      <c r="BV54" s="7"/>
      <c r="BW54" s="3"/>
      <c r="BX54" s="3"/>
      <c r="BY54" s="3"/>
      <c r="BZ54" s="3"/>
      <c r="CA54" s="3"/>
      <c r="CB54" s="3"/>
      <c r="CC54" s="3"/>
      <c r="CD54" s="3"/>
      <c r="CE54" s="3"/>
      <c r="CF54" s="3"/>
      <c r="CG54" s="3"/>
      <c r="CH54" s="3"/>
      <c r="CI54" s="3"/>
      <c r="CJ54" s="3"/>
      <c r="CK54" s="3"/>
      <c r="CL54" s="3"/>
      <c r="CM54" s="3"/>
      <c r="CN54" s="3"/>
      <c r="CO54" s="3"/>
      <c r="CP54" s="3"/>
      <c r="CQ54" s="3"/>
      <c r="CS54" s="7" t="s">
        <v>244</v>
      </c>
      <c r="CT54" s="7"/>
      <c r="CU54" s="3"/>
      <c r="CV54" s="3"/>
      <c r="CW54" s="3"/>
      <c r="CX54" s="3"/>
      <c r="CY54" s="3"/>
      <c r="CZ54" s="3"/>
      <c r="DA54" s="3"/>
      <c r="DB54" s="3"/>
      <c r="DC54" s="3"/>
      <c r="DD54" s="3"/>
      <c r="DE54" s="3"/>
      <c r="DF54" s="3"/>
      <c r="DG54" s="3"/>
      <c r="DH54" s="3"/>
      <c r="DI54" s="3"/>
      <c r="DJ54" s="3"/>
      <c r="DK54" s="3"/>
      <c r="DL54" s="3"/>
      <c r="DM54" s="3"/>
      <c r="DN54" s="3"/>
      <c r="DO54" s="3"/>
      <c r="DQ54" s="7" t="s">
        <v>244</v>
      </c>
      <c r="DR54" s="7"/>
      <c r="DS54" s="3"/>
      <c r="DT54" s="3"/>
      <c r="DU54" s="3"/>
      <c r="DV54" s="3"/>
      <c r="DW54" s="3"/>
      <c r="DX54" s="3"/>
      <c r="DY54" s="3"/>
      <c r="DZ54" s="3"/>
      <c r="EA54" s="1"/>
      <c r="EB54" s="1"/>
      <c r="EC54" s="1"/>
      <c r="ED54" s="1"/>
      <c r="EE54" s="1"/>
      <c r="EF54" s="1"/>
      <c r="EG54" s="1"/>
      <c r="EH54" s="1"/>
      <c r="EI54" s="1"/>
      <c r="EJ54" s="1"/>
      <c r="EK54" s="1"/>
      <c r="EL54" s="1"/>
      <c r="EM54" s="1"/>
      <c r="EO54" s="7" t="s">
        <v>244</v>
      </c>
      <c r="EP54" s="7"/>
      <c r="EQ54" s="3"/>
      <c r="ER54" s="3"/>
      <c r="ES54" s="3"/>
      <c r="ET54" s="3"/>
      <c r="EU54" s="3"/>
      <c r="EV54" s="3"/>
      <c r="EW54" s="3"/>
      <c r="EX54" s="3"/>
      <c r="EY54" s="3"/>
      <c r="EZ54" s="3"/>
      <c r="FA54" s="3"/>
      <c r="FB54" s="3"/>
      <c r="FC54" s="3"/>
      <c r="FD54" s="3"/>
      <c r="FE54" s="3"/>
      <c r="FF54" s="3"/>
      <c r="FG54" s="3"/>
      <c r="FH54" s="3"/>
      <c r="FI54" s="3"/>
      <c r="FJ54" s="3"/>
      <c r="FK54" s="3"/>
    </row>
    <row r="55" ht="14.5" spans="1:167">
      <c r="A55" s="1"/>
      <c r="B55" s="1"/>
      <c r="C55" s="3"/>
      <c r="D55" s="3"/>
      <c r="E55" s="3"/>
      <c r="F55" s="3"/>
      <c r="G55" s="3"/>
      <c r="H55" s="3"/>
      <c r="I55" s="3"/>
      <c r="J55" s="3"/>
      <c r="K55" s="3"/>
      <c r="L55" s="3"/>
      <c r="M55" s="3"/>
      <c r="N55" s="3"/>
      <c r="O55" s="3"/>
      <c r="P55" s="3"/>
      <c r="Q55" s="3"/>
      <c r="R55" s="3"/>
      <c r="S55" s="3"/>
      <c r="T55" s="3"/>
      <c r="U55" s="3"/>
      <c r="V55" s="3"/>
      <c r="W55" s="3"/>
      <c r="Y55" s="1"/>
      <c r="Z55" s="1"/>
      <c r="AA55" s="3"/>
      <c r="AB55" s="3"/>
      <c r="AC55" s="3"/>
      <c r="AD55" s="3"/>
      <c r="AE55" s="3"/>
      <c r="AF55" s="3"/>
      <c r="AG55" s="3"/>
      <c r="AH55" s="3"/>
      <c r="AI55" s="3"/>
      <c r="AJ55" s="3"/>
      <c r="AK55" s="3"/>
      <c r="AL55" s="3"/>
      <c r="AM55" s="3"/>
      <c r="AN55" s="3"/>
      <c r="AO55" s="3"/>
      <c r="AP55" s="3"/>
      <c r="AQ55" s="3"/>
      <c r="AR55" s="3"/>
      <c r="AS55" s="3"/>
      <c r="AT55" s="3"/>
      <c r="AU55" s="3"/>
      <c r="AW55" s="1"/>
      <c r="AX55" s="1"/>
      <c r="AY55" s="3"/>
      <c r="AZ55" s="3"/>
      <c r="BA55" s="3"/>
      <c r="BB55" s="3"/>
      <c r="BC55" s="3"/>
      <c r="BD55" s="3"/>
      <c r="BE55" s="3"/>
      <c r="BF55" s="3"/>
      <c r="BG55" s="3"/>
      <c r="BH55" s="3"/>
      <c r="BI55" s="3"/>
      <c r="BJ55" s="3"/>
      <c r="BK55" s="3"/>
      <c r="BL55" s="3"/>
      <c r="BM55" s="3"/>
      <c r="BN55" s="3"/>
      <c r="BO55" s="3"/>
      <c r="BP55" s="3"/>
      <c r="BQ55" s="3"/>
      <c r="BR55" s="3"/>
      <c r="BS55" s="3"/>
      <c r="BU55" s="1"/>
      <c r="BV55" s="1"/>
      <c r="BW55" s="3"/>
      <c r="BX55" s="3"/>
      <c r="BY55" s="3"/>
      <c r="BZ55" s="3"/>
      <c r="CA55" s="3"/>
      <c r="CB55" s="3"/>
      <c r="CC55" s="3"/>
      <c r="CD55" s="3"/>
      <c r="CE55" s="3"/>
      <c r="CF55" s="3"/>
      <c r="CG55" s="3"/>
      <c r="CH55" s="3"/>
      <c r="CI55" s="3"/>
      <c r="CJ55" s="3"/>
      <c r="CK55" s="3"/>
      <c r="CL55" s="3"/>
      <c r="CM55" s="3"/>
      <c r="CN55" s="3"/>
      <c r="CO55" s="3"/>
      <c r="CP55" s="3"/>
      <c r="CQ55" s="3"/>
      <c r="CS55" s="1"/>
      <c r="CT55" s="1"/>
      <c r="CU55" s="3"/>
      <c r="CV55" s="3"/>
      <c r="CW55" s="3"/>
      <c r="CX55" s="3"/>
      <c r="CY55" s="3"/>
      <c r="CZ55" s="3"/>
      <c r="DA55" s="3"/>
      <c r="DB55" s="3"/>
      <c r="DC55" s="3"/>
      <c r="DD55" s="3"/>
      <c r="DE55" s="3"/>
      <c r="DF55" s="3"/>
      <c r="DG55" s="3"/>
      <c r="DH55" s="3"/>
      <c r="DI55" s="3"/>
      <c r="DJ55" s="3"/>
      <c r="DK55" s="3"/>
      <c r="DL55" s="3"/>
      <c r="DM55" s="3"/>
      <c r="DN55" s="3"/>
      <c r="DO55" s="3"/>
      <c r="DQ55" s="1"/>
      <c r="DR55" s="1"/>
      <c r="DS55" s="3"/>
      <c r="DT55" s="3"/>
      <c r="DU55" s="3"/>
      <c r="DV55" s="3"/>
      <c r="DW55" s="3"/>
      <c r="DX55" s="3"/>
      <c r="DY55" s="3"/>
      <c r="DZ55" s="3"/>
      <c r="EA55" s="1"/>
      <c r="EB55" s="1"/>
      <c r="EC55" s="1"/>
      <c r="ED55" s="1"/>
      <c r="EE55" s="1"/>
      <c r="EF55" s="1"/>
      <c r="EG55" s="1"/>
      <c r="EH55" s="1"/>
      <c r="EI55" s="1"/>
      <c r="EJ55" s="1"/>
      <c r="EK55" s="1"/>
      <c r="EL55" s="1"/>
      <c r="EM55" s="1"/>
      <c r="EO55" s="1"/>
      <c r="EP55" s="1"/>
      <c r="EQ55" s="3"/>
      <c r="ER55" s="3"/>
      <c r="ES55" s="3"/>
      <c r="ET55" s="3"/>
      <c r="EU55" s="3"/>
      <c r="EV55" s="3"/>
      <c r="EW55" s="3"/>
      <c r="EX55" s="3"/>
      <c r="EY55" s="3"/>
      <c r="EZ55" s="3"/>
      <c r="FA55" s="3"/>
      <c r="FB55" s="3"/>
      <c r="FC55" s="3"/>
      <c r="FD55" s="3"/>
      <c r="FE55" s="3"/>
      <c r="FF55" s="3"/>
      <c r="FG55" s="3"/>
      <c r="FH55" s="3"/>
      <c r="FI55" s="3"/>
      <c r="FJ55" s="3"/>
      <c r="FK55" s="3"/>
    </row>
    <row r="56" ht="14.5" spans="1:167">
      <c r="A56" s="1"/>
      <c r="B56" s="1"/>
      <c r="C56" s="3"/>
      <c r="D56" s="3"/>
      <c r="E56" s="3"/>
      <c r="F56" s="3"/>
      <c r="G56" s="3"/>
      <c r="H56" s="3"/>
      <c r="I56" s="3"/>
      <c r="J56" s="3"/>
      <c r="K56" s="3"/>
      <c r="L56" s="3"/>
      <c r="M56" s="3"/>
      <c r="N56" s="3"/>
      <c r="O56" s="3"/>
      <c r="P56" s="3"/>
      <c r="Q56" s="3"/>
      <c r="R56" s="3"/>
      <c r="S56" s="3"/>
      <c r="T56" s="3"/>
      <c r="U56" s="3"/>
      <c r="V56" s="3"/>
      <c r="W56" s="3"/>
      <c r="Y56" s="1"/>
      <c r="Z56" s="1"/>
      <c r="AA56" s="3"/>
      <c r="AB56" s="3"/>
      <c r="AC56" s="3"/>
      <c r="AD56" s="3"/>
      <c r="AE56" s="3"/>
      <c r="AF56" s="3"/>
      <c r="AG56" s="3"/>
      <c r="AH56" s="3"/>
      <c r="AI56" s="3"/>
      <c r="AJ56" s="3"/>
      <c r="AK56" s="3"/>
      <c r="AL56" s="3"/>
      <c r="AM56" s="3"/>
      <c r="AN56" s="3"/>
      <c r="AO56" s="3"/>
      <c r="AP56" s="3"/>
      <c r="AQ56" s="3"/>
      <c r="AR56" s="3"/>
      <c r="AS56" s="3"/>
      <c r="AT56" s="3"/>
      <c r="AU56" s="3"/>
      <c r="AW56" s="1"/>
      <c r="AX56" s="1"/>
      <c r="AY56" s="3"/>
      <c r="AZ56" s="3"/>
      <c r="BA56" s="3"/>
      <c r="BB56" s="3"/>
      <c r="BC56" s="3"/>
      <c r="BD56" s="3"/>
      <c r="BE56" s="3"/>
      <c r="BF56" s="3"/>
      <c r="BG56" s="3"/>
      <c r="BH56" s="3"/>
      <c r="BI56" s="3"/>
      <c r="BJ56" s="3"/>
      <c r="BK56" s="3"/>
      <c r="BL56" s="3"/>
      <c r="BM56" s="3"/>
      <c r="BN56" s="3"/>
      <c r="BO56" s="3"/>
      <c r="BP56" s="3"/>
      <c r="BQ56" s="3"/>
      <c r="BR56" s="3"/>
      <c r="BS56" s="3"/>
      <c r="BU56" s="1"/>
      <c r="BV56" s="1"/>
      <c r="BW56" s="3"/>
      <c r="BX56" s="3"/>
      <c r="BY56" s="3"/>
      <c r="BZ56" s="3"/>
      <c r="CA56" s="3"/>
      <c r="CB56" s="3"/>
      <c r="CC56" s="3"/>
      <c r="CD56" s="3"/>
      <c r="CE56" s="3"/>
      <c r="CF56" s="3"/>
      <c r="CG56" s="3"/>
      <c r="CH56" s="3"/>
      <c r="CI56" s="3"/>
      <c r="CJ56" s="3"/>
      <c r="CK56" s="3"/>
      <c r="CL56" s="3"/>
      <c r="CM56" s="3"/>
      <c r="CN56" s="3"/>
      <c r="CO56" s="3"/>
      <c r="CP56" s="3"/>
      <c r="CQ56" s="3"/>
      <c r="CS56" s="1"/>
      <c r="CT56" s="1"/>
      <c r="CU56" s="3"/>
      <c r="CV56" s="3"/>
      <c r="CW56" s="3"/>
      <c r="CX56" s="3"/>
      <c r="CY56" s="3"/>
      <c r="CZ56" s="3"/>
      <c r="DA56" s="3"/>
      <c r="DB56" s="3"/>
      <c r="DC56" s="3"/>
      <c r="DD56" s="3"/>
      <c r="DE56" s="3"/>
      <c r="DF56" s="3"/>
      <c r="DG56" s="3"/>
      <c r="DH56" s="3"/>
      <c r="DI56" s="3"/>
      <c r="DJ56" s="3"/>
      <c r="DK56" s="3"/>
      <c r="DL56" s="3"/>
      <c r="DM56" s="3"/>
      <c r="DN56" s="3"/>
      <c r="DO56" s="3"/>
      <c r="DQ56" s="1"/>
      <c r="DR56" s="1"/>
      <c r="DS56" s="3"/>
      <c r="DT56" s="3"/>
      <c r="DU56" s="3"/>
      <c r="DV56" s="3"/>
      <c r="DW56" s="3"/>
      <c r="DX56" s="3"/>
      <c r="DY56" s="3"/>
      <c r="DZ56" s="3"/>
      <c r="EA56" s="1"/>
      <c r="EB56" s="1"/>
      <c r="EC56" s="1"/>
      <c r="ED56" s="1"/>
      <c r="EE56" s="1"/>
      <c r="EF56" s="1"/>
      <c r="EG56" s="1"/>
      <c r="EH56" s="1"/>
      <c r="EI56" s="1"/>
      <c r="EJ56" s="1"/>
      <c r="EK56" s="1"/>
      <c r="EL56" s="1"/>
      <c r="EM56" s="1"/>
      <c r="EO56" s="1"/>
      <c r="EP56" s="1"/>
      <c r="EQ56" s="3"/>
      <c r="ER56" s="3"/>
      <c r="ES56" s="3"/>
      <c r="ET56" s="3"/>
      <c r="EU56" s="3"/>
      <c r="EV56" s="3"/>
      <c r="EW56" s="3"/>
      <c r="EX56" s="3"/>
      <c r="EY56" s="3"/>
      <c r="EZ56" s="3"/>
      <c r="FA56" s="3"/>
      <c r="FB56" s="3"/>
      <c r="FC56" s="3"/>
      <c r="FD56" s="3"/>
      <c r="FE56" s="3"/>
      <c r="FF56" s="3"/>
      <c r="FG56" s="3"/>
      <c r="FH56" s="3"/>
      <c r="FI56" s="3"/>
      <c r="FJ56" s="3"/>
      <c r="FK56" s="3"/>
    </row>
    <row r="57" ht="14.5" spans="1:167">
      <c r="A57" s="1"/>
      <c r="B57" s="1"/>
      <c r="C57" s="3"/>
      <c r="D57" s="3"/>
      <c r="E57" s="3"/>
      <c r="F57" s="3"/>
      <c r="G57" s="3"/>
      <c r="H57" s="3"/>
      <c r="I57" s="3"/>
      <c r="J57" s="3"/>
      <c r="K57" s="3"/>
      <c r="L57" s="3"/>
      <c r="M57" s="3"/>
      <c r="N57" s="3"/>
      <c r="O57" s="3"/>
      <c r="P57" s="3"/>
      <c r="Q57" s="3"/>
      <c r="R57" s="3"/>
      <c r="S57" s="3"/>
      <c r="T57" s="3"/>
      <c r="U57" s="3"/>
      <c r="V57" s="3"/>
      <c r="W57" s="3"/>
      <c r="Y57" s="1"/>
      <c r="Z57" s="1"/>
      <c r="AA57" s="3"/>
      <c r="AB57" s="3"/>
      <c r="AC57" s="3"/>
      <c r="AD57" s="3"/>
      <c r="AE57" s="3"/>
      <c r="AF57" s="3"/>
      <c r="AG57" s="3"/>
      <c r="AH57" s="3"/>
      <c r="AI57" s="3"/>
      <c r="AJ57" s="3"/>
      <c r="AK57" s="3"/>
      <c r="AL57" s="3"/>
      <c r="AM57" s="3"/>
      <c r="AN57" s="3"/>
      <c r="AO57" s="3"/>
      <c r="AP57" s="3"/>
      <c r="AQ57" s="3"/>
      <c r="AR57" s="3"/>
      <c r="AS57" s="3"/>
      <c r="AT57" s="3"/>
      <c r="AU57" s="3"/>
      <c r="AW57" s="1"/>
      <c r="AX57" s="1"/>
      <c r="AY57" s="3"/>
      <c r="AZ57" s="3"/>
      <c r="BA57" s="3"/>
      <c r="BB57" s="3"/>
      <c r="BC57" s="3"/>
      <c r="BD57" s="3"/>
      <c r="BE57" s="3"/>
      <c r="BF57" s="3"/>
      <c r="BG57" s="3"/>
      <c r="BH57" s="3"/>
      <c r="BI57" s="3"/>
      <c r="BJ57" s="3"/>
      <c r="BK57" s="3"/>
      <c r="BL57" s="3"/>
      <c r="BM57" s="3"/>
      <c r="BN57" s="3"/>
      <c r="BO57" s="3"/>
      <c r="BP57" s="3"/>
      <c r="BQ57" s="3"/>
      <c r="BR57" s="3"/>
      <c r="BS57" s="3"/>
      <c r="BU57" s="1"/>
      <c r="BV57" s="1"/>
      <c r="BW57" s="3"/>
      <c r="BX57" s="3"/>
      <c r="BY57" s="3"/>
      <c r="BZ57" s="3"/>
      <c r="CA57" s="3"/>
      <c r="CB57" s="3"/>
      <c r="CC57" s="3"/>
      <c r="CD57" s="3"/>
      <c r="CE57" s="3"/>
      <c r="CF57" s="3"/>
      <c r="CG57" s="3"/>
      <c r="CH57" s="3"/>
      <c r="CI57" s="3"/>
      <c r="CJ57" s="3"/>
      <c r="CK57" s="3"/>
      <c r="CL57" s="3"/>
      <c r="CM57" s="3"/>
      <c r="CN57" s="3"/>
      <c r="CO57" s="3"/>
      <c r="CP57" s="3"/>
      <c r="CQ57" s="3"/>
      <c r="CS57" s="1"/>
      <c r="CT57" s="1"/>
      <c r="CU57" s="3"/>
      <c r="CV57" s="3"/>
      <c r="CW57" s="3"/>
      <c r="CX57" s="3"/>
      <c r="CY57" s="3"/>
      <c r="CZ57" s="3"/>
      <c r="DA57" s="3"/>
      <c r="DB57" s="3"/>
      <c r="DC57" s="3"/>
      <c r="DD57" s="3"/>
      <c r="DE57" s="3"/>
      <c r="DF57" s="3"/>
      <c r="DG57" s="3"/>
      <c r="DH57" s="3"/>
      <c r="DI57" s="3"/>
      <c r="DJ57" s="3"/>
      <c r="DK57" s="3"/>
      <c r="DL57" s="3"/>
      <c r="DM57" s="3"/>
      <c r="DN57" s="3"/>
      <c r="DO57" s="3"/>
      <c r="DQ57" s="1"/>
      <c r="DR57" s="1"/>
      <c r="DS57" s="3"/>
      <c r="DT57" s="3"/>
      <c r="DU57" s="3"/>
      <c r="DV57" s="3"/>
      <c r="DW57" s="3"/>
      <c r="DX57" s="3"/>
      <c r="DY57" s="3"/>
      <c r="DZ57" s="3"/>
      <c r="EA57" s="1"/>
      <c r="EB57" s="1"/>
      <c r="EC57" s="1"/>
      <c r="ED57" s="1"/>
      <c r="EE57" s="1"/>
      <c r="EF57" s="1"/>
      <c r="EG57" s="1"/>
      <c r="EH57" s="1"/>
      <c r="EI57" s="1"/>
      <c r="EJ57" s="1"/>
      <c r="EK57" s="1"/>
      <c r="EL57" s="1"/>
      <c r="EM57" s="1"/>
      <c r="EO57" s="1"/>
      <c r="EP57" s="1"/>
      <c r="EQ57" s="3"/>
      <c r="ER57" s="3"/>
      <c r="ES57" s="3"/>
      <c r="ET57" s="3"/>
      <c r="EU57" s="3"/>
      <c r="EV57" s="3"/>
      <c r="EW57" s="3"/>
      <c r="EX57" s="3"/>
      <c r="EY57" s="3"/>
      <c r="EZ57" s="3"/>
      <c r="FA57" s="3"/>
      <c r="FB57" s="3"/>
      <c r="FC57" s="3"/>
      <c r="FD57" s="3"/>
      <c r="FE57" s="3"/>
      <c r="FF57" s="3"/>
      <c r="FG57" s="3"/>
      <c r="FH57" s="3"/>
      <c r="FI57" s="3"/>
      <c r="FJ57" s="3"/>
      <c r="FK57" s="3"/>
    </row>
    <row r="58" ht="14.5" spans="1:167">
      <c r="A58" s="1"/>
      <c r="B58" s="1"/>
      <c r="C58" s="3"/>
      <c r="D58" s="3"/>
      <c r="E58" s="3"/>
      <c r="F58" s="3"/>
      <c r="G58" s="3"/>
      <c r="H58" s="3"/>
      <c r="I58" s="3"/>
      <c r="J58" s="3"/>
      <c r="K58" s="3"/>
      <c r="L58" s="3"/>
      <c r="M58" s="3"/>
      <c r="N58" s="3"/>
      <c r="O58" s="3"/>
      <c r="P58" s="3"/>
      <c r="Q58" s="3"/>
      <c r="R58" s="3"/>
      <c r="S58" s="3"/>
      <c r="T58" s="3"/>
      <c r="U58" s="3"/>
      <c r="V58" s="3"/>
      <c r="W58" s="3"/>
      <c r="Y58" s="1"/>
      <c r="Z58" s="1"/>
      <c r="AA58" s="3"/>
      <c r="AB58" s="3"/>
      <c r="AC58" s="3"/>
      <c r="AD58" s="3"/>
      <c r="AE58" s="3"/>
      <c r="AF58" s="3"/>
      <c r="AG58" s="3"/>
      <c r="AH58" s="3"/>
      <c r="AI58" s="3"/>
      <c r="AJ58" s="3"/>
      <c r="AK58" s="3"/>
      <c r="AL58" s="3"/>
      <c r="AM58" s="3"/>
      <c r="AN58" s="3"/>
      <c r="AO58" s="3"/>
      <c r="AP58" s="3"/>
      <c r="AQ58" s="3"/>
      <c r="AR58" s="3"/>
      <c r="AS58" s="3"/>
      <c r="AT58" s="3"/>
      <c r="AU58" s="3"/>
      <c r="AW58" s="1"/>
      <c r="AX58" s="1"/>
      <c r="AY58" s="3"/>
      <c r="AZ58" s="3"/>
      <c r="BA58" s="3"/>
      <c r="BB58" s="3"/>
      <c r="BC58" s="3"/>
      <c r="BD58" s="3"/>
      <c r="BE58" s="3"/>
      <c r="BF58" s="3"/>
      <c r="BG58" s="3"/>
      <c r="BH58" s="3"/>
      <c r="BI58" s="3"/>
      <c r="BJ58" s="3"/>
      <c r="BK58" s="3"/>
      <c r="BL58" s="3"/>
      <c r="BM58" s="3"/>
      <c r="BN58" s="3"/>
      <c r="BO58" s="3"/>
      <c r="BP58" s="3"/>
      <c r="BQ58" s="3"/>
      <c r="BR58" s="3"/>
      <c r="BS58" s="3"/>
      <c r="BU58" s="1"/>
      <c r="BV58" s="1"/>
      <c r="BW58" s="3"/>
      <c r="BX58" s="3"/>
      <c r="BY58" s="3"/>
      <c r="BZ58" s="3"/>
      <c r="CA58" s="3"/>
      <c r="CB58" s="3"/>
      <c r="CC58" s="3"/>
      <c r="CD58" s="3"/>
      <c r="CE58" s="3"/>
      <c r="CF58" s="3"/>
      <c r="CG58" s="3"/>
      <c r="CH58" s="3"/>
      <c r="CI58" s="3"/>
      <c r="CJ58" s="3"/>
      <c r="CK58" s="3"/>
      <c r="CL58" s="3"/>
      <c r="CM58" s="3"/>
      <c r="CN58" s="3"/>
      <c r="CO58" s="3"/>
      <c r="CP58" s="3"/>
      <c r="CQ58" s="3"/>
      <c r="CS58" s="1"/>
      <c r="CT58" s="1"/>
      <c r="CU58" s="3"/>
      <c r="CV58" s="3"/>
      <c r="CW58" s="3"/>
      <c r="CX58" s="3"/>
      <c r="CY58" s="3"/>
      <c r="CZ58" s="3"/>
      <c r="DA58" s="3"/>
      <c r="DB58" s="3"/>
      <c r="DC58" s="3"/>
      <c r="DD58" s="3"/>
      <c r="DE58" s="3"/>
      <c r="DF58" s="3"/>
      <c r="DG58" s="3"/>
      <c r="DH58" s="3"/>
      <c r="DI58" s="3"/>
      <c r="DJ58" s="3"/>
      <c r="DK58" s="3"/>
      <c r="DL58" s="3"/>
      <c r="DM58" s="3"/>
      <c r="DN58" s="3"/>
      <c r="DO58" s="3"/>
      <c r="DQ58" s="1"/>
      <c r="DR58" s="1"/>
      <c r="DS58" s="3"/>
      <c r="DT58" s="3"/>
      <c r="DU58" s="3"/>
      <c r="DV58" s="3"/>
      <c r="DW58" s="3"/>
      <c r="DX58" s="3"/>
      <c r="DY58" s="3"/>
      <c r="DZ58" s="3"/>
      <c r="EA58" s="1"/>
      <c r="EB58" s="1"/>
      <c r="EC58" s="1"/>
      <c r="ED58" s="1"/>
      <c r="EE58" s="1"/>
      <c r="EF58" s="1"/>
      <c r="EG58" s="1"/>
      <c r="EH58" s="1"/>
      <c r="EI58" s="1"/>
      <c r="EJ58" s="1"/>
      <c r="EK58" s="1"/>
      <c r="EL58" s="1"/>
      <c r="EM58" s="1"/>
      <c r="EO58" s="1"/>
      <c r="EP58" s="1"/>
      <c r="EQ58" s="3"/>
      <c r="ER58" s="3"/>
      <c r="ES58" s="3"/>
      <c r="ET58" s="3"/>
      <c r="EU58" s="3"/>
      <c r="EV58" s="3"/>
      <c r="EW58" s="3"/>
      <c r="EX58" s="3"/>
      <c r="EY58" s="3"/>
      <c r="EZ58" s="3"/>
      <c r="FA58" s="3"/>
      <c r="FB58" s="3"/>
      <c r="FC58" s="3"/>
      <c r="FD58" s="3"/>
      <c r="FE58" s="3"/>
      <c r="FF58" s="3"/>
      <c r="FG58" s="3"/>
      <c r="FH58" s="3"/>
      <c r="FI58" s="3"/>
      <c r="FJ58" s="3"/>
      <c r="FK58" s="3"/>
    </row>
    <row r="59" ht="14.5" spans="1:167">
      <c r="A59" s="1"/>
      <c r="B59" s="1"/>
      <c r="C59" s="3"/>
      <c r="D59" s="3"/>
      <c r="E59" s="3"/>
      <c r="F59" s="3"/>
      <c r="G59" s="3"/>
      <c r="H59" s="3"/>
      <c r="I59" s="3"/>
      <c r="J59" s="3"/>
      <c r="K59" s="3"/>
      <c r="L59" s="3"/>
      <c r="M59" s="3"/>
      <c r="N59" s="3"/>
      <c r="O59" s="3"/>
      <c r="P59" s="3"/>
      <c r="Q59" s="3"/>
      <c r="R59" s="3"/>
      <c r="S59" s="3"/>
      <c r="T59" s="3"/>
      <c r="U59" s="3"/>
      <c r="V59" s="3"/>
      <c r="W59" s="3"/>
      <c r="Y59" s="1"/>
      <c r="Z59" s="1"/>
      <c r="AA59" s="3"/>
      <c r="AB59" s="3"/>
      <c r="AC59" s="3"/>
      <c r="AD59" s="3"/>
      <c r="AE59" s="3"/>
      <c r="AF59" s="3"/>
      <c r="AG59" s="3"/>
      <c r="AH59" s="3"/>
      <c r="AI59" s="3"/>
      <c r="AJ59" s="3"/>
      <c r="AK59" s="3"/>
      <c r="AL59" s="3"/>
      <c r="AM59" s="3"/>
      <c r="AN59" s="3"/>
      <c r="AO59" s="3"/>
      <c r="AP59" s="3"/>
      <c r="AQ59" s="3"/>
      <c r="AR59" s="3"/>
      <c r="AS59" s="3"/>
      <c r="AT59" s="3"/>
      <c r="AU59" s="3"/>
      <c r="AW59" s="1"/>
      <c r="AX59" s="1"/>
      <c r="AY59" s="3"/>
      <c r="AZ59" s="3"/>
      <c r="BA59" s="3"/>
      <c r="BB59" s="3"/>
      <c r="BC59" s="3"/>
      <c r="BD59" s="3"/>
      <c r="BE59" s="3"/>
      <c r="BF59" s="3"/>
      <c r="BG59" s="3"/>
      <c r="BH59" s="3"/>
      <c r="BI59" s="3"/>
      <c r="BJ59" s="3"/>
      <c r="BK59" s="3"/>
      <c r="BL59" s="3"/>
      <c r="BM59" s="3"/>
      <c r="BN59" s="3"/>
      <c r="BO59" s="3"/>
      <c r="BP59" s="3"/>
      <c r="BQ59" s="3"/>
      <c r="BR59" s="3"/>
      <c r="BS59" s="3"/>
      <c r="BU59" s="1"/>
      <c r="BV59" s="1"/>
      <c r="BW59" s="3"/>
      <c r="BX59" s="3"/>
      <c r="BY59" s="3"/>
      <c r="BZ59" s="3"/>
      <c r="CA59" s="3"/>
      <c r="CB59" s="3"/>
      <c r="CC59" s="3"/>
      <c r="CD59" s="3"/>
      <c r="CE59" s="3"/>
      <c r="CF59" s="3"/>
      <c r="CG59" s="3"/>
      <c r="CH59" s="3"/>
      <c r="CI59" s="3"/>
      <c r="CJ59" s="3"/>
      <c r="CK59" s="3"/>
      <c r="CL59" s="3"/>
      <c r="CM59" s="3"/>
      <c r="CN59" s="3"/>
      <c r="CO59" s="3"/>
      <c r="CP59" s="3"/>
      <c r="CQ59" s="3"/>
      <c r="CS59" s="1"/>
      <c r="CT59" s="1"/>
      <c r="CU59" s="3"/>
      <c r="CV59" s="3"/>
      <c r="CW59" s="3"/>
      <c r="CX59" s="3"/>
      <c r="CY59" s="3"/>
      <c r="CZ59" s="3"/>
      <c r="DA59" s="3"/>
      <c r="DB59" s="3"/>
      <c r="DC59" s="3"/>
      <c r="DD59" s="3"/>
      <c r="DE59" s="3"/>
      <c r="DF59" s="3"/>
      <c r="DG59" s="3"/>
      <c r="DH59" s="3"/>
      <c r="DI59" s="3"/>
      <c r="DJ59" s="3"/>
      <c r="DK59" s="3"/>
      <c r="DL59" s="3"/>
      <c r="DM59" s="3"/>
      <c r="DN59" s="3"/>
      <c r="DO59" s="3"/>
      <c r="DQ59" s="1"/>
      <c r="DR59" s="1"/>
      <c r="DS59" s="3"/>
      <c r="DT59" s="3"/>
      <c r="DU59" s="3"/>
      <c r="DV59" s="3"/>
      <c r="DW59" s="3"/>
      <c r="DX59" s="3"/>
      <c r="DY59" s="3"/>
      <c r="DZ59" s="3"/>
      <c r="EA59" s="1"/>
      <c r="EB59" s="1"/>
      <c r="EC59" s="1"/>
      <c r="ED59" s="1"/>
      <c r="EE59" s="1"/>
      <c r="EF59" s="1"/>
      <c r="EG59" s="1"/>
      <c r="EH59" s="1"/>
      <c r="EI59" s="1"/>
      <c r="EJ59" s="1"/>
      <c r="EK59" s="1"/>
      <c r="EL59" s="1"/>
      <c r="EM59" s="1"/>
      <c r="EO59" s="1"/>
      <c r="EP59" s="1"/>
      <c r="EQ59" s="3"/>
      <c r="ER59" s="3"/>
      <c r="ES59" s="3"/>
      <c r="ET59" s="3"/>
      <c r="EU59" s="3"/>
      <c r="EV59" s="3"/>
      <c r="EW59" s="3"/>
      <c r="EX59" s="3"/>
      <c r="EY59" s="3"/>
      <c r="EZ59" s="3"/>
      <c r="FA59" s="3"/>
      <c r="FB59" s="3"/>
      <c r="FC59" s="3"/>
      <c r="FD59" s="3"/>
      <c r="FE59" s="3"/>
      <c r="FF59" s="3"/>
      <c r="FG59" s="3"/>
      <c r="FH59" s="3"/>
      <c r="FI59" s="3"/>
      <c r="FJ59" s="3"/>
      <c r="FK59" s="3"/>
    </row>
    <row r="60" ht="14.5" spans="1:167">
      <c r="A60" s="1"/>
      <c r="B60" s="1"/>
      <c r="C60" s="3"/>
      <c r="D60" s="3"/>
      <c r="E60" s="3"/>
      <c r="F60" s="3"/>
      <c r="G60" s="3"/>
      <c r="H60" s="3"/>
      <c r="I60" s="3"/>
      <c r="J60" s="3"/>
      <c r="K60" s="3"/>
      <c r="L60" s="3"/>
      <c r="M60" s="3"/>
      <c r="N60" s="3"/>
      <c r="O60" s="3"/>
      <c r="P60" s="3"/>
      <c r="Q60" s="3"/>
      <c r="R60" s="3"/>
      <c r="S60" s="3"/>
      <c r="T60" s="3"/>
      <c r="U60" s="3"/>
      <c r="V60" s="3"/>
      <c r="W60" s="3"/>
      <c r="Y60" s="1"/>
      <c r="Z60" s="1"/>
      <c r="AA60" s="3"/>
      <c r="AB60" s="3"/>
      <c r="AC60" s="3"/>
      <c r="AD60" s="3"/>
      <c r="AE60" s="3"/>
      <c r="AF60" s="3"/>
      <c r="AG60" s="3"/>
      <c r="AH60" s="3"/>
      <c r="AI60" s="3"/>
      <c r="AJ60" s="3"/>
      <c r="AK60" s="3"/>
      <c r="AL60" s="3"/>
      <c r="AM60" s="3"/>
      <c r="AN60" s="3"/>
      <c r="AO60" s="3"/>
      <c r="AP60" s="3"/>
      <c r="AQ60" s="3"/>
      <c r="AR60" s="3"/>
      <c r="AS60" s="3"/>
      <c r="AT60" s="3"/>
      <c r="AU60" s="3"/>
      <c r="AW60" s="1"/>
      <c r="AX60" s="1"/>
      <c r="AY60" s="3"/>
      <c r="AZ60" s="3"/>
      <c r="BA60" s="3"/>
      <c r="BB60" s="3"/>
      <c r="BC60" s="3"/>
      <c r="BD60" s="3"/>
      <c r="BE60" s="3"/>
      <c r="BF60" s="3"/>
      <c r="BG60" s="3"/>
      <c r="BH60" s="3"/>
      <c r="BI60" s="3"/>
      <c r="BJ60" s="3"/>
      <c r="BK60" s="3"/>
      <c r="BL60" s="3"/>
      <c r="BM60" s="3"/>
      <c r="BN60" s="3"/>
      <c r="BO60" s="3"/>
      <c r="BP60" s="3"/>
      <c r="BQ60" s="3"/>
      <c r="BR60" s="3"/>
      <c r="BS60" s="3"/>
      <c r="BU60" s="1"/>
      <c r="BV60" s="1"/>
      <c r="BW60" s="3"/>
      <c r="BX60" s="3"/>
      <c r="BY60" s="3"/>
      <c r="BZ60" s="3"/>
      <c r="CA60" s="3"/>
      <c r="CB60" s="3"/>
      <c r="CC60" s="3"/>
      <c r="CD60" s="3"/>
      <c r="CE60" s="3"/>
      <c r="CF60" s="3"/>
      <c r="CG60" s="3"/>
      <c r="CH60" s="3"/>
      <c r="CI60" s="3"/>
      <c r="CJ60" s="3"/>
      <c r="CK60" s="3"/>
      <c r="CL60" s="3"/>
      <c r="CM60" s="3"/>
      <c r="CN60" s="3"/>
      <c r="CO60" s="3"/>
      <c r="CP60" s="3"/>
      <c r="CQ60" s="3"/>
      <c r="CS60" s="1"/>
      <c r="CT60" s="1"/>
      <c r="CU60" s="3"/>
      <c r="CV60" s="3"/>
      <c r="CW60" s="3"/>
      <c r="CX60" s="3"/>
      <c r="CY60" s="3"/>
      <c r="CZ60" s="3"/>
      <c r="DA60" s="3"/>
      <c r="DB60" s="3"/>
      <c r="DC60" s="3"/>
      <c r="DD60" s="3"/>
      <c r="DE60" s="3"/>
      <c r="DF60" s="3"/>
      <c r="DG60" s="3"/>
      <c r="DH60" s="3"/>
      <c r="DI60" s="3"/>
      <c r="DJ60" s="3"/>
      <c r="DK60" s="3"/>
      <c r="DL60" s="3"/>
      <c r="DM60" s="3"/>
      <c r="DN60" s="3"/>
      <c r="DO60" s="3"/>
      <c r="DQ60" s="1"/>
      <c r="DR60" s="1"/>
      <c r="DS60" s="3"/>
      <c r="DT60" s="3"/>
      <c r="DU60" s="3"/>
      <c r="DV60" s="3"/>
      <c r="DW60" s="3"/>
      <c r="DX60" s="3"/>
      <c r="DY60" s="3"/>
      <c r="DZ60" s="3"/>
      <c r="EA60" s="1"/>
      <c r="EB60" s="1"/>
      <c r="EC60" s="1"/>
      <c r="ED60" s="1"/>
      <c r="EE60" s="1"/>
      <c r="EF60" s="1"/>
      <c r="EG60" s="1"/>
      <c r="EH60" s="1"/>
      <c r="EI60" s="1"/>
      <c r="EJ60" s="1"/>
      <c r="EK60" s="1"/>
      <c r="EL60" s="1"/>
      <c r="EM60" s="1"/>
      <c r="EO60" s="1"/>
      <c r="EP60" s="1"/>
      <c r="EQ60" s="3"/>
      <c r="ER60" s="3"/>
      <c r="ES60" s="3"/>
      <c r="ET60" s="3"/>
      <c r="EU60" s="3"/>
      <c r="EV60" s="3"/>
      <c r="EW60" s="3"/>
      <c r="EX60" s="3"/>
      <c r="EY60" s="3"/>
      <c r="EZ60" s="3"/>
      <c r="FA60" s="3"/>
      <c r="FB60" s="3"/>
      <c r="FC60" s="3"/>
      <c r="FD60" s="3"/>
      <c r="FE60" s="3"/>
      <c r="FF60" s="3"/>
      <c r="FG60" s="3"/>
      <c r="FH60" s="3"/>
      <c r="FI60" s="3"/>
      <c r="FJ60" s="3"/>
      <c r="FK60" s="3"/>
    </row>
    <row r="61" ht="14.5" spans="1:167">
      <c r="A61" s="1"/>
      <c r="B61" s="1"/>
      <c r="C61" s="3"/>
      <c r="D61" s="3"/>
      <c r="E61" s="3"/>
      <c r="F61" s="3"/>
      <c r="G61" s="3"/>
      <c r="H61" s="3"/>
      <c r="I61" s="3"/>
      <c r="J61" s="3"/>
      <c r="K61" s="3"/>
      <c r="L61" s="3"/>
      <c r="M61" s="3"/>
      <c r="N61" s="3"/>
      <c r="O61" s="3"/>
      <c r="P61" s="3"/>
      <c r="Q61" s="3"/>
      <c r="R61" s="3"/>
      <c r="S61" s="3"/>
      <c r="T61" s="3"/>
      <c r="U61" s="3"/>
      <c r="V61" s="3"/>
      <c r="W61" s="3"/>
      <c r="Y61" s="1"/>
      <c r="Z61" s="1"/>
      <c r="AA61" s="3"/>
      <c r="AB61" s="3"/>
      <c r="AC61" s="3"/>
      <c r="AD61" s="3"/>
      <c r="AE61" s="3"/>
      <c r="AF61" s="3"/>
      <c r="AG61" s="3"/>
      <c r="AH61" s="3"/>
      <c r="AI61" s="3"/>
      <c r="AJ61" s="3"/>
      <c r="AK61" s="3"/>
      <c r="AL61" s="3"/>
      <c r="AM61" s="3"/>
      <c r="AN61" s="3"/>
      <c r="AO61" s="3"/>
      <c r="AP61" s="3"/>
      <c r="AQ61" s="3"/>
      <c r="AR61" s="3"/>
      <c r="AS61" s="3"/>
      <c r="AT61" s="3"/>
      <c r="AU61" s="3"/>
      <c r="AW61" s="1"/>
      <c r="AX61" s="1"/>
      <c r="AY61" s="3"/>
      <c r="AZ61" s="3"/>
      <c r="BA61" s="3"/>
      <c r="BB61" s="3"/>
      <c r="BC61" s="3"/>
      <c r="BD61" s="3"/>
      <c r="BE61" s="3"/>
      <c r="BF61" s="3"/>
      <c r="BG61" s="3"/>
      <c r="BH61" s="3"/>
      <c r="BI61" s="3"/>
      <c r="BJ61" s="3"/>
      <c r="BK61" s="3"/>
      <c r="BL61" s="3"/>
      <c r="BM61" s="3"/>
      <c r="BN61" s="3"/>
      <c r="BO61" s="3"/>
      <c r="BP61" s="3"/>
      <c r="BQ61" s="3"/>
      <c r="BR61" s="3"/>
      <c r="BS61" s="3"/>
      <c r="BU61" s="1"/>
      <c r="BV61" s="1"/>
      <c r="BW61" s="3"/>
      <c r="BX61" s="3"/>
      <c r="BY61" s="3"/>
      <c r="BZ61" s="3"/>
      <c r="CA61" s="3"/>
      <c r="CB61" s="3"/>
      <c r="CC61" s="3"/>
      <c r="CD61" s="3"/>
      <c r="CE61" s="3"/>
      <c r="CF61" s="3"/>
      <c r="CG61" s="3"/>
      <c r="CH61" s="3"/>
      <c r="CI61" s="3"/>
      <c r="CJ61" s="3"/>
      <c r="CK61" s="3"/>
      <c r="CL61" s="3"/>
      <c r="CM61" s="3"/>
      <c r="CN61" s="3"/>
      <c r="CO61" s="3"/>
      <c r="CP61" s="3"/>
      <c r="CQ61" s="3"/>
      <c r="CS61" s="1"/>
      <c r="CT61" s="1"/>
      <c r="CU61" s="3"/>
      <c r="CV61" s="3"/>
      <c r="CW61" s="3"/>
      <c r="CX61" s="3"/>
      <c r="CY61" s="3"/>
      <c r="CZ61" s="3"/>
      <c r="DA61" s="3"/>
      <c r="DB61" s="3"/>
      <c r="DC61" s="3"/>
      <c r="DD61" s="3"/>
      <c r="DE61" s="3"/>
      <c r="DF61" s="3"/>
      <c r="DG61" s="3"/>
      <c r="DH61" s="3"/>
      <c r="DI61" s="3"/>
      <c r="DJ61" s="3"/>
      <c r="DK61" s="3"/>
      <c r="DL61" s="3"/>
      <c r="DM61" s="3"/>
      <c r="DN61" s="3"/>
      <c r="DO61" s="3"/>
      <c r="DQ61" s="1"/>
      <c r="DR61" s="1"/>
      <c r="DS61" s="3"/>
      <c r="DT61" s="3"/>
      <c r="DU61" s="3"/>
      <c r="DV61" s="3"/>
      <c r="DW61" s="3"/>
      <c r="DX61" s="3"/>
      <c r="DY61" s="3"/>
      <c r="DZ61" s="3"/>
      <c r="EA61" s="1"/>
      <c r="EB61" s="1"/>
      <c r="EC61" s="1"/>
      <c r="ED61" s="1"/>
      <c r="EE61" s="1"/>
      <c r="EF61" s="1"/>
      <c r="EG61" s="1"/>
      <c r="EH61" s="1"/>
      <c r="EI61" s="1"/>
      <c r="EJ61" s="1"/>
      <c r="EK61" s="1"/>
      <c r="EL61" s="1"/>
      <c r="EM61" s="1"/>
      <c r="EO61" s="1"/>
      <c r="EP61" s="1"/>
      <c r="EQ61" s="3"/>
      <c r="ER61" s="3"/>
      <c r="ES61" s="3"/>
      <c r="ET61" s="3"/>
      <c r="EU61" s="3"/>
      <c r="EV61" s="3"/>
      <c r="EW61" s="3"/>
      <c r="EX61" s="3"/>
      <c r="EY61" s="3"/>
      <c r="EZ61" s="3"/>
      <c r="FA61" s="3"/>
      <c r="FB61" s="3"/>
      <c r="FC61" s="3"/>
      <c r="FD61" s="3"/>
      <c r="FE61" s="3"/>
      <c r="FF61" s="3"/>
      <c r="FG61" s="3"/>
      <c r="FH61" s="3"/>
      <c r="FI61" s="3"/>
      <c r="FJ61" s="3"/>
      <c r="FK61" s="3"/>
    </row>
    <row r="62" ht="14.5" spans="1:167">
      <c r="A62" s="1"/>
      <c r="B62" s="1"/>
      <c r="C62" s="3"/>
      <c r="D62" s="3"/>
      <c r="E62" s="3"/>
      <c r="F62" s="3"/>
      <c r="G62" s="3"/>
      <c r="H62" s="3"/>
      <c r="I62" s="3"/>
      <c r="J62" s="3"/>
      <c r="K62" s="3"/>
      <c r="L62" s="3"/>
      <c r="M62" s="3"/>
      <c r="N62" s="3"/>
      <c r="O62" s="3"/>
      <c r="P62" s="3"/>
      <c r="Q62" s="3"/>
      <c r="R62" s="3"/>
      <c r="S62" s="3"/>
      <c r="T62" s="3"/>
      <c r="U62" s="3"/>
      <c r="V62" s="3"/>
      <c r="W62" s="3"/>
      <c r="Y62" s="1"/>
      <c r="Z62" s="1"/>
      <c r="AA62" s="3"/>
      <c r="AB62" s="3"/>
      <c r="AC62" s="3"/>
      <c r="AD62" s="3"/>
      <c r="AE62" s="3"/>
      <c r="AF62" s="3"/>
      <c r="AG62" s="3"/>
      <c r="AH62" s="3"/>
      <c r="AI62" s="3"/>
      <c r="AJ62" s="3"/>
      <c r="AK62" s="3"/>
      <c r="AL62" s="3"/>
      <c r="AM62" s="3"/>
      <c r="AN62" s="3"/>
      <c r="AO62" s="3"/>
      <c r="AP62" s="3"/>
      <c r="AQ62" s="3"/>
      <c r="AR62" s="3"/>
      <c r="AS62" s="3"/>
      <c r="AT62" s="3"/>
      <c r="AU62" s="3"/>
      <c r="AW62" s="1"/>
      <c r="AX62" s="1"/>
      <c r="AY62" s="3"/>
      <c r="AZ62" s="3"/>
      <c r="BA62" s="3"/>
      <c r="BB62" s="3"/>
      <c r="BC62" s="3"/>
      <c r="BD62" s="3"/>
      <c r="BE62" s="3"/>
      <c r="BF62" s="3"/>
      <c r="BG62" s="3"/>
      <c r="BH62" s="3"/>
      <c r="BI62" s="3"/>
      <c r="BJ62" s="3"/>
      <c r="BK62" s="3"/>
      <c r="BL62" s="3"/>
      <c r="BM62" s="3"/>
      <c r="BN62" s="3"/>
      <c r="BO62" s="3"/>
      <c r="BP62" s="3"/>
      <c r="BQ62" s="3"/>
      <c r="BR62" s="3"/>
      <c r="BS62" s="3"/>
      <c r="BU62" s="1"/>
      <c r="BV62" s="1"/>
      <c r="BW62" s="3"/>
      <c r="BX62" s="3"/>
      <c r="BY62" s="3"/>
      <c r="BZ62" s="3"/>
      <c r="CA62" s="3"/>
      <c r="CB62" s="3"/>
      <c r="CC62" s="3"/>
      <c r="CD62" s="3"/>
      <c r="CE62" s="3"/>
      <c r="CF62" s="3"/>
      <c r="CG62" s="3"/>
      <c r="CH62" s="3"/>
      <c r="CI62" s="3"/>
      <c r="CJ62" s="3"/>
      <c r="CK62" s="3"/>
      <c r="CL62" s="3"/>
      <c r="CM62" s="3"/>
      <c r="CN62" s="3"/>
      <c r="CO62" s="3"/>
      <c r="CP62" s="3"/>
      <c r="CQ62" s="3"/>
      <c r="CS62" s="1"/>
      <c r="CT62" s="1"/>
      <c r="CU62" s="3"/>
      <c r="CV62" s="3"/>
      <c r="CW62" s="3"/>
      <c r="CX62" s="3"/>
      <c r="CY62" s="3"/>
      <c r="CZ62" s="3"/>
      <c r="DA62" s="3"/>
      <c r="DB62" s="3"/>
      <c r="DC62" s="3"/>
      <c r="DD62" s="3"/>
      <c r="DE62" s="3"/>
      <c r="DF62" s="3"/>
      <c r="DG62" s="3"/>
      <c r="DH62" s="3"/>
      <c r="DI62" s="3"/>
      <c r="DJ62" s="3"/>
      <c r="DK62" s="3"/>
      <c r="DL62" s="3"/>
      <c r="DM62" s="3"/>
      <c r="DN62" s="3"/>
      <c r="DO62" s="3"/>
      <c r="DQ62" s="1"/>
      <c r="DR62" s="1"/>
      <c r="DS62" s="3"/>
      <c r="DT62" s="3"/>
      <c r="DU62" s="3"/>
      <c r="DV62" s="3"/>
      <c r="DW62" s="3"/>
      <c r="DX62" s="3"/>
      <c r="DY62" s="3"/>
      <c r="DZ62" s="3"/>
      <c r="EA62" s="1"/>
      <c r="EB62" s="1"/>
      <c r="EC62" s="1"/>
      <c r="ED62" s="1"/>
      <c r="EE62" s="1"/>
      <c r="EF62" s="1"/>
      <c r="EG62" s="1"/>
      <c r="EH62" s="1"/>
      <c r="EI62" s="1"/>
      <c r="EJ62" s="1"/>
      <c r="EK62" s="1"/>
      <c r="EL62" s="1"/>
      <c r="EM62" s="1"/>
      <c r="EO62" s="1"/>
      <c r="EP62" s="1"/>
      <c r="EQ62" s="3"/>
      <c r="ER62" s="3"/>
      <c r="ES62" s="3"/>
      <c r="ET62" s="3"/>
      <c r="EU62" s="3"/>
      <c r="EV62" s="3"/>
      <c r="EW62" s="3"/>
      <c r="EX62" s="3"/>
      <c r="EY62" s="3"/>
      <c r="EZ62" s="3"/>
      <c r="FA62" s="3"/>
      <c r="FB62" s="3"/>
      <c r="FC62" s="3"/>
      <c r="FD62" s="3"/>
      <c r="FE62" s="3"/>
      <c r="FF62" s="3"/>
      <c r="FG62" s="3"/>
      <c r="FH62" s="3"/>
      <c r="FI62" s="3"/>
      <c r="FJ62" s="3"/>
      <c r="FK62" s="3"/>
    </row>
    <row r="63" ht="14.5" spans="1:167">
      <c r="A63" s="1"/>
      <c r="B63" s="1"/>
      <c r="C63" s="3"/>
      <c r="D63" s="3"/>
      <c r="E63" s="3"/>
      <c r="F63" s="3"/>
      <c r="G63" s="3"/>
      <c r="H63" s="3"/>
      <c r="I63" s="3"/>
      <c r="J63" s="3"/>
      <c r="K63" s="3"/>
      <c r="L63" s="3"/>
      <c r="M63" s="3"/>
      <c r="N63" s="3"/>
      <c r="O63" s="3"/>
      <c r="P63" s="3"/>
      <c r="Q63" s="3"/>
      <c r="R63" s="3"/>
      <c r="S63" s="3"/>
      <c r="T63" s="3"/>
      <c r="U63" s="3"/>
      <c r="V63" s="3"/>
      <c r="W63" s="3"/>
      <c r="Y63" s="1"/>
      <c r="Z63" s="1"/>
      <c r="AA63" s="3"/>
      <c r="AB63" s="3"/>
      <c r="AC63" s="3"/>
      <c r="AD63" s="3"/>
      <c r="AE63" s="3"/>
      <c r="AF63" s="3"/>
      <c r="AG63" s="3"/>
      <c r="AH63" s="3"/>
      <c r="AI63" s="3"/>
      <c r="AJ63" s="3"/>
      <c r="AK63" s="3"/>
      <c r="AL63" s="3"/>
      <c r="AM63" s="3"/>
      <c r="AN63" s="3"/>
      <c r="AO63" s="3"/>
      <c r="AP63" s="3"/>
      <c r="AQ63" s="3"/>
      <c r="AR63" s="3"/>
      <c r="AS63" s="3"/>
      <c r="AT63" s="3"/>
      <c r="AU63" s="3"/>
      <c r="AW63" s="1"/>
      <c r="AX63" s="1"/>
      <c r="AY63" s="3"/>
      <c r="AZ63" s="3"/>
      <c r="BA63" s="3"/>
      <c r="BB63" s="3"/>
      <c r="BC63" s="3"/>
      <c r="BD63" s="3"/>
      <c r="BE63" s="3"/>
      <c r="BF63" s="3"/>
      <c r="BG63" s="3"/>
      <c r="BH63" s="3"/>
      <c r="BI63" s="3"/>
      <c r="BJ63" s="3"/>
      <c r="BK63" s="3"/>
      <c r="BL63" s="3"/>
      <c r="BM63" s="3"/>
      <c r="BN63" s="3"/>
      <c r="BO63" s="3"/>
      <c r="BP63" s="3"/>
      <c r="BQ63" s="3"/>
      <c r="BR63" s="3"/>
      <c r="BS63" s="3"/>
      <c r="BU63" s="1"/>
      <c r="BV63" s="1"/>
      <c r="BW63" s="3"/>
      <c r="BX63" s="3"/>
      <c r="BY63" s="3"/>
      <c r="BZ63" s="3"/>
      <c r="CA63" s="3"/>
      <c r="CB63" s="3"/>
      <c r="CC63" s="3"/>
      <c r="CD63" s="3"/>
      <c r="CE63" s="3"/>
      <c r="CF63" s="3"/>
      <c r="CG63" s="3"/>
      <c r="CH63" s="3"/>
      <c r="CI63" s="3"/>
      <c r="CJ63" s="3"/>
      <c r="CK63" s="3"/>
      <c r="CL63" s="3"/>
      <c r="CM63" s="3"/>
      <c r="CN63" s="3"/>
      <c r="CO63" s="3"/>
      <c r="CP63" s="3"/>
      <c r="CQ63" s="3"/>
      <c r="CS63" s="1"/>
      <c r="CT63" s="1"/>
      <c r="CU63" s="3"/>
      <c r="CV63" s="3"/>
      <c r="CW63" s="3"/>
      <c r="CX63" s="3"/>
      <c r="CY63" s="3"/>
      <c r="CZ63" s="3"/>
      <c r="DA63" s="3"/>
      <c r="DB63" s="3"/>
      <c r="DC63" s="3"/>
      <c r="DD63" s="3"/>
      <c r="DE63" s="3"/>
      <c r="DF63" s="3"/>
      <c r="DG63" s="3"/>
      <c r="DH63" s="3"/>
      <c r="DI63" s="3"/>
      <c r="DJ63" s="3"/>
      <c r="DK63" s="3"/>
      <c r="DL63" s="3"/>
      <c r="DM63" s="3"/>
      <c r="DN63" s="3"/>
      <c r="DO63" s="3"/>
      <c r="DQ63" s="1"/>
      <c r="DR63" s="1"/>
      <c r="DS63" s="3"/>
      <c r="DT63" s="3"/>
      <c r="DU63" s="3"/>
      <c r="DV63" s="3"/>
      <c r="DW63" s="3"/>
      <c r="DX63" s="3"/>
      <c r="DY63" s="3"/>
      <c r="DZ63" s="3"/>
      <c r="EA63" s="1"/>
      <c r="EB63" s="1"/>
      <c r="EC63" s="1"/>
      <c r="ED63" s="1"/>
      <c r="EE63" s="1"/>
      <c r="EF63" s="1"/>
      <c r="EG63" s="1"/>
      <c r="EH63" s="1"/>
      <c r="EI63" s="1"/>
      <c r="EJ63" s="1"/>
      <c r="EK63" s="1"/>
      <c r="EL63" s="1"/>
      <c r="EM63" s="1"/>
      <c r="EO63" s="1"/>
      <c r="EP63" s="1"/>
      <c r="EQ63" s="3"/>
      <c r="ER63" s="3"/>
      <c r="ES63" s="3"/>
      <c r="ET63" s="3"/>
      <c r="EU63" s="3"/>
      <c r="EV63" s="3"/>
      <c r="EW63" s="3"/>
      <c r="EX63" s="3"/>
      <c r="EY63" s="3"/>
      <c r="EZ63" s="3"/>
      <c r="FA63" s="3"/>
      <c r="FB63" s="3"/>
      <c r="FC63" s="3"/>
      <c r="FD63" s="3"/>
      <c r="FE63" s="3"/>
      <c r="FF63" s="3"/>
      <c r="FG63" s="3"/>
      <c r="FH63" s="3"/>
      <c r="FI63" s="3"/>
      <c r="FJ63" s="3"/>
      <c r="FK63" s="3"/>
    </row>
    <row r="64" ht="14.5" spans="1:167">
      <c r="A64" s="1"/>
      <c r="B64" s="1"/>
      <c r="C64" s="3"/>
      <c r="D64" s="3"/>
      <c r="E64" s="3"/>
      <c r="F64" s="3"/>
      <c r="G64" s="3"/>
      <c r="H64" s="3"/>
      <c r="I64" s="3"/>
      <c r="J64" s="3"/>
      <c r="K64" s="3"/>
      <c r="L64" s="3"/>
      <c r="M64" s="3"/>
      <c r="N64" s="3"/>
      <c r="O64" s="3"/>
      <c r="P64" s="3"/>
      <c r="Q64" s="3"/>
      <c r="R64" s="3"/>
      <c r="S64" s="3"/>
      <c r="T64" s="3"/>
      <c r="U64" s="3"/>
      <c r="V64" s="3"/>
      <c r="W64" s="3"/>
      <c r="Y64" s="1"/>
      <c r="Z64" s="1"/>
      <c r="AA64" s="3"/>
      <c r="AB64" s="3"/>
      <c r="AC64" s="3"/>
      <c r="AD64" s="3"/>
      <c r="AE64" s="3"/>
      <c r="AF64" s="3"/>
      <c r="AG64" s="3"/>
      <c r="AH64" s="3"/>
      <c r="AI64" s="3"/>
      <c r="AJ64" s="3"/>
      <c r="AK64" s="3"/>
      <c r="AL64" s="3"/>
      <c r="AM64" s="3"/>
      <c r="AN64" s="3"/>
      <c r="AO64" s="3"/>
      <c r="AP64" s="3"/>
      <c r="AQ64" s="3"/>
      <c r="AR64" s="3"/>
      <c r="AS64" s="3"/>
      <c r="AT64" s="3"/>
      <c r="AU64" s="3"/>
      <c r="AW64" s="1"/>
      <c r="AX64" s="1"/>
      <c r="AY64" s="3"/>
      <c r="AZ64" s="3"/>
      <c r="BA64" s="3"/>
      <c r="BB64" s="3"/>
      <c r="BC64" s="3"/>
      <c r="BD64" s="3"/>
      <c r="BE64" s="3"/>
      <c r="BF64" s="3"/>
      <c r="BG64" s="3"/>
      <c r="BH64" s="3"/>
      <c r="BI64" s="3"/>
      <c r="BJ64" s="3"/>
      <c r="BK64" s="3"/>
      <c r="BL64" s="3"/>
      <c r="BM64" s="3"/>
      <c r="BN64" s="3"/>
      <c r="BO64" s="3"/>
      <c r="BP64" s="3"/>
      <c r="BQ64" s="3"/>
      <c r="BR64" s="3"/>
      <c r="BS64" s="3"/>
      <c r="BU64" s="1"/>
      <c r="BV64" s="1"/>
      <c r="BW64" s="3"/>
      <c r="BX64" s="3"/>
      <c r="BY64" s="3"/>
      <c r="BZ64" s="3"/>
      <c r="CA64" s="3"/>
      <c r="CB64" s="3"/>
      <c r="CC64" s="3"/>
      <c r="CD64" s="3"/>
      <c r="CE64" s="3"/>
      <c r="CF64" s="3"/>
      <c r="CG64" s="3"/>
      <c r="CH64" s="3"/>
      <c r="CI64" s="3"/>
      <c r="CJ64" s="3"/>
      <c r="CK64" s="3"/>
      <c r="CL64" s="3"/>
      <c r="CM64" s="3"/>
      <c r="CN64" s="3"/>
      <c r="CO64" s="3"/>
      <c r="CP64" s="3"/>
      <c r="CQ64" s="3"/>
      <c r="CS64" s="1"/>
      <c r="CT64" s="1"/>
      <c r="CU64" s="3"/>
      <c r="CV64" s="3"/>
      <c r="CW64" s="3"/>
      <c r="CX64" s="3"/>
      <c r="CY64" s="3"/>
      <c r="CZ64" s="3"/>
      <c r="DA64" s="3"/>
      <c r="DB64" s="3"/>
      <c r="DC64" s="3"/>
      <c r="DD64" s="3"/>
      <c r="DE64" s="3"/>
      <c r="DF64" s="3"/>
      <c r="DG64" s="3"/>
      <c r="DH64" s="3"/>
      <c r="DI64" s="3"/>
      <c r="DJ64" s="3"/>
      <c r="DK64" s="3"/>
      <c r="DL64" s="3"/>
      <c r="DM64" s="3"/>
      <c r="DN64" s="3"/>
      <c r="DO64" s="3"/>
      <c r="DQ64" s="1"/>
      <c r="DR64" s="1"/>
      <c r="DS64" s="3"/>
      <c r="DT64" s="3"/>
      <c r="DU64" s="3"/>
      <c r="DV64" s="3"/>
      <c r="DW64" s="3"/>
      <c r="DX64" s="3"/>
      <c r="DY64" s="3"/>
      <c r="DZ64" s="3"/>
      <c r="EA64" s="1"/>
      <c r="EB64" s="1"/>
      <c r="EC64" s="1"/>
      <c r="ED64" s="1"/>
      <c r="EE64" s="1"/>
      <c r="EF64" s="1"/>
      <c r="EG64" s="1"/>
      <c r="EH64" s="1"/>
      <c r="EI64" s="1"/>
      <c r="EJ64" s="1"/>
      <c r="EK64" s="1"/>
      <c r="EL64" s="1"/>
      <c r="EM64" s="1"/>
      <c r="EO64" s="1"/>
      <c r="EP64" s="1"/>
      <c r="EQ64" s="3"/>
      <c r="ER64" s="3"/>
      <c r="ES64" s="3"/>
      <c r="ET64" s="3"/>
      <c r="EU64" s="3"/>
      <c r="EV64" s="3"/>
      <c r="EW64" s="3"/>
      <c r="EX64" s="3"/>
      <c r="EY64" s="3"/>
      <c r="EZ64" s="3"/>
      <c r="FA64" s="3"/>
      <c r="FB64" s="3"/>
      <c r="FC64" s="3"/>
      <c r="FD64" s="3"/>
      <c r="FE64" s="3"/>
      <c r="FF64" s="3"/>
      <c r="FG64" s="3"/>
      <c r="FH64" s="3"/>
      <c r="FI64" s="3"/>
      <c r="FJ64" s="3"/>
      <c r="FK64" s="3"/>
    </row>
    <row r="65" ht="14.5" spans="1:167">
      <c r="A65" s="1"/>
      <c r="B65" s="1"/>
      <c r="C65" s="3"/>
      <c r="D65" s="3"/>
      <c r="E65" s="3"/>
      <c r="F65" s="3"/>
      <c r="G65" s="3"/>
      <c r="H65" s="3"/>
      <c r="I65" s="3"/>
      <c r="J65" s="3"/>
      <c r="K65" s="3"/>
      <c r="L65" s="3"/>
      <c r="M65" s="3"/>
      <c r="N65" s="3"/>
      <c r="O65" s="3"/>
      <c r="P65" s="3"/>
      <c r="Q65" s="3"/>
      <c r="R65" s="3"/>
      <c r="S65" s="3"/>
      <c r="T65" s="3"/>
      <c r="U65" s="3"/>
      <c r="V65" s="3"/>
      <c r="W65" s="3"/>
      <c r="Y65" s="1"/>
      <c r="Z65" s="1"/>
      <c r="AA65" s="3"/>
      <c r="AB65" s="3"/>
      <c r="AC65" s="3"/>
      <c r="AD65" s="3"/>
      <c r="AE65" s="3"/>
      <c r="AF65" s="3"/>
      <c r="AG65" s="3"/>
      <c r="AH65" s="3"/>
      <c r="AI65" s="3"/>
      <c r="AJ65" s="3"/>
      <c r="AK65" s="3"/>
      <c r="AL65" s="3"/>
      <c r="AM65" s="3"/>
      <c r="AN65" s="3"/>
      <c r="AO65" s="3"/>
      <c r="AP65" s="3"/>
      <c r="AQ65" s="3"/>
      <c r="AR65" s="3"/>
      <c r="AS65" s="3"/>
      <c r="AT65" s="3"/>
      <c r="AU65" s="3"/>
      <c r="AW65" s="1"/>
      <c r="AX65" s="1"/>
      <c r="AY65" s="3"/>
      <c r="AZ65" s="3"/>
      <c r="BA65" s="3"/>
      <c r="BB65" s="3"/>
      <c r="BC65" s="3"/>
      <c r="BD65" s="3"/>
      <c r="BE65" s="3"/>
      <c r="BF65" s="3"/>
      <c r="BG65" s="3"/>
      <c r="BH65" s="3"/>
      <c r="BI65" s="3"/>
      <c r="BJ65" s="3"/>
      <c r="BK65" s="3"/>
      <c r="BL65" s="3"/>
      <c r="BM65" s="3"/>
      <c r="BN65" s="3"/>
      <c r="BO65" s="3"/>
      <c r="BP65" s="3"/>
      <c r="BQ65" s="3"/>
      <c r="BR65" s="3"/>
      <c r="BS65" s="3"/>
      <c r="BU65" s="1"/>
      <c r="BV65" s="1"/>
      <c r="BW65" s="3"/>
      <c r="BX65" s="3"/>
      <c r="BY65" s="3"/>
      <c r="BZ65" s="3"/>
      <c r="CA65" s="3"/>
      <c r="CB65" s="3"/>
      <c r="CC65" s="3"/>
      <c r="CD65" s="3"/>
      <c r="CE65" s="3"/>
      <c r="CF65" s="3"/>
      <c r="CG65" s="3"/>
      <c r="CH65" s="3"/>
      <c r="CI65" s="3"/>
      <c r="CJ65" s="3"/>
      <c r="CK65" s="3"/>
      <c r="CL65" s="3"/>
      <c r="CM65" s="3"/>
      <c r="CN65" s="3"/>
      <c r="CO65" s="3"/>
      <c r="CP65" s="3"/>
      <c r="CQ65" s="3"/>
      <c r="CS65" s="1"/>
      <c r="CT65" s="1"/>
      <c r="CU65" s="3"/>
      <c r="CV65" s="3"/>
      <c r="CW65" s="3"/>
      <c r="CX65" s="3"/>
      <c r="CY65" s="3"/>
      <c r="CZ65" s="3"/>
      <c r="DA65" s="3"/>
      <c r="DB65" s="3"/>
      <c r="DC65" s="3"/>
      <c r="DD65" s="3"/>
      <c r="DE65" s="3"/>
      <c r="DF65" s="3"/>
      <c r="DG65" s="3"/>
      <c r="DH65" s="3"/>
      <c r="DI65" s="3"/>
      <c r="DJ65" s="3"/>
      <c r="DK65" s="3"/>
      <c r="DL65" s="3"/>
      <c r="DM65" s="3"/>
      <c r="DN65" s="3"/>
      <c r="DO65" s="3"/>
      <c r="DQ65" s="1"/>
      <c r="DR65" s="1"/>
      <c r="DS65" s="3"/>
      <c r="DT65" s="3"/>
      <c r="DU65" s="3"/>
      <c r="DV65" s="3"/>
      <c r="DW65" s="3"/>
      <c r="DX65" s="3"/>
      <c r="DY65" s="3"/>
      <c r="DZ65" s="3"/>
      <c r="EA65" s="1"/>
      <c r="EB65" s="1"/>
      <c r="EC65" s="1"/>
      <c r="ED65" s="1"/>
      <c r="EE65" s="1"/>
      <c r="EF65" s="1"/>
      <c r="EG65" s="1"/>
      <c r="EH65" s="1"/>
      <c r="EI65" s="1"/>
      <c r="EJ65" s="1"/>
      <c r="EK65" s="1"/>
      <c r="EL65" s="1"/>
      <c r="EM65" s="1"/>
      <c r="EO65" s="1"/>
      <c r="EP65" s="1"/>
      <c r="EQ65" s="3"/>
      <c r="ER65" s="3"/>
      <c r="ES65" s="3"/>
      <c r="ET65" s="3"/>
      <c r="EU65" s="3"/>
      <c r="EV65" s="3"/>
      <c r="EW65" s="3"/>
      <c r="EX65" s="3"/>
      <c r="EY65" s="3"/>
      <c r="EZ65" s="3"/>
      <c r="FA65" s="3"/>
      <c r="FB65" s="3"/>
      <c r="FC65" s="3"/>
      <c r="FD65" s="3"/>
      <c r="FE65" s="3"/>
      <c r="FF65" s="3"/>
      <c r="FG65" s="3"/>
      <c r="FH65" s="3"/>
      <c r="FI65" s="3"/>
      <c r="FJ65" s="3"/>
      <c r="FK65" s="3"/>
    </row>
    <row r="66" ht="14.5" spans="1:167">
      <c r="A66" s="1"/>
      <c r="B66" s="1"/>
      <c r="C66" s="3"/>
      <c r="D66" s="3"/>
      <c r="E66" s="3"/>
      <c r="F66" s="3"/>
      <c r="G66" s="3"/>
      <c r="H66" s="3"/>
      <c r="I66" s="3"/>
      <c r="J66" s="3"/>
      <c r="K66" s="3"/>
      <c r="L66" s="3"/>
      <c r="M66" s="3"/>
      <c r="N66" s="3"/>
      <c r="O66" s="3"/>
      <c r="P66" s="3"/>
      <c r="Q66" s="3"/>
      <c r="R66" s="3"/>
      <c r="S66" s="3"/>
      <c r="T66" s="3"/>
      <c r="U66" s="3"/>
      <c r="V66" s="3"/>
      <c r="W66" s="3"/>
      <c r="Y66" s="1"/>
      <c r="Z66" s="1"/>
      <c r="AA66" s="3"/>
      <c r="AB66" s="3"/>
      <c r="AC66" s="3"/>
      <c r="AD66" s="3"/>
      <c r="AE66" s="3"/>
      <c r="AF66" s="3"/>
      <c r="AG66" s="3"/>
      <c r="AH66" s="3"/>
      <c r="AI66" s="3"/>
      <c r="AJ66" s="3"/>
      <c r="AK66" s="3"/>
      <c r="AL66" s="3"/>
      <c r="AM66" s="3"/>
      <c r="AN66" s="3"/>
      <c r="AO66" s="3"/>
      <c r="AP66" s="3"/>
      <c r="AQ66" s="3"/>
      <c r="AR66" s="3"/>
      <c r="AS66" s="3"/>
      <c r="AT66" s="3"/>
      <c r="AU66" s="3"/>
      <c r="AW66" s="1"/>
      <c r="AX66" s="1"/>
      <c r="AY66" s="3"/>
      <c r="AZ66" s="3"/>
      <c r="BA66" s="3"/>
      <c r="BB66" s="3"/>
      <c r="BC66" s="3"/>
      <c r="BD66" s="3"/>
      <c r="BE66" s="3"/>
      <c r="BF66" s="3"/>
      <c r="BG66" s="3"/>
      <c r="BH66" s="3"/>
      <c r="BI66" s="3"/>
      <c r="BJ66" s="3"/>
      <c r="BK66" s="3"/>
      <c r="BL66" s="3"/>
      <c r="BM66" s="3"/>
      <c r="BN66" s="3"/>
      <c r="BO66" s="3"/>
      <c r="BP66" s="3"/>
      <c r="BQ66" s="3"/>
      <c r="BR66" s="3"/>
      <c r="BS66" s="3"/>
      <c r="BU66" s="1"/>
      <c r="BV66" s="1"/>
      <c r="BW66" s="3"/>
      <c r="BX66" s="3"/>
      <c r="BY66" s="3"/>
      <c r="BZ66" s="3"/>
      <c r="CA66" s="3"/>
      <c r="CB66" s="3"/>
      <c r="CC66" s="3"/>
      <c r="CD66" s="3"/>
      <c r="CE66" s="3"/>
      <c r="CF66" s="3"/>
      <c r="CG66" s="3"/>
      <c r="CH66" s="3"/>
      <c r="CI66" s="3"/>
      <c r="CJ66" s="3"/>
      <c r="CK66" s="3"/>
      <c r="CL66" s="3"/>
      <c r="CM66" s="3"/>
      <c r="CN66" s="3"/>
      <c r="CO66" s="3"/>
      <c r="CP66" s="3"/>
      <c r="CQ66" s="3"/>
      <c r="CS66" s="1"/>
      <c r="CT66" s="1"/>
      <c r="CU66" s="3"/>
      <c r="CV66" s="3"/>
      <c r="CW66" s="3"/>
      <c r="CX66" s="3"/>
      <c r="CY66" s="3"/>
      <c r="CZ66" s="3"/>
      <c r="DA66" s="3"/>
      <c r="DB66" s="3"/>
      <c r="DC66" s="3"/>
      <c r="DD66" s="3"/>
      <c r="DE66" s="3"/>
      <c r="DF66" s="3"/>
      <c r="DG66" s="3"/>
      <c r="DH66" s="3"/>
      <c r="DI66" s="3"/>
      <c r="DJ66" s="3"/>
      <c r="DK66" s="3"/>
      <c r="DL66" s="3"/>
      <c r="DM66" s="3"/>
      <c r="DN66" s="3"/>
      <c r="DO66" s="3"/>
      <c r="DQ66" s="1"/>
      <c r="DR66" s="1"/>
      <c r="DS66" s="3"/>
      <c r="DT66" s="3"/>
      <c r="DU66" s="3"/>
      <c r="DV66" s="3"/>
      <c r="DW66" s="3"/>
      <c r="DX66" s="3"/>
      <c r="DY66" s="3"/>
      <c r="DZ66" s="3"/>
      <c r="EA66" s="1"/>
      <c r="EB66" s="1"/>
      <c r="EC66" s="1"/>
      <c r="ED66" s="1"/>
      <c r="EE66" s="1"/>
      <c r="EF66" s="1"/>
      <c r="EG66" s="1"/>
      <c r="EH66" s="1"/>
      <c r="EI66" s="1"/>
      <c r="EJ66" s="1"/>
      <c r="EK66" s="1"/>
      <c r="EL66" s="1"/>
      <c r="EM66" s="1"/>
      <c r="EO66" s="1"/>
      <c r="EP66" s="1"/>
      <c r="EQ66" s="3"/>
      <c r="ER66" s="3"/>
      <c r="ES66" s="3"/>
      <c r="ET66" s="3"/>
      <c r="EU66" s="3"/>
      <c r="EV66" s="3"/>
      <c r="EW66" s="3"/>
      <c r="EX66" s="3"/>
      <c r="EY66" s="3"/>
      <c r="EZ66" s="3"/>
      <c r="FA66" s="3"/>
      <c r="FB66" s="3"/>
      <c r="FC66" s="3"/>
      <c r="FD66" s="3"/>
      <c r="FE66" s="3"/>
      <c r="FF66" s="3"/>
      <c r="FG66" s="3"/>
      <c r="FH66" s="3"/>
      <c r="FI66" s="3"/>
      <c r="FJ66" s="3"/>
      <c r="FK66" s="3"/>
    </row>
    <row r="67" ht="14.5" spans="1:167">
      <c r="A67" s="1"/>
      <c r="B67" s="1"/>
      <c r="C67" s="3"/>
      <c r="D67" s="3"/>
      <c r="E67" s="3"/>
      <c r="F67" s="3"/>
      <c r="G67" s="3"/>
      <c r="H67" s="3"/>
      <c r="I67" s="3"/>
      <c r="J67" s="3"/>
      <c r="K67" s="3"/>
      <c r="L67" s="3"/>
      <c r="M67" s="3"/>
      <c r="N67" s="3"/>
      <c r="O67" s="3"/>
      <c r="P67" s="3"/>
      <c r="Q67" s="3"/>
      <c r="R67" s="3"/>
      <c r="S67" s="3"/>
      <c r="T67" s="3"/>
      <c r="U67" s="3"/>
      <c r="V67" s="3"/>
      <c r="W67" s="3"/>
      <c r="Y67" s="1"/>
      <c r="Z67" s="1"/>
      <c r="AA67" s="3"/>
      <c r="AB67" s="3"/>
      <c r="AC67" s="3"/>
      <c r="AD67" s="3"/>
      <c r="AE67" s="3"/>
      <c r="AF67" s="3"/>
      <c r="AG67" s="3"/>
      <c r="AH67" s="3"/>
      <c r="AI67" s="3"/>
      <c r="AJ67" s="3"/>
      <c r="AK67" s="3"/>
      <c r="AL67" s="3"/>
      <c r="AM67" s="3"/>
      <c r="AN67" s="3"/>
      <c r="AO67" s="3"/>
      <c r="AP67" s="3"/>
      <c r="AQ67" s="3"/>
      <c r="AR67" s="3"/>
      <c r="AS67" s="3"/>
      <c r="AT67" s="3"/>
      <c r="AU67" s="3"/>
      <c r="AW67" s="1"/>
      <c r="AX67" s="1"/>
      <c r="AY67" s="3"/>
      <c r="AZ67" s="3"/>
      <c r="BA67" s="3"/>
      <c r="BB67" s="3"/>
      <c r="BC67" s="3"/>
      <c r="BD67" s="3"/>
      <c r="BE67" s="3"/>
      <c r="BF67" s="3"/>
      <c r="BG67" s="3"/>
      <c r="BH67" s="3"/>
      <c r="BI67" s="3"/>
      <c r="BJ67" s="3"/>
      <c r="BK67" s="3"/>
      <c r="BL67" s="3"/>
      <c r="BM67" s="3"/>
      <c r="BN67" s="3"/>
      <c r="BO67" s="3"/>
      <c r="BP67" s="3"/>
      <c r="BQ67" s="3"/>
      <c r="BR67" s="3"/>
      <c r="BS67" s="3"/>
      <c r="BU67" s="1"/>
      <c r="BV67" s="1"/>
      <c r="BW67" s="3"/>
      <c r="BX67" s="3"/>
      <c r="BY67" s="3"/>
      <c r="BZ67" s="3"/>
      <c r="CA67" s="3"/>
      <c r="CB67" s="3"/>
      <c r="CC67" s="3"/>
      <c r="CD67" s="3"/>
      <c r="CE67" s="3"/>
      <c r="CF67" s="3"/>
      <c r="CG67" s="3"/>
      <c r="CH67" s="3"/>
      <c r="CI67" s="3"/>
      <c r="CJ67" s="3"/>
      <c r="CK67" s="3"/>
      <c r="CL67" s="3"/>
      <c r="CM67" s="3"/>
      <c r="CN67" s="3"/>
      <c r="CO67" s="3"/>
      <c r="CP67" s="3"/>
      <c r="CQ67" s="3"/>
      <c r="CS67" s="1"/>
      <c r="CT67" s="1"/>
      <c r="CU67" s="3"/>
      <c r="CV67" s="3"/>
      <c r="CW67" s="3"/>
      <c r="CX67" s="3"/>
      <c r="CY67" s="3"/>
      <c r="CZ67" s="3"/>
      <c r="DA67" s="3"/>
      <c r="DB67" s="3"/>
      <c r="DC67" s="3"/>
      <c r="DD67" s="3"/>
      <c r="DE67" s="3"/>
      <c r="DF67" s="3"/>
      <c r="DG67" s="3"/>
      <c r="DH67" s="3"/>
      <c r="DI67" s="3"/>
      <c r="DJ67" s="3"/>
      <c r="DK67" s="3"/>
      <c r="DL67" s="3"/>
      <c r="DM67" s="3"/>
      <c r="DN67" s="3"/>
      <c r="DO67" s="3"/>
      <c r="DQ67" s="1"/>
      <c r="DR67" s="1"/>
      <c r="DS67" s="3"/>
      <c r="DT67" s="3"/>
      <c r="DU67" s="3"/>
      <c r="DV67" s="3"/>
      <c r="DW67" s="3"/>
      <c r="DX67" s="3"/>
      <c r="DY67" s="3"/>
      <c r="DZ67" s="3"/>
      <c r="EA67" s="1"/>
      <c r="EB67" s="1"/>
      <c r="EC67" s="1"/>
      <c r="ED67" s="1"/>
      <c r="EE67" s="1"/>
      <c r="EF67" s="1"/>
      <c r="EG67" s="1"/>
      <c r="EH67" s="1"/>
      <c r="EI67" s="1"/>
      <c r="EJ67" s="1"/>
      <c r="EK67" s="1"/>
      <c r="EL67" s="1"/>
      <c r="EM67" s="1"/>
      <c r="EO67" s="1"/>
      <c r="EP67" s="1"/>
      <c r="EQ67" s="3"/>
      <c r="ER67" s="3"/>
      <c r="ES67" s="3"/>
      <c r="ET67" s="3"/>
      <c r="EU67" s="3"/>
      <c r="EV67" s="3"/>
      <c r="EW67" s="3"/>
      <c r="EX67" s="3"/>
      <c r="EY67" s="3"/>
      <c r="EZ67" s="3"/>
      <c r="FA67" s="3"/>
      <c r="FB67" s="3"/>
      <c r="FC67" s="3"/>
      <c r="FD67" s="3"/>
      <c r="FE67" s="3"/>
      <c r="FF67" s="3"/>
      <c r="FG67" s="3"/>
      <c r="FH67" s="3"/>
      <c r="FI67" s="3"/>
      <c r="FJ67" s="3"/>
      <c r="FK67" s="3"/>
    </row>
    <row r="68" ht="14.5" spans="1:167">
      <c r="A68" s="1"/>
      <c r="B68" s="1"/>
      <c r="C68" s="3"/>
      <c r="D68" s="3"/>
      <c r="E68" s="3"/>
      <c r="F68" s="3"/>
      <c r="G68" s="3"/>
      <c r="H68" s="3"/>
      <c r="I68" s="3"/>
      <c r="J68" s="3"/>
      <c r="K68" s="3"/>
      <c r="L68" s="3"/>
      <c r="M68" s="3"/>
      <c r="N68" s="3"/>
      <c r="O68" s="3"/>
      <c r="P68" s="3"/>
      <c r="Q68" s="3"/>
      <c r="R68" s="3"/>
      <c r="S68" s="3"/>
      <c r="T68" s="3"/>
      <c r="U68" s="3"/>
      <c r="V68" s="3"/>
      <c r="W68" s="3"/>
      <c r="Y68" s="1"/>
      <c r="Z68" s="1"/>
      <c r="AA68" s="3"/>
      <c r="AB68" s="3"/>
      <c r="AC68" s="3"/>
      <c r="AD68" s="3"/>
      <c r="AE68" s="3"/>
      <c r="AF68" s="3"/>
      <c r="AG68" s="3"/>
      <c r="AH68" s="3"/>
      <c r="AI68" s="3"/>
      <c r="AJ68" s="3"/>
      <c r="AK68" s="3"/>
      <c r="AL68" s="3"/>
      <c r="AM68" s="3"/>
      <c r="AN68" s="3"/>
      <c r="AO68" s="3"/>
      <c r="AP68" s="3"/>
      <c r="AQ68" s="3"/>
      <c r="AR68" s="3"/>
      <c r="AS68" s="3"/>
      <c r="AT68" s="3"/>
      <c r="AU68" s="3"/>
      <c r="AW68" s="1"/>
      <c r="AX68" s="1"/>
      <c r="AY68" s="3"/>
      <c r="AZ68" s="3"/>
      <c r="BA68" s="3"/>
      <c r="BB68" s="3"/>
      <c r="BC68" s="3"/>
      <c r="BD68" s="3"/>
      <c r="BE68" s="3"/>
      <c r="BF68" s="3"/>
      <c r="BG68" s="3"/>
      <c r="BH68" s="3"/>
      <c r="BI68" s="3"/>
      <c r="BJ68" s="3"/>
      <c r="BK68" s="3"/>
      <c r="BL68" s="3"/>
      <c r="BM68" s="3"/>
      <c r="BN68" s="3"/>
      <c r="BO68" s="3"/>
      <c r="BP68" s="3"/>
      <c r="BQ68" s="3"/>
      <c r="BR68" s="3"/>
      <c r="BS68" s="3"/>
      <c r="BU68" s="1"/>
      <c r="BV68" s="1"/>
      <c r="BW68" s="3"/>
      <c r="BX68" s="3"/>
      <c r="BY68" s="3"/>
      <c r="BZ68" s="3"/>
      <c r="CA68" s="3"/>
      <c r="CB68" s="3"/>
      <c r="CC68" s="3"/>
      <c r="CD68" s="3"/>
      <c r="CE68" s="3"/>
      <c r="CF68" s="3"/>
      <c r="CG68" s="3"/>
      <c r="CH68" s="3"/>
      <c r="CI68" s="3"/>
      <c r="CJ68" s="3"/>
      <c r="CK68" s="3"/>
      <c r="CL68" s="3"/>
      <c r="CM68" s="3"/>
      <c r="CN68" s="3"/>
      <c r="CO68" s="3"/>
      <c r="CP68" s="3"/>
      <c r="CQ68" s="3"/>
      <c r="CS68" s="1"/>
      <c r="CT68" s="1"/>
      <c r="CU68" s="3"/>
      <c r="CV68" s="3"/>
      <c r="CW68" s="3"/>
      <c r="CX68" s="3"/>
      <c r="CY68" s="3"/>
      <c r="CZ68" s="3"/>
      <c r="DA68" s="3"/>
      <c r="DB68" s="3"/>
      <c r="DC68" s="3"/>
      <c r="DD68" s="3"/>
      <c r="DE68" s="3"/>
      <c r="DF68" s="3"/>
      <c r="DG68" s="3"/>
      <c r="DH68" s="3"/>
      <c r="DI68" s="3"/>
      <c r="DJ68" s="3"/>
      <c r="DK68" s="3"/>
      <c r="DL68" s="3"/>
      <c r="DM68" s="3"/>
      <c r="DN68" s="3"/>
      <c r="DO68" s="3"/>
      <c r="DQ68" s="1"/>
      <c r="DR68" s="1"/>
      <c r="DS68" s="3"/>
      <c r="DT68" s="3"/>
      <c r="DU68" s="3"/>
      <c r="DV68" s="3"/>
      <c r="DW68" s="3"/>
      <c r="DX68" s="3"/>
      <c r="DY68" s="3"/>
      <c r="DZ68" s="3"/>
      <c r="EA68" s="1"/>
      <c r="EB68" s="1"/>
      <c r="EC68" s="1"/>
      <c r="ED68" s="1"/>
      <c r="EE68" s="1"/>
      <c r="EF68" s="1"/>
      <c r="EG68" s="1"/>
      <c r="EH68" s="1"/>
      <c r="EI68" s="1"/>
      <c r="EJ68" s="1"/>
      <c r="EK68" s="1"/>
      <c r="EL68" s="1"/>
      <c r="EM68" s="1"/>
      <c r="EO68" s="1"/>
      <c r="EP68" s="1"/>
      <c r="EQ68" s="3"/>
      <c r="ER68" s="3"/>
      <c r="ES68" s="3"/>
      <c r="ET68" s="3"/>
      <c r="EU68" s="3"/>
      <c r="EV68" s="3"/>
      <c r="EW68" s="3"/>
      <c r="EX68" s="3"/>
      <c r="EY68" s="3"/>
      <c r="EZ68" s="3"/>
      <c r="FA68" s="3"/>
      <c r="FB68" s="3"/>
      <c r="FC68" s="3"/>
      <c r="FD68" s="3"/>
      <c r="FE68" s="3"/>
      <c r="FF68" s="3"/>
      <c r="FG68" s="3"/>
      <c r="FH68" s="3"/>
      <c r="FI68" s="3"/>
      <c r="FJ68" s="3"/>
      <c r="FK68" s="3"/>
    </row>
    <row r="69" ht="14.5" spans="1:167">
      <c r="A69" s="1"/>
      <c r="B69" s="1"/>
      <c r="C69" s="3"/>
      <c r="D69" s="3"/>
      <c r="E69" s="3"/>
      <c r="F69" s="3"/>
      <c r="G69" s="3"/>
      <c r="H69" s="3"/>
      <c r="I69" s="3"/>
      <c r="J69" s="3"/>
      <c r="K69" s="3"/>
      <c r="L69" s="3"/>
      <c r="M69" s="3"/>
      <c r="N69" s="3"/>
      <c r="O69" s="3"/>
      <c r="P69" s="3"/>
      <c r="Q69" s="3"/>
      <c r="R69" s="3"/>
      <c r="S69" s="3"/>
      <c r="T69" s="3"/>
      <c r="U69" s="3"/>
      <c r="V69" s="3"/>
      <c r="W69" s="3"/>
      <c r="Y69" s="1"/>
      <c r="Z69" s="1"/>
      <c r="AA69" s="3"/>
      <c r="AB69" s="3"/>
      <c r="AC69" s="3"/>
      <c r="AD69" s="3"/>
      <c r="AE69" s="3"/>
      <c r="AF69" s="3"/>
      <c r="AG69" s="3"/>
      <c r="AH69" s="3"/>
      <c r="AI69" s="3"/>
      <c r="AJ69" s="3"/>
      <c r="AK69" s="3"/>
      <c r="AL69" s="3"/>
      <c r="AM69" s="3"/>
      <c r="AN69" s="3"/>
      <c r="AO69" s="3"/>
      <c r="AP69" s="3"/>
      <c r="AQ69" s="3"/>
      <c r="AR69" s="3"/>
      <c r="AS69" s="3"/>
      <c r="AT69" s="3"/>
      <c r="AU69" s="3"/>
      <c r="AW69" s="1"/>
      <c r="AX69" s="1"/>
      <c r="AY69" s="3"/>
      <c r="AZ69" s="3"/>
      <c r="BA69" s="3"/>
      <c r="BB69" s="3"/>
      <c r="BC69" s="3"/>
      <c r="BD69" s="3"/>
      <c r="BE69" s="3"/>
      <c r="BF69" s="3"/>
      <c r="BG69" s="3"/>
      <c r="BH69" s="3"/>
      <c r="BI69" s="3"/>
      <c r="BJ69" s="3"/>
      <c r="BK69" s="3"/>
      <c r="BL69" s="3"/>
      <c r="BM69" s="3"/>
      <c r="BN69" s="3"/>
      <c r="BO69" s="3"/>
      <c r="BP69" s="3"/>
      <c r="BQ69" s="3"/>
      <c r="BR69" s="3"/>
      <c r="BS69" s="3"/>
      <c r="BU69" s="1"/>
      <c r="BV69" s="1"/>
      <c r="BW69" s="3"/>
      <c r="BX69" s="3"/>
      <c r="BY69" s="3"/>
      <c r="BZ69" s="3"/>
      <c r="CA69" s="3"/>
      <c r="CB69" s="3"/>
      <c r="CC69" s="3"/>
      <c r="CD69" s="3"/>
      <c r="CE69" s="3"/>
      <c r="CF69" s="3"/>
      <c r="CG69" s="3"/>
      <c r="CH69" s="3"/>
      <c r="CI69" s="3"/>
      <c r="CJ69" s="3"/>
      <c r="CK69" s="3"/>
      <c r="CL69" s="3"/>
      <c r="CM69" s="3"/>
      <c r="CN69" s="3"/>
      <c r="CO69" s="3"/>
      <c r="CP69" s="3"/>
      <c r="CQ69" s="3"/>
      <c r="CS69" s="1"/>
      <c r="CT69" s="1"/>
      <c r="CU69" s="3"/>
      <c r="CV69" s="3"/>
      <c r="CW69" s="3"/>
      <c r="CX69" s="3"/>
      <c r="CY69" s="3"/>
      <c r="CZ69" s="3"/>
      <c r="DA69" s="3"/>
      <c r="DB69" s="3"/>
      <c r="DC69" s="3"/>
      <c r="DD69" s="3"/>
      <c r="DE69" s="3"/>
      <c r="DF69" s="3"/>
      <c r="DG69" s="3"/>
      <c r="DH69" s="3"/>
      <c r="DI69" s="3"/>
      <c r="DJ69" s="3"/>
      <c r="DK69" s="3"/>
      <c r="DL69" s="3"/>
      <c r="DM69" s="3"/>
      <c r="DN69" s="3"/>
      <c r="DO69" s="3"/>
      <c r="DQ69" s="1"/>
      <c r="DR69" s="1"/>
      <c r="DS69" s="3"/>
      <c r="DT69" s="3"/>
      <c r="DU69" s="3"/>
      <c r="DV69" s="3"/>
      <c r="DW69" s="3"/>
      <c r="DX69" s="3"/>
      <c r="DY69" s="3"/>
      <c r="DZ69" s="3"/>
      <c r="EA69" s="1"/>
      <c r="EB69" s="1"/>
      <c r="EC69" s="1"/>
      <c r="ED69" s="1"/>
      <c r="EE69" s="1"/>
      <c r="EF69" s="1"/>
      <c r="EG69" s="1"/>
      <c r="EH69" s="1"/>
      <c r="EI69" s="1"/>
      <c r="EJ69" s="1"/>
      <c r="EK69" s="1"/>
      <c r="EL69" s="1"/>
      <c r="EM69" s="1"/>
      <c r="EO69" s="1"/>
      <c r="EP69" s="1"/>
      <c r="EQ69" s="3"/>
      <c r="ER69" s="3"/>
      <c r="ES69" s="3"/>
      <c r="ET69" s="3"/>
      <c r="EU69" s="3"/>
      <c r="EV69" s="3"/>
      <c r="EW69" s="3"/>
      <c r="EX69" s="3"/>
      <c r="EY69" s="3"/>
      <c r="EZ69" s="3"/>
      <c r="FA69" s="3"/>
      <c r="FB69" s="3"/>
      <c r="FC69" s="3"/>
      <c r="FD69" s="3"/>
      <c r="FE69" s="3"/>
      <c r="FF69" s="3"/>
      <c r="FG69" s="3"/>
      <c r="FH69" s="3"/>
      <c r="FI69" s="3"/>
      <c r="FJ69" s="3"/>
      <c r="FK69" s="3"/>
    </row>
    <row r="70" ht="14.5" spans="1:167">
      <c r="A70" s="1"/>
      <c r="B70" s="1"/>
      <c r="C70" s="3"/>
      <c r="D70" s="3"/>
      <c r="E70" s="3"/>
      <c r="F70" s="3"/>
      <c r="G70" s="3"/>
      <c r="H70" s="3"/>
      <c r="I70" s="3"/>
      <c r="J70" s="3"/>
      <c r="K70" s="3"/>
      <c r="L70" s="3"/>
      <c r="M70" s="3"/>
      <c r="N70" s="3"/>
      <c r="O70" s="3"/>
      <c r="P70" s="3"/>
      <c r="Q70" s="3"/>
      <c r="R70" s="3"/>
      <c r="S70" s="3"/>
      <c r="T70" s="3"/>
      <c r="U70" s="3"/>
      <c r="V70" s="3"/>
      <c r="W70" s="3"/>
      <c r="Y70" s="1"/>
      <c r="Z70" s="1"/>
      <c r="AA70" s="3"/>
      <c r="AB70" s="3"/>
      <c r="AC70" s="3"/>
      <c r="AD70" s="3"/>
      <c r="AE70" s="3"/>
      <c r="AF70" s="3"/>
      <c r="AG70" s="3"/>
      <c r="AH70" s="3"/>
      <c r="AI70" s="3"/>
      <c r="AJ70" s="3"/>
      <c r="AK70" s="3"/>
      <c r="AL70" s="3"/>
      <c r="AM70" s="3"/>
      <c r="AN70" s="3"/>
      <c r="AO70" s="3"/>
      <c r="AP70" s="3"/>
      <c r="AQ70" s="3"/>
      <c r="AR70" s="3"/>
      <c r="AS70" s="3"/>
      <c r="AT70" s="3"/>
      <c r="AU70" s="3"/>
      <c r="AW70" s="1"/>
      <c r="AX70" s="1"/>
      <c r="AY70" s="3"/>
      <c r="AZ70" s="3"/>
      <c r="BA70" s="3"/>
      <c r="BB70" s="3"/>
      <c r="BC70" s="3"/>
      <c r="BD70" s="3"/>
      <c r="BE70" s="3"/>
      <c r="BF70" s="3"/>
      <c r="BG70" s="3"/>
      <c r="BH70" s="3"/>
      <c r="BI70" s="3"/>
      <c r="BJ70" s="3"/>
      <c r="BK70" s="3"/>
      <c r="BL70" s="3"/>
      <c r="BM70" s="3"/>
      <c r="BN70" s="3"/>
      <c r="BO70" s="3"/>
      <c r="BP70" s="3"/>
      <c r="BQ70" s="3"/>
      <c r="BR70" s="3"/>
      <c r="BS70" s="3"/>
      <c r="BU70" s="1"/>
      <c r="BV70" s="1"/>
      <c r="BW70" s="3"/>
      <c r="BX70" s="3"/>
      <c r="BY70" s="3"/>
      <c r="BZ70" s="3"/>
      <c r="CA70" s="3"/>
      <c r="CB70" s="3"/>
      <c r="CC70" s="3"/>
      <c r="CD70" s="3"/>
      <c r="CE70" s="3"/>
      <c r="CF70" s="3"/>
      <c r="CG70" s="3"/>
      <c r="CH70" s="3"/>
      <c r="CI70" s="3"/>
      <c r="CJ70" s="3"/>
      <c r="CK70" s="3"/>
      <c r="CL70" s="3"/>
      <c r="CM70" s="3"/>
      <c r="CN70" s="3"/>
      <c r="CO70" s="3"/>
      <c r="CP70" s="3"/>
      <c r="CQ70" s="3"/>
      <c r="CS70" s="1"/>
      <c r="CT70" s="1"/>
      <c r="CU70" s="3"/>
      <c r="CV70" s="3"/>
      <c r="CW70" s="3"/>
      <c r="CX70" s="3"/>
      <c r="CY70" s="3"/>
      <c r="CZ70" s="3"/>
      <c r="DA70" s="3"/>
      <c r="DB70" s="3"/>
      <c r="DC70" s="3"/>
      <c r="DD70" s="3"/>
      <c r="DE70" s="3"/>
      <c r="DF70" s="3"/>
      <c r="DG70" s="3"/>
      <c r="DH70" s="3"/>
      <c r="DI70" s="3"/>
      <c r="DJ70" s="3"/>
      <c r="DK70" s="3"/>
      <c r="DL70" s="3"/>
      <c r="DM70" s="3"/>
      <c r="DN70" s="3"/>
      <c r="DO70" s="3"/>
      <c r="DQ70" s="1"/>
      <c r="DR70" s="1"/>
      <c r="DS70" s="3"/>
      <c r="DT70" s="3"/>
      <c r="DU70" s="3"/>
      <c r="DV70" s="3"/>
      <c r="DW70" s="3"/>
      <c r="DX70" s="3"/>
      <c r="DY70" s="3"/>
      <c r="DZ70" s="3"/>
      <c r="EA70" s="1"/>
      <c r="EB70" s="1"/>
      <c r="EC70" s="1"/>
      <c r="ED70" s="1"/>
      <c r="EE70" s="1"/>
      <c r="EF70" s="1"/>
      <c r="EG70" s="1"/>
      <c r="EH70" s="1"/>
      <c r="EI70" s="1"/>
      <c r="EJ70" s="1"/>
      <c r="EK70" s="1"/>
      <c r="EL70" s="1"/>
      <c r="EM70" s="1"/>
      <c r="EO70" s="1"/>
      <c r="EP70" s="1"/>
      <c r="EQ70" s="3"/>
      <c r="ER70" s="3"/>
      <c r="ES70" s="3"/>
      <c r="ET70" s="3"/>
      <c r="EU70" s="3"/>
      <c r="EV70" s="3"/>
      <c r="EW70" s="3"/>
      <c r="EX70" s="3"/>
      <c r="EY70" s="3"/>
      <c r="EZ70" s="3"/>
      <c r="FA70" s="3"/>
      <c r="FB70" s="3"/>
      <c r="FC70" s="3"/>
      <c r="FD70" s="3"/>
      <c r="FE70" s="3"/>
      <c r="FF70" s="3"/>
      <c r="FG70" s="3"/>
      <c r="FH70" s="3"/>
      <c r="FI70" s="3"/>
      <c r="FJ70" s="3"/>
      <c r="FK70" s="3"/>
    </row>
    <row r="71" ht="14.5" spans="1:167">
      <c r="A71" s="1"/>
      <c r="B71" s="1"/>
      <c r="C71" s="3"/>
      <c r="D71" s="3"/>
      <c r="E71" s="3"/>
      <c r="F71" s="3"/>
      <c r="G71" s="3"/>
      <c r="H71" s="3"/>
      <c r="I71" s="3"/>
      <c r="J71" s="3"/>
      <c r="K71" s="3"/>
      <c r="L71" s="3"/>
      <c r="M71" s="3"/>
      <c r="N71" s="3"/>
      <c r="O71" s="3"/>
      <c r="P71" s="3"/>
      <c r="Q71" s="3"/>
      <c r="R71" s="3"/>
      <c r="S71" s="3"/>
      <c r="T71" s="3"/>
      <c r="U71" s="3"/>
      <c r="V71" s="3"/>
      <c r="W71" s="3"/>
      <c r="Y71" s="1"/>
      <c r="Z71" s="1"/>
      <c r="AA71" s="3"/>
      <c r="AB71" s="3"/>
      <c r="AC71" s="3"/>
      <c r="AD71" s="3"/>
      <c r="AE71" s="3"/>
      <c r="AF71" s="3"/>
      <c r="AG71" s="3"/>
      <c r="AH71" s="3"/>
      <c r="AI71" s="3"/>
      <c r="AJ71" s="3"/>
      <c r="AK71" s="3"/>
      <c r="AL71" s="3"/>
      <c r="AM71" s="3"/>
      <c r="AN71" s="3"/>
      <c r="AO71" s="3"/>
      <c r="AP71" s="3"/>
      <c r="AQ71" s="3"/>
      <c r="AR71" s="3"/>
      <c r="AS71" s="3"/>
      <c r="AT71" s="3"/>
      <c r="AU71" s="3"/>
      <c r="AW71" s="1"/>
      <c r="AX71" s="1"/>
      <c r="AY71" s="3"/>
      <c r="AZ71" s="3"/>
      <c r="BA71" s="3"/>
      <c r="BB71" s="3"/>
      <c r="BC71" s="3"/>
      <c r="BD71" s="3"/>
      <c r="BE71" s="3"/>
      <c r="BF71" s="3"/>
      <c r="BG71" s="3"/>
      <c r="BH71" s="3"/>
      <c r="BI71" s="3"/>
      <c r="BJ71" s="3"/>
      <c r="BK71" s="3"/>
      <c r="BL71" s="3"/>
      <c r="BM71" s="3"/>
      <c r="BN71" s="3"/>
      <c r="BO71" s="3"/>
      <c r="BP71" s="3"/>
      <c r="BQ71" s="3"/>
      <c r="BR71" s="3"/>
      <c r="BS71" s="3"/>
      <c r="BU71" s="1"/>
      <c r="BV71" s="1"/>
      <c r="BW71" s="3"/>
      <c r="BX71" s="3"/>
      <c r="BY71" s="3"/>
      <c r="BZ71" s="3"/>
      <c r="CA71" s="3"/>
      <c r="CB71" s="3"/>
      <c r="CC71" s="3"/>
      <c r="CD71" s="3"/>
      <c r="CE71" s="3"/>
      <c r="CF71" s="3"/>
      <c r="CG71" s="3"/>
      <c r="CH71" s="3"/>
      <c r="CI71" s="3"/>
      <c r="CJ71" s="3"/>
      <c r="CK71" s="3"/>
      <c r="CL71" s="3"/>
      <c r="CM71" s="3"/>
      <c r="CN71" s="3"/>
      <c r="CO71" s="3"/>
      <c r="CP71" s="3"/>
      <c r="CQ71" s="3"/>
      <c r="CS71" s="1"/>
      <c r="CT71" s="1"/>
      <c r="CU71" s="3"/>
      <c r="CV71" s="3"/>
      <c r="CW71" s="3"/>
      <c r="CX71" s="3"/>
      <c r="CY71" s="3"/>
      <c r="CZ71" s="3"/>
      <c r="DA71" s="3"/>
      <c r="DB71" s="3"/>
      <c r="DC71" s="3"/>
      <c r="DD71" s="3"/>
      <c r="DE71" s="3"/>
      <c r="DF71" s="3"/>
      <c r="DG71" s="3"/>
      <c r="DH71" s="3"/>
      <c r="DI71" s="3"/>
      <c r="DJ71" s="3"/>
      <c r="DK71" s="3"/>
      <c r="DL71" s="3"/>
      <c r="DM71" s="3"/>
      <c r="DN71" s="3"/>
      <c r="DO71" s="3"/>
      <c r="DQ71" s="1"/>
      <c r="DR71" s="1"/>
      <c r="DS71" s="3"/>
      <c r="DT71" s="3"/>
      <c r="DU71" s="3"/>
      <c r="DV71" s="3"/>
      <c r="DW71" s="3"/>
      <c r="DX71" s="3"/>
      <c r="DY71" s="3"/>
      <c r="DZ71" s="3"/>
      <c r="EA71" s="1"/>
      <c r="EB71" s="1"/>
      <c r="EC71" s="1"/>
      <c r="ED71" s="1"/>
      <c r="EE71" s="1"/>
      <c r="EF71" s="1"/>
      <c r="EG71" s="1"/>
      <c r="EH71" s="1"/>
      <c r="EI71" s="1"/>
      <c r="EJ71" s="1"/>
      <c r="EK71" s="1"/>
      <c r="EL71" s="1"/>
      <c r="EM71" s="1"/>
      <c r="EO71" s="1"/>
      <c r="EP71" s="1"/>
      <c r="EQ71" s="3"/>
      <c r="ER71" s="3"/>
      <c r="ES71" s="3"/>
      <c r="ET71" s="3"/>
      <c r="EU71" s="3"/>
      <c r="EV71" s="3"/>
      <c r="EW71" s="3"/>
      <c r="EX71" s="3"/>
      <c r="EY71" s="3"/>
      <c r="EZ71" s="3"/>
      <c r="FA71" s="3"/>
      <c r="FB71" s="3"/>
      <c r="FC71" s="3"/>
      <c r="FD71" s="3"/>
      <c r="FE71" s="3"/>
      <c r="FF71" s="3"/>
      <c r="FG71" s="3"/>
      <c r="FH71" s="3"/>
      <c r="FI71" s="3"/>
      <c r="FJ71" s="3"/>
      <c r="FK71" s="3"/>
    </row>
    <row r="72" ht="14.5" spans="1:167">
      <c r="A72" s="1"/>
      <c r="B72" s="1"/>
      <c r="C72" s="3"/>
      <c r="D72" s="3"/>
      <c r="E72" s="3"/>
      <c r="F72" s="3"/>
      <c r="G72" s="3"/>
      <c r="H72" s="3"/>
      <c r="I72" s="3"/>
      <c r="J72" s="3"/>
      <c r="K72" s="3"/>
      <c r="L72" s="3"/>
      <c r="M72" s="3"/>
      <c r="N72" s="3"/>
      <c r="O72" s="3"/>
      <c r="P72" s="3"/>
      <c r="Q72" s="3"/>
      <c r="R72" s="3"/>
      <c r="S72" s="3"/>
      <c r="T72" s="3"/>
      <c r="U72" s="3"/>
      <c r="V72" s="3"/>
      <c r="W72" s="3"/>
      <c r="Y72" s="1"/>
      <c r="Z72" s="1"/>
      <c r="AA72" s="3"/>
      <c r="AB72" s="3"/>
      <c r="AC72" s="3"/>
      <c r="AD72" s="3"/>
      <c r="AE72" s="3"/>
      <c r="AF72" s="3"/>
      <c r="AG72" s="3"/>
      <c r="AH72" s="3"/>
      <c r="AI72" s="3"/>
      <c r="AJ72" s="3"/>
      <c r="AK72" s="3"/>
      <c r="AL72" s="3"/>
      <c r="AM72" s="3"/>
      <c r="AN72" s="3"/>
      <c r="AO72" s="3"/>
      <c r="AP72" s="3"/>
      <c r="AQ72" s="3"/>
      <c r="AR72" s="3"/>
      <c r="AS72" s="3"/>
      <c r="AT72" s="3"/>
      <c r="AU72" s="3"/>
      <c r="AW72" s="1"/>
      <c r="AX72" s="1"/>
      <c r="AY72" s="3"/>
      <c r="AZ72" s="3"/>
      <c r="BA72" s="3"/>
      <c r="BB72" s="3"/>
      <c r="BC72" s="3"/>
      <c r="BD72" s="3"/>
      <c r="BE72" s="3"/>
      <c r="BF72" s="3"/>
      <c r="BG72" s="3"/>
      <c r="BH72" s="3"/>
      <c r="BI72" s="3"/>
      <c r="BJ72" s="3"/>
      <c r="BK72" s="3"/>
      <c r="BL72" s="3"/>
      <c r="BM72" s="3"/>
      <c r="BN72" s="3"/>
      <c r="BO72" s="3"/>
      <c r="BP72" s="3"/>
      <c r="BQ72" s="3"/>
      <c r="BR72" s="3"/>
      <c r="BS72" s="3"/>
      <c r="BU72" s="1"/>
      <c r="BV72" s="1"/>
      <c r="BW72" s="3"/>
      <c r="BX72" s="3"/>
      <c r="BY72" s="3"/>
      <c r="BZ72" s="3"/>
      <c r="CA72" s="3"/>
      <c r="CB72" s="3"/>
      <c r="CC72" s="3"/>
      <c r="CD72" s="3"/>
      <c r="CE72" s="3"/>
      <c r="CF72" s="3"/>
      <c r="CG72" s="3"/>
      <c r="CH72" s="3"/>
      <c r="CI72" s="3"/>
      <c r="CJ72" s="3"/>
      <c r="CK72" s="3"/>
      <c r="CL72" s="3"/>
      <c r="CM72" s="3"/>
      <c r="CN72" s="3"/>
      <c r="CO72" s="3"/>
      <c r="CP72" s="3"/>
      <c r="CQ72" s="3"/>
      <c r="CS72" s="1"/>
      <c r="CT72" s="1"/>
      <c r="CU72" s="3"/>
      <c r="CV72" s="3"/>
      <c r="CW72" s="3"/>
      <c r="CX72" s="3"/>
      <c r="CY72" s="3"/>
      <c r="CZ72" s="3"/>
      <c r="DA72" s="3"/>
      <c r="DB72" s="3"/>
      <c r="DC72" s="3"/>
      <c r="DD72" s="3"/>
      <c r="DE72" s="3"/>
      <c r="DF72" s="3"/>
      <c r="DG72" s="3"/>
      <c r="DH72" s="3"/>
      <c r="DI72" s="3"/>
      <c r="DJ72" s="3"/>
      <c r="DK72" s="3"/>
      <c r="DL72" s="3"/>
      <c r="DM72" s="3"/>
      <c r="DN72" s="3"/>
      <c r="DO72" s="3"/>
      <c r="DQ72" s="1"/>
      <c r="DR72" s="1"/>
      <c r="DS72" s="3"/>
      <c r="DT72" s="3"/>
      <c r="DU72" s="3"/>
      <c r="DV72" s="3"/>
      <c r="DW72" s="3"/>
      <c r="DX72" s="3"/>
      <c r="DY72" s="3"/>
      <c r="DZ72" s="3"/>
      <c r="EA72" s="1"/>
      <c r="EB72" s="1"/>
      <c r="EC72" s="1"/>
      <c r="ED72" s="1"/>
      <c r="EE72" s="1"/>
      <c r="EF72" s="1"/>
      <c r="EG72" s="1"/>
      <c r="EH72" s="1"/>
      <c r="EI72" s="1"/>
      <c r="EJ72" s="1"/>
      <c r="EK72" s="1"/>
      <c r="EL72" s="1"/>
      <c r="EM72" s="1"/>
      <c r="EO72" s="1"/>
      <c r="EP72" s="1"/>
      <c r="EQ72" s="3"/>
      <c r="ER72" s="3"/>
      <c r="ES72" s="3"/>
      <c r="ET72" s="3"/>
      <c r="EU72" s="3"/>
      <c r="EV72" s="3"/>
      <c r="EW72" s="3"/>
      <c r="EX72" s="3"/>
      <c r="EY72" s="3"/>
      <c r="EZ72" s="3"/>
      <c r="FA72" s="3"/>
      <c r="FB72" s="3"/>
      <c r="FC72" s="3"/>
      <c r="FD72" s="3"/>
      <c r="FE72" s="3"/>
      <c r="FF72" s="3"/>
      <c r="FG72" s="3"/>
      <c r="FH72" s="3"/>
      <c r="FI72" s="3"/>
      <c r="FJ72" s="3"/>
      <c r="FK72" s="3"/>
    </row>
    <row r="73" ht="14.5" spans="1:167">
      <c r="A73" s="1"/>
      <c r="B73" s="1"/>
      <c r="C73" s="3"/>
      <c r="D73" s="3"/>
      <c r="E73" s="3"/>
      <c r="F73" s="3"/>
      <c r="G73" s="3"/>
      <c r="H73" s="3"/>
      <c r="I73" s="3"/>
      <c r="J73" s="3"/>
      <c r="K73" s="3"/>
      <c r="L73" s="3"/>
      <c r="M73" s="3"/>
      <c r="N73" s="3"/>
      <c r="O73" s="3"/>
      <c r="P73" s="3"/>
      <c r="Q73" s="3"/>
      <c r="R73" s="3"/>
      <c r="S73" s="3"/>
      <c r="T73" s="3"/>
      <c r="U73" s="3"/>
      <c r="V73" s="3"/>
      <c r="W73" s="3"/>
      <c r="Y73" s="1"/>
      <c r="Z73" s="1"/>
      <c r="AA73" s="3"/>
      <c r="AB73" s="3"/>
      <c r="AC73" s="3"/>
      <c r="AD73" s="3"/>
      <c r="AE73" s="3"/>
      <c r="AF73" s="3"/>
      <c r="AG73" s="3"/>
      <c r="AH73" s="3"/>
      <c r="AI73" s="3"/>
      <c r="AJ73" s="3"/>
      <c r="AK73" s="3"/>
      <c r="AL73" s="3"/>
      <c r="AM73" s="3"/>
      <c r="AN73" s="3"/>
      <c r="AO73" s="3"/>
      <c r="AP73" s="3"/>
      <c r="AQ73" s="3"/>
      <c r="AR73" s="3"/>
      <c r="AS73" s="3"/>
      <c r="AT73" s="3"/>
      <c r="AU73" s="3"/>
      <c r="AW73" s="1"/>
      <c r="AX73" s="1"/>
      <c r="AY73" s="3"/>
      <c r="AZ73" s="3"/>
      <c r="BA73" s="3"/>
      <c r="BB73" s="3"/>
      <c r="BC73" s="3"/>
      <c r="BD73" s="3"/>
      <c r="BE73" s="3"/>
      <c r="BF73" s="3"/>
      <c r="BG73" s="3"/>
      <c r="BH73" s="3"/>
      <c r="BI73" s="3"/>
      <c r="BJ73" s="3"/>
      <c r="BK73" s="3"/>
      <c r="BL73" s="3"/>
      <c r="BM73" s="3"/>
      <c r="BN73" s="3"/>
      <c r="BO73" s="3"/>
      <c r="BP73" s="3"/>
      <c r="BQ73" s="3"/>
      <c r="BR73" s="3"/>
      <c r="BS73" s="3"/>
      <c r="BU73" s="1"/>
      <c r="BV73" s="1"/>
      <c r="BW73" s="3"/>
      <c r="BX73" s="3"/>
      <c r="BY73" s="3"/>
      <c r="BZ73" s="3"/>
      <c r="CA73" s="3"/>
      <c r="CB73" s="3"/>
      <c r="CC73" s="3"/>
      <c r="CD73" s="3"/>
      <c r="CE73" s="3"/>
      <c r="CF73" s="3"/>
      <c r="CG73" s="3"/>
      <c r="CH73" s="3"/>
      <c r="CI73" s="3"/>
      <c r="CJ73" s="3"/>
      <c r="CK73" s="3"/>
      <c r="CL73" s="3"/>
      <c r="CM73" s="3"/>
      <c r="CN73" s="3"/>
      <c r="CO73" s="3"/>
      <c r="CP73" s="3"/>
      <c r="CQ73" s="3"/>
      <c r="CS73" s="1"/>
      <c r="CT73" s="1"/>
      <c r="CU73" s="3"/>
      <c r="CV73" s="3"/>
      <c r="CW73" s="3"/>
      <c r="CX73" s="3"/>
      <c r="CY73" s="3"/>
      <c r="CZ73" s="3"/>
      <c r="DA73" s="3"/>
      <c r="DB73" s="3"/>
      <c r="DC73" s="3"/>
      <c r="DD73" s="3"/>
      <c r="DE73" s="3"/>
      <c r="DF73" s="3"/>
      <c r="DG73" s="3"/>
      <c r="DH73" s="3"/>
      <c r="DI73" s="3"/>
      <c r="DJ73" s="3"/>
      <c r="DK73" s="3"/>
      <c r="DL73" s="3"/>
      <c r="DM73" s="3"/>
      <c r="DN73" s="3"/>
      <c r="DO73" s="3"/>
      <c r="DQ73" s="1"/>
      <c r="DR73" s="1"/>
      <c r="DS73" s="3"/>
      <c r="DT73" s="3"/>
      <c r="DU73" s="3"/>
      <c r="DV73" s="3"/>
      <c r="DW73" s="3"/>
      <c r="DX73" s="3"/>
      <c r="DY73" s="3"/>
      <c r="DZ73" s="3"/>
      <c r="EA73" s="1"/>
      <c r="EB73" s="1"/>
      <c r="EC73" s="1"/>
      <c r="ED73" s="1"/>
      <c r="EE73" s="1"/>
      <c r="EF73" s="1"/>
      <c r="EG73" s="1"/>
      <c r="EH73" s="1"/>
      <c r="EI73" s="1"/>
      <c r="EJ73" s="1"/>
      <c r="EK73" s="1"/>
      <c r="EL73" s="1"/>
      <c r="EM73" s="1"/>
      <c r="EO73" s="1"/>
      <c r="EP73" s="1"/>
      <c r="EQ73" s="3"/>
      <c r="ER73" s="3"/>
      <c r="ES73" s="3"/>
      <c r="ET73" s="3"/>
      <c r="EU73" s="3"/>
      <c r="EV73" s="3"/>
      <c r="EW73" s="3"/>
      <c r="EX73" s="3"/>
      <c r="EY73" s="3"/>
      <c r="EZ73" s="3"/>
      <c r="FA73" s="3"/>
      <c r="FB73" s="3"/>
      <c r="FC73" s="3"/>
      <c r="FD73" s="3"/>
      <c r="FE73" s="3"/>
      <c r="FF73" s="3"/>
      <c r="FG73" s="3"/>
      <c r="FH73" s="3"/>
      <c r="FI73" s="3"/>
      <c r="FJ73" s="3"/>
      <c r="FK73" s="3"/>
    </row>
    <row r="74" ht="14.5" spans="1:167">
      <c r="A74" s="1"/>
      <c r="B74" s="1"/>
      <c r="C74" s="3"/>
      <c r="D74" s="3"/>
      <c r="E74" s="3"/>
      <c r="F74" s="3"/>
      <c r="G74" s="3"/>
      <c r="H74" s="3"/>
      <c r="I74" s="3"/>
      <c r="J74" s="3"/>
      <c r="K74" s="3"/>
      <c r="L74" s="3"/>
      <c r="M74" s="3"/>
      <c r="N74" s="3"/>
      <c r="O74" s="3"/>
      <c r="P74" s="3"/>
      <c r="Q74" s="3"/>
      <c r="R74" s="3"/>
      <c r="S74" s="3"/>
      <c r="T74" s="3"/>
      <c r="U74" s="3"/>
      <c r="V74" s="3"/>
      <c r="W74" s="3"/>
      <c r="Y74" s="1"/>
      <c r="Z74" s="1"/>
      <c r="AA74" s="3"/>
      <c r="AB74" s="3"/>
      <c r="AC74" s="3"/>
      <c r="AD74" s="3"/>
      <c r="AE74" s="3"/>
      <c r="AF74" s="3"/>
      <c r="AG74" s="3"/>
      <c r="AH74" s="3"/>
      <c r="AI74" s="3"/>
      <c r="AJ74" s="3"/>
      <c r="AK74" s="3"/>
      <c r="AL74" s="3"/>
      <c r="AM74" s="3"/>
      <c r="AN74" s="3"/>
      <c r="AO74" s="3"/>
      <c r="AP74" s="3"/>
      <c r="AQ74" s="3"/>
      <c r="AR74" s="3"/>
      <c r="AS74" s="3"/>
      <c r="AT74" s="3"/>
      <c r="AU74" s="3"/>
      <c r="AW74" s="1"/>
      <c r="AX74" s="1"/>
      <c r="AY74" s="3"/>
      <c r="AZ74" s="3"/>
      <c r="BA74" s="3"/>
      <c r="BB74" s="3"/>
      <c r="BC74" s="3"/>
      <c r="BD74" s="3"/>
      <c r="BE74" s="3"/>
      <c r="BF74" s="3"/>
      <c r="BG74" s="3"/>
      <c r="BH74" s="3"/>
      <c r="BI74" s="3"/>
      <c r="BJ74" s="3"/>
      <c r="BK74" s="3"/>
      <c r="BL74" s="3"/>
      <c r="BM74" s="3"/>
      <c r="BN74" s="3"/>
      <c r="BO74" s="3"/>
      <c r="BP74" s="3"/>
      <c r="BQ74" s="3"/>
      <c r="BR74" s="3"/>
      <c r="BS74" s="3"/>
      <c r="BU74" s="1"/>
      <c r="BV74" s="1"/>
      <c r="BW74" s="3"/>
      <c r="BX74" s="3"/>
      <c r="BY74" s="3"/>
      <c r="BZ74" s="3"/>
      <c r="CA74" s="3"/>
      <c r="CB74" s="3"/>
      <c r="CC74" s="3"/>
      <c r="CD74" s="3"/>
      <c r="CE74" s="3"/>
      <c r="CF74" s="3"/>
      <c r="CG74" s="3"/>
      <c r="CH74" s="3"/>
      <c r="CI74" s="3"/>
      <c r="CJ74" s="3"/>
      <c r="CK74" s="3"/>
      <c r="CL74" s="3"/>
      <c r="CM74" s="3"/>
      <c r="CN74" s="3"/>
      <c r="CO74" s="3"/>
      <c r="CP74" s="3"/>
      <c r="CQ74" s="3"/>
      <c r="CS74" s="1"/>
      <c r="CT74" s="1"/>
      <c r="CU74" s="3"/>
      <c r="CV74" s="3"/>
      <c r="CW74" s="3"/>
      <c r="CX74" s="3"/>
      <c r="CY74" s="3"/>
      <c r="CZ74" s="3"/>
      <c r="DA74" s="3"/>
      <c r="DB74" s="3"/>
      <c r="DC74" s="3"/>
      <c r="DD74" s="3"/>
      <c r="DE74" s="3"/>
      <c r="DF74" s="3"/>
      <c r="DG74" s="3"/>
      <c r="DH74" s="3"/>
      <c r="DI74" s="3"/>
      <c r="DJ74" s="3"/>
      <c r="DK74" s="3"/>
      <c r="DL74" s="3"/>
      <c r="DM74" s="3"/>
      <c r="DN74" s="3"/>
      <c r="DO74" s="3"/>
      <c r="DQ74" s="1"/>
      <c r="DR74" s="1"/>
      <c r="DS74" s="3"/>
      <c r="DT74" s="3"/>
      <c r="DU74" s="3"/>
      <c r="DV74" s="3"/>
      <c r="DW74" s="3"/>
      <c r="DX74" s="3"/>
      <c r="DY74" s="3"/>
      <c r="DZ74" s="3"/>
      <c r="EA74" s="1"/>
      <c r="EB74" s="1"/>
      <c r="EC74" s="1"/>
      <c r="ED74" s="1"/>
      <c r="EE74" s="1"/>
      <c r="EF74" s="1"/>
      <c r="EG74" s="1"/>
      <c r="EH74" s="1"/>
      <c r="EI74" s="1"/>
      <c r="EJ74" s="1"/>
      <c r="EK74" s="1"/>
      <c r="EL74" s="1"/>
      <c r="EM74" s="1"/>
      <c r="EO74" s="1"/>
      <c r="EP74" s="1"/>
      <c r="EQ74" s="3"/>
      <c r="ER74" s="3"/>
      <c r="ES74" s="3"/>
      <c r="ET74" s="3"/>
      <c r="EU74" s="3"/>
      <c r="EV74" s="3"/>
      <c r="EW74" s="3"/>
      <c r="EX74" s="3"/>
      <c r="EY74" s="3"/>
      <c r="EZ74" s="3"/>
      <c r="FA74" s="3"/>
      <c r="FB74" s="3"/>
      <c r="FC74" s="3"/>
      <c r="FD74" s="3"/>
      <c r="FE74" s="3"/>
      <c r="FF74" s="3"/>
      <c r="FG74" s="3"/>
      <c r="FH74" s="3"/>
      <c r="FI74" s="3"/>
      <c r="FJ74" s="3"/>
      <c r="FK74" s="3"/>
    </row>
    <row r="75" ht="14.5" spans="1:167">
      <c r="A75" s="1"/>
      <c r="B75" s="1"/>
      <c r="C75" s="3"/>
      <c r="D75" s="3"/>
      <c r="E75" s="3"/>
      <c r="F75" s="3"/>
      <c r="G75" s="3"/>
      <c r="H75" s="3"/>
      <c r="I75" s="3"/>
      <c r="J75" s="3"/>
      <c r="K75" s="3"/>
      <c r="L75" s="3"/>
      <c r="M75" s="3"/>
      <c r="N75" s="3"/>
      <c r="O75" s="3"/>
      <c r="P75" s="3"/>
      <c r="Q75" s="3"/>
      <c r="R75" s="3"/>
      <c r="S75" s="3"/>
      <c r="T75" s="3"/>
      <c r="U75" s="3"/>
      <c r="V75" s="3"/>
      <c r="W75" s="3"/>
      <c r="Y75" s="1"/>
      <c r="Z75" s="1"/>
      <c r="AA75" s="3"/>
      <c r="AB75" s="3"/>
      <c r="AC75" s="3"/>
      <c r="AD75" s="3"/>
      <c r="AE75" s="3"/>
      <c r="AF75" s="3"/>
      <c r="AG75" s="3"/>
      <c r="AH75" s="3"/>
      <c r="AI75" s="3"/>
      <c r="AJ75" s="3"/>
      <c r="AK75" s="3"/>
      <c r="AL75" s="3"/>
      <c r="AM75" s="3"/>
      <c r="AN75" s="3"/>
      <c r="AO75" s="3"/>
      <c r="AP75" s="3"/>
      <c r="AQ75" s="3"/>
      <c r="AR75" s="3"/>
      <c r="AS75" s="3"/>
      <c r="AT75" s="3"/>
      <c r="AU75" s="3"/>
      <c r="AW75" s="1"/>
      <c r="AX75" s="1"/>
      <c r="AY75" s="3"/>
      <c r="AZ75" s="3"/>
      <c r="BA75" s="3"/>
      <c r="BB75" s="3"/>
      <c r="BC75" s="3"/>
      <c r="BD75" s="3"/>
      <c r="BE75" s="3"/>
      <c r="BF75" s="3"/>
      <c r="BG75" s="3"/>
      <c r="BH75" s="3"/>
      <c r="BI75" s="3"/>
      <c r="BJ75" s="3"/>
      <c r="BK75" s="3"/>
      <c r="BL75" s="3"/>
      <c r="BM75" s="3"/>
      <c r="BN75" s="3"/>
      <c r="BO75" s="3"/>
      <c r="BP75" s="3"/>
      <c r="BQ75" s="3"/>
      <c r="BR75" s="3"/>
      <c r="BS75" s="3"/>
      <c r="BU75" s="1"/>
      <c r="BV75" s="1"/>
      <c r="BW75" s="3"/>
      <c r="BX75" s="3"/>
      <c r="BY75" s="3"/>
      <c r="BZ75" s="3"/>
      <c r="CA75" s="3"/>
      <c r="CB75" s="3"/>
      <c r="CC75" s="3"/>
      <c r="CD75" s="3"/>
      <c r="CE75" s="3"/>
      <c r="CF75" s="3"/>
      <c r="CG75" s="3"/>
      <c r="CH75" s="3"/>
      <c r="CI75" s="3"/>
      <c r="CJ75" s="3"/>
      <c r="CK75" s="3"/>
      <c r="CL75" s="3"/>
      <c r="CM75" s="3"/>
      <c r="CN75" s="3"/>
      <c r="CO75" s="3"/>
      <c r="CP75" s="3"/>
      <c r="CQ75" s="3"/>
      <c r="CS75" s="1"/>
      <c r="CT75" s="1"/>
      <c r="CU75" s="3"/>
      <c r="CV75" s="3"/>
      <c r="CW75" s="3"/>
      <c r="CX75" s="3"/>
      <c r="CY75" s="3"/>
      <c r="CZ75" s="3"/>
      <c r="DA75" s="3"/>
      <c r="DB75" s="3"/>
      <c r="DC75" s="3"/>
      <c r="DD75" s="3"/>
      <c r="DE75" s="3"/>
      <c r="DF75" s="3"/>
      <c r="DG75" s="3"/>
      <c r="DH75" s="3"/>
      <c r="DI75" s="3"/>
      <c r="DJ75" s="3"/>
      <c r="DK75" s="3"/>
      <c r="DL75" s="3"/>
      <c r="DM75" s="3"/>
      <c r="DN75" s="3"/>
      <c r="DO75" s="3"/>
      <c r="DQ75" s="1"/>
      <c r="DR75" s="1"/>
      <c r="DS75" s="3"/>
      <c r="DT75" s="3"/>
      <c r="DU75" s="3"/>
      <c r="DV75" s="3"/>
      <c r="DW75" s="3"/>
      <c r="DX75" s="3"/>
      <c r="DY75" s="3"/>
      <c r="DZ75" s="3"/>
      <c r="EA75" s="1"/>
      <c r="EB75" s="1"/>
      <c r="EC75" s="1"/>
      <c r="ED75" s="1"/>
      <c r="EE75" s="1"/>
      <c r="EF75" s="1"/>
      <c r="EG75" s="1"/>
      <c r="EH75" s="1"/>
      <c r="EI75" s="1"/>
      <c r="EJ75" s="1"/>
      <c r="EK75" s="1"/>
      <c r="EL75" s="1"/>
      <c r="EM75" s="1"/>
      <c r="EO75" s="1"/>
      <c r="EP75" s="1"/>
      <c r="EQ75" s="3"/>
      <c r="ER75" s="3"/>
      <c r="ES75" s="3"/>
      <c r="ET75" s="3"/>
      <c r="EU75" s="3"/>
      <c r="EV75" s="3"/>
      <c r="EW75" s="3"/>
      <c r="EX75" s="3"/>
      <c r="EY75" s="3"/>
      <c r="EZ75" s="3"/>
      <c r="FA75" s="3"/>
      <c r="FB75" s="3"/>
      <c r="FC75" s="3"/>
      <c r="FD75" s="3"/>
      <c r="FE75" s="3"/>
      <c r="FF75" s="3"/>
      <c r="FG75" s="3"/>
      <c r="FH75" s="3"/>
      <c r="FI75" s="3"/>
      <c r="FJ75" s="3"/>
      <c r="FK75" s="3"/>
    </row>
    <row r="76" ht="14.5" spans="1:167">
      <c r="A76" s="1"/>
      <c r="B76" s="1"/>
      <c r="C76" s="3"/>
      <c r="D76" s="3"/>
      <c r="E76" s="3"/>
      <c r="F76" s="3"/>
      <c r="G76" s="3"/>
      <c r="H76" s="3"/>
      <c r="I76" s="3"/>
      <c r="J76" s="3"/>
      <c r="K76" s="3"/>
      <c r="L76" s="3"/>
      <c r="M76" s="3"/>
      <c r="N76" s="3"/>
      <c r="O76" s="3"/>
      <c r="P76" s="3"/>
      <c r="Q76" s="3"/>
      <c r="R76" s="3"/>
      <c r="S76" s="3"/>
      <c r="T76" s="3"/>
      <c r="U76" s="3"/>
      <c r="V76" s="3"/>
      <c r="W76" s="3"/>
      <c r="Y76" s="1"/>
      <c r="Z76" s="1"/>
      <c r="AA76" s="3"/>
      <c r="AB76" s="3"/>
      <c r="AC76" s="3"/>
      <c r="AD76" s="3"/>
      <c r="AE76" s="3"/>
      <c r="AF76" s="3"/>
      <c r="AG76" s="3"/>
      <c r="AH76" s="3"/>
      <c r="AI76" s="3"/>
      <c r="AJ76" s="3"/>
      <c r="AK76" s="3"/>
      <c r="AL76" s="3"/>
      <c r="AM76" s="3"/>
      <c r="AN76" s="3"/>
      <c r="AO76" s="3"/>
      <c r="AP76" s="3"/>
      <c r="AQ76" s="3"/>
      <c r="AR76" s="3"/>
      <c r="AS76" s="3"/>
      <c r="AT76" s="3"/>
      <c r="AU76" s="3"/>
      <c r="AW76" s="1"/>
      <c r="AX76" s="1"/>
      <c r="AY76" s="3"/>
      <c r="AZ76" s="3"/>
      <c r="BA76" s="3"/>
      <c r="BB76" s="3"/>
      <c r="BC76" s="3"/>
      <c r="BD76" s="3"/>
      <c r="BE76" s="3"/>
      <c r="BF76" s="3"/>
      <c r="BG76" s="3"/>
      <c r="BH76" s="3"/>
      <c r="BI76" s="3"/>
      <c r="BJ76" s="3"/>
      <c r="BK76" s="3"/>
      <c r="BL76" s="3"/>
      <c r="BM76" s="3"/>
      <c r="BN76" s="3"/>
      <c r="BO76" s="3"/>
      <c r="BP76" s="3"/>
      <c r="BQ76" s="3"/>
      <c r="BR76" s="3"/>
      <c r="BS76" s="3"/>
      <c r="BU76" s="1"/>
      <c r="BV76" s="1"/>
      <c r="BW76" s="3"/>
      <c r="BX76" s="3"/>
      <c r="BY76" s="3"/>
      <c r="BZ76" s="3"/>
      <c r="CA76" s="3"/>
      <c r="CB76" s="3"/>
      <c r="CC76" s="3"/>
      <c r="CD76" s="3"/>
      <c r="CE76" s="3"/>
      <c r="CF76" s="3"/>
      <c r="CG76" s="3"/>
      <c r="CH76" s="3"/>
      <c r="CI76" s="3"/>
      <c r="CJ76" s="3"/>
      <c r="CK76" s="3"/>
      <c r="CL76" s="3"/>
      <c r="CM76" s="3"/>
      <c r="CN76" s="3"/>
      <c r="CO76" s="3"/>
      <c r="CP76" s="3"/>
      <c r="CQ76" s="3"/>
      <c r="CS76" s="1"/>
      <c r="CT76" s="1"/>
      <c r="CU76" s="3"/>
      <c r="CV76" s="3"/>
      <c r="CW76" s="3"/>
      <c r="CX76" s="3"/>
      <c r="CY76" s="3"/>
      <c r="CZ76" s="3"/>
      <c r="DA76" s="3"/>
      <c r="DB76" s="3"/>
      <c r="DC76" s="3"/>
      <c r="DD76" s="3"/>
      <c r="DE76" s="3"/>
      <c r="DF76" s="3"/>
      <c r="DG76" s="3"/>
      <c r="DH76" s="3"/>
      <c r="DI76" s="3"/>
      <c r="DJ76" s="3"/>
      <c r="DK76" s="3"/>
      <c r="DL76" s="3"/>
      <c r="DM76" s="3"/>
      <c r="DN76" s="3"/>
      <c r="DO76" s="3"/>
      <c r="DQ76" s="1"/>
      <c r="DR76" s="1"/>
      <c r="DS76" s="3"/>
      <c r="DT76" s="3"/>
      <c r="DU76" s="3"/>
      <c r="DV76" s="3"/>
      <c r="DW76" s="3"/>
      <c r="DX76" s="3"/>
      <c r="DY76" s="3"/>
      <c r="DZ76" s="3"/>
      <c r="EA76" s="1"/>
      <c r="EB76" s="1"/>
      <c r="EC76" s="1"/>
      <c r="ED76" s="1"/>
      <c r="EE76" s="1"/>
      <c r="EF76" s="1"/>
      <c r="EG76" s="1"/>
      <c r="EH76" s="1"/>
      <c r="EI76" s="1"/>
      <c r="EJ76" s="1"/>
      <c r="EK76" s="1"/>
      <c r="EL76" s="1"/>
      <c r="EM76" s="1"/>
      <c r="EO76" s="1"/>
      <c r="EP76" s="1"/>
      <c r="EQ76" s="3"/>
      <c r="ER76" s="3"/>
      <c r="ES76" s="3"/>
      <c r="ET76" s="3"/>
      <c r="EU76" s="3"/>
      <c r="EV76" s="3"/>
      <c r="EW76" s="3"/>
      <c r="EX76" s="3"/>
      <c r="EY76" s="3"/>
      <c r="EZ76" s="3"/>
      <c r="FA76" s="3"/>
      <c r="FB76" s="3"/>
      <c r="FC76" s="3"/>
      <c r="FD76" s="3"/>
      <c r="FE76" s="3"/>
      <c r="FF76" s="3"/>
      <c r="FG76" s="3"/>
      <c r="FH76" s="3"/>
      <c r="FI76" s="3"/>
      <c r="FJ76" s="3"/>
      <c r="FK76" s="3"/>
    </row>
    <row r="77" ht="14.5" spans="1:167">
      <c r="A77" s="1"/>
      <c r="B77" s="1"/>
      <c r="C77" s="3"/>
      <c r="D77" s="3"/>
      <c r="E77" s="3"/>
      <c r="F77" s="3"/>
      <c r="G77" s="3"/>
      <c r="H77" s="3"/>
      <c r="I77" s="3"/>
      <c r="J77" s="3"/>
      <c r="K77" s="3"/>
      <c r="L77" s="3"/>
      <c r="M77" s="3"/>
      <c r="N77" s="3"/>
      <c r="O77" s="3"/>
      <c r="P77" s="3"/>
      <c r="Q77" s="3"/>
      <c r="R77" s="3"/>
      <c r="S77" s="3"/>
      <c r="T77" s="3"/>
      <c r="U77" s="3"/>
      <c r="V77" s="3"/>
      <c r="W77" s="3"/>
      <c r="Y77" s="1"/>
      <c r="Z77" s="1"/>
      <c r="AA77" s="3"/>
      <c r="AB77" s="3"/>
      <c r="AC77" s="3"/>
      <c r="AD77" s="3"/>
      <c r="AE77" s="3"/>
      <c r="AF77" s="3"/>
      <c r="AG77" s="3"/>
      <c r="AH77" s="3"/>
      <c r="AI77" s="3"/>
      <c r="AJ77" s="3"/>
      <c r="AK77" s="3"/>
      <c r="AL77" s="3"/>
      <c r="AM77" s="3"/>
      <c r="AN77" s="3"/>
      <c r="AO77" s="3"/>
      <c r="AP77" s="3"/>
      <c r="AQ77" s="3"/>
      <c r="AR77" s="3"/>
      <c r="AS77" s="3"/>
      <c r="AT77" s="3"/>
      <c r="AU77" s="3"/>
      <c r="AW77" s="1"/>
      <c r="AX77" s="1"/>
      <c r="AY77" s="3"/>
      <c r="AZ77" s="3"/>
      <c r="BA77" s="3"/>
      <c r="BB77" s="3"/>
      <c r="BC77" s="3"/>
      <c r="BD77" s="3"/>
      <c r="BE77" s="3"/>
      <c r="BF77" s="3"/>
      <c r="BG77" s="3"/>
      <c r="BH77" s="3"/>
      <c r="BI77" s="3"/>
      <c r="BJ77" s="3"/>
      <c r="BK77" s="3"/>
      <c r="BL77" s="3"/>
      <c r="BM77" s="3"/>
      <c r="BN77" s="3"/>
      <c r="BO77" s="3"/>
      <c r="BP77" s="3"/>
      <c r="BQ77" s="3"/>
      <c r="BR77" s="3"/>
      <c r="BS77" s="3"/>
      <c r="BU77" s="1"/>
      <c r="BV77" s="1"/>
      <c r="BW77" s="3"/>
      <c r="BX77" s="3"/>
      <c r="BY77" s="3"/>
      <c r="BZ77" s="3"/>
      <c r="CA77" s="3"/>
      <c r="CB77" s="3"/>
      <c r="CC77" s="3"/>
      <c r="CD77" s="3"/>
      <c r="CE77" s="3"/>
      <c r="CF77" s="3"/>
      <c r="CG77" s="3"/>
      <c r="CH77" s="3"/>
      <c r="CI77" s="3"/>
      <c r="CJ77" s="3"/>
      <c r="CK77" s="3"/>
      <c r="CL77" s="3"/>
      <c r="CM77" s="3"/>
      <c r="CN77" s="3"/>
      <c r="CO77" s="3"/>
      <c r="CP77" s="3"/>
      <c r="CQ77" s="3"/>
      <c r="CS77" s="1"/>
      <c r="CT77" s="1"/>
      <c r="CU77" s="3"/>
      <c r="CV77" s="3"/>
      <c r="CW77" s="3"/>
      <c r="CX77" s="3"/>
      <c r="CY77" s="3"/>
      <c r="CZ77" s="3"/>
      <c r="DA77" s="3"/>
      <c r="DB77" s="3"/>
      <c r="DC77" s="3"/>
      <c r="DD77" s="3"/>
      <c r="DE77" s="3"/>
      <c r="DF77" s="3"/>
      <c r="DG77" s="3"/>
      <c r="DH77" s="3"/>
      <c r="DI77" s="3"/>
      <c r="DJ77" s="3"/>
      <c r="DK77" s="3"/>
      <c r="DL77" s="3"/>
      <c r="DM77" s="3"/>
      <c r="DN77" s="3"/>
      <c r="DO77" s="3"/>
      <c r="DQ77" s="1"/>
      <c r="DR77" s="1"/>
      <c r="DS77" s="3"/>
      <c r="DT77" s="3"/>
      <c r="DU77" s="3"/>
      <c r="DV77" s="3"/>
      <c r="DW77" s="3"/>
      <c r="DX77" s="3"/>
      <c r="DY77" s="3"/>
      <c r="DZ77" s="3"/>
      <c r="EA77" s="1"/>
      <c r="EB77" s="1"/>
      <c r="EC77" s="1"/>
      <c r="ED77" s="1"/>
      <c r="EE77" s="1"/>
      <c r="EF77" s="1"/>
      <c r="EG77" s="1"/>
      <c r="EH77" s="1"/>
      <c r="EI77" s="1"/>
      <c r="EJ77" s="1"/>
      <c r="EK77" s="1"/>
      <c r="EL77" s="1"/>
      <c r="EM77" s="1"/>
      <c r="EO77" s="1"/>
      <c r="EP77" s="1"/>
      <c r="EQ77" s="3"/>
      <c r="ER77" s="3"/>
      <c r="ES77" s="3"/>
      <c r="ET77" s="3"/>
      <c r="EU77" s="3"/>
      <c r="EV77" s="3"/>
      <c r="EW77" s="3"/>
      <c r="EX77" s="3"/>
      <c r="EY77" s="3"/>
      <c r="EZ77" s="3"/>
      <c r="FA77" s="3"/>
      <c r="FB77" s="3"/>
      <c r="FC77" s="3"/>
      <c r="FD77" s="3"/>
      <c r="FE77" s="3"/>
      <c r="FF77" s="3"/>
      <c r="FG77" s="3"/>
      <c r="FH77" s="3"/>
      <c r="FI77" s="3"/>
      <c r="FJ77" s="3"/>
      <c r="FK77" s="3"/>
    </row>
    <row r="78" ht="14.5" spans="1:167">
      <c r="A78" s="1"/>
      <c r="B78" s="1"/>
      <c r="C78" s="3"/>
      <c r="D78" s="3"/>
      <c r="E78" s="3"/>
      <c r="F78" s="3"/>
      <c r="G78" s="3"/>
      <c r="H78" s="3"/>
      <c r="I78" s="3"/>
      <c r="J78" s="3"/>
      <c r="K78" s="3"/>
      <c r="L78" s="3"/>
      <c r="M78" s="3"/>
      <c r="N78" s="3"/>
      <c r="O78" s="3"/>
      <c r="P78" s="3"/>
      <c r="Q78" s="3"/>
      <c r="R78" s="3"/>
      <c r="S78" s="3"/>
      <c r="T78" s="3"/>
      <c r="U78" s="3"/>
      <c r="V78" s="3"/>
      <c r="W78" s="3"/>
      <c r="Y78" s="1"/>
      <c r="Z78" s="1"/>
      <c r="AA78" s="3"/>
      <c r="AB78" s="3"/>
      <c r="AC78" s="3"/>
      <c r="AD78" s="3"/>
      <c r="AE78" s="3"/>
      <c r="AF78" s="3"/>
      <c r="AG78" s="3"/>
      <c r="AH78" s="3"/>
      <c r="AI78" s="3"/>
      <c r="AJ78" s="3"/>
      <c r="AK78" s="3"/>
      <c r="AL78" s="3"/>
      <c r="AM78" s="3"/>
      <c r="AN78" s="3"/>
      <c r="AO78" s="3"/>
      <c r="AP78" s="3"/>
      <c r="AQ78" s="3"/>
      <c r="AR78" s="3"/>
      <c r="AS78" s="3"/>
      <c r="AT78" s="3"/>
      <c r="AU78" s="3"/>
      <c r="AW78" s="1"/>
      <c r="AX78" s="1"/>
      <c r="AY78" s="3"/>
      <c r="AZ78" s="3"/>
      <c r="BA78" s="3"/>
      <c r="BB78" s="3"/>
      <c r="BC78" s="3"/>
      <c r="BD78" s="3"/>
      <c r="BE78" s="3"/>
      <c r="BF78" s="3"/>
      <c r="BG78" s="3"/>
      <c r="BH78" s="3"/>
      <c r="BI78" s="3"/>
      <c r="BJ78" s="3"/>
      <c r="BK78" s="3"/>
      <c r="BL78" s="3"/>
      <c r="BM78" s="3"/>
      <c r="BN78" s="3"/>
      <c r="BO78" s="3"/>
      <c r="BP78" s="3"/>
      <c r="BQ78" s="3"/>
      <c r="BR78" s="3"/>
      <c r="BS78" s="3"/>
      <c r="BU78" s="1"/>
      <c r="BV78" s="1"/>
      <c r="BW78" s="3"/>
      <c r="BX78" s="3"/>
      <c r="BY78" s="3"/>
      <c r="BZ78" s="3"/>
      <c r="CA78" s="3"/>
      <c r="CB78" s="3"/>
      <c r="CC78" s="3"/>
      <c r="CD78" s="3"/>
      <c r="CE78" s="3"/>
      <c r="CF78" s="3"/>
      <c r="CG78" s="3"/>
      <c r="CH78" s="3"/>
      <c r="CI78" s="3"/>
      <c r="CJ78" s="3"/>
      <c r="CK78" s="3"/>
      <c r="CL78" s="3"/>
      <c r="CM78" s="3"/>
      <c r="CN78" s="3"/>
      <c r="CO78" s="3"/>
      <c r="CP78" s="3"/>
      <c r="CQ78" s="3"/>
      <c r="CS78" s="1"/>
      <c r="CT78" s="1"/>
      <c r="CU78" s="3"/>
      <c r="CV78" s="3"/>
      <c r="CW78" s="3"/>
      <c r="CX78" s="3"/>
      <c r="CY78" s="3"/>
      <c r="CZ78" s="3"/>
      <c r="DA78" s="3"/>
      <c r="DB78" s="3"/>
      <c r="DC78" s="3"/>
      <c r="DD78" s="3"/>
      <c r="DE78" s="3"/>
      <c r="DF78" s="3"/>
      <c r="DG78" s="3"/>
      <c r="DH78" s="3"/>
      <c r="DI78" s="3"/>
      <c r="DJ78" s="3"/>
      <c r="DK78" s="3"/>
      <c r="DL78" s="3"/>
      <c r="DM78" s="3"/>
      <c r="DN78" s="3"/>
      <c r="DO78" s="3"/>
      <c r="DQ78" s="1"/>
      <c r="DR78" s="1"/>
      <c r="DS78" s="3"/>
      <c r="DT78" s="3"/>
      <c r="DU78" s="3"/>
      <c r="DV78" s="3"/>
      <c r="DW78" s="3"/>
      <c r="DX78" s="3"/>
      <c r="DY78" s="3"/>
      <c r="DZ78" s="3"/>
      <c r="EA78" s="1"/>
      <c r="EB78" s="1"/>
      <c r="EC78" s="1"/>
      <c r="ED78" s="1"/>
      <c r="EE78" s="1"/>
      <c r="EF78" s="1"/>
      <c r="EG78" s="1"/>
      <c r="EH78" s="1"/>
      <c r="EI78" s="1"/>
      <c r="EJ78" s="1"/>
      <c r="EK78" s="1"/>
      <c r="EL78" s="1"/>
      <c r="EM78" s="1"/>
      <c r="EO78" s="1"/>
      <c r="EP78" s="1"/>
      <c r="EQ78" s="3"/>
      <c r="ER78" s="3"/>
      <c r="ES78" s="3"/>
      <c r="ET78" s="3"/>
      <c r="EU78" s="3"/>
      <c r="EV78" s="3"/>
      <c r="EW78" s="3"/>
      <c r="EX78" s="3"/>
      <c r="EY78" s="3"/>
      <c r="EZ78" s="3"/>
      <c r="FA78" s="3"/>
      <c r="FB78" s="3"/>
      <c r="FC78" s="3"/>
      <c r="FD78" s="3"/>
      <c r="FE78" s="3"/>
      <c r="FF78" s="3"/>
      <c r="FG78" s="3"/>
      <c r="FH78" s="3"/>
      <c r="FI78" s="3"/>
      <c r="FJ78" s="3"/>
      <c r="FK78" s="3"/>
    </row>
    <row r="79" ht="14.5" spans="1:167">
      <c r="A79" s="1"/>
      <c r="B79" s="1"/>
      <c r="C79" s="3"/>
      <c r="D79" s="3"/>
      <c r="E79" s="3"/>
      <c r="F79" s="3"/>
      <c r="G79" s="3"/>
      <c r="H79" s="3"/>
      <c r="I79" s="3"/>
      <c r="J79" s="3"/>
      <c r="K79" s="3"/>
      <c r="L79" s="3"/>
      <c r="M79" s="3"/>
      <c r="N79" s="3"/>
      <c r="O79" s="3"/>
      <c r="P79" s="3"/>
      <c r="Q79" s="3"/>
      <c r="R79" s="3"/>
      <c r="S79" s="3"/>
      <c r="T79" s="3"/>
      <c r="U79" s="3"/>
      <c r="V79" s="3"/>
      <c r="W79" s="3"/>
      <c r="Y79" s="1"/>
      <c r="Z79" s="1"/>
      <c r="AA79" s="3"/>
      <c r="AB79" s="3"/>
      <c r="AC79" s="3"/>
      <c r="AD79" s="3"/>
      <c r="AE79" s="3"/>
      <c r="AF79" s="3"/>
      <c r="AG79" s="3"/>
      <c r="AH79" s="3"/>
      <c r="AI79" s="3"/>
      <c r="AJ79" s="3"/>
      <c r="AK79" s="3"/>
      <c r="AL79" s="3"/>
      <c r="AM79" s="3"/>
      <c r="AN79" s="3"/>
      <c r="AO79" s="3"/>
      <c r="AP79" s="3"/>
      <c r="AQ79" s="3"/>
      <c r="AR79" s="3"/>
      <c r="AS79" s="3"/>
      <c r="AT79" s="3"/>
      <c r="AU79" s="3"/>
      <c r="AW79" s="1"/>
      <c r="AX79" s="1"/>
      <c r="AY79" s="3"/>
      <c r="AZ79" s="3"/>
      <c r="BA79" s="3"/>
      <c r="BB79" s="3"/>
      <c r="BC79" s="3"/>
      <c r="BD79" s="3"/>
      <c r="BE79" s="3"/>
      <c r="BF79" s="3"/>
      <c r="BG79" s="3"/>
      <c r="BH79" s="3"/>
      <c r="BI79" s="3"/>
      <c r="BJ79" s="3"/>
      <c r="BK79" s="3"/>
      <c r="BL79" s="3"/>
      <c r="BM79" s="3"/>
      <c r="BN79" s="3"/>
      <c r="BO79" s="3"/>
      <c r="BP79" s="3"/>
      <c r="BQ79" s="3"/>
      <c r="BR79" s="3"/>
      <c r="BS79" s="3"/>
      <c r="BU79" s="1"/>
      <c r="BV79" s="1"/>
      <c r="BW79" s="3"/>
      <c r="BX79" s="3"/>
      <c r="BY79" s="3"/>
      <c r="BZ79" s="3"/>
      <c r="CA79" s="3"/>
      <c r="CB79" s="3"/>
      <c r="CC79" s="3"/>
      <c r="CD79" s="3"/>
      <c r="CE79" s="3"/>
      <c r="CF79" s="3"/>
      <c r="CG79" s="3"/>
      <c r="CH79" s="3"/>
      <c r="CI79" s="3"/>
      <c r="CJ79" s="3"/>
      <c r="CK79" s="3"/>
      <c r="CL79" s="3"/>
      <c r="CM79" s="3"/>
      <c r="CN79" s="3"/>
      <c r="CO79" s="3"/>
      <c r="CP79" s="3"/>
      <c r="CQ79" s="3"/>
      <c r="CS79" s="1"/>
      <c r="CT79" s="1"/>
      <c r="CU79" s="3"/>
      <c r="CV79" s="3"/>
      <c r="CW79" s="3"/>
      <c r="CX79" s="3"/>
      <c r="CY79" s="3"/>
      <c r="CZ79" s="3"/>
      <c r="DA79" s="3"/>
      <c r="DB79" s="3"/>
      <c r="DC79" s="3"/>
      <c r="DD79" s="3"/>
      <c r="DE79" s="3"/>
      <c r="DF79" s="3"/>
      <c r="DG79" s="3"/>
      <c r="DH79" s="3"/>
      <c r="DI79" s="3"/>
      <c r="DJ79" s="3"/>
      <c r="DK79" s="3"/>
      <c r="DL79" s="3"/>
      <c r="DM79" s="3"/>
      <c r="DN79" s="3"/>
      <c r="DO79" s="3"/>
      <c r="DQ79" s="1"/>
      <c r="DR79" s="1"/>
      <c r="DS79" s="3"/>
      <c r="DT79" s="3"/>
      <c r="DU79" s="3"/>
      <c r="DV79" s="3"/>
      <c r="DW79" s="3"/>
      <c r="DX79" s="3"/>
      <c r="DY79" s="3"/>
      <c r="DZ79" s="3"/>
      <c r="EA79" s="1"/>
      <c r="EB79" s="1"/>
      <c r="EC79" s="1"/>
      <c r="ED79" s="1"/>
      <c r="EE79" s="1"/>
      <c r="EF79" s="1"/>
      <c r="EG79" s="1"/>
      <c r="EH79" s="1"/>
      <c r="EI79" s="1"/>
      <c r="EJ79" s="1"/>
      <c r="EK79" s="1"/>
      <c r="EL79" s="1"/>
      <c r="EM79" s="1"/>
      <c r="EO79" s="1"/>
      <c r="EP79" s="1"/>
      <c r="EQ79" s="3"/>
      <c r="ER79" s="3"/>
      <c r="ES79" s="3"/>
      <c r="ET79" s="3"/>
      <c r="EU79" s="3"/>
      <c r="EV79" s="3"/>
      <c r="EW79" s="3"/>
      <c r="EX79" s="3"/>
      <c r="EY79" s="3"/>
      <c r="EZ79" s="3"/>
      <c r="FA79" s="3"/>
      <c r="FB79" s="3"/>
      <c r="FC79" s="3"/>
      <c r="FD79" s="3"/>
      <c r="FE79" s="3"/>
      <c r="FF79" s="3"/>
      <c r="FG79" s="3"/>
      <c r="FH79" s="3"/>
      <c r="FI79" s="3"/>
      <c r="FJ79" s="3"/>
      <c r="FK79" s="3"/>
    </row>
    <row r="80" ht="14.5" spans="1:167">
      <c r="A80" s="1"/>
      <c r="B80" s="1"/>
      <c r="C80" s="3"/>
      <c r="D80" s="3"/>
      <c r="E80" s="3"/>
      <c r="F80" s="3"/>
      <c r="G80" s="3"/>
      <c r="H80" s="3"/>
      <c r="I80" s="3"/>
      <c r="J80" s="3"/>
      <c r="K80" s="3"/>
      <c r="L80" s="3"/>
      <c r="M80" s="3"/>
      <c r="N80" s="3"/>
      <c r="O80" s="3"/>
      <c r="P80" s="3"/>
      <c r="Q80" s="3"/>
      <c r="R80" s="3"/>
      <c r="S80" s="3"/>
      <c r="T80" s="3"/>
      <c r="U80" s="3"/>
      <c r="V80" s="3"/>
      <c r="W80" s="3"/>
      <c r="Y80" s="1"/>
      <c r="Z80" s="1"/>
      <c r="AA80" s="3"/>
      <c r="AB80" s="3"/>
      <c r="AC80" s="3"/>
      <c r="AD80" s="3"/>
      <c r="AE80" s="3"/>
      <c r="AF80" s="3"/>
      <c r="AG80" s="3"/>
      <c r="AH80" s="3"/>
      <c r="AI80" s="3"/>
      <c r="AJ80" s="3"/>
      <c r="AK80" s="3"/>
      <c r="AL80" s="3"/>
      <c r="AM80" s="3"/>
      <c r="AN80" s="3"/>
      <c r="AO80" s="3"/>
      <c r="AP80" s="3"/>
      <c r="AQ80" s="3"/>
      <c r="AR80" s="3"/>
      <c r="AS80" s="3"/>
      <c r="AT80" s="3"/>
      <c r="AU80" s="3"/>
      <c r="AW80" s="1"/>
      <c r="AX80" s="1"/>
      <c r="AY80" s="3"/>
      <c r="AZ80" s="3"/>
      <c r="BA80" s="3"/>
      <c r="BB80" s="3"/>
      <c r="BC80" s="3"/>
      <c r="BD80" s="3"/>
      <c r="BE80" s="3"/>
      <c r="BF80" s="3"/>
      <c r="BG80" s="3"/>
      <c r="BH80" s="3"/>
      <c r="BI80" s="3"/>
      <c r="BJ80" s="3"/>
      <c r="BK80" s="3"/>
      <c r="BL80" s="3"/>
      <c r="BM80" s="3"/>
      <c r="BN80" s="3"/>
      <c r="BO80" s="3"/>
      <c r="BP80" s="3"/>
      <c r="BQ80" s="3"/>
      <c r="BR80" s="3"/>
      <c r="BS80" s="3"/>
      <c r="BU80" s="1"/>
      <c r="BV80" s="1"/>
      <c r="BW80" s="3"/>
      <c r="BX80" s="3"/>
      <c r="BY80" s="3"/>
      <c r="BZ80" s="3"/>
      <c r="CA80" s="3"/>
      <c r="CB80" s="3"/>
      <c r="CC80" s="3"/>
      <c r="CD80" s="3"/>
      <c r="CE80" s="3"/>
      <c r="CF80" s="3"/>
      <c r="CG80" s="3"/>
      <c r="CH80" s="3"/>
      <c r="CI80" s="3"/>
      <c r="CJ80" s="3"/>
      <c r="CK80" s="3"/>
      <c r="CL80" s="3"/>
      <c r="CM80" s="3"/>
      <c r="CN80" s="3"/>
      <c r="CO80" s="3"/>
      <c r="CP80" s="3"/>
      <c r="CQ80" s="3"/>
      <c r="CS80" s="1"/>
      <c r="CT80" s="1"/>
      <c r="CU80" s="3"/>
      <c r="CV80" s="3"/>
      <c r="CW80" s="3"/>
      <c r="CX80" s="3"/>
      <c r="CY80" s="3"/>
      <c r="CZ80" s="3"/>
      <c r="DA80" s="3"/>
      <c r="DB80" s="3"/>
      <c r="DC80" s="3"/>
      <c r="DD80" s="3"/>
      <c r="DE80" s="3"/>
      <c r="DF80" s="3"/>
      <c r="DG80" s="3"/>
      <c r="DH80" s="3"/>
      <c r="DI80" s="3"/>
      <c r="DJ80" s="3"/>
      <c r="DK80" s="3"/>
      <c r="DL80" s="3"/>
      <c r="DM80" s="3"/>
      <c r="DN80" s="3"/>
      <c r="DO80" s="3"/>
      <c r="DQ80" s="1"/>
      <c r="DR80" s="1"/>
      <c r="DS80" s="3"/>
      <c r="DT80" s="3"/>
      <c r="DU80" s="3"/>
      <c r="DV80" s="3"/>
      <c r="DW80" s="3"/>
      <c r="DX80" s="3"/>
      <c r="DY80" s="3"/>
      <c r="DZ80" s="3"/>
      <c r="EA80" s="1"/>
      <c r="EB80" s="1"/>
      <c r="EC80" s="1"/>
      <c r="ED80" s="1"/>
      <c r="EE80" s="1"/>
      <c r="EF80" s="1"/>
      <c r="EG80" s="1"/>
      <c r="EH80" s="1"/>
      <c r="EI80" s="1"/>
      <c r="EJ80" s="1"/>
      <c r="EK80" s="1"/>
      <c r="EL80" s="1"/>
      <c r="EM80" s="1"/>
      <c r="EO80" s="1"/>
      <c r="EP80" s="1"/>
      <c r="EQ80" s="3"/>
      <c r="ER80" s="3"/>
      <c r="ES80" s="3"/>
      <c r="ET80" s="3"/>
      <c r="EU80" s="3"/>
      <c r="EV80" s="3"/>
      <c r="EW80" s="3"/>
      <c r="EX80" s="3"/>
      <c r="EY80" s="3"/>
      <c r="EZ80" s="3"/>
      <c r="FA80" s="3"/>
      <c r="FB80" s="3"/>
      <c r="FC80" s="3"/>
      <c r="FD80" s="3"/>
      <c r="FE80" s="3"/>
      <c r="FF80" s="3"/>
      <c r="FG80" s="3"/>
      <c r="FH80" s="3"/>
      <c r="FI80" s="3"/>
      <c r="FJ80" s="3"/>
      <c r="FK80" s="3"/>
    </row>
    <row r="81" ht="14.5" spans="1:167">
      <c r="A81" s="1"/>
      <c r="B81" s="1"/>
      <c r="C81" s="3"/>
      <c r="D81" s="3"/>
      <c r="E81" s="3"/>
      <c r="F81" s="3"/>
      <c r="G81" s="3"/>
      <c r="H81" s="3"/>
      <c r="I81" s="3"/>
      <c r="J81" s="3"/>
      <c r="K81" s="3"/>
      <c r="L81" s="3"/>
      <c r="M81" s="3"/>
      <c r="N81" s="3"/>
      <c r="O81" s="3"/>
      <c r="P81" s="3"/>
      <c r="Q81" s="3"/>
      <c r="R81" s="3"/>
      <c r="S81" s="3"/>
      <c r="T81" s="3"/>
      <c r="U81" s="3"/>
      <c r="V81" s="3"/>
      <c r="W81" s="3"/>
      <c r="Y81" s="1"/>
      <c r="Z81" s="1"/>
      <c r="AA81" s="3"/>
      <c r="AB81" s="3"/>
      <c r="AC81" s="3"/>
      <c r="AD81" s="3"/>
      <c r="AE81" s="3"/>
      <c r="AF81" s="3"/>
      <c r="AG81" s="3"/>
      <c r="AH81" s="3"/>
      <c r="AI81" s="3"/>
      <c r="AJ81" s="3"/>
      <c r="AK81" s="3"/>
      <c r="AL81" s="3"/>
      <c r="AM81" s="3"/>
      <c r="AN81" s="3"/>
      <c r="AO81" s="3"/>
      <c r="AP81" s="3"/>
      <c r="AQ81" s="3"/>
      <c r="AR81" s="3"/>
      <c r="AS81" s="3"/>
      <c r="AT81" s="3"/>
      <c r="AU81" s="3"/>
      <c r="AW81" s="1"/>
      <c r="AX81" s="1"/>
      <c r="AY81" s="3"/>
      <c r="AZ81" s="3"/>
      <c r="BA81" s="3"/>
      <c r="BB81" s="3"/>
      <c r="BC81" s="3"/>
      <c r="BD81" s="3"/>
      <c r="BE81" s="3"/>
      <c r="BF81" s="3"/>
      <c r="BG81" s="3"/>
      <c r="BH81" s="3"/>
      <c r="BI81" s="3"/>
      <c r="BJ81" s="3"/>
      <c r="BK81" s="3"/>
      <c r="BL81" s="3"/>
      <c r="BM81" s="3"/>
      <c r="BN81" s="3"/>
      <c r="BO81" s="3"/>
      <c r="BP81" s="3"/>
      <c r="BQ81" s="3"/>
      <c r="BR81" s="3"/>
      <c r="BS81" s="3"/>
      <c r="BU81" s="1"/>
      <c r="BV81" s="1"/>
      <c r="BW81" s="3"/>
      <c r="BX81" s="3"/>
      <c r="BY81" s="3"/>
      <c r="BZ81" s="3"/>
      <c r="CA81" s="3"/>
      <c r="CB81" s="3"/>
      <c r="CC81" s="3"/>
      <c r="CD81" s="3"/>
      <c r="CE81" s="3"/>
      <c r="CF81" s="3"/>
      <c r="CG81" s="3"/>
      <c r="CH81" s="3"/>
      <c r="CI81" s="3"/>
      <c r="CJ81" s="3"/>
      <c r="CK81" s="3"/>
      <c r="CL81" s="3"/>
      <c r="CM81" s="3"/>
      <c r="CN81" s="3"/>
      <c r="CO81" s="3"/>
      <c r="CP81" s="3"/>
      <c r="CQ81" s="3"/>
      <c r="CS81" s="1"/>
      <c r="CT81" s="1"/>
      <c r="CU81" s="3"/>
      <c r="CV81" s="3"/>
      <c r="CW81" s="3"/>
      <c r="CX81" s="3"/>
      <c r="CY81" s="3"/>
      <c r="CZ81" s="3"/>
      <c r="DA81" s="3"/>
      <c r="DB81" s="3"/>
      <c r="DC81" s="3"/>
      <c r="DD81" s="3"/>
      <c r="DE81" s="3"/>
      <c r="DF81" s="3"/>
      <c r="DG81" s="3"/>
      <c r="DH81" s="3"/>
      <c r="DI81" s="3"/>
      <c r="DJ81" s="3"/>
      <c r="DK81" s="3"/>
      <c r="DL81" s="3"/>
      <c r="DM81" s="3"/>
      <c r="DN81" s="3"/>
      <c r="DO81" s="3"/>
      <c r="DQ81" s="1"/>
      <c r="DR81" s="1"/>
      <c r="DS81" s="3"/>
      <c r="DT81" s="3"/>
      <c r="DU81" s="3"/>
      <c r="DV81" s="3"/>
      <c r="DW81" s="3"/>
      <c r="DX81" s="3"/>
      <c r="DY81" s="3"/>
      <c r="DZ81" s="3"/>
      <c r="EA81" s="1"/>
      <c r="EB81" s="1"/>
      <c r="EC81" s="1"/>
      <c r="ED81" s="1"/>
      <c r="EE81" s="1"/>
      <c r="EF81" s="1"/>
      <c r="EG81" s="1"/>
      <c r="EH81" s="1"/>
      <c r="EI81" s="1"/>
      <c r="EJ81" s="1"/>
      <c r="EK81" s="1"/>
      <c r="EL81" s="1"/>
      <c r="EM81" s="1"/>
      <c r="EO81" s="1"/>
      <c r="EP81" s="1"/>
      <c r="EQ81" s="3"/>
      <c r="ER81" s="3"/>
      <c r="ES81" s="3"/>
      <c r="ET81" s="3"/>
      <c r="EU81" s="3"/>
      <c r="EV81" s="3"/>
      <c r="EW81" s="3"/>
      <c r="EX81" s="3"/>
      <c r="EY81" s="3"/>
      <c r="EZ81" s="3"/>
      <c r="FA81" s="3"/>
      <c r="FB81" s="3"/>
      <c r="FC81" s="3"/>
      <c r="FD81" s="3"/>
      <c r="FE81" s="3"/>
      <c r="FF81" s="3"/>
      <c r="FG81" s="3"/>
      <c r="FH81" s="3"/>
      <c r="FI81" s="3"/>
      <c r="FJ81" s="3"/>
      <c r="FK81" s="3"/>
    </row>
    <row r="82" ht="14.5" spans="1:167">
      <c r="A82" s="1"/>
      <c r="B82" s="1"/>
      <c r="C82" s="3"/>
      <c r="D82" s="3"/>
      <c r="E82" s="3"/>
      <c r="F82" s="3"/>
      <c r="G82" s="3"/>
      <c r="H82" s="3"/>
      <c r="I82" s="3"/>
      <c r="J82" s="3"/>
      <c r="K82" s="3"/>
      <c r="L82" s="3"/>
      <c r="M82" s="3"/>
      <c r="N82" s="3"/>
      <c r="O82" s="3"/>
      <c r="P82" s="3"/>
      <c r="Q82" s="3"/>
      <c r="R82" s="3"/>
      <c r="S82" s="3"/>
      <c r="T82" s="3"/>
      <c r="U82" s="3"/>
      <c r="V82" s="3"/>
      <c r="W82" s="3"/>
      <c r="Y82" s="1"/>
      <c r="Z82" s="1"/>
      <c r="AA82" s="3"/>
      <c r="AB82" s="3"/>
      <c r="AC82" s="3"/>
      <c r="AD82" s="3"/>
      <c r="AE82" s="3"/>
      <c r="AF82" s="3"/>
      <c r="AG82" s="3"/>
      <c r="AH82" s="3"/>
      <c r="AI82" s="3"/>
      <c r="AJ82" s="3"/>
      <c r="AK82" s="3"/>
      <c r="AL82" s="3"/>
      <c r="AM82" s="3"/>
      <c r="AN82" s="3"/>
      <c r="AO82" s="3"/>
      <c r="AP82" s="3"/>
      <c r="AQ82" s="3"/>
      <c r="AR82" s="3"/>
      <c r="AS82" s="3"/>
      <c r="AT82" s="3"/>
      <c r="AU82" s="3"/>
      <c r="AW82" s="1"/>
      <c r="AX82" s="1"/>
      <c r="AY82" s="3"/>
      <c r="AZ82" s="3"/>
      <c r="BA82" s="3"/>
      <c r="BB82" s="3"/>
      <c r="BC82" s="3"/>
      <c r="BD82" s="3"/>
      <c r="BE82" s="3"/>
      <c r="BF82" s="3"/>
      <c r="BG82" s="3"/>
      <c r="BH82" s="3"/>
      <c r="BI82" s="3"/>
      <c r="BJ82" s="3"/>
      <c r="BK82" s="3"/>
      <c r="BL82" s="3"/>
      <c r="BM82" s="3"/>
      <c r="BN82" s="3"/>
      <c r="BO82" s="3"/>
      <c r="BP82" s="3"/>
      <c r="BQ82" s="3"/>
      <c r="BR82" s="3"/>
      <c r="BS82" s="3"/>
      <c r="BU82" s="1"/>
      <c r="BV82" s="1"/>
      <c r="BW82" s="3"/>
      <c r="BX82" s="3"/>
      <c r="BY82" s="3"/>
      <c r="BZ82" s="3"/>
      <c r="CA82" s="3"/>
      <c r="CB82" s="3"/>
      <c r="CC82" s="3"/>
      <c r="CD82" s="3"/>
      <c r="CE82" s="3"/>
      <c r="CF82" s="3"/>
      <c r="CG82" s="3"/>
      <c r="CH82" s="3"/>
      <c r="CI82" s="3"/>
      <c r="CJ82" s="3"/>
      <c r="CK82" s="3"/>
      <c r="CL82" s="3"/>
      <c r="CM82" s="3"/>
      <c r="CN82" s="3"/>
      <c r="CO82" s="3"/>
      <c r="CP82" s="3"/>
      <c r="CQ82" s="3"/>
      <c r="CS82" s="1"/>
      <c r="CT82" s="1"/>
      <c r="CU82" s="3"/>
      <c r="CV82" s="3"/>
      <c r="CW82" s="3"/>
      <c r="CX82" s="3"/>
      <c r="CY82" s="3"/>
      <c r="CZ82" s="3"/>
      <c r="DA82" s="3"/>
      <c r="DB82" s="3"/>
      <c r="DC82" s="3"/>
      <c r="DD82" s="3"/>
      <c r="DE82" s="3"/>
      <c r="DF82" s="3"/>
      <c r="DG82" s="3"/>
      <c r="DH82" s="3"/>
      <c r="DI82" s="3"/>
      <c r="DJ82" s="3"/>
      <c r="DK82" s="3"/>
      <c r="DL82" s="3"/>
      <c r="DM82" s="3"/>
      <c r="DN82" s="3"/>
      <c r="DO82" s="3"/>
      <c r="DQ82" s="1"/>
      <c r="DR82" s="1"/>
      <c r="DS82" s="3"/>
      <c r="DT82" s="3"/>
      <c r="DU82" s="3"/>
      <c r="DV82" s="3"/>
      <c r="DW82" s="3"/>
      <c r="DX82" s="3"/>
      <c r="DY82" s="3"/>
      <c r="DZ82" s="3"/>
      <c r="EA82" s="1"/>
      <c r="EB82" s="1"/>
      <c r="EC82" s="1"/>
      <c r="ED82" s="1"/>
      <c r="EE82" s="1"/>
      <c r="EF82" s="1"/>
      <c r="EG82" s="1"/>
      <c r="EH82" s="1"/>
      <c r="EI82" s="1"/>
      <c r="EJ82" s="1"/>
      <c r="EK82" s="1"/>
      <c r="EL82" s="1"/>
      <c r="EM82" s="1"/>
      <c r="EO82" s="1"/>
      <c r="EP82" s="1"/>
      <c r="EQ82" s="3"/>
      <c r="ER82" s="3"/>
      <c r="ES82" s="3"/>
      <c r="ET82" s="3"/>
      <c r="EU82" s="3"/>
      <c r="EV82" s="3"/>
      <c r="EW82" s="3"/>
      <c r="EX82" s="3"/>
      <c r="EY82" s="3"/>
      <c r="EZ82" s="3"/>
      <c r="FA82" s="3"/>
      <c r="FB82" s="3"/>
      <c r="FC82" s="3"/>
      <c r="FD82" s="3"/>
      <c r="FE82" s="3"/>
      <c r="FF82" s="3"/>
      <c r="FG82" s="3"/>
      <c r="FH82" s="3"/>
      <c r="FI82" s="3"/>
      <c r="FJ82" s="3"/>
      <c r="FK82" s="3"/>
    </row>
    <row r="83" ht="14.5" spans="1:167">
      <c r="A83" s="1"/>
      <c r="B83" s="1"/>
      <c r="C83" s="3"/>
      <c r="D83" s="3"/>
      <c r="E83" s="3"/>
      <c r="F83" s="3"/>
      <c r="G83" s="3"/>
      <c r="H83" s="3"/>
      <c r="I83" s="3"/>
      <c r="J83" s="3"/>
      <c r="K83" s="3"/>
      <c r="L83" s="3"/>
      <c r="M83" s="3"/>
      <c r="N83" s="3"/>
      <c r="O83" s="3"/>
      <c r="P83" s="3"/>
      <c r="Q83" s="3"/>
      <c r="R83" s="3"/>
      <c r="S83" s="3"/>
      <c r="T83" s="3"/>
      <c r="U83" s="3"/>
      <c r="V83" s="3"/>
      <c r="W83" s="3"/>
      <c r="Y83" s="1"/>
      <c r="Z83" s="1"/>
      <c r="AA83" s="3"/>
      <c r="AB83" s="3"/>
      <c r="AC83" s="3"/>
      <c r="AD83" s="3"/>
      <c r="AE83" s="3"/>
      <c r="AF83" s="3"/>
      <c r="AG83" s="3"/>
      <c r="AH83" s="3"/>
      <c r="AI83" s="3"/>
      <c r="AJ83" s="3"/>
      <c r="AK83" s="3"/>
      <c r="AL83" s="3"/>
      <c r="AM83" s="3"/>
      <c r="AN83" s="3"/>
      <c r="AO83" s="3"/>
      <c r="AP83" s="3"/>
      <c r="AQ83" s="3"/>
      <c r="AR83" s="3"/>
      <c r="AS83" s="3"/>
      <c r="AT83" s="3"/>
      <c r="AU83" s="3"/>
      <c r="AW83" s="1"/>
      <c r="AX83" s="1"/>
      <c r="AY83" s="3"/>
      <c r="AZ83" s="3"/>
      <c r="BA83" s="3"/>
      <c r="BB83" s="3"/>
      <c r="BC83" s="3"/>
      <c r="BD83" s="3"/>
      <c r="BE83" s="3"/>
      <c r="BF83" s="3"/>
      <c r="BG83" s="3"/>
      <c r="BH83" s="3"/>
      <c r="BI83" s="3"/>
      <c r="BJ83" s="3"/>
      <c r="BK83" s="3"/>
      <c r="BL83" s="3"/>
      <c r="BM83" s="3"/>
      <c r="BN83" s="3"/>
      <c r="BO83" s="3"/>
      <c r="BP83" s="3"/>
      <c r="BQ83" s="3"/>
      <c r="BR83" s="3"/>
      <c r="BS83" s="3"/>
      <c r="BU83" s="1"/>
      <c r="BV83" s="1"/>
      <c r="BW83" s="3"/>
      <c r="BX83" s="3"/>
      <c r="BY83" s="3"/>
      <c r="BZ83" s="3"/>
      <c r="CA83" s="3"/>
      <c r="CB83" s="3"/>
      <c r="CC83" s="3"/>
      <c r="CD83" s="3"/>
      <c r="CE83" s="3"/>
      <c r="CF83" s="3"/>
      <c r="CG83" s="3"/>
      <c r="CH83" s="3"/>
      <c r="CI83" s="3"/>
      <c r="CJ83" s="3"/>
      <c r="CK83" s="3"/>
      <c r="CL83" s="3"/>
      <c r="CM83" s="3"/>
      <c r="CN83" s="3"/>
      <c r="CO83" s="3"/>
      <c r="CP83" s="3"/>
      <c r="CQ83" s="3"/>
      <c r="CS83" s="1"/>
      <c r="CT83" s="1"/>
      <c r="CU83" s="3"/>
      <c r="CV83" s="3"/>
      <c r="CW83" s="3"/>
      <c r="CX83" s="3"/>
      <c r="CY83" s="3"/>
      <c r="CZ83" s="3"/>
      <c r="DA83" s="3"/>
      <c r="DB83" s="3"/>
      <c r="DC83" s="3"/>
      <c r="DD83" s="3"/>
      <c r="DE83" s="3"/>
      <c r="DF83" s="3"/>
      <c r="DG83" s="3"/>
      <c r="DH83" s="3"/>
      <c r="DI83" s="3"/>
      <c r="DJ83" s="3"/>
      <c r="DK83" s="3"/>
      <c r="DL83" s="3"/>
      <c r="DM83" s="3"/>
      <c r="DN83" s="3"/>
      <c r="DO83" s="3"/>
      <c r="DQ83" s="1"/>
      <c r="DR83" s="1"/>
      <c r="DS83" s="3"/>
      <c r="DT83" s="3"/>
      <c r="DU83" s="3"/>
      <c r="DV83" s="3"/>
      <c r="DW83" s="3"/>
      <c r="DX83" s="3"/>
      <c r="DY83" s="3"/>
      <c r="DZ83" s="3"/>
      <c r="EA83" s="1"/>
      <c r="EB83" s="1"/>
      <c r="EC83" s="1"/>
      <c r="ED83" s="1"/>
      <c r="EE83" s="1"/>
      <c r="EF83" s="1"/>
      <c r="EG83" s="1"/>
      <c r="EH83" s="1"/>
      <c r="EI83" s="1"/>
      <c r="EJ83" s="1"/>
      <c r="EK83" s="1"/>
      <c r="EL83" s="1"/>
      <c r="EM83" s="1"/>
      <c r="EO83" s="1"/>
      <c r="EP83" s="1"/>
      <c r="EQ83" s="3"/>
      <c r="ER83" s="3"/>
      <c r="ES83" s="3"/>
      <c r="ET83" s="3"/>
      <c r="EU83" s="3"/>
      <c r="EV83" s="3"/>
      <c r="EW83" s="3"/>
      <c r="EX83" s="3"/>
      <c r="EY83" s="3"/>
      <c r="EZ83" s="3"/>
      <c r="FA83" s="3"/>
      <c r="FB83" s="3"/>
      <c r="FC83" s="3"/>
      <c r="FD83" s="3"/>
      <c r="FE83" s="3"/>
      <c r="FF83" s="3"/>
      <c r="FG83" s="3"/>
      <c r="FH83" s="3"/>
      <c r="FI83" s="3"/>
      <c r="FJ83" s="3"/>
      <c r="FK83" s="3"/>
    </row>
    <row r="84" ht="14.5" spans="1:167">
      <c r="A84" s="1"/>
      <c r="B84" s="1"/>
      <c r="C84" s="3"/>
      <c r="D84" s="3"/>
      <c r="E84" s="3"/>
      <c r="F84" s="3"/>
      <c r="G84" s="3"/>
      <c r="H84" s="3"/>
      <c r="I84" s="3"/>
      <c r="J84" s="3"/>
      <c r="K84" s="3"/>
      <c r="L84" s="3"/>
      <c r="M84" s="3"/>
      <c r="N84" s="3"/>
      <c r="O84" s="3"/>
      <c r="P84" s="3"/>
      <c r="Q84" s="3"/>
      <c r="R84" s="3"/>
      <c r="S84" s="3"/>
      <c r="T84" s="3"/>
      <c r="U84" s="3"/>
      <c r="V84" s="3"/>
      <c r="W84" s="3"/>
      <c r="Y84" s="1"/>
      <c r="Z84" s="1"/>
      <c r="AA84" s="3"/>
      <c r="AB84" s="3"/>
      <c r="AC84" s="3"/>
      <c r="AD84" s="3"/>
      <c r="AE84" s="3"/>
      <c r="AF84" s="3"/>
      <c r="AG84" s="3"/>
      <c r="AH84" s="3"/>
      <c r="AI84" s="3"/>
      <c r="AJ84" s="3"/>
      <c r="AK84" s="3"/>
      <c r="AL84" s="3"/>
      <c r="AM84" s="3"/>
      <c r="AN84" s="3"/>
      <c r="AO84" s="3"/>
      <c r="AP84" s="3"/>
      <c r="AQ84" s="3"/>
      <c r="AR84" s="3"/>
      <c r="AS84" s="3"/>
      <c r="AT84" s="3"/>
      <c r="AU84" s="3"/>
      <c r="AW84" s="1"/>
      <c r="AX84" s="1"/>
      <c r="AY84" s="3"/>
      <c r="AZ84" s="3"/>
      <c r="BA84" s="3"/>
      <c r="BB84" s="3"/>
      <c r="BC84" s="3"/>
      <c r="BD84" s="3"/>
      <c r="BE84" s="3"/>
      <c r="BF84" s="3"/>
      <c r="BG84" s="3"/>
      <c r="BH84" s="3"/>
      <c r="BI84" s="3"/>
      <c r="BJ84" s="3"/>
      <c r="BK84" s="3"/>
      <c r="BL84" s="3"/>
      <c r="BM84" s="3"/>
      <c r="BN84" s="3"/>
      <c r="BO84" s="3"/>
      <c r="BP84" s="3"/>
      <c r="BQ84" s="3"/>
      <c r="BR84" s="3"/>
      <c r="BS84" s="3"/>
      <c r="BU84" s="1"/>
      <c r="BV84" s="1"/>
      <c r="BW84" s="3"/>
      <c r="BX84" s="3"/>
      <c r="BY84" s="3"/>
      <c r="BZ84" s="3"/>
      <c r="CA84" s="3"/>
      <c r="CB84" s="3"/>
      <c r="CC84" s="3"/>
      <c r="CD84" s="3"/>
      <c r="CE84" s="3"/>
      <c r="CF84" s="3"/>
      <c r="CG84" s="3"/>
      <c r="CH84" s="3"/>
      <c r="CI84" s="3"/>
      <c r="CJ84" s="3"/>
      <c r="CK84" s="3"/>
      <c r="CL84" s="3"/>
      <c r="CM84" s="3"/>
      <c r="CN84" s="3"/>
      <c r="CO84" s="3"/>
      <c r="CP84" s="3"/>
      <c r="CQ84" s="3"/>
      <c r="CS84" s="1"/>
      <c r="CT84" s="1"/>
      <c r="CU84" s="3"/>
      <c r="CV84" s="3"/>
      <c r="CW84" s="3"/>
      <c r="CX84" s="3"/>
      <c r="CY84" s="3"/>
      <c r="CZ84" s="3"/>
      <c r="DA84" s="3"/>
      <c r="DB84" s="3"/>
      <c r="DC84" s="3"/>
      <c r="DD84" s="3"/>
      <c r="DE84" s="3"/>
      <c r="DF84" s="3"/>
      <c r="DG84" s="3"/>
      <c r="DH84" s="3"/>
      <c r="DI84" s="3"/>
      <c r="DJ84" s="3"/>
      <c r="DK84" s="3"/>
      <c r="DL84" s="3"/>
      <c r="DM84" s="3"/>
      <c r="DN84" s="3"/>
      <c r="DO84" s="3"/>
      <c r="DQ84" s="1"/>
      <c r="DR84" s="1"/>
      <c r="DS84" s="3"/>
      <c r="DT84" s="3"/>
      <c r="DU84" s="3"/>
      <c r="DV84" s="3"/>
      <c r="DW84" s="3"/>
      <c r="DX84" s="3"/>
      <c r="DY84" s="3"/>
      <c r="DZ84" s="3"/>
      <c r="EA84" s="1"/>
      <c r="EB84" s="1"/>
      <c r="EC84" s="1"/>
      <c r="ED84" s="1"/>
      <c r="EE84" s="1"/>
      <c r="EF84" s="1"/>
      <c r="EG84" s="1"/>
      <c r="EH84" s="1"/>
      <c r="EI84" s="1"/>
      <c r="EJ84" s="1"/>
      <c r="EK84" s="1"/>
      <c r="EL84" s="1"/>
      <c r="EM84" s="1"/>
      <c r="EO84" s="1"/>
      <c r="EP84" s="1"/>
      <c r="EQ84" s="3"/>
      <c r="ER84" s="3"/>
      <c r="ES84" s="3"/>
      <c r="ET84" s="3"/>
      <c r="EU84" s="3"/>
      <c r="EV84" s="3"/>
      <c r="EW84" s="3"/>
      <c r="EX84" s="3"/>
      <c r="EY84" s="3"/>
      <c r="EZ84" s="3"/>
      <c r="FA84" s="3"/>
      <c r="FB84" s="3"/>
      <c r="FC84" s="3"/>
      <c r="FD84" s="3"/>
      <c r="FE84" s="3"/>
      <c r="FF84" s="3"/>
      <c r="FG84" s="3"/>
      <c r="FH84" s="3"/>
      <c r="FI84" s="3"/>
      <c r="FJ84" s="3"/>
      <c r="FK84" s="3"/>
    </row>
    <row r="85" ht="14.5" spans="1:167">
      <c r="A85" s="1"/>
      <c r="B85" s="1"/>
      <c r="C85" s="3"/>
      <c r="D85" s="3"/>
      <c r="E85" s="3"/>
      <c r="F85" s="3"/>
      <c r="G85" s="3"/>
      <c r="H85" s="3"/>
      <c r="I85" s="3"/>
      <c r="J85" s="3"/>
      <c r="K85" s="3"/>
      <c r="L85" s="3"/>
      <c r="M85" s="3"/>
      <c r="N85" s="3"/>
      <c r="O85" s="3"/>
      <c r="P85" s="3"/>
      <c r="Q85" s="3"/>
      <c r="R85" s="3"/>
      <c r="S85" s="3"/>
      <c r="T85" s="3"/>
      <c r="U85" s="3"/>
      <c r="V85" s="3"/>
      <c r="W85" s="3"/>
      <c r="Y85" s="1"/>
      <c r="Z85" s="1"/>
      <c r="AA85" s="3"/>
      <c r="AB85" s="3"/>
      <c r="AC85" s="3"/>
      <c r="AD85" s="3"/>
      <c r="AE85" s="3"/>
      <c r="AF85" s="3"/>
      <c r="AG85" s="3"/>
      <c r="AH85" s="3"/>
      <c r="AI85" s="3"/>
      <c r="AJ85" s="3"/>
      <c r="AK85" s="3"/>
      <c r="AL85" s="3"/>
      <c r="AM85" s="3"/>
      <c r="AN85" s="3"/>
      <c r="AO85" s="3"/>
      <c r="AP85" s="3"/>
      <c r="AQ85" s="3"/>
      <c r="AR85" s="3"/>
      <c r="AS85" s="3"/>
      <c r="AT85" s="3"/>
      <c r="AU85" s="3"/>
      <c r="AW85" s="1"/>
      <c r="AX85" s="1"/>
      <c r="AY85" s="3"/>
      <c r="AZ85" s="3"/>
      <c r="BA85" s="3"/>
      <c r="BB85" s="3"/>
      <c r="BC85" s="3"/>
      <c r="BD85" s="3"/>
      <c r="BE85" s="3"/>
      <c r="BF85" s="3"/>
      <c r="BG85" s="3"/>
      <c r="BH85" s="3"/>
      <c r="BI85" s="3"/>
      <c r="BJ85" s="3"/>
      <c r="BK85" s="3"/>
      <c r="BL85" s="3"/>
      <c r="BM85" s="3"/>
      <c r="BN85" s="3"/>
      <c r="BO85" s="3"/>
      <c r="BP85" s="3"/>
      <c r="BQ85" s="3"/>
      <c r="BR85" s="3"/>
      <c r="BS85" s="3"/>
      <c r="BU85" s="1"/>
      <c r="BV85" s="1"/>
      <c r="BW85" s="3"/>
      <c r="BX85" s="3"/>
      <c r="BY85" s="3"/>
      <c r="BZ85" s="3"/>
      <c r="CA85" s="3"/>
      <c r="CB85" s="3"/>
      <c r="CC85" s="3"/>
      <c r="CD85" s="3"/>
      <c r="CE85" s="3"/>
      <c r="CF85" s="3"/>
      <c r="CG85" s="3"/>
      <c r="CH85" s="3"/>
      <c r="CI85" s="3"/>
      <c r="CJ85" s="3"/>
      <c r="CK85" s="3"/>
      <c r="CL85" s="3"/>
      <c r="CM85" s="3"/>
      <c r="CN85" s="3"/>
      <c r="CO85" s="3"/>
      <c r="CP85" s="3"/>
      <c r="CQ85" s="3"/>
      <c r="CS85" s="1"/>
      <c r="CT85" s="1"/>
      <c r="CU85" s="3"/>
      <c r="CV85" s="3"/>
      <c r="CW85" s="3"/>
      <c r="CX85" s="3"/>
      <c r="CY85" s="3"/>
      <c r="CZ85" s="3"/>
      <c r="DA85" s="3"/>
      <c r="DB85" s="3"/>
      <c r="DC85" s="3"/>
      <c r="DD85" s="3"/>
      <c r="DE85" s="3"/>
      <c r="DF85" s="3"/>
      <c r="DG85" s="3"/>
      <c r="DH85" s="3"/>
      <c r="DI85" s="3"/>
      <c r="DJ85" s="3"/>
      <c r="DK85" s="3"/>
      <c r="DL85" s="3"/>
      <c r="DM85" s="3"/>
      <c r="DN85" s="3"/>
      <c r="DO85" s="3"/>
      <c r="DQ85" s="1"/>
      <c r="DR85" s="1"/>
      <c r="DS85" s="3"/>
      <c r="DT85" s="3"/>
      <c r="DU85" s="3"/>
      <c r="DV85" s="3"/>
      <c r="DW85" s="3"/>
      <c r="DX85" s="3"/>
      <c r="DY85" s="3"/>
      <c r="DZ85" s="3"/>
      <c r="EA85" s="1"/>
      <c r="EB85" s="1"/>
      <c r="EC85" s="1"/>
      <c r="ED85" s="1"/>
      <c r="EE85" s="1"/>
      <c r="EF85" s="1"/>
      <c r="EG85" s="1"/>
      <c r="EH85" s="1"/>
      <c r="EI85" s="1"/>
      <c r="EJ85" s="1"/>
      <c r="EK85" s="1"/>
      <c r="EL85" s="1"/>
      <c r="EM85" s="1"/>
      <c r="EO85" s="1"/>
      <c r="EP85" s="1"/>
      <c r="EQ85" s="3"/>
      <c r="ER85" s="3"/>
      <c r="ES85" s="3"/>
      <c r="ET85" s="3"/>
      <c r="EU85" s="3"/>
      <c r="EV85" s="3"/>
      <c r="EW85" s="3"/>
      <c r="EX85" s="3"/>
      <c r="EY85" s="3"/>
      <c r="EZ85" s="3"/>
      <c r="FA85" s="3"/>
      <c r="FB85" s="3"/>
      <c r="FC85" s="3"/>
      <c r="FD85" s="3"/>
      <c r="FE85" s="3"/>
      <c r="FF85" s="3"/>
      <c r="FG85" s="3"/>
      <c r="FH85" s="3"/>
      <c r="FI85" s="3"/>
      <c r="FJ85" s="3"/>
      <c r="FK85" s="3"/>
    </row>
    <row r="86" ht="14.5" spans="1:167">
      <c r="A86" s="1"/>
      <c r="B86" s="1"/>
      <c r="C86" s="3"/>
      <c r="D86" s="3"/>
      <c r="E86" s="3"/>
      <c r="F86" s="3"/>
      <c r="G86" s="3"/>
      <c r="H86" s="3"/>
      <c r="I86" s="3"/>
      <c r="J86" s="3"/>
      <c r="K86" s="1"/>
      <c r="L86" s="1"/>
      <c r="M86" s="1"/>
      <c r="N86" s="1"/>
      <c r="O86" s="1"/>
      <c r="P86" s="1"/>
      <c r="Q86" s="1"/>
      <c r="R86" s="1"/>
      <c r="S86" s="1"/>
      <c r="T86" s="1"/>
      <c r="U86" s="1"/>
      <c r="V86" s="1"/>
      <c r="W86" s="1"/>
      <c r="Y86" s="1"/>
      <c r="Z86" s="1"/>
      <c r="AA86" s="3"/>
      <c r="AB86" s="3"/>
      <c r="AC86" s="3"/>
      <c r="AD86" s="3"/>
      <c r="AE86" s="3"/>
      <c r="AF86" s="3"/>
      <c r="AG86" s="3"/>
      <c r="AH86" s="3"/>
      <c r="AI86" s="1"/>
      <c r="AJ86" s="1"/>
      <c r="AK86" s="1"/>
      <c r="AL86" s="1"/>
      <c r="AM86" s="1"/>
      <c r="AN86" s="1"/>
      <c r="AO86" s="1"/>
      <c r="AP86" s="1"/>
      <c r="AQ86" s="1"/>
      <c r="AR86" s="1"/>
      <c r="AS86" s="1"/>
      <c r="AT86" s="1"/>
      <c r="AU86" s="1"/>
      <c r="AW86" s="1"/>
      <c r="AX86" s="1"/>
      <c r="AY86" s="3"/>
      <c r="AZ86" s="3"/>
      <c r="BA86" s="3"/>
      <c r="BB86" s="3"/>
      <c r="BC86" s="3"/>
      <c r="BD86" s="3"/>
      <c r="BE86" s="3"/>
      <c r="BF86" s="3"/>
      <c r="BG86" s="1"/>
      <c r="BH86" s="1"/>
      <c r="BI86" s="1"/>
      <c r="BJ86" s="1"/>
      <c r="BK86" s="1"/>
      <c r="BL86" s="1"/>
      <c r="BM86" s="1"/>
      <c r="BN86" s="1"/>
      <c r="BO86" s="1"/>
      <c r="BP86" s="1"/>
      <c r="BQ86" s="1"/>
      <c r="BR86" s="1"/>
      <c r="BS86" s="1"/>
      <c r="BU86" s="1"/>
      <c r="BV86" s="1"/>
      <c r="BW86" s="3"/>
      <c r="BX86" s="3"/>
      <c r="BY86" s="3"/>
      <c r="BZ86" s="3"/>
      <c r="CA86" s="3"/>
      <c r="CB86" s="3"/>
      <c r="CC86" s="3"/>
      <c r="CD86" s="3"/>
      <c r="CE86" s="1"/>
      <c r="CF86" s="1"/>
      <c r="CG86" s="1"/>
      <c r="CH86" s="1"/>
      <c r="CI86" s="1"/>
      <c r="CJ86" s="1"/>
      <c r="CK86" s="1"/>
      <c r="CL86" s="1"/>
      <c r="CM86" s="1"/>
      <c r="CN86" s="1"/>
      <c r="CO86" s="1"/>
      <c r="CP86" s="1"/>
      <c r="CQ86" s="1"/>
      <c r="CS86" s="1"/>
      <c r="CT86" s="1"/>
      <c r="CU86" s="3"/>
      <c r="CV86" s="3"/>
      <c r="CW86" s="3"/>
      <c r="CX86" s="3"/>
      <c r="CY86" s="3"/>
      <c r="CZ86" s="3"/>
      <c r="DA86" s="3"/>
      <c r="DB86" s="3"/>
      <c r="DC86" s="1"/>
      <c r="DD86" s="1"/>
      <c r="DE86" s="1"/>
      <c r="DF86" s="1"/>
      <c r="DG86" s="1"/>
      <c r="DH86" s="1"/>
      <c r="DI86" s="1"/>
      <c r="DJ86" s="1"/>
      <c r="DK86" s="1"/>
      <c r="DL86" s="1"/>
      <c r="DM86" s="1"/>
      <c r="DN86" s="1"/>
      <c r="DO86" s="1"/>
      <c r="DQ86" s="1"/>
      <c r="DR86" s="1"/>
      <c r="DS86" s="3"/>
      <c r="DT86" s="3"/>
      <c r="DU86" s="3"/>
      <c r="DV86" s="3"/>
      <c r="DW86" s="3"/>
      <c r="DX86" s="3"/>
      <c r="DY86" s="3"/>
      <c r="DZ86" s="3"/>
      <c r="EA86" s="1"/>
      <c r="EB86" s="1"/>
      <c r="EC86" s="1"/>
      <c r="ED86" s="1"/>
      <c r="EE86" s="1"/>
      <c r="EF86" s="1"/>
      <c r="EG86" s="1"/>
      <c r="EH86" s="1"/>
      <c r="EI86" s="1"/>
      <c r="EJ86" s="1"/>
      <c r="EK86" s="1"/>
      <c r="EL86" s="1"/>
      <c r="EM86" s="1"/>
      <c r="EO86" s="1"/>
      <c r="EP86" s="1"/>
      <c r="EQ86" s="3"/>
      <c r="ER86" s="3"/>
      <c r="ES86" s="3"/>
      <c r="ET86" s="3"/>
      <c r="EU86" s="3"/>
      <c r="EV86" s="3"/>
      <c r="EW86" s="3"/>
      <c r="EX86" s="3"/>
      <c r="EY86" s="1"/>
      <c r="EZ86" s="1"/>
      <c r="FA86" s="1"/>
      <c r="FB86" s="1"/>
      <c r="FC86" s="1"/>
      <c r="FD86" s="1"/>
      <c r="FE86" s="1"/>
      <c r="FF86" s="1"/>
      <c r="FG86" s="1"/>
      <c r="FH86" s="1"/>
      <c r="FI86" s="1"/>
      <c r="FJ86" s="1"/>
      <c r="FK86" s="1"/>
    </row>
    <row r="87" ht="14.5" spans="1:167">
      <c r="A87" s="1"/>
      <c r="B87" s="1"/>
      <c r="C87" s="3"/>
      <c r="D87" s="3"/>
      <c r="E87" s="3"/>
      <c r="F87" s="3"/>
      <c r="G87" s="3"/>
      <c r="H87" s="3"/>
      <c r="I87" s="3"/>
      <c r="J87" s="3"/>
      <c r="K87" s="1"/>
      <c r="L87" s="1"/>
      <c r="M87" s="1"/>
      <c r="N87" s="1"/>
      <c r="O87" s="1"/>
      <c r="P87" s="1"/>
      <c r="Q87" s="1"/>
      <c r="R87" s="1"/>
      <c r="S87" s="1"/>
      <c r="T87" s="1"/>
      <c r="U87" s="1"/>
      <c r="V87" s="1"/>
      <c r="W87" s="1"/>
      <c r="Y87" s="1"/>
      <c r="Z87" s="1"/>
      <c r="AA87" s="3"/>
      <c r="AB87" s="3"/>
      <c r="AC87" s="3"/>
      <c r="AD87" s="3"/>
      <c r="AE87" s="3"/>
      <c r="AF87" s="3"/>
      <c r="AG87" s="3"/>
      <c r="AH87" s="3"/>
      <c r="AI87" s="1"/>
      <c r="AJ87" s="1"/>
      <c r="AK87" s="1"/>
      <c r="AL87" s="1"/>
      <c r="AM87" s="1"/>
      <c r="AN87" s="1"/>
      <c r="AO87" s="1"/>
      <c r="AP87" s="1"/>
      <c r="AQ87" s="1"/>
      <c r="AR87" s="1"/>
      <c r="AS87" s="1"/>
      <c r="AT87" s="1"/>
      <c r="AU87" s="1"/>
      <c r="AW87" s="1"/>
      <c r="AX87" s="1"/>
      <c r="AY87" s="3"/>
      <c r="AZ87" s="3"/>
      <c r="BA87" s="3"/>
      <c r="BB87" s="3"/>
      <c r="BC87" s="3"/>
      <c r="BD87" s="3"/>
      <c r="BE87" s="3"/>
      <c r="BF87" s="3"/>
      <c r="BG87" s="1"/>
      <c r="BH87" s="1"/>
      <c r="BI87" s="1"/>
      <c r="BJ87" s="1"/>
      <c r="BK87" s="1"/>
      <c r="BL87" s="1"/>
      <c r="BM87" s="1"/>
      <c r="BN87" s="1"/>
      <c r="BO87" s="1"/>
      <c r="BP87" s="1"/>
      <c r="BQ87" s="1"/>
      <c r="BR87" s="1"/>
      <c r="BS87" s="1"/>
      <c r="BU87" s="1"/>
      <c r="BV87" s="1"/>
      <c r="BW87" s="3"/>
      <c r="BX87" s="3"/>
      <c r="BY87" s="3"/>
      <c r="BZ87" s="3"/>
      <c r="CA87" s="3"/>
      <c r="CB87" s="3"/>
      <c r="CC87" s="3"/>
      <c r="CD87" s="3"/>
      <c r="CE87" s="1"/>
      <c r="CF87" s="1"/>
      <c r="CG87" s="1"/>
      <c r="CH87" s="1"/>
      <c r="CI87" s="1"/>
      <c r="CJ87" s="1"/>
      <c r="CK87" s="1"/>
      <c r="CL87" s="1"/>
      <c r="CM87" s="1"/>
      <c r="CN87" s="1"/>
      <c r="CO87" s="1"/>
      <c r="CP87" s="1"/>
      <c r="CQ87" s="1"/>
      <c r="CS87" s="1"/>
      <c r="CT87" s="1"/>
      <c r="CU87" s="3"/>
      <c r="CV87" s="3"/>
      <c r="CW87" s="3"/>
      <c r="CX87" s="3"/>
      <c r="CY87" s="3"/>
      <c r="CZ87" s="3"/>
      <c r="DA87" s="3"/>
      <c r="DB87" s="3"/>
      <c r="DC87" s="1"/>
      <c r="DD87" s="1"/>
      <c r="DE87" s="1"/>
      <c r="DF87" s="1"/>
      <c r="DG87" s="1"/>
      <c r="DH87" s="1"/>
      <c r="DI87" s="1"/>
      <c r="DJ87" s="1"/>
      <c r="DK87" s="1"/>
      <c r="DL87" s="1"/>
      <c r="DM87" s="1"/>
      <c r="DN87" s="1"/>
      <c r="DO87" s="1"/>
      <c r="DQ87" s="1"/>
      <c r="DR87" s="1"/>
      <c r="DS87" s="3"/>
      <c r="DT87" s="3"/>
      <c r="DU87" s="3"/>
      <c r="DV87" s="3"/>
      <c r="DW87" s="3"/>
      <c r="DX87" s="3"/>
      <c r="DY87" s="3"/>
      <c r="DZ87" s="3"/>
      <c r="EA87" s="1"/>
      <c r="EB87" s="1"/>
      <c r="EC87" s="1"/>
      <c r="ED87" s="1"/>
      <c r="EE87" s="1"/>
      <c r="EF87" s="1"/>
      <c r="EG87" s="1"/>
      <c r="EH87" s="1"/>
      <c r="EI87" s="1"/>
      <c r="EJ87" s="1"/>
      <c r="EK87" s="1"/>
      <c r="EL87" s="1"/>
      <c r="EM87" s="1"/>
      <c r="EO87" s="1"/>
      <c r="EP87" s="1"/>
      <c r="EQ87" s="3"/>
      <c r="ER87" s="3"/>
      <c r="ES87" s="3"/>
      <c r="ET87" s="3"/>
      <c r="EU87" s="3"/>
      <c r="EV87" s="3"/>
      <c r="EW87" s="3"/>
      <c r="EX87" s="3"/>
      <c r="EY87" s="1"/>
      <c r="EZ87" s="1"/>
      <c r="FA87" s="1"/>
      <c r="FB87" s="1"/>
      <c r="FC87" s="1"/>
      <c r="FD87" s="1"/>
      <c r="FE87" s="1"/>
      <c r="FF87" s="1"/>
      <c r="FG87" s="1"/>
      <c r="FH87" s="1"/>
      <c r="FI87" s="1"/>
      <c r="FJ87" s="1"/>
      <c r="FK87" s="1"/>
    </row>
    <row r="88" ht="14.5" spans="1:167">
      <c r="A88" s="1"/>
      <c r="B88" s="1"/>
      <c r="C88" s="3"/>
      <c r="D88" s="3"/>
      <c r="E88" s="3"/>
      <c r="F88" s="3"/>
      <c r="G88" s="3"/>
      <c r="H88" s="3"/>
      <c r="I88" s="3"/>
      <c r="J88" s="3"/>
      <c r="K88" s="1"/>
      <c r="L88" s="1"/>
      <c r="M88" s="1"/>
      <c r="N88" s="1"/>
      <c r="O88" s="1"/>
      <c r="P88" s="1"/>
      <c r="Q88" s="1"/>
      <c r="R88" s="1"/>
      <c r="S88" s="1"/>
      <c r="T88" s="1"/>
      <c r="U88" s="1"/>
      <c r="V88" s="1"/>
      <c r="W88" s="1"/>
      <c r="Y88" s="1"/>
      <c r="Z88" s="1"/>
      <c r="AA88" s="3"/>
      <c r="AB88" s="3"/>
      <c r="AC88" s="3"/>
      <c r="AD88" s="3"/>
      <c r="AE88" s="3"/>
      <c r="AF88" s="3"/>
      <c r="AG88" s="3"/>
      <c r="AH88" s="3"/>
      <c r="AI88" s="1"/>
      <c r="AJ88" s="1"/>
      <c r="AK88" s="1"/>
      <c r="AL88" s="1"/>
      <c r="AM88" s="1"/>
      <c r="AN88" s="1"/>
      <c r="AO88" s="1"/>
      <c r="AP88" s="1"/>
      <c r="AQ88" s="1"/>
      <c r="AR88" s="1"/>
      <c r="AS88" s="1"/>
      <c r="AT88" s="1"/>
      <c r="AU88" s="1"/>
      <c r="AW88" s="1"/>
      <c r="AX88" s="1"/>
      <c r="AY88" s="3"/>
      <c r="AZ88" s="3"/>
      <c r="BA88" s="3"/>
      <c r="BB88" s="3"/>
      <c r="BC88" s="3"/>
      <c r="BD88" s="3"/>
      <c r="BE88" s="3"/>
      <c r="BF88" s="3"/>
      <c r="BG88" s="1"/>
      <c r="BH88" s="1"/>
      <c r="BI88" s="1"/>
      <c r="BJ88" s="1"/>
      <c r="BK88" s="1"/>
      <c r="BL88" s="1"/>
      <c r="BM88" s="1"/>
      <c r="BN88" s="1"/>
      <c r="BO88" s="1"/>
      <c r="BP88" s="1"/>
      <c r="BQ88" s="1"/>
      <c r="BR88" s="1"/>
      <c r="BS88" s="1"/>
      <c r="BU88" s="1"/>
      <c r="BV88" s="1"/>
      <c r="BW88" s="3"/>
      <c r="BX88" s="3"/>
      <c r="BY88" s="3"/>
      <c r="BZ88" s="3"/>
      <c r="CA88" s="3"/>
      <c r="CB88" s="3"/>
      <c r="CC88" s="3"/>
      <c r="CD88" s="3"/>
      <c r="CE88" s="1"/>
      <c r="CF88" s="1"/>
      <c r="CG88" s="1"/>
      <c r="CH88" s="1"/>
      <c r="CI88" s="1"/>
      <c r="CJ88" s="1"/>
      <c r="CK88" s="1"/>
      <c r="CL88" s="1"/>
      <c r="CM88" s="1"/>
      <c r="CN88" s="1"/>
      <c r="CO88" s="1"/>
      <c r="CP88" s="1"/>
      <c r="CQ88" s="1"/>
      <c r="CS88" s="1"/>
      <c r="CT88" s="1"/>
      <c r="CU88" s="3"/>
      <c r="CV88" s="3"/>
      <c r="CW88" s="3"/>
      <c r="CX88" s="3"/>
      <c r="CY88" s="3"/>
      <c r="CZ88" s="3"/>
      <c r="DA88" s="3"/>
      <c r="DB88" s="3"/>
      <c r="DC88" s="1"/>
      <c r="DD88" s="1"/>
      <c r="DE88" s="1"/>
      <c r="DF88" s="1"/>
      <c r="DG88" s="1"/>
      <c r="DH88" s="1"/>
      <c r="DI88" s="1"/>
      <c r="DJ88" s="1"/>
      <c r="DK88" s="1"/>
      <c r="DL88" s="1"/>
      <c r="DM88" s="1"/>
      <c r="DN88" s="1"/>
      <c r="DO88" s="1"/>
      <c r="DQ88" s="1"/>
      <c r="DR88" s="1"/>
      <c r="DS88" s="3"/>
      <c r="DT88" s="3"/>
      <c r="DU88" s="3"/>
      <c r="DV88" s="3"/>
      <c r="DW88" s="3"/>
      <c r="DX88" s="3"/>
      <c r="DY88" s="3"/>
      <c r="DZ88" s="3"/>
      <c r="EA88" s="1"/>
      <c r="EB88" s="1"/>
      <c r="EC88" s="1"/>
      <c r="ED88" s="1"/>
      <c r="EE88" s="1"/>
      <c r="EF88" s="1"/>
      <c r="EG88" s="1"/>
      <c r="EH88" s="1"/>
      <c r="EI88" s="1"/>
      <c r="EJ88" s="1"/>
      <c r="EK88" s="1"/>
      <c r="EL88" s="1"/>
      <c r="EM88" s="1"/>
      <c r="EO88" s="1"/>
      <c r="EP88" s="1"/>
      <c r="EQ88" s="3"/>
      <c r="ER88" s="3"/>
      <c r="ES88" s="3"/>
      <c r="ET88" s="3"/>
      <c r="EU88" s="3"/>
      <c r="EV88" s="3"/>
      <c r="EW88" s="3"/>
      <c r="EX88" s="3"/>
      <c r="EY88" s="1"/>
      <c r="EZ88" s="1"/>
      <c r="FA88" s="1"/>
      <c r="FB88" s="1"/>
      <c r="FC88" s="1"/>
      <c r="FD88" s="1"/>
      <c r="FE88" s="1"/>
      <c r="FF88" s="1"/>
      <c r="FG88" s="1"/>
      <c r="FH88" s="1"/>
      <c r="FI88" s="1"/>
      <c r="FJ88" s="1"/>
      <c r="FK88" s="1"/>
    </row>
    <row r="89" ht="14.5" spans="1:167">
      <c r="A89" s="1"/>
      <c r="B89" s="1"/>
      <c r="C89" s="3"/>
      <c r="D89" s="3"/>
      <c r="E89" s="3"/>
      <c r="F89" s="3"/>
      <c r="G89" s="3"/>
      <c r="H89" s="3"/>
      <c r="I89" s="3"/>
      <c r="J89" s="3"/>
      <c r="K89" s="1"/>
      <c r="L89" s="1"/>
      <c r="M89" s="1"/>
      <c r="N89" s="1"/>
      <c r="O89" s="1"/>
      <c r="P89" s="1"/>
      <c r="Q89" s="1"/>
      <c r="R89" s="1"/>
      <c r="S89" s="1"/>
      <c r="T89" s="1"/>
      <c r="U89" s="1"/>
      <c r="V89" s="1"/>
      <c r="W89" s="1"/>
      <c r="Y89" s="1"/>
      <c r="Z89" s="1"/>
      <c r="AA89" s="3"/>
      <c r="AB89" s="3"/>
      <c r="AC89" s="3"/>
      <c r="AD89" s="3"/>
      <c r="AE89" s="3"/>
      <c r="AF89" s="3"/>
      <c r="AG89" s="3"/>
      <c r="AH89" s="3"/>
      <c r="AI89" s="1"/>
      <c r="AJ89" s="1"/>
      <c r="AK89" s="1"/>
      <c r="AL89" s="1"/>
      <c r="AM89" s="1"/>
      <c r="AN89" s="1"/>
      <c r="AO89" s="1"/>
      <c r="AP89" s="1"/>
      <c r="AQ89" s="1"/>
      <c r="AR89" s="1"/>
      <c r="AS89" s="1"/>
      <c r="AT89" s="1"/>
      <c r="AU89" s="1"/>
      <c r="AW89" s="1"/>
      <c r="AX89" s="1"/>
      <c r="AY89" s="3"/>
      <c r="AZ89" s="3"/>
      <c r="BA89" s="3"/>
      <c r="BB89" s="3"/>
      <c r="BC89" s="3"/>
      <c r="BD89" s="3"/>
      <c r="BE89" s="3"/>
      <c r="BF89" s="3"/>
      <c r="BG89" s="1"/>
      <c r="BH89" s="1"/>
      <c r="BI89" s="1"/>
      <c r="BJ89" s="1"/>
      <c r="BK89" s="1"/>
      <c r="BL89" s="1"/>
      <c r="BM89" s="1"/>
      <c r="BN89" s="1"/>
      <c r="BO89" s="1"/>
      <c r="BP89" s="1"/>
      <c r="BQ89" s="1"/>
      <c r="BR89" s="1"/>
      <c r="BS89" s="1"/>
      <c r="BU89" s="1"/>
      <c r="BV89" s="1"/>
      <c r="BW89" s="3"/>
      <c r="BX89" s="3"/>
      <c r="BY89" s="3"/>
      <c r="BZ89" s="3"/>
      <c r="CA89" s="3"/>
      <c r="CB89" s="3"/>
      <c r="CC89" s="3"/>
      <c r="CD89" s="3"/>
      <c r="CE89" s="1"/>
      <c r="CF89" s="1"/>
      <c r="CG89" s="1"/>
      <c r="CH89" s="1"/>
      <c r="CI89" s="1"/>
      <c r="CJ89" s="1"/>
      <c r="CK89" s="1"/>
      <c r="CL89" s="1"/>
      <c r="CM89" s="1"/>
      <c r="CN89" s="1"/>
      <c r="CO89" s="1"/>
      <c r="CP89" s="1"/>
      <c r="CQ89" s="1"/>
      <c r="CS89" s="1"/>
      <c r="CT89" s="1"/>
      <c r="CU89" s="3"/>
      <c r="CV89" s="3"/>
      <c r="CW89" s="3"/>
      <c r="CX89" s="3"/>
      <c r="CY89" s="3"/>
      <c r="CZ89" s="3"/>
      <c r="DA89" s="3"/>
      <c r="DB89" s="3"/>
      <c r="DC89" s="1"/>
      <c r="DD89" s="1"/>
      <c r="DE89" s="1"/>
      <c r="DF89" s="1"/>
      <c r="DG89" s="1"/>
      <c r="DH89" s="1"/>
      <c r="DI89" s="1"/>
      <c r="DJ89" s="1"/>
      <c r="DK89" s="1"/>
      <c r="DL89" s="1"/>
      <c r="DM89" s="1"/>
      <c r="DN89" s="1"/>
      <c r="DO89" s="1"/>
      <c r="DQ89" s="1"/>
      <c r="DR89" s="1"/>
      <c r="DS89" s="3"/>
      <c r="DT89" s="3"/>
      <c r="DU89" s="3"/>
      <c r="DV89" s="3"/>
      <c r="DW89" s="3"/>
      <c r="DX89" s="3"/>
      <c r="DY89" s="3"/>
      <c r="DZ89" s="3"/>
      <c r="EA89" s="1"/>
      <c r="EB89" s="1"/>
      <c r="EC89" s="1"/>
      <c r="ED89" s="1"/>
      <c r="EE89" s="1"/>
      <c r="EF89" s="1"/>
      <c r="EG89" s="1"/>
      <c r="EH89" s="1"/>
      <c r="EI89" s="1"/>
      <c r="EJ89" s="1"/>
      <c r="EK89" s="1"/>
      <c r="EL89" s="1"/>
      <c r="EM89" s="1"/>
      <c r="EO89" s="1"/>
      <c r="EP89" s="1"/>
      <c r="EQ89" s="3"/>
      <c r="ER89" s="3"/>
      <c r="ES89" s="3"/>
      <c r="ET89" s="3"/>
      <c r="EU89" s="3"/>
      <c r="EV89" s="3"/>
      <c r="EW89" s="3"/>
      <c r="EX89" s="3"/>
      <c r="EY89" s="1"/>
      <c r="EZ89" s="1"/>
      <c r="FA89" s="1"/>
      <c r="FB89" s="1"/>
      <c r="FC89" s="1"/>
      <c r="FD89" s="1"/>
      <c r="FE89" s="1"/>
      <c r="FF89" s="1"/>
      <c r="FG89" s="1"/>
      <c r="FH89" s="1"/>
      <c r="FI89" s="1"/>
      <c r="FJ89" s="1"/>
      <c r="FK89" s="1"/>
    </row>
    <row r="90" ht="14.5" spans="1:167">
      <c r="A90" s="1"/>
      <c r="B90" s="1"/>
      <c r="C90" s="3"/>
      <c r="D90" s="3"/>
      <c r="E90" s="3"/>
      <c r="F90" s="3"/>
      <c r="G90" s="3"/>
      <c r="H90" s="3"/>
      <c r="I90" s="3"/>
      <c r="J90" s="3"/>
      <c r="K90" s="1"/>
      <c r="L90" s="1"/>
      <c r="M90" s="1"/>
      <c r="N90" s="1"/>
      <c r="O90" s="1"/>
      <c r="P90" s="1"/>
      <c r="Q90" s="1"/>
      <c r="R90" s="1"/>
      <c r="S90" s="1"/>
      <c r="T90" s="1"/>
      <c r="U90" s="1"/>
      <c r="V90" s="1"/>
      <c r="W90" s="1"/>
      <c r="Y90" s="1"/>
      <c r="Z90" s="1"/>
      <c r="AA90" s="3"/>
      <c r="AB90" s="3"/>
      <c r="AC90" s="3"/>
      <c r="AD90" s="3"/>
      <c r="AE90" s="3"/>
      <c r="AF90" s="3"/>
      <c r="AG90" s="3"/>
      <c r="AH90" s="3"/>
      <c r="AI90" s="1"/>
      <c r="AJ90" s="1"/>
      <c r="AK90" s="1"/>
      <c r="AL90" s="1"/>
      <c r="AM90" s="1"/>
      <c r="AN90" s="1"/>
      <c r="AO90" s="1"/>
      <c r="AP90" s="1"/>
      <c r="AQ90" s="1"/>
      <c r="AR90" s="1"/>
      <c r="AS90" s="1"/>
      <c r="AT90" s="1"/>
      <c r="AU90" s="1"/>
      <c r="AW90" s="1"/>
      <c r="AX90" s="1"/>
      <c r="AY90" s="3"/>
      <c r="AZ90" s="3"/>
      <c r="BA90" s="3"/>
      <c r="BB90" s="3"/>
      <c r="BC90" s="3"/>
      <c r="BD90" s="3"/>
      <c r="BE90" s="3"/>
      <c r="BF90" s="3"/>
      <c r="BG90" s="1"/>
      <c r="BH90" s="1"/>
      <c r="BI90" s="1"/>
      <c r="BJ90" s="1"/>
      <c r="BK90" s="1"/>
      <c r="BL90" s="1"/>
      <c r="BM90" s="1"/>
      <c r="BN90" s="1"/>
      <c r="BO90" s="1"/>
      <c r="BP90" s="1"/>
      <c r="BQ90" s="1"/>
      <c r="BR90" s="1"/>
      <c r="BS90" s="1"/>
      <c r="BU90" s="1"/>
      <c r="BV90" s="1"/>
      <c r="BW90" s="3"/>
      <c r="BX90" s="3"/>
      <c r="BY90" s="3"/>
      <c r="BZ90" s="3"/>
      <c r="CA90" s="3"/>
      <c r="CB90" s="3"/>
      <c r="CC90" s="3"/>
      <c r="CD90" s="3"/>
      <c r="CE90" s="1"/>
      <c r="CF90" s="1"/>
      <c r="CG90" s="1"/>
      <c r="CH90" s="1"/>
      <c r="CI90" s="1"/>
      <c r="CJ90" s="1"/>
      <c r="CK90" s="1"/>
      <c r="CL90" s="1"/>
      <c r="CM90" s="1"/>
      <c r="CN90" s="1"/>
      <c r="CO90" s="1"/>
      <c r="CP90" s="1"/>
      <c r="CQ90" s="1"/>
      <c r="CS90" s="1"/>
      <c r="CT90" s="1"/>
      <c r="CU90" s="3"/>
      <c r="CV90" s="3"/>
      <c r="CW90" s="3"/>
      <c r="CX90" s="3"/>
      <c r="CY90" s="3"/>
      <c r="CZ90" s="3"/>
      <c r="DA90" s="3"/>
      <c r="DB90" s="3"/>
      <c r="DC90" s="1"/>
      <c r="DD90" s="1"/>
      <c r="DE90" s="1"/>
      <c r="DF90" s="1"/>
      <c r="DG90" s="1"/>
      <c r="DH90" s="1"/>
      <c r="DI90" s="1"/>
      <c r="DJ90" s="1"/>
      <c r="DK90" s="1"/>
      <c r="DL90" s="1"/>
      <c r="DM90" s="1"/>
      <c r="DN90" s="1"/>
      <c r="DO90" s="1"/>
      <c r="DQ90" s="1"/>
      <c r="DR90" s="1"/>
      <c r="DS90" s="3"/>
      <c r="DT90" s="3"/>
      <c r="DU90" s="3"/>
      <c r="DV90" s="3"/>
      <c r="DW90" s="3"/>
      <c r="DX90" s="3"/>
      <c r="DY90" s="3"/>
      <c r="DZ90" s="3"/>
      <c r="EA90" s="1"/>
      <c r="EB90" s="1"/>
      <c r="EC90" s="1"/>
      <c r="ED90" s="1"/>
      <c r="EE90" s="1"/>
      <c r="EF90" s="1"/>
      <c r="EG90" s="1"/>
      <c r="EH90" s="1"/>
      <c r="EI90" s="1"/>
      <c r="EJ90" s="1"/>
      <c r="EK90" s="1"/>
      <c r="EL90" s="1"/>
      <c r="EM90" s="1"/>
      <c r="EO90" s="1"/>
      <c r="EP90" s="1"/>
      <c r="EQ90" s="3"/>
      <c r="ER90" s="3"/>
      <c r="ES90" s="3"/>
      <c r="ET90" s="3"/>
      <c r="EU90" s="3"/>
      <c r="EV90" s="3"/>
      <c r="EW90" s="3"/>
      <c r="EX90" s="3"/>
      <c r="EY90" s="1"/>
      <c r="EZ90" s="1"/>
      <c r="FA90" s="1"/>
      <c r="FB90" s="1"/>
      <c r="FC90" s="1"/>
      <c r="FD90" s="1"/>
      <c r="FE90" s="1"/>
      <c r="FF90" s="1"/>
      <c r="FG90" s="1"/>
      <c r="FH90" s="1"/>
      <c r="FI90" s="1"/>
      <c r="FJ90" s="1"/>
      <c r="FK90" s="1"/>
    </row>
    <row r="91" ht="14.5" spans="1:167">
      <c r="A91" s="1"/>
      <c r="B91" s="1"/>
      <c r="C91" s="3"/>
      <c r="D91" s="3"/>
      <c r="E91" s="3"/>
      <c r="F91" s="3"/>
      <c r="G91" s="3"/>
      <c r="H91" s="3"/>
      <c r="I91" s="3"/>
      <c r="J91" s="3"/>
      <c r="K91" s="1"/>
      <c r="L91" s="1"/>
      <c r="M91" s="1"/>
      <c r="N91" s="1"/>
      <c r="O91" s="1"/>
      <c r="P91" s="1"/>
      <c r="Q91" s="1"/>
      <c r="R91" s="1"/>
      <c r="S91" s="1"/>
      <c r="T91" s="1"/>
      <c r="U91" s="1"/>
      <c r="V91" s="1"/>
      <c r="W91" s="1"/>
      <c r="Y91" s="1"/>
      <c r="Z91" s="1"/>
      <c r="AA91" s="3"/>
      <c r="AB91" s="3"/>
      <c r="AC91" s="3"/>
      <c r="AD91" s="3"/>
      <c r="AE91" s="3"/>
      <c r="AF91" s="3"/>
      <c r="AG91" s="3"/>
      <c r="AH91" s="3"/>
      <c r="AI91" s="1"/>
      <c r="AJ91" s="1"/>
      <c r="AK91" s="1"/>
      <c r="AL91" s="1"/>
      <c r="AM91" s="1"/>
      <c r="AN91" s="1"/>
      <c r="AO91" s="1"/>
      <c r="AP91" s="1"/>
      <c r="AQ91" s="1"/>
      <c r="AR91" s="1"/>
      <c r="AS91" s="1"/>
      <c r="AT91" s="1"/>
      <c r="AU91" s="1"/>
      <c r="AW91" s="1"/>
      <c r="AX91" s="1"/>
      <c r="AY91" s="3"/>
      <c r="AZ91" s="3"/>
      <c r="BA91" s="3"/>
      <c r="BB91" s="3"/>
      <c r="BC91" s="3"/>
      <c r="BD91" s="3"/>
      <c r="BE91" s="3"/>
      <c r="BF91" s="3"/>
      <c r="BG91" s="1"/>
      <c r="BH91" s="1"/>
      <c r="BI91" s="1"/>
      <c r="BJ91" s="1"/>
      <c r="BK91" s="1"/>
      <c r="BL91" s="1"/>
      <c r="BM91" s="1"/>
      <c r="BN91" s="1"/>
      <c r="BO91" s="1"/>
      <c r="BP91" s="1"/>
      <c r="BQ91" s="1"/>
      <c r="BR91" s="1"/>
      <c r="BS91" s="1"/>
      <c r="BU91" s="1"/>
      <c r="BV91" s="1"/>
      <c r="BW91" s="3"/>
      <c r="BX91" s="3"/>
      <c r="BY91" s="3"/>
      <c r="BZ91" s="3"/>
      <c r="CA91" s="3"/>
      <c r="CB91" s="3"/>
      <c r="CC91" s="3"/>
      <c r="CD91" s="3"/>
      <c r="CE91" s="1"/>
      <c r="CF91" s="1"/>
      <c r="CG91" s="1"/>
      <c r="CH91" s="1"/>
      <c r="CI91" s="1"/>
      <c r="CJ91" s="1"/>
      <c r="CK91" s="1"/>
      <c r="CL91" s="1"/>
      <c r="CM91" s="1"/>
      <c r="CN91" s="1"/>
      <c r="CO91" s="1"/>
      <c r="CP91" s="1"/>
      <c r="CQ91" s="1"/>
      <c r="CS91" s="1"/>
      <c r="CT91" s="1"/>
      <c r="CU91" s="3"/>
      <c r="CV91" s="3"/>
      <c r="CW91" s="3"/>
      <c r="CX91" s="3"/>
      <c r="CY91" s="3"/>
      <c r="CZ91" s="3"/>
      <c r="DA91" s="3"/>
      <c r="DB91" s="3"/>
      <c r="DC91" s="1"/>
      <c r="DD91" s="1"/>
      <c r="DE91" s="1"/>
      <c r="DF91" s="1"/>
      <c r="DG91" s="1"/>
      <c r="DH91" s="1"/>
      <c r="DI91" s="1"/>
      <c r="DJ91" s="1"/>
      <c r="DK91" s="1"/>
      <c r="DL91" s="1"/>
      <c r="DM91" s="1"/>
      <c r="DN91" s="1"/>
      <c r="DO91" s="1"/>
      <c r="DQ91" s="1"/>
      <c r="DR91" s="1"/>
      <c r="DS91" s="3"/>
      <c r="DT91" s="3"/>
      <c r="DU91" s="3"/>
      <c r="DV91" s="3"/>
      <c r="DW91" s="3"/>
      <c r="DX91" s="3"/>
      <c r="DY91" s="3"/>
      <c r="DZ91" s="3"/>
      <c r="EA91" s="1"/>
      <c r="EB91" s="1"/>
      <c r="EC91" s="1"/>
      <c r="ED91" s="1"/>
      <c r="EE91" s="1"/>
      <c r="EF91" s="1"/>
      <c r="EG91" s="1"/>
      <c r="EH91" s="1"/>
      <c r="EI91" s="1"/>
      <c r="EJ91" s="1"/>
      <c r="EK91" s="1"/>
      <c r="EL91" s="1"/>
      <c r="EM91" s="1"/>
      <c r="EO91" s="1"/>
      <c r="EP91" s="1"/>
      <c r="EQ91" s="3"/>
      <c r="ER91" s="3"/>
      <c r="ES91" s="3"/>
      <c r="ET91" s="3"/>
      <c r="EU91" s="3"/>
      <c r="EV91" s="3"/>
      <c r="EW91" s="3"/>
      <c r="EX91" s="3"/>
      <c r="EY91" s="1"/>
      <c r="EZ91" s="1"/>
      <c r="FA91" s="1"/>
      <c r="FB91" s="1"/>
      <c r="FC91" s="1"/>
      <c r="FD91" s="1"/>
      <c r="FE91" s="1"/>
      <c r="FF91" s="1"/>
      <c r="FG91" s="1"/>
      <c r="FH91" s="1"/>
      <c r="FI91" s="1"/>
      <c r="FJ91" s="1"/>
      <c r="FK91" s="1"/>
    </row>
    <row r="92" ht="14.5" spans="1:167">
      <c r="A92" s="1"/>
      <c r="B92" s="1"/>
      <c r="C92" s="3"/>
      <c r="D92" s="3"/>
      <c r="E92" s="3"/>
      <c r="F92" s="3"/>
      <c r="G92" s="3"/>
      <c r="H92" s="3"/>
      <c r="I92" s="3"/>
      <c r="J92" s="3"/>
      <c r="K92" s="1"/>
      <c r="L92" s="1"/>
      <c r="M92" s="1"/>
      <c r="N92" s="1"/>
      <c r="O92" s="1"/>
      <c r="P92" s="1"/>
      <c r="Q92" s="1"/>
      <c r="R92" s="1"/>
      <c r="S92" s="1"/>
      <c r="T92" s="1"/>
      <c r="U92" s="1"/>
      <c r="V92" s="1"/>
      <c r="W92" s="1"/>
      <c r="Y92" s="1"/>
      <c r="Z92" s="1"/>
      <c r="AA92" s="3"/>
      <c r="AB92" s="3"/>
      <c r="AC92" s="3"/>
      <c r="AD92" s="3"/>
      <c r="AE92" s="3"/>
      <c r="AF92" s="3"/>
      <c r="AG92" s="3"/>
      <c r="AH92" s="3"/>
      <c r="AI92" s="1"/>
      <c r="AJ92" s="1"/>
      <c r="AK92" s="1"/>
      <c r="AL92" s="1"/>
      <c r="AM92" s="1"/>
      <c r="AN92" s="1"/>
      <c r="AO92" s="1"/>
      <c r="AP92" s="1"/>
      <c r="AQ92" s="1"/>
      <c r="AR92" s="1"/>
      <c r="AS92" s="1"/>
      <c r="AT92" s="1"/>
      <c r="AU92" s="1"/>
      <c r="AW92" s="1"/>
      <c r="AX92" s="1"/>
      <c r="AY92" s="3"/>
      <c r="AZ92" s="3"/>
      <c r="BA92" s="3"/>
      <c r="BB92" s="3"/>
      <c r="BC92" s="3"/>
      <c r="BD92" s="3"/>
      <c r="BE92" s="3"/>
      <c r="BF92" s="3"/>
      <c r="BG92" s="1"/>
      <c r="BH92" s="1"/>
      <c r="BI92" s="1"/>
      <c r="BJ92" s="1"/>
      <c r="BK92" s="1"/>
      <c r="BL92" s="1"/>
      <c r="BM92" s="1"/>
      <c r="BN92" s="1"/>
      <c r="BO92" s="1"/>
      <c r="BP92" s="1"/>
      <c r="BQ92" s="1"/>
      <c r="BR92" s="1"/>
      <c r="BS92" s="1"/>
      <c r="BU92" s="1"/>
      <c r="BV92" s="1"/>
      <c r="BW92" s="3"/>
      <c r="BX92" s="3"/>
      <c r="BY92" s="3"/>
      <c r="BZ92" s="3"/>
      <c r="CA92" s="3"/>
      <c r="CB92" s="3"/>
      <c r="CC92" s="3"/>
      <c r="CD92" s="3"/>
      <c r="CE92" s="1"/>
      <c r="CF92" s="1"/>
      <c r="CG92" s="1"/>
      <c r="CH92" s="1"/>
      <c r="CI92" s="1"/>
      <c r="CJ92" s="1"/>
      <c r="CK92" s="1"/>
      <c r="CL92" s="1"/>
      <c r="CM92" s="1"/>
      <c r="CN92" s="1"/>
      <c r="CO92" s="1"/>
      <c r="CP92" s="1"/>
      <c r="CQ92" s="1"/>
      <c r="CS92" s="1"/>
      <c r="CT92" s="1"/>
      <c r="CU92" s="3"/>
      <c r="CV92" s="3"/>
      <c r="CW92" s="3"/>
      <c r="CX92" s="3"/>
      <c r="CY92" s="3"/>
      <c r="CZ92" s="3"/>
      <c r="DA92" s="3"/>
      <c r="DB92" s="3"/>
      <c r="DC92" s="1"/>
      <c r="DD92" s="1"/>
      <c r="DE92" s="1"/>
      <c r="DF92" s="1"/>
      <c r="DG92" s="1"/>
      <c r="DH92" s="1"/>
      <c r="DI92" s="1"/>
      <c r="DJ92" s="1"/>
      <c r="DK92" s="1"/>
      <c r="DL92" s="1"/>
      <c r="DM92" s="1"/>
      <c r="DN92" s="1"/>
      <c r="DO92" s="1"/>
      <c r="DQ92" s="1"/>
      <c r="DR92" s="1"/>
      <c r="DS92" s="3"/>
      <c r="DT92" s="3"/>
      <c r="DU92" s="3"/>
      <c r="DV92" s="3"/>
      <c r="DW92" s="3"/>
      <c r="DX92" s="3"/>
      <c r="DY92" s="3"/>
      <c r="DZ92" s="3"/>
      <c r="EA92" s="1"/>
      <c r="EB92" s="1"/>
      <c r="EC92" s="1"/>
      <c r="ED92" s="1"/>
      <c r="EE92" s="1"/>
      <c r="EF92" s="1"/>
      <c r="EG92" s="1"/>
      <c r="EH92" s="1"/>
      <c r="EI92" s="1"/>
      <c r="EJ92" s="1"/>
      <c r="EK92" s="1"/>
      <c r="EL92" s="1"/>
      <c r="EM92" s="1"/>
      <c r="EO92" s="1"/>
      <c r="EP92" s="1"/>
      <c r="EQ92" s="3"/>
      <c r="ER92" s="3"/>
      <c r="ES92" s="3"/>
      <c r="ET92" s="3"/>
      <c r="EU92" s="3"/>
      <c r="EV92" s="3"/>
      <c r="EW92" s="3"/>
      <c r="EX92" s="3"/>
      <c r="EY92" s="1"/>
      <c r="EZ92" s="1"/>
      <c r="FA92" s="1"/>
      <c r="FB92" s="1"/>
      <c r="FC92" s="1"/>
      <c r="FD92" s="1"/>
      <c r="FE92" s="1"/>
      <c r="FF92" s="1"/>
      <c r="FG92" s="1"/>
      <c r="FH92" s="1"/>
      <c r="FI92" s="1"/>
      <c r="FJ92" s="1"/>
      <c r="FK92" s="1"/>
    </row>
    <row r="93" ht="14.5" spans="1:167">
      <c r="A93" s="1"/>
      <c r="B93" s="1"/>
      <c r="C93" s="3"/>
      <c r="D93" s="3"/>
      <c r="E93" s="3"/>
      <c r="F93" s="3"/>
      <c r="G93" s="3"/>
      <c r="H93" s="3"/>
      <c r="I93" s="3"/>
      <c r="J93" s="3"/>
      <c r="K93" s="1"/>
      <c r="L93" s="1"/>
      <c r="M93" s="1"/>
      <c r="N93" s="1"/>
      <c r="O93" s="1"/>
      <c r="P93" s="1"/>
      <c r="Q93" s="1"/>
      <c r="R93" s="1"/>
      <c r="S93" s="1"/>
      <c r="T93" s="1"/>
      <c r="U93" s="1"/>
      <c r="V93" s="1"/>
      <c r="W93" s="1"/>
      <c r="Y93" s="1"/>
      <c r="Z93" s="1"/>
      <c r="AA93" s="3"/>
      <c r="AB93" s="3"/>
      <c r="AC93" s="3"/>
      <c r="AD93" s="3"/>
      <c r="AE93" s="3"/>
      <c r="AF93" s="3"/>
      <c r="AG93" s="3"/>
      <c r="AH93" s="3"/>
      <c r="AI93" s="1"/>
      <c r="AJ93" s="1"/>
      <c r="AK93" s="1"/>
      <c r="AL93" s="1"/>
      <c r="AM93" s="1"/>
      <c r="AN93" s="1"/>
      <c r="AO93" s="1"/>
      <c r="AP93" s="1"/>
      <c r="AQ93" s="1"/>
      <c r="AR93" s="1"/>
      <c r="AS93" s="1"/>
      <c r="AT93" s="1"/>
      <c r="AU93" s="1"/>
      <c r="AW93" s="1"/>
      <c r="AX93" s="1"/>
      <c r="AY93" s="3"/>
      <c r="AZ93" s="3"/>
      <c r="BA93" s="3"/>
      <c r="BB93" s="3"/>
      <c r="BC93" s="3"/>
      <c r="BD93" s="3"/>
      <c r="BE93" s="3"/>
      <c r="BF93" s="3"/>
      <c r="BG93" s="1"/>
      <c r="BH93" s="1"/>
      <c r="BI93" s="1"/>
      <c r="BJ93" s="1"/>
      <c r="BK93" s="1"/>
      <c r="BL93" s="1"/>
      <c r="BM93" s="1"/>
      <c r="BN93" s="1"/>
      <c r="BO93" s="1"/>
      <c r="BP93" s="1"/>
      <c r="BQ93" s="1"/>
      <c r="BR93" s="1"/>
      <c r="BS93" s="1"/>
      <c r="BU93" s="1"/>
      <c r="BV93" s="1"/>
      <c r="BW93" s="3"/>
      <c r="BX93" s="3"/>
      <c r="BY93" s="3"/>
      <c r="BZ93" s="3"/>
      <c r="CA93" s="3"/>
      <c r="CB93" s="3"/>
      <c r="CC93" s="3"/>
      <c r="CD93" s="3"/>
      <c r="CE93" s="1"/>
      <c r="CF93" s="1"/>
      <c r="CG93" s="1"/>
      <c r="CH93" s="1"/>
      <c r="CI93" s="1"/>
      <c r="CJ93" s="1"/>
      <c r="CK93" s="1"/>
      <c r="CL93" s="1"/>
      <c r="CM93" s="1"/>
      <c r="CN93" s="1"/>
      <c r="CO93" s="1"/>
      <c r="CP93" s="1"/>
      <c r="CQ93" s="1"/>
      <c r="CS93" s="1"/>
      <c r="CT93" s="1"/>
      <c r="CU93" s="3"/>
      <c r="CV93" s="3"/>
      <c r="CW93" s="3"/>
      <c r="CX93" s="3"/>
      <c r="CY93" s="3"/>
      <c r="CZ93" s="3"/>
      <c r="DA93" s="3"/>
      <c r="DB93" s="3"/>
      <c r="DC93" s="1"/>
      <c r="DD93" s="1"/>
      <c r="DE93" s="1"/>
      <c r="DF93" s="1"/>
      <c r="DG93" s="1"/>
      <c r="DH93" s="1"/>
      <c r="DI93" s="1"/>
      <c r="DJ93" s="1"/>
      <c r="DK93" s="1"/>
      <c r="DL93" s="1"/>
      <c r="DM93" s="1"/>
      <c r="DN93" s="1"/>
      <c r="DO93" s="1"/>
      <c r="DQ93" s="1"/>
      <c r="DR93" s="1"/>
      <c r="DS93" s="3"/>
      <c r="DT93" s="3"/>
      <c r="DU93" s="3"/>
      <c r="DV93" s="3"/>
      <c r="DW93" s="3"/>
      <c r="DX93" s="3"/>
      <c r="DY93" s="3"/>
      <c r="DZ93" s="3"/>
      <c r="EA93" s="1"/>
      <c r="EB93" s="1"/>
      <c r="EC93" s="1"/>
      <c r="ED93" s="1"/>
      <c r="EE93" s="1"/>
      <c r="EF93" s="1"/>
      <c r="EG93" s="1"/>
      <c r="EH93" s="1"/>
      <c r="EI93" s="1"/>
      <c r="EJ93" s="1"/>
      <c r="EK93" s="1"/>
      <c r="EL93" s="1"/>
      <c r="EM93" s="1"/>
      <c r="EO93" s="1"/>
      <c r="EP93" s="1"/>
      <c r="EQ93" s="3"/>
      <c r="ER93" s="3"/>
      <c r="ES93" s="3"/>
      <c r="ET93" s="3"/>
      <c r="EU93" s="3"/>
      <c r="EV93" s="3"/>
      <c r="EW93" s="3"/>
      <c r="EX93" s="3"/>
      <c r="EY93" s="1"/>
      <c r="EZ93" s="1"/>
      <c r="FA93" s="1"/>
      <c r="FB93" s="1"/>
      <c r="FC93" s="1"/>
      <c r="FD93" s="1"/>
      <c r="FE93" s="1"/>
      <c r="FF93" s="1"/>
      <c r="FG93" s="1"/>
      <c r="FH93" s="1"/>
      <c r="FI93" s="1"/>
      <c r="FJ93" s="1"/>
      <c r="FK93" s="1"/>
    </row>
    <row r="94" ht="14.5" spans="1:167">
      <c r="A94" s="1"/>
      <c r="B94" s="1"/>
      <c r="C94" s="3"/>
      <c r="D94" s="3"/>
      <c r="E94" s="3"/>
      <c r="F94" s="3"/>
      <c r="G94" s="3"/>
      <c r="H94" s="3"/>
      <c r="I94" s="3"/>
      <c r="J94" s="3"/>
      <c r="K94" s="1"/>
      <c r="L94" s="1"/>
      <c r="M94" s="1"/>
      <c r="N94" s="1"/>
      <c r="O94" s="1"/>
      <c r="P94" s="1"/>
      <c r="Q94" s="1"/>
      <c r="R94" s="1"/>
      <c r="S94" s="1"/>
      <c r="T94" s="1"/>
      <c r="U94" s="1"/>
      <c r="V94" s="1"/>
      <c r="W94" s="1"/>
      <c r="Y94" s="1"/>
      <c r="Z94" s="1"/>
      <c r="AA94" s="3"/>
      <c r="AB94" s="3"/>
      <c r="AC94" s="3"/>
      <c r="AD94" s="3"/>
      <c r="AE94" s="3"/>
      <c r="AF94" s="3"/>
      <c r="AG94" s="3"/>
      <c r="AH94" s="3"/>
      <c r="AI94" s="1"/>
      <c r="AJ94" s="1"/>
      <c r="AK94" s="1"/>
      <c r="AL94" s="1"/>
      <c r="AM94" s="1"/>
      <c r="AN94" s="1"/>
      <c r="AO94" s="1"/>
      <c r="AP94" s="1"/>
      <c r="AQ94" s="1"/>
      <c r="AR94" s="1"/>
      <c r="AS94" s="1"/>
      <c r="AT94" s="1"/>
      <c r="AU94" s="1"/>
      <c r="AW94" s="1"/>
      <c r="AX94" s="1"/>
      <c r="AY94" s="3"/>
      <c r="AZ94" s="3"/>
      <c r="BA94" s="3"/>
      <c r="BB94" s="3"/>
      <c r="BC94" s="3"/>
      <c r="BD94" s="3"/>
      <c r="BE94" s="3"/>
      <c r="BF94" s="3"/>
      <c r="BG94" s="1"/>
      <c r="BH94" s="1"/>
      <c r="BI94" s="1"/>
      <c r="BJ94" s="1"/>
      <c r="BK94" s="1"/>
      <c r="BL94" s="1"/>
      <c r="BM94" s="1"/>
      <c r="BN94" s="1"/>
      <c r="BO94" s="1"/>
      <c r="BP94" s="1"/>
      <c r="BQ94" s="1"/>
      <c r="BR94" s="1"/>
      <c r="BS94" s="1"/>
      <c r="BU94" s="1"/>
      <c r="BV94" s="1"/>
      <c r="BW94" s="3"/>
      <c r="BX94" s="3"/>
      <c r="BY94" s="3"/>
      <c r="BZ94" s="3"/>
      <c r="CA94" s="3"/>
      <c r="CB94" s="3"/>
      <c r="CC94" s="3"/>
      <c r="CD94" s="3"/>
      <c r="CE94" s="1"/>
      <c r="CF94" s="1"/>
      <c r="CG94" s="1"/>
      <c r="CH94" s="1"/>
      <c r="CI94" s="1"/>
      <c r="CJ94" s="1"/>
      <c r="CK94" s="1"/>
      <c r="CL94" s="1"/>
      <c r="CM94" s="1"/>
      <c r="CN94" s="1"/>
      <c r="CO94" s="1"/>
      <c r="CP94" s="1"/>
      <c r="CQ94" s="1"/>
      <c r="CS94" s="1"/>
      <c r="CT94" s="1"/>
      <c r="CU94" s="3"/>
      <c r="CV94" s="3"/>
      <c r="CW94" s="3"/>
      <c r="CX94" s="3"/>
      <c r="CY94" s="3"/>
      <c r="CZ94" s="3"/>
      <c r="DA94" s="3"/>
      <c r="DB94" s="3"/>
      <c r="DC94" s="1"/>
      <c r="DD94" s="1"/>
      <c r="DE94" s="1"/>
      <c r="DF94" s="1"/>
      <c r="DG94" s="1"/>
      <c r="DH94" s="1"/>
      <c r="DI94" s="1"/>
      <c r="DJ94" s="1"/>
      <c r="DK94" s="1"/>
      <c r="DL94" s="1"/>
      <c r="DM94" s="1"/>
      <c r="DN94" s="1"/>
      <c r="DO94" s="1"/>
      <c r="DQ94" s="1"/>
      <c r="DR94" s="1"/>
      <c r="DS94" s="3"/>
      <c r="DT94" s="3"/>
      <c r="DU94" s="3"/>
      <c r="DV94" s="3"/>
      <c r="DW94" s="3"/>
      <c r="DX94" s="3"/>
      <c r="DY94" s="3"/>
      <c r="DZ94" s="3"/>
      <c r="EA94" s="1"/>
      <c r="EB94" s="1"/>
      <c r="EC94" s="1"/>
      <c r="ED94" s="1"/>
      <c r="EE94" s="1"/>
      <c r="EF94" s="1"/>
      <c r="EG94" s="1"/>
      <c r="EH94" s="1"/>
      <c r="EI94" s="1"/>
      <c r="EJ94" s="1"/>
      <c r="EK94" s="1"/>
      <c r="EL94" s="1"/>
      <c r="EM94" s="1"/>
      <c r="EO94" s="1"/>
      <c r="EP94" s="1"/>
      <c r="EQ94" s="3"/>
      <c r="ER94" s="3"/>
      <c r="ES94" s="3"/>
      <c r="ET94" s="3"/>
      <c r="EU94" s="3"/>
      <c r="EV94" s="3"/>
      <c r="EW94" s="3"/>
      <c r="EX94" s="3"/>
      <c r="EY94" s="1"/>
      <c r="EZ94" s="1"/>
      <c r="FA94" s="1"/>
      <c r="FB94" s="1"/>
      <c r="FC94" s="1"/>
      <c r="FD94" s="1"/>
      <c r="FE94" s="1"/>
      <c r="FF94" s="1"/>
      <c r="FG94" s="1"/>
      <c r="FH94" s="1"/>
      <c r="FI94" s="1"/>
      <c r="FJ94" s="1"/>
      <c r="FK94" s="1"/>
    </row>
    <row r="95" ht="14.5" spans="1:167">
      <c r="A95" s="1"/>
      <c r="B95" s="1"/>
      <c r="C95" s="3"/>
      <c r="D95" s="3"/>
      <c r="E95" s="3"/>
      <c r="F95" s="3"/>
      <c r="G95" s="3"/>
      <c r="H95" s="3"/>
      <c r="I95" s="3"/>
      <c r="J95" s="3"/>
      <c r="K95" s="1"/>
      <c r="L95" s="1"/>
      <c r="M95" s="1"/>
      <c r="N95" s="1"/>
      <c r="O95" s="1"/>
      <c r="P95" s="1"/>
      <c r="Q95" s="1"/>
      <c r="R95" s="1"/>
      <c r="S95" s="1"/>
      <c r="T95" s="1"/>
      <c r="U95" s="1"/>
      <c r="V95" s="1"/>
      <c r="W95" s="1"/>
      <c r="Y95" s="1"/>
      <c r="Z95" s="1"/>
      <c r="AA95" s="3"/>
      <c r="AB95" s="3"/>
      <c r="AC95" s="3"/>
      <c r="AD95" s="3"/>
      <c r="AE95" s="3"/>
      <c r="AF95" s="3"/>
      <c r="AG95" s="3"/>
      <c r="AH95" s="3"/>
      <c r="AI95" s="1"/>
      <c r="AJ95" s="1"/>
      <c r="AK95" s="1"/>
      <c r="AL95" s="1"/>
      <c r="AM95" s="1"/>
      <c r="AN95" s="1"/>
      <c r="AO95" s="1"/>
      <c r="AP95" s="1"/>
      <c r="AQ95" s="1"/>
      <c r="AR95" s="1"/>
      <c r="AS95" s="1"/>
      <c r="AT95" s="1"/>
      <c r="AU95" s="1"/>
      <c r="AW95" s="1"/>
      <c r="AX95" s="1"/>
      <c r="AY95" s="3"/>
      <c r="AZ95" s="3"/>
      <c r="BA95" s="3"/>
      <c r="BB95" s="3"/>
      <c r="BC95" s="3"/>
      <c r="BD95" s="3"/>
      <c r="BE95" s="3"/>
      <c r="BF95" s="3"/>
      <c r="BG95" s="1"/>
      <c r="BH95" s="1"/>
      <c r="BI95" s="1"/>
      <c r="BJ95" s="1"/>
      <c r="BK95" s="1"/>
      <c r="BL95" s="1"/>
      <c r="BM95" s="1"/>
      <c r="BN95" s="1"/>
      <c r="BO95" s="1"/>
      <c r="BP95" s="1"/>
      <c r="BQ95" s="1"/>
      <c r="BR95" s="1"/>
      <c r="BS95" s="1"/>
      <c r="BU95" s="1"/>
      <c r="BV95" s="1"/>
      <c r="BW95" s="3"/>
      <c r="BX95" s="3"/>
      <c r="BY95" s="3"/>
      <c r="BZ95" s="3"/>
      <c r="CA95" s="3"/>
      <c r="CB95" s="3"/>
      <c r="CC95" s="3"/>
      <c r="CD95" s="3"/>
      <c r="CE95" s="1"/>
      <c r="CF95" s="1"/>
      <c r="CG95" s="1"/>
      <c r="CH95" s="1"/>
      <c r="CI95" s="1"/>
      <c r="CJ95" s="1"/>
      <c r="CK95" s="1"/>
      <c r="CL95" s="1"/>
      <c r="CM95" s="1"/>
      <c r="CN95" s="1"/>
      <c r="CO95" s="1"/>
      <c r="CP95" s="1"/>
      <c r="CQ95" s="1"/>
      <c r="CS95" s="1"/>
      <c r="CT95" s="1"/>
      <c r="CU95" s="3"/>
      <c r="CV95" s="3"/>
      <c r="CW95" s="3"/>
      <c r="CX95" s="3"/>
      <c r="CY95" s="3"/>
      <c r="CZ95" s="3"/>
      <c r="DA95" s="3"/>
      <c r="DB95" s="3"/>
      <c r="DC95" s="1"/>
      <c r="DD95" s="1"/>
      <c r="DE95" s="1"/>
      <c r="DF95" s="1"/>
      <c r="DG95" s="1"/>
      <c r="DH95" s="1"/>
      <c r="DI95" s="1"/>
      <c r="DJ95" s="1"/>
      <c r="DK95" s="1"/>
      <c r="DL95" s="1"/>
      <c r="DM95" s="1"/>
      <c r="DN95" s="1"/>
      <c r="DO95" s="1"/>
      <c r="DQ95" s="1"/>
      <c r="DR95" s="1"/>
      <c r="DS95" s="3"/>
      <c r="DT95" s="3"/>
      <c r="DU95" s="3"/>
      <c r="DV95" s="3"/>
      <c r="DW95" s="3"/>
      <c r="DX95" s="3"/>
      <c r="DY95" s="3"/>
      <c r="DZ95" s="3"/>
      <c r="EA95" s="1"/>
      <c r="EB95" s="1"/>
      <c r="EC95" s="1"/>
      <c r="ED95" s="1"/>
      <c r="EE95" s="1"/>
      <c r="EF95" s="1"/>
      <c r="EG95" s="1"/>
      <c r="EH95" s="1"/>
      <c r="EI95" s="1"/>
      <c r="EJ95" s="1"/>
      <c r="EK95" s="1"/>
      <c r="EL95" s="1"/>
      <c r="EM95" s="1"/>
      <c r="EO95" s="1"/>
      <c r="EP95" s="1"/>
      <c r="EQ95" s="3"/>
      <c r="ER95" s="3"/>
      <c r="ES95" s="3"/>
      <c r="ET95" s="3"/>
      <c r="EU95" s="3"/>
      <c r="EV95" s="3"/>
      <c r="EW95" s="3"/>
      <c r="EX95" s="3"/>
      <c r="EY95" s="1"/>
      <c r="EZ95" s="1"/>
      <c r="FA95" s="1"/>
      <c r="FB95" s="1"/>
      <c r="FC95" s="1"/>
      <c r="FD95" s="1"/>
      <c r="FE95" s="1"/>
      <c r="FF95" s="1"/>
      <c r="FG95" s="1"/>
      <c r="FH95" s="1"/>
      <c r="FI95" s="1"/>
      <c r="FJ95" s="1"/>
      <c r="FK95" s="1"/>
    </row>
    <row r="96" ht="14.5" spans="1:167">
      <c r="A96" s="1"/>
      <c r="B96" s="1"/>
      <c r="C96" s="3"/>
      <c r="D96" s="3"/>
      <c r="E96" s="3"/>
      <c r="F96" s="3"/>
      <c r="G96" s="3"/>
      <c r="H96" s="3"/>
      <c r="I96" s="3"/>
      <c r="J96" s="3"/>
      <c r="K96" s="1"/>
      <c r="L96" s="1"/>
      <c r="M96" s="1"/>
      <c r="N96" s="1"/>
      <c r="O96" s="1"/>
      <c r="P96" s="1"/>
      <c r="Q96" s="1"/>
      <c r="R96" s="1"/>
      <c r="S96" s="1"/>
      <c r="T96" s="1"/>
      <c r="U96" s="1"/>
      <c r="V96" s="1"/>
      <c r="W96" s="1"/>
      <c r="Y96" s="1"/>
      <c r="Z96" s="1"/>
      <c r="AA96" s="3"/>
      <c r="AB96" s="3"/>
      <c r="AC96" s="3"/>
      <c r="AD96" s="3"/>
      <c r="AE96" s="3"/>
      <c r="AF96" s="3"/>
      <c r="AG96" s="3"/>
      <c r="AH96" s="3"/>
      <c r="AI96" s="1"/>
      <c r="AJ96" s="1"/>
      <c r="AK96" s="1"/>
      <c r="AL96" s="1"/>
      <c r="AM96" s="1"/>
      <c r="AN96" s="1"/>
      <c r="AO96" s="1"/>
      <c r="AP96" s="1"/>
      <c r="AQ96" s="1"/>
      <c r="AR96" s="1"/>
      <c r="AS96" s="1"/>
      <c r="AT96" s="1"/>
      <c r="AU96" s="1"/>
      <c r="AW96" s="1"/>
      <c r="AX96" s="1"/>
      <c r="AY96" s="3"/>
      <c r="AZ96" s="3"/>
      <c r="BA96" s="3"/>
      <c r="BB96" s="3"/>
      <c r="BC96" s="3"/>
      <c r="BD96" s="3"/>
      <c r="BE96" s="3"/>
      <c r="BF96" s="3"/>
      <c r="BG96" s="1"/>
      <c r="BH96" s="1"/>
      <c r="BI96" s="1"/>
      <c r="BJ96" s="1"/>
      <c r="BK96" s="1"/>
      <c r="BL96" s="1"/>
      <c r="BM96" s="1"/>
      <c r="BN96" s="1"/>
      <c r="BO96" s="1"/>
      <c r="BP96" s="1"/>
      <c r="BQ96" s="1"/>
      <c r="BR96" s="1"/>
      <c r="BS96" s="1"/>
      <c r="BU96" s="1"/>
      <c r="BV96" s="1"/>
      <c r="BW96" s="3"/>
      <c r="BX96" s="3"/>
      <c r="BY96" s="3"/>
      <c r="BZ96" s="3"/>
      <c r="CA96" s="3"/>
      <c r="CB96" s="3"/>
      <c r="CC96" s="3"/>
      <c r="CD96" s="3"/>
      <c r="CE96" s="1"/>
      <c r="CF96" s="1"/>
      <c r="CG96" s="1"/>
      <c r="CH96" s="1"/>
      <c r="CI96" s="1"/>
      <c r="CJ96" s="1"/>
      <c r="CK96" s="1"/>
      <c r="CL96" s="1"/>
      <c r="CM96" s="1"/>
      <c r="CN96" s="1"/>
      <c r="CO96" s="1"/>
      <c r="CP96" s="1"/>
      <c r="CQ96" s="1"/>
      <c r="CS96" s="1"/>
      <c r="CT96" s="1"/>
      <c r="CU96" s="3"/>
      <c r="CV96" s="3"/>
      <c r="CW96" s="3"/>
      <c r="CX96" s="3"/>
      <c r="CY96" s="3"/>
      <c r="CZ96" s="3"/>
      <c r="DA96" s="3"/>
      <c r="DB96" s="3"/>
      <c r="DC96" s="1"/>
      <c r="DD96" s="1"/>
      <c r="DE96" s="1"/>
      <c r="DF96" s="1"/>
      <c r="DG96" s="1"/>
      <c r="DH96" s="1"/>
      <c r="DI96" s="1"/>
      <c r="DJ96" s="1"/>
      <c r="DK96" s="1"/>
      <c r="DL96" s="1"/>
      <c r="DM96" s="1"/>
      <c r="DN96" s="1"/>
      <c r="DO96" s="1"/>
      <c r="DQ96" s="1"/>
      <c r="DR96" s="1"/>
      <c r="DS96" s="3"/>
      <c r="DT96" s="3"/>
      <c r="DU96" s="3"/>
      <c r="DV96" s="3"/>
      <c r="DW96" s="3"/>
      <c r="DX96" s="3"/>
      <c r="DY96" s="3"/>
      <c r="DZ96" s="3"/>
      <c r="EA96" s="1"/>
      <c r="EB96" s="1"/>
      <c r="EC96" s="1"/>
      <c r="ED96" s="1"/>
      <c r="EE96" s="1"/>
      <c r="EF96" s="1"/>
      <c r="EG96" s="1"/>
      <c r="EH96" s="1"/>
      <c r="EI96" s="1"/>
      <c r="EJ96" s="1"/>
      <c r="EK96" s="1"/>
      <c r="EL96" s="1"/>
      <c r="EM96" s="1"/>
      <c r="EO96" s="1"/>
      <c r="EP96" s="1"/>
      <c r="EQ96" s="3"/>
      <c r="ER96" s="3"/>
      <c r="ES96" s="3"/>
      <c r="ET96" s="3"/>
      <c r="EU96" s="3"/>
      <c r="EV96" s="3"/>
      <c r="EW96" s="3"/>
      <c r="EX96" s="3"/>
      <c r="EY96" s="1"/>
      <c r="EZ96" s="1"/>
      <c r="FA96" s="1"/>
      <c r="FB96" s="1"/>
      <c r="FC96" s="1"/>
      <c r="FD96" s="1"/>
      <c r="FE96" s="1"/>
      <c r="FF96" s="1"/>
      <c r="FG96" s="1"/>
      <c r="FH96" s="1"/>
      <c r="FI96" s="1"/>
      <c r="FJ96" s="1"/>
      <c r="FK96" s="1"/>
    </row>
    <row r="97" ht="14.5" spans="1:167">
      <c r="A97" s="1"/>
      <c r="B97" s="1"/>
      <c r="C97" s="3"/>
      <c r="D97" s="3"/>
      <c r="E97" s="3"/>
      <c r="F97" s="3"/>
      <c r="G97" s="3"/>
      <c r="H97" s="3"/>
      <c r="I97" s="3"/>
      <c r="J97" s="3"/>
      <c r="K97" s="1"/>
      <c r="L97" s="1"/>
      <c r="M97" s="1"/>
      <c r="N97" s="1"/>
      <c r="O97" s="1"/>
      <c r="P97" s="1"/>
      <c r="Q97" s="1"/>
      <c r="R97" s="1"/>
      <c r="S97" s="1"/>
      <c r="T97" s="1"/>
      <c r="U97" s="1"/>
      <c r="V97" s="1"/>
      <c r="W97" s="1"/>
      <c r="Y97" s="1"/>
      <c r="Z97" s="1"/>
      <c r="AA97" s="3"/>
      <c r="AB97" s="3"/>
      <c r="AC97" s="3"/>
      <c r="AD97" s="3"/>
      <c r="AE97" s="3"/>
      <c r="AF97" s="3"/>
      <c r="AG97" s="3"/>
      <c r="AH97" s="3"/>
      <c r="AI97" s="1"/>
      <c r="AJ97" s="1"/>
      <c r="AK97" s="1"/>
      <c r="AL97" s="1"/>
      <c r="AM97" s="1"/>
      <c r="AN97" s="1"/>
      <c r="AO97" s="1"/>
      <c r="AP97" s="1"/>
      <c r="AQ97" s="1"/>
      <c r="AR97" s="1"/>
      <c r="AS97" s="1"/>
      <c r="AT97" s="1"/>
      <c r="AU97" s="1"/>
      <c r="AW97" s="1"/>
      <c r="AX97" s="1"/>
      <c r="AY97" s="3"/>
      <c r="AZ97" s="3"/>
      <c r="BA97" s="3"/>
      <c r="BB97" s="3"/>
      <c r="BC97" s="3"/>
      <c r="BD97" s="3"/>
      <c r="BE97" s="3"/>
      <c r="BF97" s="3"/>
      <c r="BG97" s="1"/>
      <c r="BH97" s="1"/>
      <c r="BI97" s="1"/>
      <c r="BJ97" s="1"/>
      <c r="BK97" s="1"/>
      <c r="BL97" s="1"/>
      <c r="BM97" s="1"/>
      <c r="BN97" s="1"/>
      <c r="BO97" s="1"/>
      <c r="BP97" s="1"/>
      <c r="BQ97" s="1"/>
      <c r="BR97" s="1"/>
      <c r="BS97" s="1"/>
      <c r="BU97" s="1"/>
      <c r="BV97" s="1"/>
      <c r="BW97" s="3"/>
      <c r="BX97" s="3"/>
      <c r="BY97" s="3"/>
      <c r="BZ97" s="3"/>
      <c r="CA97" s="3"/>
      <c r="CB97" s="3"/>
      <c r="CC97" s="3"/>
      <c r="CD97" s="3"/>
      <c r="CE97" s="1"/>
      <c r="CF97" s="1"/>
      <c r="CG97" s="1"/>
      <c r="CH97" s="1"/>
      <c r="CI97" s="1"/>
      <c r="CJ97" s="1"/>
      <c r="CK97" s="1"/>
      <c r="CL97" s="1"/>
      <c r="CM97" s="1"/>
      <c r="CN97" s="1"/>
      <c r="CO97" s="1"/>
      <c r="CP97" s="1"/>
      <c r="CQ97" s="1"/>
      <c r="CS97" s="1"/>
      <c r="CT97" s="1"/>
      <c r="CU97" s="3"/>
      <c r="CV97" s="3"/>
      <c r="CW97" s="3"/>
      <c r="CX97" s="3"/>
      <c r="CY97" s="3"/>
      <c r="CZ97" s="3"/>
      <c r="DA97" s="3"/>
      <c r="DB97" s="3"/>
      <c r="DC97" s="1"/>
      <c r="DD97" s="1"/>
      <c r="DE97" s="1"/>
      <c r="DF97" s="1"/>
      <c r="DG97" s="1"/>
      <c r="DH97" s="1"/>
      <c r="DI97" s="1"/>
      <c r="DJ97" s="1"/>
      <c r="DK97" s="1"/>
      <c r="DL97" s="1"/>
      <c r="DM97" s="1"/>
      <c r="DN97" s="1"/>
      <c r="DO97" s="1"/>
      <c r="DQ97" s="1"/>
      <c r="DR97" s="1"/>
      <c r="DS97" s="3"/>
      <c r="DT97" s="3"/>
      <c r="DU97" s="3"/>
      <c r="DV97" s="3"/>
      <c r="DW97" s="3"/>
      <c r="DX97" s="3"/>
      <c r="DY97" s="3"/>
      <c r="DZ97" s="3"/>
      <c r="EA97" s="1"/>
      <c r="EB97" s="1"/>
      <c r="EC97" s="1"/>
      <c r="ED97" s="1"/>
      <c r="EE97" s="1"/>
      <c r="EF97" s="1"/>
      <c r="EG97" s="1"/>
      <c r="EH97" s="1"/>
      <c r="EI97" s="1"/>
      <c r="EJ97" s="1"/>
      <c r="EK97" s="1"/>
      <c r="EL97" s="1"/>
      <c r="EM97" s="1"/>
      <c r="EO97" s="1"/>
      <c r="EP97" s="1"/>
      <c r="EQ97" s="3"/>
      <c r="ER97" s="3"/>
      <c r="ES97" s="3"/>
      <c r="ET97" s="3"/>
      <c r="EU97" s="3"/>
      <c r="EV97" s="3"/>
      <c r="EW97" s="3"/>
      <c r="EX97" s="3"/>
      <c r="EY97" s="1"/>
      <c r="EZ97" s="1"/>
      <c r="FA97" s="1"/>
      <c r="FB97" s="1"/>
      <c r="FC97" s="1"/>
      <c r="FD97" s="1"/>
      <c r="FE97" s="1"/>
      <c r="FF97" s="1"/>
      <c r="FG97" s="1"/>
      <c r="FH97" s="1"/>
      <c r="FI97" s="1"/>
      <c r="FJ97" s="1"/>
      <c r="FK97" s="1"/>
    </row>
    <row r="98" ht="14.5" spans="1:167">
      <c r="A98" s="1"/>
      <c r="B98" s="1"/>
      <c r="C98" s="3"/>
      <c r="D98" s="3"/>
      <c r="E98" s="1"/>
      <c r="F98" s="1"/>
      <c r="G98" s="1"/>
      <c r="H98" s="1"/>
      <c r="I98" s="1"/>
      <c r="J98" s="1"/>
      <c r="K98" s="1"/>
      <c r="L98" s="1"/>
      <c r="M98" s="1"/>
      <c r="N98" s="1"/>
      <c r="O98" s="1"/>
      <c r="P98" s="1"/>
      <c r="Q98" s="1"/>
      <c r="R98" s="1"/>
      <c r="S98" s="1"/>
      <c r="T98" s="1"/>
      <c r="U98" s="1"/>
      <c r="V98" s="1"/>
      <c r="W98" s="1"/>
      <c r="Y98" s="1"/>
      <c r="Z98" s="1"/>
      <c r="AA98" s="3"/>
      <c r="AB98" s="3"/>
      <c r="AC98" s="1"/>
      <c r="AD98" s="1"/>
      <c r="AE98" s="1"/>
      <c r="AF98" s="1"/>
      <c r="AG98" s="1"/>
      <c r="AH98" s="1"/>
      <c r="AI98" s="1"/>
      <c r="AJ98" s="1"/>
      <c r="AK98" s="1"/>
      <c r="AL98" s="1"/>
      <c r="AM98" s="1"/>
      <c r="AN98" s="1"/>
      <c r="AO98" s="1"/>
      <c r="AP98" s="1"/>
      <c r="AQ98" s="1"/>
      <c r="AR98" s="1"/>
      <c r="AS98" s="1"/>
      <c r="AT98" s="1"/>
      <c r="AU98" s="1"/>
      <c r="AW98" s="1"/>
      <c r="AX98" s="1"/>
      <c r="AY98" s="3"/>
      <c r="AZ98" s="3"/>
      <c r="BA98" s="1"/>
      <c r="BB98" s="1"/>
      <c r="BC98" s="1"/>
      <c r="BD98" s="1"/>
      <c r="BE98" s="1"/>
      <c r="BF98" s="1"/>
      <c r="BG98" s="1"/>
      <c r="BH98" s="1"/>
      <c r="BI98" s="1"/>
      <c r="BJ98" s="1"/>
      <c r="BK98" s="1"/>
      <c r="BL98" s="1"/>
      <c r="BM98" s="1"/>
      <c r="BN98" s="1"/>
      <c r="BO98" s="1"/>
      <c r="BP98" s="1"/>
      <c r="BQ98" s="1"/>
      <c r="BR98" s="1"/>
      <c r="BS98" s="1"/>
      <c r="BU98" s="1"/>
      <c r="BV98" s="1"/>
      <c r="BW98" s="3"/>
      <c r="BX98" s="3"/>
      <c r="BY98" s="1"/>
      <c r="BZ98" s="1"/>
      <c r="CA98" s="1"/>
      <c r="CB98" s="1"/>
      <c r="CC98" s="1"/>
      <c r="CD98" s="1"/>
      <c r="CE98" s="1"/>
      <c r="CF98" s="1"/>
      <c r="CG98" s="1"/>
      <c r="CH98" s="1"/>
      <c r="CI98" s="1"/>
      <c r="CJ98" s="1"/>
      <c r="CK98" s="1"/>
      <c r="CL98" s="1"/>
      <c r="CM98" s="1"/>
      <c r="CN98" s="1"/>
      <c r="CO98" s="1"/>
      <c r="CP98" s="1"/>
      <c r="CQ98" s="1"/>
      <c r="CS98" s="1"/>
      <c r="CT98" s="1"/>
      <c r="CU98" s="3"/>
      <c r="CV98" s="3"/>
      <c r="CW98" s="1"/>
      <c r="CX98" s="1"/>
      <c r="CY98" s="1"/>
      <c r="CZ98" s="1"/>
      <c r="DA98" s="1"/>
      <c r="DB98" s="1"/>
      <c r="DC98" s="1"/>
      <c r="DD98" s="1"/>
      <c r="DE98" s="1"/>
      <c r="DF98" s="1"/>
      <c r="DG98" s="1"/>
      <c r="DH98" s="1"/>
      <c r="DI98" s="1"/>
      <c r="DJ98" s="1"/>
      <c r="DK98" s="1"/>
      <c r="DL98" s="1"/>
      <c r="DM98" s="1"/>
      <c r="DN98" s="1"/>
      <c r="DO98" s="1"/>
      <c r="DQ98" s="1"/>
      <c r="DR98" s="1"/>
      <c r="DS98" s="3"/>
      <c r="DT98" s="3"/>
      <c r="DU98" s="1"/>
      <c r="DV98" s="1"/>
      <c r="DW98" s="1"/>
      <c r="DX98" s="1"/>
      <c r="DY98" s="1"/>
      <c r="DZ98" s="1"/>
      <c r="EA98" s="1"/>
      <c r="EB98" s="1"/>
      <c r="EC98" s="1"/>
      <c r="ED98" s="1"/>
      <c r="EE98" s="1"/>
      <c r="EF98" s="1"/>
      <c r="EG98" s="1"/>
      <c r="EH98" s="1"/>
      <c r="EI98" s="1"/>
      <c r="EJ98" s="1"/>
      <c r="EK98" s="1"/>
      <c r="EL98" s="1"/>
      <c r="EM98" s="1"/>
      <c r="EO98" s="1"/>
      <c r="EP98" s="1"/>
      <c r="EQ98" s="3"/>
      <c r="ER98" s="3"/>
      <c r="ES98" s="1"/>
      <c r="ET98" s="1"/>
      <c r="EU98" s="1"/>
      <c r="EV98" s="1"/>
      <c r="EW98" s="1"/>
      <c r="EX98" s="1"/>
      <c r="EY98" s="1"/>
      <c r="EZ98" s="1"/>
      <c r="FA98" s="1"/>
      <c r="FB98" s="1"/>
      <c r="FC98" s="1"/>
      <c r="FD98" s="1"/>
      <c r="FE98" s="1"/>
      <c r="FF98" s="1"/>
      <c r="FG98" s="1"/>
      <c r="FH98" s="1"/>
      <c r="FI98" s="1"/>
      <c r="FJ98" s="1"/>
      <c r="FK98" s="1"/>
    </row>
    <row r="99" ht="14.5" spans="1:167">
      <c r="A99" s="1"/>
      <c r="B99" s="1"/>
      <c r="C99" s="3"/>
      <c r="D99" s="3"/>
      <c r="E99" s="1"/>
      <c r="F99" s="1"/>
      <c r="G99" s="1"/>
      <c r="H99" s="1"/>
      <c r="I99" s="1"/>
      <c r="J99" s="1"/>
      <c r="K99" s="1"/>
      <c r="L99" s="1"/>
      <c r="M99" s="1"/>
      <c r="N99" s="1"/>
      <c r="O99" s="1"/>
      <c r="P99" s="1"/>
      <c r="Q99" s="1"/>
      <c r="R99" s="1"/>
      <c r="S99" s="1"/>
      <c r="T99" s="1"/>
      <c r="U99" s="1"/>
      <c r="V99" s="1"/>
      <c r="W99" s="1"/>
      <c r="Y99" s="1"/>
      <c r="Z99" s="1"/>
      <c r="AA99" s="3"/>
      <c r="AB99" s="3"/>
      <c r="AC99" s="1"/>
      <c r="AD99" s="1"/>
      <c r="AE99" s="1"/>
      <c r="AF99" s="1"/>
      <c r="AG99" s="1"/>
      <c r="AH99" s="1"/>
      <c r="AI99" s="1"/>
      <c r="AJ99" s="1"/>
      <c r="AK99" s="1"/>
      <c r="AL99" s="1"/>
      <c r="AM99" s="1"/>
      <c r="AN99" s="1"/>
      <c r="AO99" s="1"/>
      <c r="AP99" s="1"/>
      <c r="AQ99" s="1"/>
      <c r="AR99" s="1"/>
      <c r="AS99" s="1"/>
      <c r="AT99" s="1"/>
      <c r="AU99" s="1"/>
      <c r="AW99" s="1"/>
      <c r="AX99" s="1"/>
      <c r="AY99" s="3"/>
      <c r="AZ99" s="3"/>
      <c r="BA99" s="1"/>
      <c r="BB99" s="1"/>
      <c r="BC99" s="1"/>
      <c r="BD99" s="1"/>
      <c r="BE99" s="1"/>
      <c r="BF99" s="1"/>
      <c r="BG99" s="1"/>
      <c r="BH99" s="1"/>
      <c r="BI99" s="1"/>
      <c r="BJ99" s="1"/>
      <c r="BK99" s="1"/>
      <c r="BL99" s="1"/>
      <c r="BM99" s="1"/>
      <c r="BN99" s="1"/>
      <c r="BO99" s="1"/>
      <c r="BP99" s="1"/>
      <c r="BQ99" s="1"/>
      <c r="BR99" s="1"/>
      <c r="BS99" s="1"/>
      <c r="BU99" s="1"/>
      <c r="BV99" s="1"/>
      <c r="BW99" s="3"/>
      <c r="BX99" s="3"/>
      <c r="BY99" s="1"/>
      <c r="BZ99" s="1"/>
      <c r="CA99" s="1"/>
      <c r="CB99" s="1"/>
      <c r="CC99" s="1"/>
      <c r="CD99" s="1"/>
      <c r="CE99" s="1"/>
      <c r="CF99" s="1"/>
      <c r="CG99" s="1"/>
      <c r="CH99" s="1"/>
      <c r="CI99" s="1"/>
      <c r="CJ99" s="1"/>
      <c r="CK99" s="1"/>
      <c r="CL99" s="1"/>
      <c r="CM99" s="1"/>
      <c r="CN99" s="1"/>
      <c r="CO99" s="1"/>
      <c r="CP99" s="1"/>
      <c r="CQ99" s="1"/>
      <c r="CS99" s="1"/>
      <c r="CT99" s="1"/>
      <c r="CU99" s="3"/>
      <c r="CV99" s="3"/>
      <c r="CW99" s="1"/>
      <c r="CX99" s="1"/>
      <c r="CY99" s="1"/>
      <c r="CZ99" s="1"/>
      <c r="DA99" s="1"/>
      <c r="DB99" s="1"/>
      <c r="DC99" s="1"/>
      <c r="DD99" s="1"/>
      <c r="DE99" s="1"/>
      <c r="DF99" s="1"/>
      <c r="DG99" s="1"/>
      <c r="DH99" s="1"/>
      <c r="DI99" s="1"/>
      <c r="DJ99" s="1"/>
      <c r="DK99" s="1"/>
      <c r="DL99" s="1"/>
      <c r="DM99" s="1"/>
      <c r="DN99" s="1"/>
      <c r="DO99" s="1"/>
      <c r="DQ99" s="1"/>
      <c r="DR99" s="1"/>
      <c r="DS99" s="3"/>
      <c r="DT99" s="3"/>
      <c r="DU99" s="1"/>
      <c r="DV99" s="1"/>
      <c r="DW99" s="1"/>
      <c r="DX99" s="1"/>
      <c r="DY99" s="1"/>
      <c r="DZ99" s="1"/>
      <c r="EA99" s="1"/>
      <c r="EB99" s="1"/>
      <c r="EC99" s="1"/>
      <c r="ED99" s="1"/>
      <c r="EE99" s="1"/>
      <c r="EF99" s="1"/>
      <c r="EG99" s="1"/>
      <c r="EH99" s="1"/>
      <c r="EI99" s="1"/>
      <c r="EJ99" s="1"/>
      <c r="EK99" s="1"/>
      <c r="EL99" s="1"/>
      <c r="EM99" s="1"/>
      <c r="EO99" s="1"/>
      <c r="EP99" s="1"/>
      <c r="EQ99" s="3"/>
      <c r="ER99" s="3"/>
      <c r="ES99" s="1"/>
      <c r="ET99" s="1"/>
      <c r="EU99" s="1"/>
      <c r="EV99" s="1"/>
      <c r="EW99" s="1"/>
      <c r="EX99" s="1"/>
      <c r="EY99" s="1"/>
      <c r="EZ99" s="1"/>
      <c r="FA99" s="1"/>
      <c r="FB99" s="1"/>
      <c r="FC99" s="1"/>
      <c r="FD99" s="1"/>
      <c r="FE99" s="1"/>
      <c r="FF99" s="1"/>
      <c r="FG99" s="1"/>
      <c r="FH99" s="1"/>
      <c r="FI99" s="1"/>
      <c r="FJ99" s="1"/>
      <c r="FK99" s="1"/>
    </row>
    <row r="100" ht="14.5" spans="1:167">
      <c r="A100" s="1"/>
      <c r="B100" s="1"/>
      <c r="C100" s="3"/>
      <c r="D100" s="3"/>
      <c r="E100" s="1"/>
      <c r="F100" s="1"/>
      <c r="G100" s="1"/>
      <c r="H100" s="1"/>
      <c r="I100" s="1"/>
      <c r="J100" s="1"/>
      <c r="K100" s="1"/>
      <c r="L100" s="1"/>
      <c r="M100" s="1"/>
      <c r="N100" s="1"/>
      <c r="O100" s="1"/>
      <c r="P100" s="1"/>
      <c r="Q100" s="1"/>
      <c r="R100" s="1"/>
      <c r="S100" s="1"/>
      <c r="T100" s="1"/>
      <c r="U100" s="1"/>
      <c r="V100" s="1"/>
      <c r="W100" s="1"/>
      <c r="Y100" s="1"/>
      <c r="Z100" s="1"/>
      <c r="AA100" s="3"/>
      <c r="AB100" s="3"/>
      <c r="AC100" s="1"/>
      <c r="AD100" s="1"/>
      <c r="AE100" s="1"/>
      <c r="AF100" s="1"/>
      <c r="AG100" s="1"/>
      <c r="AH100" s="1"/>
      <c r="AI100" s="1"/>
      <c r="AJ100" s="1"/>
      <c r="AK100" s="1"/>
      <c r="AL100" s="1"/>
      <c r="AM100" s="1"/>
      <c r="AN100" s="1"/>
      <c r="AO100" s="1"/>
      <c r="AP100" s="1"/>
      <c r="AQ100" s="1"/>
      <c r="AR100" s="1"/>
      <c r="AS100" s="1"/>
      <c r="AT100" s="1"/>
      <c r="AU100" s="1"/>
      <c r="AW100" s="1"/>
      <c r="AX100" s="1"/>
      <c r="AY100" s="3"/>
      <c r="AZ100" s="3"/>
      <c r="BA100" s="1"/>
      <c r="BB100" s="1"/>
      <c r="BC100" s="1"/>
      <c r="BD100" s="1"/>
      <c r="BE100" s="1"/>
      <c r="BF100" s="1"/>
      <c r="BG100" s="1"/>
      <c r="BH100" s="1"/>
      <c r="BI100" s="1"/>
      <c r="BJ100" s="1"/>
      <c r="BK100" s="1"/>
      <c r="BL100" s="1"/>
      <c r="BM100" s="1"/>
      <c r="BN100" s="1"/>
      <c r="BO100" s="1"/>
      <c r="BP100" s="1"/>
      <c r="BQ100" s="1"/>
      <c r="BR100" s="1"/>
      <c r="BS100" s="1"/>
      <c r="BU100" s="1"/>
      <c r="BV100" s="1"/>
      <c r="BW100" s="3"/>
      <c r="BX100" s="3"/>
      <c r="BY100" s="1"/>
      <c r="BZ100" s="1"/>
      <c r="CA100" s="1"/>
      <c r="CB100" s="1"/>
      <c r="CC100" s="1"/>
      <c r="CD100" s="1"/>
      <c r="CE100" s="1"/>
      <c r="CF100" s="1"/>
      <c r="CG100" s="1"/>
      <c r="CH100" s="1"/>
      <c r="CI100" s="1"/>
      <c r="CJ100" s="1"/>
      <c r="CK100" s="1"/>
      <c r="CL100" s="1"/>
      <c r="CM100" s="1"/>
      <c r="CN100" s="1"/>
      <c r="CO100" s="1"/>
      <c r="CP100" s="1"/>
      <c r="CQ100" s="1"/>
      <c r="CS100" s="1"/>
      <c r="CT100" s="1"/>
      <c r="CU100" s="3"/>
      <c r="CV100" s="3"/>
      <c r="CW100" s="1"/>
      <c r="CX100" s="1"/>
      <c r="CY100" s="1"/>
      <c r="CZ100" s="1"/>
      <c r="DA100" s="1"/>
      <c r="DB100" s="1"/>
      <c r="DC100" s="1"/>
      <c r="DD100" s="1"/>
      <c r="DE100" s="1"/>
      <c r="DF100" s="1"/>
      <c r="DG100" s="1"/>
      <c r="DH100" s="1"/>
      <c r="DI100" s="1"/>
      <c r="DJ100" s="1"/>
      <c r="DK100" s="1"/>
      <c r="DL100" s="1"/>
      <c r="DM100" s="1"/>
      <c r="DN100" s="1"/>
      <c r="DO100" s="1"/>
      <c r="DQ100" s="1"/>
      <c r="DR100" s="1"/>
      <c r="DS100" s="3"/>
      <c r="DT100" s="3"/>
      <c r="DU100" s="1"/>
      <c r="DV100" s="1"/>
      <c r="DW100" s="1"/>
      <c r="DX100" s="1"/>
      <c r="DY100" s="1"/>
      <c r="DZ100" s="1"/>
      <c r="EA100" s="1"/>
      <c r="EB100" s="1"/>
      <c r="EC100" s="1"/>
      <c r="ED100" s="1"/>
      <c r="EE100" s="1"/>
      <c r="EF100" s="1"/>
      <c r="EG100" s="1"/>
      <c r="EH100" s="1"/>
      <c r="EI100" s="1"/>
      <c r="EJ100" s="1"/>
      <c r="EK100" s="1"/>
      <c r="EL100" s="1"/>
      <c r="EM100" s="1"/>
      <c r="EO100" s="1"/>
      <c r="EP100" s="1"/>
      <c r="EQ100" s="3"/>
      <c r="ER100" s="3"/>
      <c r="ES100" s="1"/>
      <c r="ET100" s="1"/>
      <c r="EU100" s="1"/>
      <c r="EV100" s="1"/>
      <c r="EW100" s="1"/>
      <c r="EX100" s="1"/>
      <c r="EY100" s="1"/>
      <c r="EZ100" s="1"/>
      <c r="FA100" s="1"/>
      <c r="FB100" s="1"/>
      <c r="FC100" s="1"/>
      <c r="FD100" s="1"/>
      <c r="FE100" s="1"/>
      <c r="FF100" s="1"/>
      <c r="FG100" s="1"/>
      <c r="FH100" s="1"/>
      <c r="FI100" s="1"/>
      <c r="FJ100" s="1"/>
      <c r="FK100" s="1"/>
    </row>
    <row r="101" ht="14.5" spans="1:167">
      <c r="A101" s="1"/>
      <c r="B101" s="1"/>
      <c r="C101" s="3"/>
      <c r="D101" s="3"/>
      <c r="E101" s="1"/>
      <c r="F101" s="1"/>
      <c r="G101" s="1"/>
      <c r="H101" s="1"/>
      <c r="I101" s="1"/>
      <c r="J101" s="1"/>
      <c r="K101" s="1"/>
      <c r="L101" s="1"/>
      <c r="M101" s="1"/>
      <c r="N101" s="1"/>
      <c r="O101" s="1"/>
      <c r="P101" s="1"/>
      <c r="Q101" s="1"/>
      <c r="R101" s="1"/>
      <c r="S101" s="1"/>
      <c r="T101" s="1"/>
      <c r="U101" s="1"/>
      <c r="V101" s="1"/>
      <c r="W101" s="1"/>
      <c r="Y101" s="1"/>
      <c r="Z101" s="1"/>
      <c r="AA101" s="3"/>
      <c r="AB101" s="3"/>
      <c r="AC101" s="1"/>
      <c r="AD101" s="1"/>
      <c r="AE101" s="1"/>
      <c r="AF101" s="1"/>
      <c r="AG101" s="1"/>
      <c r="AH101" s="1"/>
      <c r="AI101" s="1"/>
      <c r="AJ101" s="1"/>
      <c r="AK101" s="1"/>
      <c r="AL101" s="1"/>
      <c r="AM101" s="1"/>
      <c r="AN101" s="1"/>
      <c r="AO101" s="1"/>
      <c r="AP101" s="1"/>
      <c r="AQ101" s="1"/>
      <c r="AR101" s="1"/>
      <c r="AS101" s="1"/>
      <c r="AT101" s="1"/>
      <c r="AU101" s="1"/>
      <c r="AW101" s="1"/>
      <c r="AX101" s="1"/>
      <c r="AY101" s="3"/>
      <c r="AZ101" s="3"/>
      <c r="BA101" s="1"/>
      <c r="BB101" s="1"/>
      <c r="BC101" s="1"/>
      <c r="BD101" s="1"/>
      <c r="BE101" s="1"/>
      <c r="BF101" s="1"/>
      <c r="BG101" s="1"/>
      <c r="BH101" s="1"/>
      <c r="BI101" s="1"/>
      <c r="BJ101" s="1"/>
      <c r="BK101" s="1"/>
      <c r="BL101" s="1"/>
      <c r="BM101" s="1"/>
      <c r="BN101" s="1"/>
      <c r="BO101" s="1"/>
      <c r="BP101" s="1"/>
      <c r="BQ101" s="1"/>
      <c r="BR101" s="1"/>
      <c r="BS101" s="1"/>
      <c r="BU101" s="1"/>
      <c r="BV101" s="1"/>
      <c r="BW101" s="3"/>
      <c r="BX101" s="3"/>
      <c r="BY101" s="1"/>
      <c r="BZ101" s="1"/>
      <c r="CA101" s="1"/>
      <c r="CB101" s="1"/>
      <c r="CC101" s="1"/>
      <c r="CD101" s="1"/>
      <c r="CE101" s="1"/>
      <c r="CF101" s="1"/>
      <c r="CG101" s="1"/>
      <c r="CH101" s="1"/>
      <c r="CI101" s="1"/>
      <c r="CJ101" s="1"/>
      <c r="CK101" s="1"/>
      <c r="CL101" s="1"/>
      <c r="CM101" s="1"/>
      <c r="CN101" s="1"/>
      <c r="CO101" s="1"/>
      <c r="CP101" s="1"/>
      <c r="CQ101" s="1"/>
      <c r="CS101" s="1"/>
      <c r="CT101" s="1"/>
      <c r="CU101" s="3"/>
      <c r="CV101" s="3"/>
      <c r="CW101" s="1"/>
      <c r="CX101" s="1"/>
      <c r="CY101" s="1"/>
      <c r="CZ101" s="1"/>
      <c r="DA101" s="1"/>
      <c r="DB101" s="1"/>
      <c r="DC101" s="1"/>
      <c r="DD101" s="1"/>
      <c r="DE101" s="1"/>
      <c r="DF101" s="1"/>
      <c r="DG101" s="1"/>
      <c r="DH101" s="1"/>
      <c r="DI101" s="1"/>
      <c r="DJ101" s="1"/>
      <c r="DK101" s="1"/>
      <c r="DL101" s="1"/>
      <c r="DM101" s="1"/>
      <c r="DN101" s="1"/>
      <c r="DO101" s="1"/>
      <c r="DQ101" s="1"/>
      <c r="DR101" s="1"/>
      <c r="DS101" s="3"/>
      <c r="DT101" s="3"/>
      <c r="DU101" s="1"/>
      <c r="DV101" s="1"/>
      <c r="DW101" s="1"/>
      <c r="DX101" s="1"/>
      <c r="DY101" s="1"/>
      <c r="DZ101" s="1"/>
      <c r="EA101" s="1"/>
      <c r="EB101" s="1"/>
      <c r="EC101" s="1"/>
      <c r="ED101" s="1"/>
      <c r="EE101" s="1"/>
      <c r="EF101" s="1"/>
      <c r="EG101" s="1"/>
      <c r="EH101" s="1"/>
      <c r="EI101" s="1"/>
      <c r="EJ101" s="1"/>
      <c r="EK101" s="1"/>
      <c r="EL101" s="1"/>
      <c r="EM101" s="1"/>
      <c r="EO101" s="1"/>
      <c r="EP101" s="1"/>
      <c r="EQ101" s="3"/>
      <c r="ER101" s="3"/>
      <c r="ES101" s="1"/>
      <c r="ET101" s="1"/>
      <c r="EU101" s="1"/>
      <c r="EV101" s="1"/>
      <c r="EW101" s="1"/>
      <c r="EX101" s="1"/>
      <c r="EY101" s="1"/>
      <c r="EZ101" s="1"/>
      <c r="FA101" s="1"/>
      <c r="FB101" s="1"/>
      <c r="FC101" s="1"/>
      <c r="FD101" s="1"/>
      <c r="FE101" s="1"/>
      <c r="FF101" s="1"/>
      <c r="FG101" s="1"/>
      <c r="FH101" s="1"/>
      <c r="FI101" s="1"/>
      <c r="FJ101" s="1"/>
      <c r="FK101" s="1"/>
    </row>
    <row r="102" ht="14.5" spans="1:167">
      <c r="A102" s="1"/>
      <c r="B102" s="1"/>
      <c r="C102" s="3"/>
      <c r="D102" s="3"/>
      <c r="E102" s="1"/>
      <c r="F102" s="1"/>
      <c r="G102" s="1"/>
      <c r="H102" s="1"/>
      <c r="I102" s="1"/>
      <c r="J102" s="1"/>
      <c r="K102" s="1"/>
      <c r="L102" s="1"/>
      <c r="M102" s="1"/>
      <c r="N102" s="1"/>
      <c r="O102" s="1"/>
      <c r="P102" s="1"/>
      <c r="Q102" s="1"/>
      <c r="R102" s="1"/>
      <c r="S102" s="1"/>
      <c r="T102" s="1"/>
      <c r="U102" s="1"/>
      <c r="V102" s="1"/>
      <c r="W102" s="1"/>
      <c r="Y102" s="1"/>
      <c r="Z102" s="1"/>
      <c r="AA102" s="3"/>
      <c r="AB102" s="3"/>
      <c r="AC102" s="1"/>
      <c r="AD102" s="1"/>
      <c r="AE102" s="1"/>
      <c r="AF102" s="1"/>
      <c r="AG102" s="1"/>
      <c r="AH102" s="1"/>
      <c r="AI102" s="1"/>
      <c r="AJ102" s="1"/>
      <c r="AK102" s="1"/>
      <c r="AL102" s="1"/>
      <c r="AM102" s="1"/>
      <c r="AN102" s="1"/>
      <c r="AO102" s="1"/>
      <c r="AP102" s="1"/>
      <c r="AQ102" s="1"/>
      <c r="AR102" s="1"/>
      <c r="AS102" s="1"/>
      <c r="AT102" s="1"/>
      <c r="AU102" s="1"/>
      <c r="AW102" s="1"/>
      <c r="AX102" s="1"/>
      <c r="AY102" s="3"/>
      <c r="AZ102" s="3"/>
      <c r="BA102" s="1"/>
      <c r="BB102" s="1"/>
      <c r="BC102" s="1"/>
      <c r="BD102" s="1"/>
      <c r="BE102" s="1"/>
      <c r="BF102" s="1"/>
      <c r="BG102" s="1"/>
      <c r="BH102" s="1"/>
      <c r="BI102" s="1"/>
      <c r="BJ102" s="1"/>
      <c r="BK102" s="1"/>
      <c r="BL102" s="1"/>
      <c r="BM102" s="1"/>
      <c r="BN102" s="1"/>
      <c r="BO102" s="1"/>
      <c r="BP102" s="1"/>
      <c r="BQ102" s="1"/>
      <c r="BR102" s="1"/>
      <c r="BS102" s="1"/>
      <c r="BU102" s="1"/>
      <c r="BV102" s="1"/>
      <c r="BW102" s="3"/>
      <c r="BX102" s="3"/>
      <c r="BY102" s="1"/>
      <c r="BZ102" s="1"/>
      <c r="CA102" s="1"/>
      <c r="CB102" s="1"/>
      <c r="CC102" s="1"/>
      <c r="CD102" s="1"/>
      <c r="CE102" s="1"/>
      <c r="CF102" s="1"/>
      <c r="CG102" s="1"/>
      <c r="CH102" s="1"/>
      <c r="CI102" s="1"/>
      <c r="CJ102" s="1"/>
      <c r="CK102" s="1"/>
      <c r="CL102" s="1"/>
      <c r="CM102" s="1"/>
      <c r="CN102" s="1"/>
      <c r="CO102" s="1"/>
      <c r="CP102" s="1"/>
      <c r="CQ102" s="1"/>
      <c r="CS102" s="1"/>
      <c r="CT102" s="1"/>
      <c r="CU102" s="3"/>
      <c r="CV102" s="3"/>
      <c r="CW102" s="1"/>
      <c r="CX102" s="1"/>
      <c r="CY102" s="1"/>
      <c r="CZ102" s="1"/>
      <c r="DA102" s="1"/>
      <c r="DB102" s="1"/>
      <c r="DC102" s="1"/>
      <c r="DD102" s="1"/>
      <c r="DE102" s="1"/>
      <c r="DF102" s="1"/>
      <c r="DG102" s="1"/>
      <c r="DH102" s="1"/>
      <c r="DI102" s="1"/>
      <c r="DJ102" s="1"/>
      <c r="DK102" s="1"/>
      <c r="DL102" s="1"/>
      <c r="DM102" s="1"/>
      <c r="DN102" s="1"/>
      <c r="DO102" s="1"/>
      <c r="DQ102" s="1"/>
      <c r="DR102" s="1"/>
      <c r="DS102" s="3"/>
      <c r="DT102" s="3"/>
      <c r="DU102" s="1"/>
      <c r="DV102" s="1"/>
      <c r="DW102" s="1"/>
      <c r="DX102" s="1"/>
      <c r="DY102" s="1"/>
      <c r="DZ102" s="1"/>
      <c r="EA102" s="1"/>
      <c r="EB102" s="1"/>
      <c r="EC102" s="1"/>
      <c r="ED102" s="1"/>
      <c r="EE102" s="1"/>
      <c r="EF102" s="1"/>
      <c r="EG102" s="1"/>
      <c r="EH102" s="1"/>
      <c r="EI102" s="1"/>
      <c r="EJ102" s="1"/>
      <c r="EK102" s="1"/>
      <c r="EL102" s="1"/>
      <c r="EM102" s="1"/>
      <c r="EO102" s="1"/>
      <c r="EP102" s="1"/>
      <c r="EQ102" s="3"/>
      <c r="ER102" s="3"/>
      <c r="ES102" s="1"/>
      <c r="ET102" s="1"/>
      <c r="EU102" s="1"/>
      <c r="EV102" s="1"/>
      <c r="EW102" s="1"/>
      <c r="EX102" s="1"/>
      <c r="EY102" s="1"/>
      <c r="EZ102" s="1"/>
      <c r="FA102" s="1"/>
      <c r="FB102" s="1"/>
      <c r="FC102" s="1"/>
      <c r="FD102" s="1"/>
      <c r="FE102" s="1"/>
      <c r="FF102" s="1"/>
      <c r="FG102" s="1"/>
      <c r="FH102" s="1"/>
      <c r="FI102" s="1"/>
      <c r="FJ102" s="1"/>
      <c r="FK102" s="1"/>
    </row>
    <row r="103" ht="14.5" spans="1:167">
      <c r="A103" s="1"/>
      <c r="B103" s="1"/>
      <c r="C103" s="3"/>
      <c r="D103" s="3"/>
      <c r="E103" s="1"/>
      <c r="F103" s="1"/>
      <c r="G103" s="1"/>
      <c r="H103" s="1"/>
      <c r="I103" s="1"/>
      <c r="J103" s="1"/>
      <c r="K103" s="1"/>
      <c r="L103" s="1"/>
      <c r="M103" s="1"/>
      <c r="N103" s="1"/>
      <c r="O103" s="1"/>
      <c r="P103" s="1"/>
      <c r="Q103" s="1"/>
      <c r="R103" s="1"/>
      <c r="S103" s="1"/>
      <c r="T103" s="1"/>
      <c r="U103" s="1"/>
      <c r="V103" s="1"/>
      <c r="W103" s="1"/>
      <c r="Y103" s="1"/>
      <c r="Z103" s="1"/>
      <c r="AA103" s="3"/>
      <c r="AB103" s="3"/>
      <c r="AC103" s="1"/>
      <c r="AD103" s="1"/>
      <c r="AE103" s="1"/>
      <c r="AF103" s="1"/>
      <c r="AG103" s="1"/>
      <c r="AH103" s="1"/>
      <c r="AI103" s="1"/>
      <c r="AJ103" s="1"/>
      <c r="AK103" s="1"/>
      <c r="AL103" s="1"/>
      <c r="AM103" s="1"/>
      <c r="AN103" s="1"/>
      <c r="AO103" s="1"/>
      <c r="AP103" s="1"/>
      <c r="AQ103" s="1"/>
      <c r="AR103" s="1"/>
      <c r="AS103" s="1"/>
      <c r="AT103" s="1"/>
      <c r="AU103" s="1"/>
      <c r="AW103" s="1"/>
      <c r="AX103" s="1"/>
      <c r="AY103" s="3"/>
      <c r="AZ103" s="3"/>
      <c r="BA103" s="1"/>
      <c r="BB103" s="1"/>
      <c r="BC103" s="1"/>
      <c r="BD103" s="1"/>
      <c r="BE103" s="1"/>
      <c r="BF103" s="1"/>
      <c r="BG103" s="1"/>
      <c r="BH103" s="1"/>
      <c r="BI103" s="1"/>
      <c r="BJ103" s="1"/>
      <c r="BK103" s="1"/>
      <c r="BL103" s="1"/>
      <c r="BM103" s="1"/>
      <c r="BN103" s="1"/>
      <c r="BO103" s="1"/>
      <c r="BP103" s="1"/>
      <c r="BQ103" s="1"/>
      <c r="BR103" s="1"/>
      <c r="BS103" s="1"/>
      <c r="BU103" s="1"/>
      <c r="BV103" s="1"/>
      <c r="BW103" s="3"/>
      <c r="BX103" s="3"/>
      <c r="BY103" s="1"/>
      <c r="BZ103" s="1"/>
      <c r="CA103" s="1"/>
      <c r="CB103" s="1"/>
      <c r="CC103" s="1"/>
      <c r="CD103" s="1"/>
      <c r="CE103" s="1"/>
      <c r="CF103" s="1"/>
      <c r="CG103" s="1"/>
      <c r="CH103" s="1"/>
      <c r="CI103" s="1"/>
      <c r="CJ103" s="1"/>
      <c r="CK103" s="1"/>
      <c r="CL103" s="1"/>
      <c r="CM103" s="1"/>
      <c r="CN103" s="1"/>
      <c r="CO103" s="1"/>
      <c r="CP103" s="1"/>
      <c r="CQ103" s="1"/>
      <c r="CS103" s="1"/>
      <c r="CT103" s="1"/>
      <c r="CU103" s="3"/>
      <c r="CV103" s="3"/>
      <c r="CW103" s="1"/>
      <c r="CX103" s="1"/>
      <c r="CY103" s="1"/>
      <c r="CZ103" s="1"/>
      <c r="DA103" s="1"/>
      <c r="DB103" s="1"/>
      <c r="DC103" s="1"/>
      <c r="DD103" s="1"/>
      <c r="DE103" s="1"/>
      <c r="DF103" s="1"/>
      <c r="DG103" s="1"/>
      <c r="DH103" s="1"/>
      <c r="DI103" s="1"/>
      <c r="DJ103" s="1"/>
      <c r="DK103" s="1"/>
      <c r="DL103" s="1"/>
      <c r="DM103" s="1"/>
      <c r="DN103" s="1"/>
      <c r="DO103" s="1"/>
      <c r="DQ103" s="1"/>
      <c r="DR103" s="1"/>
      <c r="DS103" s="3"/>
      <c r="DT103" s="3"/>
      <c r="DU103" s="1"/>
      <c r="DV103" s="1"/>
      <c r="DW103" s="1"/>
      <c r="DX103" s="1"/>
      <c r="DY103" s="1"/>
      <c r="DZ103" s="1"/>
      <c r="EA103" s="1"/>
      <c r="EB103" s="1"/>
      <c r="EC103" s="1"/>
      <c r="ED103" s="1"/>
      <c r="EE103" s="1"/>
      <c r="EF103" s="1"/>
      <c r="EG103" s="1"/>
      <c r="EH103" s="1"/>
      <c r="EI103" s="1"/>
      <c r="EJ103" s="1"/>
      <c r="EK103" s="1"/>
      <c r="EL103" s="1"/>
      <c r="EM103" s="1"/>
      <c r="EO103" s="1"/>
      <c r="EP103" s="1"/>
      <c r="EQ103" s="3"/>
      <c r="ER103" s="3"/>
      <c r="ES103" s="1"/>
      <c r="ET103" s="1"/>
      <c r="EU103" s="1"/>
      <c r="EV103" s="1"/>
      <c r="EW103" s="1"/>
      <c r="EX103" s="1"/>
      <c r="EY103" s="1"/>
      <c r="EZ103" s="1"/>
      <c r="FA103" s="1"/>
      <c r="FB103" s="1"/>
      <c r="FC103" s="1"/>
      <c r="FD103" s="1"/>
      <c r="FE103" s="1"/>
      <c r="FF103" s="1"/>
      <c r="FG103" s="1"/>
      <c r="FH103" s="1"/>
      <c r="FI103" s="1"/>
      <c r="FJ103" s="1"/>
      <c r="FK103" s="1"/>
    </row>
    <row r="104" ht="14.5" spans="1:167">
      <c r="A104" s="1"/>
      <c r="B104" s="1"/>
      <c r="C104" s="3"/>
      <c r="D104" s="3"/>
      <c r="E104" s="1"/>
      <c r="F104" s="1"/>
      <c r="G104" s="1"/>
      <c r="H104" s="1"/>
      <c r="I104" s="1"/>
      <c r="J104" s="1"/>
      <c r="K104" s="1"/>
      <c r="L104" s="1"/>
      <c r="M104" s="1"/>
      <c r="N104" s="1"/>
      <c r="O104" s="1"/>
      <c r="P104" s="1"/>
      <c r="Q104" s="1"/>
      <c r="R104" s="1"/>
      <c r="S104" s="1"/>
      <c r="T104" s="1"/>
      <c r="U104" s="1"/>
      <c r="V104" s="1"/>
      <c r="W104" s="1"/>
      <c r="Y104" s="1"/>
      <c r="Z104" s="1"/>
      <c r="AA104" s="3"/>
      <c r="AB104" s="3"/>
      <c r="AC104" s="1"/>
      <c r="AD104" s="1"/>
      <c r="AE104" s="1"/>
      <c r="AF104" s="1"/>
      <c r="AG104" s="1"/>
      <c r="AH104" s="1"/>
      <c r="AI104" s="1"/>
      <c r="AJ104" s="1"/>
      <c r="AK104" s="1"/>
      <c r="AL104" s="1"/>
      <c r="AM104" s="1"/>
      <c r="AN104" s="1"/>
      <c r="AO104" s="1"/>
      <c r="AP104" s="1"/>
      <c r="AQ104" s="1"/>
      <c r="AR104" s="1"/>
      <c r="AS104" s="1"/>
      <c r="AT104" s="1"/>
      <c r="AU104" s="1"/>
      <c r="AW104" s="1"/>
      <c r="AX104" s="1"/>
      <c r="AY104" s="3"/>
      <c r="AZ104" s="3"/>
      <c r="BA104" s="1"/>
      <c r="BB104" s="1"/>
      <c r="BC104" s="1"/>
      <c r="BD104" s="1"/>
      <c r="BE104" s="1"/>
      <c r="BF104" s="1"/>
      <c r="BG104" s="1"/>
      <c r="BH104" s="1"/>
      <c r="BI104" s="1"/>
      <c r="BJ104" s="1"/>
      <c r="BK104" s="1"/>
      <c r="BL104" s="1"/>
      <c r="BM104" s="1"/>
      <c r="BN104" s="1"/>
      <c r="BO104" s="1"/>
      <c r="BP104" s="1"/>
      <c r="BQ104" s="1"/>
      <c r="BR104" s="1"/>
      <c r="BS104" s="1"/>
      <c r="BU104" s="1"/>
      <c r="BV104" s="1"/>
      <c r="BW104" s="3"/>
      <c r="BX104" s="3"/>
      <c r="BY104" s="1"/>
      <c r="BZ104" s="1"/>
      <c r="CA104" s="1"/>
      <c r="CB104" s="1"/>
      <c r="CC104" s="1"/>
      <c r="CD104" s="1"/>
      <c r="CE104" s="1"/>
      <c r="CF104" s="1"/>
      <c r="CG104" s="1"/>
      <c r="CH104" s="1"/>
      <c r="CI104" s="1"/>
      <c r="CJ104" s="1"/>
      <c r="CK104" s="1"/>
      <c r="CL104" s="1"/>
      <c r="CM104" s="1"/>
      <c r="CN104" s="1"/>
      <c r="CO104" s="1"/>
      <c r="CP104" s="1"/>
      <c r="CQ104" s="1"/>
      <c r="CS104" s="1"/>
      <c r="CT104" s="1"/>
      <c r="CU104" s="3"/>
      <c r="CV104" s="3"/>
      <c r="CW104" s="1"/>
      <c r="CX104" s="1"/>
      <c r="CY104" s="1"/>
      <c r="CZ104" s="1"/>
      <c r="DA104" s="1"/>
      <c r="DB104" s="1"/>
      <c r="DC104" s="1"/>
      <c r="DD104" s="1"/>
      <c r="DE104" s="1"/>
      <c r="DF104" s="1"/>
      <c r="DG104" s="1"/>
      <c r="DH104" s="1"/>
      <c r="DI104" s="1"/>
      <c r="DJ104" s="1"/>
      <c r="DK104" s="1"/>
      <c r="DL104" s="1"/>
      <c r="DM104" s="1"/>
      <c r="DN104" s="1"/>
      <c r="DO104" s="1"/>
      <c r="DQ104" s="1"/>
      <c r="DR104" s="1"/>
      <c r="DS104" s="3"/>
      <c r="DT104" s="3"/>
      <c r="DU104" s="1"/>
      <c r="DV104" s="1"/>
      <c r="DW104" s="1"/>
      <c r="DX104" s="1"/>
      <c r="DY104" s="1"/>
      <c r="DZ104" s="1"/>
      <c r="EA104" s="1"/>
      <c r="EB104" s="1"/>
      <c r="EC104" s="1"/>
      <c r="ED104" s="1"/>
      <c r="EE104" s="1"/>
      <c r="EF104" s="1"/>
      <c r="EG104" s="1"/>
      <c r="EH104" s="1"/>
      <c r="EI104" s="1"/>
      <c r="EJ104" s="1"/>
      <c r="EK104" s="1"/>
      <c r="EL104" s="1"/>
      <c r="EM104" s="1"/>
      <c r="EO104" s="1"/>
      <c r="EP104" s="1"/>
      <c r="EQ104" s="3"/>
      <c r="ER104" s="3"/>
      <c r="ES104" s="1"/>
      <c r="ET104" s="1"/>
      <c r="EU104" s="1"/>
      <c r="EV104" s="1"/>
      <c r="EW104" s="1"/>
      <c r="EX104" s="1"/>
      <c r="EY104" s="1"/>
      <c r="EZ104" s="1"/>
      <c r="FA104" s="1"/>
      <c r="FB104" s="1"/>
      <c r="FC104" s="1"/>
      <c r="FD104" s="1"/>
      <c r="FE104" s="1"/>
      <c r="FF104" s="1"/>
      <c r="FG104" s="1"/>
      <c r="FH104" s="1"/>
      <c r="FI104" s="1"/>
      <c r="FJ104" s="1"/>
      <c r="FK104" s="1"/>
    </row>
    <row r="105" ht="14.5" spans="1:167">
      <c r="A105" s="1"/>
      <c r="B105" s="1"/>
      <c r="C105" s="3"/>
      <c r="D105" s="3"/>
      <c r="E105" s="1"/>
      <c r="F105" s="1"/>
      <c r="G105" s="1"/>
      <c r="H105" s="1"/>
      <c r="I105" s="1"/>
      <c r="J105" s="1"/>
      <c r="K105" s="1"/>
      <c r="L105" s="1"/>
      <c r="M105" s="1"/>
      <c r="N105" s="1"/>
      <c r="O105" s="1"/>
      <c r="P105" s="1"/>
      <c r="Q105" s="1"/>
      <c r="R105" s="1"/>
      <c r="S105" s="1"/>
      <c r="T105" s="1"/>
      <c r="U105" s="1"/>
      <c r="V105" s="1"/>
      <c r="W105" s="1"/>
      <c r="Y105" s="1"/>
      <c r="Z105" s="1"/>
      <c r="AA105" s="3"/>
      <c r="AB105" s="3"/>
      <c r="AC105" s="1"/>
      <c r="AD105" s="1"/>
      <c r="AE105" s="1"/>
      <c r="AF105" s="1"/>
      <c r="AG105" s="1"/>
      <c r="AH105" s="1"/>
      <c r="AI105" s="1"/>
      <c r="AJ105" s="1"/>
      <c r="AK105" s="1"/>
      <c r="AL105" s="1"/>
      <c r="AM105" s="1"/>
      <c r="AN105" s="1"/>
      <c r="AO105" s="1"/>
      <c r="AP105" s="1"/>
      <c r="AQ105" s="1"/>
      <c r="AR105" s="1"/>
      <c r="AS105" s="1"/>
      <c r="AT105" s="1"/>
      <c r="AU105" s="1"/>
      <c r="AW105" s="1"/>
      <c r="AX105" s="1"/>
      <c r="AY105" s="3"/>
      <c r="AZ105" s="3"/>
      <c r="BA105" s="1"/>
      <c r="BB105" s="1"/>
      <c r="BC105" s="1"/>
      <c r="BD105" s="1"/>
      <c r="BE105" s="1"/>
      <c r="BF105" s="1"/>
      <c r="BG105" s="1"/>
      <c r="BH105" s="1"/>
      <c r="BI105" s="1"/>
      <c r="BJ105" s="1"/>
      <c r="BK105" s="1"/>
      <c r="BL105" s="1"/>
      <c r="BM105" s="1"/>
      <c r="BN105" s="1"/>
      <c r="BO105" s="1"/>
      <c r="BP105" s="1"/>
      <c r="BQ105" s="1"/>
      <c r="BR105" s="1"/>
      <c r="BS105" s="1"/>
      <c r="BU105" s="1"/>
      <c r="BV105" s="1"/>
      <c r="BW105" s="3"/>
      <c r="BX105" s="3"/>
      <c r="BY105" s="1"/>
      <c r="BZ105" s="1"/>
      <c r="CA105" s="1"/>
      <c r="CB105" s="1"/>
      <c r="CC105" s="1"/>
      <c r="CD105" s="1"/>
      <c r="CE105" s="1"/>
      <c r="CF105" s="1"/>
      <c r="CG105" s="1"/>
      <c r="CH105" s="1"/>
      <c r="CI105" s="1"/>
      <c r="CJ105" s="1"/>
      <c r="CK105" s="1"/>
      <c r="CL105" s="1"/>
      <c r="CM105" s="1"/>
      <c r="CN105" s="1"/>
      <c r="CO105" s="1"/>
      <c r="CP105" s="1"/>
      <c r="CQ105" s="1"/>
      <c r="CS105" s="1"/>
      <c r="CT105" s="1"/>
      <c r="CU105" s="3"/>
      <c r="CV105" s="3"/>
      <c r="CW105" s="1"/>
      <c r="CX105" s="1"/>
      <c r="CY105" s="1"/>
      <c r="CZ105" s="1"/>
      <c r="DA105" s="1"/>
      <c r="DB105" s="1"/>
      <c r="DC105" s="1"/>
      <c r="DD105" s="1"/>
      <c r="DE105" s="1"/>
      <c r="DF105" s="1"/>
      <c r="DG105" s="1"/>
      <c r="DH105" s="1"/>
      <c r="DI105" s="1"/>
      <c r="DJ105" s="1"/>
      <c r="DK105" s="1"/>
      <c r="DL105" s="1"/>
      <c r="DM105" s="1"/>
      <c r="DN105" s="1"/>
      <c r="DO105" s="1"/>
      <c r="DQ105" s="1"/>
      <c r="DR105" s="1"/>
      <c r="DS105" s="3"/>
      <c r="DT105" s="3"/>
      <c r="DU105" s="1"/>
      <c r="DV105" s="1"/>
      <c r="DW105" s="1"/>
      <c r="DX105" s="1"/>
      <c r="DY105" s="1"/>
      <c r="DZ105" s="1"/>
      <c r="EA105" s="1"/>
      <c r="EB105" s="1"/>
      <c r="EC105" s="1"/>
      <c r="ED105" s="1"/>
      <c r="EE105" s="1"/>
      <c r="EF105" s="1"/>
      <c r="EG105" s="1"/>
      <c r="EH105" s="1"/>
      <c r="EI105" s="1"/>
      <c r="EJ105" s="1"/>
      <c r="EK105" s="1"/>
      <c r="EL105" s="1"/>
      <c r="EM105" s="1"/>
      <c r="EO105" s="1"/>
      <c r="EP105" s="1"/>
      <c r="EQ105" s="3"/>
      <c r="ER105" s="3"/>
      <c r="ES105" s="1"/>
      <c r="ET105" s="1"/>
      <c r="EU105" s="1"/>
      <c r="EV105" s="1"/>
      <c r="EW105" s="1"/>
      <c r="EX105" s="1"/>
      <c r="EY105" s="1"/>
      <c r="EZ105" s="1"/>
      <c r="FA105" s="1"/>
      <c r="FB105" s="1"/>
      <c r="FC105" s="1"/>
      <c r="FD105" s="1"/>
      <c r="FE105" s="1"/>
      <c r="FF105" s="1"/>
      <c r="FG105" s="1"/>
      <c r="FH105" s="1"/>
      <c r="FI105" s="1"/>
      <c r="FJ105" s="1"/>
      <c r="FK105" s="1"/>
    </row>
    <row r="106" ht="14.5" spans="1:167">
      <c r="A106" s="1"/>
      <c r="B106" s="1"/>
      <c r="C106" s="3"/>
      <c r="D106" s="3"/>
      <c r="E106" s="1"/>
      <c r="F106" s="1"/>
      <c r="G106" s="1"/>
      <c r="H106" s="1"/>
      <c r="I106" s="1"/>
      <c r="J106" s="1"/>
      <c r="K106" s="1"/>
      <c r="L106" s="1"/>
      <c r="M106" s="1"/>
      <c r="N106" s="1"/>
      <c r="O106" s="1"/>
      <c r="P106" s="1"/>
      <c r="Q106" s="1"/>
      <c r="R106" s="1"/>
      <c r="S106" s="1"/>
      <c r="T106" s="1"/>
      <c r="U106" s="1"/>
      <c r="V106" s="1"/>
      <c r="W106" s="1"/>
      <c r="Y106" s="1"/>
      <c r="Z106" s="1"/>
      <c r="AA106" s="3"/>
      <c r="AB106" s="3"/>
      <c r="AC106" s="1"/>
      <c r="AD106" s="1"/>
      <c r="AE106" s="1"/>
      <c r="AF106" s="1"/>
      <c r="AG106" s="1"/>
      <c r="AH106" s="1"/>
      <c r="AI106" s="1"/>
      <c r="AJ106" s="1"/>
      <c r="AK106" s="1"/>
      <c r="AL106" s="1"/>
      <c r="AM106" s="1"/>
      <c r="AN106" s="1"/>
      <c r="AO106" s="1"/>
      <c r="AP106" s="1"/>
      <c r="AQ106" s="1"/>
      <c r="AR106" s="1"/>
      <c r="AS106" s="1"/>
      <c r="AT106" s="1"/>
      <c r="AU106" s="1"/>
      <c r="AW106" s="1"/>
      <c r="AX106" s="1"/>
      <c r="AY106" s="3"/>
      <c r="AZ106" s="3"/>
      <c r="BA106" s="1"/>
      <c r="BB106" s="1"/>
      <c r="BC106" s="1"/>
      <c r="BD106" s="1"/>
      <c r="BE106" s="1"/>
      <c r="BF106" s="1"/>
      <c r="BG106" s="1"/>
      <c r="BH106" s="1"/>
      <c r="BI106" s="1"/>
      <c r="BJ106" s="1"/>
      <c r="BK106" s="1"/>
      <c r="BL106" s="1"/>
      <c r="BM106" s="1"/>
      <c r="BN106" s="1"/>
      <c r="BO106" s="1"/>
      <c r="BP106" s="1"/>
      <c r="BQ106" s="1"/>
      <c r="BR106" s="1"/>
      <c r="BS106" s="1"/>
      <c r="BU106" s="1"/>
      <c r="BV106" s="1"/>
      <c r="BW106" s="3"/>
      <c r="BX106" s="3"/>
      <c r="BY106" s="1"/>
      <c r="BZ106" s="1"/>
      <c r="CA106" s="1"/>
      <c r="CB106" s="1"/>
      <c r="CC106" s="1"/>
      <c r="CD106" s="1"/>
      <c r="CE106" s="1"/>
      <c r="CF106" s="1"/>
      <c r="CG106" s="1"/>
      <c r="CH106" s="1"/>
      <c r="CI106" s="1"/>
      <c r="CJ106" s="1"/>
      <c r="CK106" s="1"/>
      <c r="CL106" s="1"/>
      <c r="CM106" s="1"/>
      <c r="CN106" s="1"/>
      <c r="CO106" s="1"/>
      <c r="CP106" s="1"/>
      <c r="CQ106" s="1"/>
      <c r="CS106" s="1"/>
      <c r="CT106" s="1"/>
      <c r="CU106" s="3"/>
      <c r="CV106" s="3"/>
      <c r="CW106" s="1"/>
      <c r="CX106" s="1"/>
      <c r="CY106" s="1"/>
      <c r="CZ106" s="1"/>
      <c r="DA106" s="1"/>
      <c r="DB106" s="1"/>
      <c r="DC106" s="1"/>
      <c r="DD106" s="1"/>
      <c r="DE106" s="1"/>
      <c r="DF106" s="1"/>
      <c r="DG106" s="1"/>
      <c r="DH106" s="1"/>
      <c r="DI106" s="1"/>
      <c r="DJ106" s="1"/>
      <c r="DK106" s="1"/>
      <c r="DL106" s="1"/>
      <c r="DM106" s="1"/>
      <c r="DN106" s="1"/>
      <c r="DO106" s="1"/>
      <c r="DQ106" s="1"/>
      <c r="DR106" s="1"/>
      <c r="DS106" s="3"/>
      <c r="DT106" s="3"/>
      <c r="DU106" s="1"/>
      <c r="DV106" s="1"/>
      <c r="DW106" s="1"/>
      <c r="DX106" s="1"/>
      <c r="DY106" s="1"/>
      <c r="DZ106" s="1"/>
      <c r="EA106" s="1"/>
      <c r="EB106" s="1"/>
      <c r="EC106" s="1"/>
      <c r="ED106" s="1"/>
      <c r="EE106" s="1"/>
      <c r="EF106" s="1"/>
      <c r="EG106" s="1"/>
      <c r="EH106" s="1"/>
      <c r="EI106" s="1"/>
      <c r="EJ106" s="1"/>
      <c r="EK106" s="1"/>
      <c r="EL106" s="1"/>
      <c r="EM106" s="1"/>
      <c r="EO106" s="1"/>
      <c r="EP106" s="1"/>
      <c r="EQ106" s="3"/>
      <c r="ER106" s="3"/>
      <c r="ES106" s="1"/>
      <c r="ET106" s="1"/>
      <c r="EU106" s="1"/>
      <c r="EV106" s="1"/>
      <c r="EW106" s="1"/>
      <c r="EX106" s="1"/>
      <c r="EY106" s="1"/>
      <c r="EZ106" s="1"/>
      <c r="FA106" s="1"/>
      <c r="FB106" s="1"/>
      <c r="FC106" s="1"/>
      <c r="FD106" s="1"/>
      <c r="FE106" s="1"/>
      <c r="FF106" s="1"/>
      <c r="FG106" s="1"/>
      <c r="FH106" s="1"/>
      <c r="FI106" s="1"/>
      <c r="FJ106" s="1"/>
      <c r="FK106" s="1"/>
    </row>
    <row r="107" ht="14.5" spans="1:167">
      <c r="A107" s="1"/>
      <c r="B107" s="1"/>
      <c r="C107" s="3"/>
      <c r="D107" s="3"/>
      <c r="E107" s="1"/>
      <c r="F107" s="1"/>
      <c r="G107" s="1"/>
      <c r="H107" s="1"/>
      <c r="I107" s="1"/>
      <c r="J107" s="1"/>
      <c r="K107" s="1"/>
      <c r="L107" s="1"/>
      <c r="M107" s="1"/>
      <c r="N107" s="1"/>
      <c r="O107" s="1"/>
      <c r="P107" s="1"/>
      <c r="Q107" s="1"/>
      <c r="R107" s="1"/>
      <c r="S107" s="1"/>
      <c r="T107" s="1"/>
      <c r="U107" s="1"/>
      <c r="V107" s="1"/>
      <c r="W107" s="1"/>
      <c r="Y107" s="1"/>
      <c r="Z107" s="1"/>
      <c r="AA107" s="3"/>
      <c r="AB107" s="3"/>
      <c r="AC107" s="1"/>
      <c r="AD107" s="1"/>
      <c r="AE107" s="1"/>
      <c r="AF107" s="1"/>
      <c r="AG107" s="1"/>
      <c r="AH107" s="1"/>
      <c r="AI107" s="1"/>
      <c r="AJ107" s="1"/>
      <c r="AK107" s="1"/>
      <c r="AL107" s="1"/>
      <c r="AM107" s="1"/>
      <c r="AN107" s="1"/>
      <c r="AO107" s="1"/>
      <c r="AP107" s="1"/>
      <c r="AQ107" s="1"/>
      <c r="AR107" s="1"/>
      <c r="AS107" s="1"/>
      <c r="AT107" s="1"/>
      <c r="AU107" s="1"/>
      <c r="AW107" s="1"/>
      <c r="AX107" s="1"/>
      <c r="AY107" s="3"/>
      <c r="AZ107" s="3"/>
      <c r="BA107" s="1"/>
      <c r="BB107" s="1"/>
      <c r="BC107" s="1"/>
      <c r="BD107" s="1"/>
      <c r="BE107" s="1"/>
      <c r="BF107" s="1"/>
      <c r="BG107" s="1"/>
      <c r="BH107" s="1"/>
      <c r="BI107" s="1"/>
      <c r="BJ107" s="1"/>
      <c r="BK107" s="1"/>
      <c r="BL107" s="1"/>
      <c r="BM107" s="1"/>
      <c r="BN107" s="1"/>
      <c r="BO107" s="1"/>
      <c r="BP107" s="1"/>
      <c r="BQ107" s="1"/>
      <c r="BR107" s="1"/>
      <c r="BS107" s="1"/>
      <c r="BU107" s="1"/>
      <c r="BV107" s="1"/>
      <c r="BW107" s="3"/>
      <c r="BX107" s="3"/>
      <c r="BY107" s="1"/>
      <c r="BZ107" s="1"/>
      <c r="CA107" s="1"/>
      <c r="CB107" s="1"/>
      <c r="CC107" s="1"/>
      <c r="CD107" s="1"/>
      <c r="CE107" s="1"/>
      <c r="CF107" s="1"/>
      <c r="CG107" s="1"/>
      <c r="CH107" s="1"/>
      <c r="CI107" s="1"/>
      <c r="CJ107" s="1"/>
      <c r="CK107" s="1"/>
      <c r="CL107" s="1"/>
      <c r="CM107" s="1"/>
      <c r="CN107" s="1"/>
      <c r="CO107" s="1"/>
      <c r="CP107" s="1"/>
      <c r="CQ107" s="1"/>
      <c r="CS107" s="1"/>
      <c r="CT107" s="1"/>
      <c r="CU107" s="3"/>
      <c r="CV107" s="3"/>
      <c r="CW107" s="1"/>
      <c r="CX107" s="1"/>
      <c r="CY107" s="1"/>
      <c r="CZ107" s="1"/>
      <c r="DA107" s="1"/>
      <c r="DB107" s="1"/>
      <c r="DC107" s="1"/>
      <c r="DD107" s="1"/>
      <c r="DE107" s="1"/>
      <c r="DF107" s="1"/>
      <c r="DG107" s="1"/>
      <c r="DH107" s="1"/>
      <c r="DI107" s="1"/>
      <c r="DJ107" s="1"/>
      <c r="DK107" s="1"/>
      <c r="DL107" s="1"/>
      <c r="DM107" s="1"/>
      <c r="DN107" s="1"/>
      <c r="DO107" s="1"/>
      <c r="DQ107" s="1"/>
      <c r="DR107" s="1"/>
      <c r="DS107" s="3"/>
      <c r="DT107" s="3"/>
      <c r="DU107" s="1"/>
      <c r="DV107" s="1"/>
      <c r="DW107" s="1"/>
      <c r="DX107" s="1"/>
      <c r="DY107" s="1"/>
      <c r="DZ107" s="1"/>
      <c r="EA107" s="1"/>
      <c r="EB107" s="1"/>
      <c r="EC107" s="1"/>
      <c r="ED107" s="1"/>
      <c r="EE107" s="1"/>
      <c r="EF107" s="1"/>
      <c r="EG107" s="1"/>
      <c r="EH107" s="1"/>
      <c r="EI107" s="1"/>
      <c r="EJ107" s="1"/>
      <c r="EK107" s="1"/>
      <c r="EL107" s="1"/>
      <c r="EM107" s="1"/>
      <c r="EO107" s="1"/>
      <c r="EP107" s="1"/>
      <c r="EQ107" s="3"/>
      <c r="ER107" s="3"/>
      <c r="ES107" s="1"/>
      <c r="ET107" s="1"/>
      <c r="EU107" s="1"/>
      <c r="EV107" s="1"/>
      <c r="EW107" s="1"/>
      <c r="EX107" s="1"/>
      <c r="EY107" s="1"/>
      <c r="EZ107" s="1"/>
      <c r="FA107" s="1"/>
      <c r="FB107" s="1"/>
      <c r="FC107" s="1"/>
      <c r="FD107" s="1"/>
      <c r="FE107" s="1"/>
      <c r="FF107" s="1"/>
      <c r="FG107" s="1"/>
      <c r="FH107" s="1"/>
      <c r="FI107" s="1"/>
      <c r="FJ107" s="1"/>
      <c r="FK107" s="1"/>
    </row>
    <row r="108" ht="14.5" spans="1:167">
      <c r="A108" s="1"/>
      <c r="B108" s="1"/>
      <c r="C108" s="3"/>
      <c r="D108" s="3"/>
      <c r="E108" s="1"/>
      <c r="F108" s="1"/>
      <c r="G108" s="1"/>
      <c r="H108" s="1"/>
      <c r="I108" s="1"/>
      <c r="J108" s="1"/>
      <c r="K108" s="1"/>
      <c r="L108" s="1"/>
      <c r="M108" s="1"/>
      <c r="N108" s="1"/>
      <c r="O108" s="1"/>
      <c r="P108" s="1"/>
      <c r="Q108" s="1"/>
      <c r="R108" s="1"/>
      <c r="S108" s="1"/>
      <c r="T108" s="1"/>
      <c r="U108" s="1"/>
      <c r="V108" s="1"/>
      <c r="W108" s="1"/>
      <c r="Y108" s="1"/>
      <c r="Z108" s="1"/>
      <c r="AA108" s="3"/>
      <c r="AB108" s="3"/>
      <c r="AC108" s="1"/>
      <c r="AD108" s="1"/>
      <c r="AE108" s="1"/>
      <c r="AF108" s="1"/>
      <c r="AG108" s="1"/>
      <c r="AH108" s="1"/>
      <c r="AI108" s="1"/>
      <c r="AJ108" s="1"/>
      <c r="AK108" s="1"/>
      <c r="AL108" s="1"/>
      <c r="AM108" s="1"/>
      <c r="AN108" s="1"/>
      <c r="AO108" s="1"/>
      <c r="AP108" s="1"/>
      <c r="AQ108" s="1"/>
      <c r="AR108" s="1"/>
      <c r="AS108" s="1"/>
      <c r="AT108" s="1"/>
      <c r="AU108" s="1"/>
      <c r="AW108" s="1"/>
      <c r="AX108" s="1"/>
      <c r="AY108" s="3"/>
      <c r="AZ108" s="3"/>
      <c r="BA108" s="1"/>
      <c r="BB108" s="1"/>
      <c r="BC108" s="1"/>
      <c r="BD108" s="1"/>
      <c r="BE108" s="1"/>
      <c r="BF108" s="1"/>
      <c r="BG108" s="1"/>
      <c r="BH108" s="1"/>
      <c r="BI108" s="1"/>
      <c r="BJ108" s="1"/>
      <c r="BK108" s="1"/>
      <c r="BL108" s="1"/>
      <c r="BM108" s="1"/>
      <c r="BN108" s="1"/>
      <c r="BO108" s="1"/>
      <c r="BP108" s="1"/>
      <c r="BQ108" s="1"/>
      <c r="BR108" s="1"/>
      <c r="BS108" s="1"/>
      <c r="BU108" s="1"/>
      <c r="BV108" s="1"/>
      <c r="BW108" s="3"/>
      <c r="BX108" s="3"/>
      <c r="BY108" s="1"/>
      <c r="BZ108" s="1"/>
      <c r="CA108" s="1"/>
      <c r="CB108" s="1"/>
      <c r="CC108" s="1"/>
      <c r="CD108" s="1"/>
      <c r="CE108" s="1"/>
      <c r="CF108" s="1"/>
      <c r="CG108" s="1"/>
      <c r="CH108" s="1"/>
      <c r="CI108" s="1"/>
      <c r="CJ108" s="1"/>
      <c r="CK108" s="1"/>
      <c r="CL108" s="1"/>
      <c r="CM108" s="1"/>
      <c r="CN108" s="1"/>
      <c r="CO108" s="1"/>
      <c r="CP108" s="1"/>
      <c r="CQ108" s="1"/>
      <c r="CS108" s="1"/>
      <c r="CT108" s="1"/>
      <c r="CU108" s="3"/>
      <c r="CV108" s="3"/>
      <c r="CW108" s="1"/>
      <c r="CX108" s="1"/>
      <c r="CY108" s="1"/>
      <c r="CZ108" s="1"/>
      <c r="DA108" s="1"/>
      <c r="DB108" s="1"/>
      <c r="DC108" s="1"/>
      <c r="DD108" s="1"/>
      <c r="DE108" s="1"/>
      <c r="DF108" s="1"/>
      <c r="DG108" s="1"/>
      <c r="DH108" s="1"/>
      <c r="DI108" s="1"/>
      <c r="DJ108" s="1"/>
      <c r="DK108" s="1"/>
      <c r="DL108" s="1"/>
      <c r="DM108" s="1"/>
      <c r="DN108" s="1"/>
      <c r="DO108" s="1"/>
      <c r="DQ108" s="1"/>
      <c r="DR108" s="1"/>
      <c r="DS108" s="3"/>
      <c r="DT108" s="3"/>
      <c r="DU108" s="1"/>
      <c r="DV108" s="1"/>
      <c r="DW108" s="1"/>
      <c r="DX108" s="1"/>
      <c r="DY108" s="1"/>
      <c r="DZ108" s="1"/>
      <c r="EA108" s="1"/>
      <c r="EB108" s="1"/>
      <c r="EC108" s="1"/>
      <c r="ED108" s="1"/>
      <c r="EE108" s="1"/>
      <c r="EF108" s="1"/>
      <c r="EG108" s="1"/>
      <c r="EH108" s="1"/>
      <c r="EI108" s="1"/>
      <c r="EJ108" s="1"/>
      <c r="EK108" s="1"/>
      <c r="EL108" s="1"/>
      <c r="EM108" s="1"/>
      <c r="EO108" s="1"/>
      <c r="EP108" s="1"/>
      <c r="EQ108" s="3"/>
      <c r="ER108" s="3"/>
      <c r="ES108" s="1"/>
      <c r="ET108" s="1"/>
      <c r="EU108" s="1"/>
      <c r="EV108" s="1"/>
      <c r="EW108" s="1"/>
      <c r="EX108" s="1"/>
      <c r="EY108" s="1"/>
      <c r="EZ108" s="1"/>
      <c r="FA108" s="1"/>
      <c r="FB108" s="1"/>
      <c r="FC108" s="1"/>
      <c r="FD108" s="1"/>
      <c r="FE108" s="1"/>
      <c r="FF108" s="1"/>
      <c r="FG108" s="1"/>
      <c r="FH108" s="1"/>
      <c r="FI108" s="1"/>
      <c r="FJ108" s="1"/>
      <c r="FK108" s="1"/>
    </row>
    <row r="109" ht="14.5" spans="1:167">
      <c r="A109" s="1"/>
      <c r="B109" s="1"/>
      <c r="C109" s="3"/>
      <c r="D109" s="3"/>
      <c r="E109" s="1"/>
      <c r="F109" s="1"/>
      <c r="G109" s="1"/>
      <c r="H109" s="1"/>
      <c r="I109" s="1"/>
      <c r="J109" s="1"/>
      <c r="K109" s="1"/>
      <c r="L109" s="1"/>
      <c r="M109" s="1"/>
      <c r="N109" s="1"/>
      <c r="O109" s="1"/>
      <c r="P109" s="1"/>
      <c r="Q109" s="1"/>
      <c r="R109" s="1"/>
      <c r="S109" s="1"/>
      <c r="T109" s="1"/>
      <c r="U109" s="1"/>
      <c r="V109" s="1"/>
      <c r="W109" s="1"/>
      <c r="Y109" s="1"/>
      <c r="Z109" s="1"/>
      <c r="AA109" s="3"/>
      <c r="AB109" s="3"/>
      <c r="AC109" s="1"/>
      <c r="AD109" s="1"/>
      <c r="AE109" s="1"/>
      <c r="AF109" s="1"/>
      <c r="AG109" s="1"/>
      <c r="AH109" s="1"/>
      <c r="AI109" s="1"/>
      <c r="AJ109" s="1"/>
      <c r="AK109" s="1"/>
      <c r="AL109" s="1"/>
      <c r="AM109" s="1"/>
      <c r="AN109" s="1"/>
      <c r="AO109" s="1"/>
      <c r="AP109" s="1"/>
      <c r="AQ109" s="1"/>
      <c r="AR109" s="1"/>
      <c r="AS109" s="1"/>
      <c r="AT109" s="1"/>
      <c r="AU109" s="1"/>
      <c r="AW109" s="1"/>
      <c r="AX109" s="1"/>
      <c r="AY109" s="3"/>
      <c r="AZ109" s="3"/>
      <c r="BA109" s="1"/>
      <c r="BB109" s="1"/>
      <c r="BC109" s="1"/>
      <c r="BD109" s="1"/>
      <c r="BE109" s="1"/>
      <c r="BF109" s="1"/>
      <c r="BG109" s="1"/>
      <c r="BH109" s="1"/>
      <c r="BI109" s="1"/>
      <c r="BJ109" s="1"/>
      <c r="BK109" s="1"/>
      <c r="BL109" s="1"/>
      <c r="BM109" s="1"/>
      <c r="BN109" s="1"/>
      <c r="BO109" s="1"/>
      <c r="BP109" s="1"/>
      <c r="BQ109" s="1"/>
      <c r="BR109" s="1"/>
      <c r="BS109" s="1"/>
      <c r="BU109" s="1"/>
      <c r="BV109" s="1"/>
      <c r="BW109" s="3"/>
      <c r="BX109" s="3"/>
      <c r="BY109" s="1"/>
      <c r="BZ109" s="1"/>
      <c r="CA109" s="1"/>
      <c r="CB109" s="1"/>
      <c r="CC109" s="1"/>
      <c r="CD109" s="1"/>
      <c r="CE109" s="1"/>
      <c r="CF109" s="1"/>
      <c r="CG109" s="1"/>
      <c r="CH109" s="1"/>
      <c r="CI109" s="1"/>
      <c r="CJ109" s="1"/>
      <c r="CK109" s="1"/>
      <c r="CL109" s="1"/>
      <c r="CM109" s="1"/>
      <c r="CN109" s="1"/>
      <c r="CO109" s="1"/>
      <c r="CP109" s="1"/>
      <c r="CQ109" s="1"/>
      <c r="CS109" s="1"/>
      <c r="CT109" s="1"/>
      <c r="CU109" s="3"/>
      <c r="CV109" s="3"/>
      <c r="CW109" s="1"/>
      <c r="CX109" s="1"/>
      <c r="CY109" s="1"/>
      <c r="CZ109" s="1"/>
      <c r="DA109" s="1"/>
      <c r="DB109" s="1"/>
      <c r="DC109" s="1"/>
      <c r="DD109" s="1"/>
      <c r="DE109" s="1"/>
      <c r="DF109" s="1"/>
      <c r="DG109" s="1"/>
      <c r="DH109" s="1"/>
      <c r="DI109" s="1"/>
      <c r="DJ109" s="1"/>
      <c r="DK109" s="1"/>
      <c r="DL109" s="1"/>
      <c r="DM109" s="1"/>
      <c r="DN109" s="1"/>
      <c r="DO109" s="1"/>
      <c r="DQ109" s="1"/>
      <c r="DR109" s="1"/>
      <c r="DS109" s="3"/>
      <c r="DT109" s="3"/>
      <c r="DU109" s="1"/>
      <c r="DV109" s="1"/>
      <c r="DW109" s="1"/>
      <c r="DX109" s="1"/>
      <c r="DY109" s="1"/>
      <c r="DZ109" s="1"/>
      <c r="EA109" s="1"/>
      <c r="EB109" s="1"/>
      <c r="EC109" s="1"/>
      <c r="ED109" s="1"/>
      <c r="EE109" s="1"/>
      <c r="EF109" s="1"/>
      <c r="EG109" s="1"/>
      <c r="EH109" s="1"/>
      <c r="EI109" s="1"/>
      <c r="EJ109" s="1"/>
      <c r="EK109" s="1"/>
      <c r="EL109" s="1"/>
      <c r="EM109" s="1"/>
      <c r="EO109" s="1"/>
      <c r="EP109" s="1"/>
      <c r="EQ109" s="3"/>
      <c r="ER109" s="3"/>
      <c r="ES109" s="1"/>
      <c r="ET109" s="1"/>
      <c r="EU109" s="1"/>
      <c r="EV109" s="1"/>
      <c r="EW109" s="1"/>
      <c r="EX109" s="1"/>
      <c r="EY109" s="1"/>
      <c r="EZ109" s="1"/>
      <c r="FA109" s="1"/>
      <c r="FB109" s="1"/>
      <c r="FC109" s="1"/>
      <c r="FD109" s="1"/>
      <c r="FE109" s="1"/>
      <c r="FF109" s="1"/>
      <c r="FG109" s="1"/>
      <c r="FH109" s="1"/>
      <c r="FI109" s="1"/>
      <c r="FJ109" s="1"/>
      <c r="FK109" s="1"/>
    </row>
    <row r="110" ht="14.5" spans="1:167">
      <c r="A110" s="1"/>
      <c r="B110" s="1"/>
      <c r="C110" s="3"/>
      <c r="D110" s="3"/>
      <c r="E110" s="1"/>
      <c r="F110" s="1"/>
      <c r="G110" s="1"/>
      <c r="H110" s="1"/>
      <c r="I110" s="1"/>
      <c r="J110" s="1"/>
      <c r="K110" s="1"/>
      <c r="L110" s="1"/>
      <c r="M110" s="1"/>
      <c r="N110" s="1"/>
      <c r="O110" s="1"/>
      <c r="P110" s="1"/>
      <c r="Q110" s="1"/>
      <c r="R110" s="1"/>
      <c r="S110" s="1"/>
      <c r="T110" s="1"/>
      <c r="U110" s="1"/>
      <c r="V110" s="1"/>
      <c r="W110" s="1"/>
      <c r="Y110" s="1"/>
      <c r="Z110" s="1"/>
      <c r="AA110" s="3"/>
      <c r="AB110" s="3"/>
      <c r="AC110" s="1"/>
      <c r="AD110" s="1"/>
      <c r="AE110" s="1"/>
      <c r="AF110" s="1"/>
      <c r="AG110" s="1"/>
      <c r="AH110" s="1"/>
      <c r="AI110" s="1"/>
      <c r="AJ110" s="1"/>
      <c r="AK110" s="1"/>
      <c r="AL110" s="1"/>
      <c r="AM110" s="1"/>
      <c r="AN110" s="1"/>
      <c r="AO110" s="1"/>
      <c r="AP110" s="1"/>
      <c r="AQ110" s="1"/>
      <c r="AR110" s="1"/>
      <c r="AS110" s="1"/>
      <c r="AT110" s="1"/>
      <c r="AU110" s="1"/>
      <c r="AW110" s="1"/>
      <c r="AX110" s="1"/>
      <c r="AY110" s="3"/>
      <c r="AZ110" s="3"/>
      <c r="BA110" s="1"/>
      <c r="BB110" s="1"/>
      <c r="BC110" s="1"/>
      <c r="BD110" s="1"/>
      <c r="BE110" s="1"/>
      <c r="BF110" s="1"/>
      <c r="BG110" s="1"/>
      <c r="BH110" s="1"/>
      <c r="BI110" s="1"/>
      <c r="BJ110" s="1"/>
      <c r="BK110" s="1"/>
      <c r="BL110" s="1"/>
      <c r="BM110" s="1"/>
      <c r="BN110" s="1"/>
      <c r="BO110" s="1"/>
      <c r="BP110" s="1"/>
      <c r="BQ110" s="1"/>
      <c r="BR110" s="1"/>
      <c r="BS110" s="1"/>
      <c r="BU110" s="1"/>
      <c r="BV110" s="1"/>
      <c r="BW110" s="3"/>
      <c r="BX110" s="3"/>
      <c r="BY110" s="1"/>
      <c r="BZ110" s="1"/>
      <c r="CA110" s="1"/>
      <c r="CB110" s="1"/>
      <c r="CC110" s="1"/>
      <c r="CD110" s="1"/>
      <c r="CE110" s="1"/>
      <c r="CF110" s="1"/>
      <c r="CG110" s="1"/>
      <c r="CH110" s="1"/>
      <c r="CI110" s="1"/>
      <c r="CJ110" s="1"/>
      <c r="CK110" s="1"/>
      <c r="CL110" s="1"/>
      <c r="CM110" s="1"/>
      <c r="CN110" s="1"/>
      <c r="CO110" s="1"/>
      <c r="CP110" s="1"/>
      <c r="CQ110" s="1"/>
      <c r="CS110" s="1"/>
      <c r="CT110" s="1"/>
      <c r="CU110" s="3"/>
      <c r="CV110" s="3"/>
      <c r="CW110" s="1"/>
      <c r="CX110" s="1"/>
      <c r="CY110" s="1"/>
      <c r="CZ110" s="1"/>
      <c r="DA110" s="1"/>
      <c r="DB110" s="1"/>
      <c r="DC110" s="1"/>
      <c r="DD110" s="1"/>
      <c r="DE110" s="1"/>
      <c r="DF110" s="1"/>
      <c r="DG110" s="1"/>
      <c r="DH110" s="1"/>
      <c r="DI110" s="1"/>
      <c r="DJ110" s="1"/>
      <c r="DK110" s="1"/>
      <c r="DL110" s="1"/>
      <c r="DM110" s="1"/>
      <c r="DN110" s="1"/>
      <c r="DO110" s="1"/>
      <c r="DQ110" s="1"/>
      <c r="DR110" s="1"/>
      <c r="DS110" s="3"/>
      <c r="DT110" s="3"/>
      <c r="DU110" s="1"/>
      <c r="DV110" s="1"/>
      <c r="DW110" s="1"/>
      <c r="DX110" s="1"/>
      <c r="DY110" s="1"/>
      <c r="DZ110" s="1"/>
      <c r="EA110" s="1"/>
      <c r="EB110" s="1"/>
      <c r="EC110" s="1"/>
      <c r="ED110" s="1"/>
      <c r="EE110" s="1"/>
      <c r="EF110" s="1"/>
      <c r="EG110" s="1"/>
      <c r="EH110" s="1"/>
      <c r="EI110" s="1"/>
      <c r="EJ110" s="1"/>
      <c r="EK110" s="1"/>
      <c r="EL110" s="1"/>
      <c r="EM110" s="1"/>
      <c r="EO110" s="1"/>
      <c r="EP110" s="1"/>
      <c r="EQ110" s="3"/>
      <c r="ER110" s="3"/>
      <c r="ES110" s="1"/>
      <c r="ET110" s="1"/>
      <c r="EU110" s="1"/>
      <c r="EV110" s="1"/>
      <c r="EW110" s="1"/>
      <c r="EX110" s="1"/>
      <c r="EY110" s="1"/>
      <c r="EZ110" s="1"/>
      <c r="FA110" s="1"/>
      <c r="FB110" s="1"/>
      <c r="FC110" s="1"/>
      <c r="FD110" s="1"/>
      <c r="FE110" s="1"/>
      <c r="FF110" s="1"/>
      <c r="FG110" s="1"/>
      <c r="FH110" s="1"/>
      <c r="FI110" s="1"/>
      <c r="FJ110" s="1"/>
      <c r="FK110" s="1"/>
    </row>
    <row r="111" ht="14.5" spans="1:167">
      <c r="A111" s="1"/>
      <c r="B111" s="1"/>
      <c r="C111" s="3"/>
      <c r="D111" s="3"/>
      <c r="E111" s="1"/>
      <c r="F111" s="1"/>
      <c r="G111" s="1"/>
      <c r="H111" s="1"/>
      <c r="I111" s="1"/>
      <c r="J111" s="1"/>
      <c r="K111" s="1"/>
      <c r="L111" s="1"/>
      <c r="M111" s="1"/>
      <c r="N111" s="1"/>
      <c r="O111" s="1"/>
      <c r="P111" s="1"/>
      <c r="Q111" s="1"/>
      <c r="R111" s="1"/>
      <c r="S111" s="1"/>
      <c r="T111" s="1"/>
      <c r="U111" s="1"/>
      <c r="V111" s="1"/>
      <c r="W111" s="1"/>
      <c r="Y111" s="1"/>
      <c r="Z111" s="1"/>
      <c r="AA111" s="3"/>
      <c r="AB111" s="3"/>
      <c r="AC111" s="1"/>
      <c r="AD111" s="1"/>
      <c r="AE111" s="1"/>
      <c r="AF111" s="1"/>
      <c r="AG111" s="1"/>
      <c r="AH111" s="1"/>
      <c r="AI111" s="1"/>
      <c r="AJ111" s="1"/>
      <c r="AK111" s="1"/>
      <c r="AL111" s="1"/>
      <c r="AM111" s="1"/>
      <c r="AN111" s="1"/>
      <c r="AO111" s="1"/>
      <c r="AP111" s="1"/>
      <c r="AQ111" s="1"/>
      <c r="AR111" s="1"/>
      <c r="AS111" s="1"/>
      <c r="AT111" s="1"/>
      <c r="AU111" s="1"/>
      <c r="AW111" s="1"/>
      <c r="AX111" s="1"/>
      <c r="AY111" s="3"/>
      <c r="AZ111" s="3"/>
      <c r="BA111" s="1"/>
      <c r="BB111" s="1"/>
      <c r="BC111" s="1"/>
      <c r="BD111" s="1"/>
      <c r="BE111" s="1"/>
      <c r="BF111" s="1"/>
      <c r="BG111" s="1"/>
      <c r="BH111" s="1"/>
      <c r="BI111" s="1"/>
      <c r="BJ111" s="1"/>
      <c r="BK111" s="1"/>
      <c r="BL111" s="1"/>
      <c r="BM111" s="1"/>
      <c r="BN111" s="1"/>
      <c r="BO111" s="1"/>
      <c r="BP111" s="1"/>
      <c r="BQ111" s="1"/>
      <c r="BR111" s="1"/>
      <c r="BS111" s="1"/>
      <c r="BU111" s="1"/>
      <c r="BV111" s="1"/>
      <c r="BW111" s="3"/>
      <c r="BX111" s="3"/>
      <c r="BY111" s="1"/>
      <c r="BZ111" s="1"/>
      <c r="CA111" s="1"/>
      <c r="CB111" s="1"/>
      <c r="CC111" s="1"/>
      <c r="CD111" s="1"/>
      <c r="CE111" s="1"/>
      <c r="CF111" s="1"/>
      <c r="CG111" s="1"/>
      <c r="CH111" s="1"/>
      <c r="CI111" s="1"/>
      <c r="CJ111" s="1"/>
      <c r="CK111" s="1"/>
      <c r="CL111" s="1"/>
      <c r="CM111" s="1"/>
      <c r="CN111" s="1"/>
      <c r="CO111" s="1"/>
      <c r="CP111" s="1"/>
      <c r="CQ111" s="1"/>
      <c r="CS111" s="1"/>
      <c r="CT111" s="1"/>
      <c r="CU111" s="3"/>
      <c r="CV111" s="3"/>
      <c r="CW111" s="1"/>
      <c r="CX111" s="1"/>
      <c r="CY111" s="1"/>
      <c r="CZ111" s="1"/>
      <c r="DA111" s="1"/>
      <c r="DB111" s="1"/>
      <c r="DC111" s="1"/>
      <c r="DD111" s="1"/>
      <c r="DE111" s="1"/>
      <c r="DF111" s="1"/>
      <c r="DG111" s="1"/>
      <c r="DH111" s="1"/>
      <c r="DI111" s="1"/>
      <c r="DJ111" s="1"/>
      <c r="DK111" s="1"/>
      <c r="DL111" s="1"/>
      <c r="DM111" s="1"/>
      <c r="DN111" s="1"/>
      <c r="DO111" s="1"/>
      <c r="DQ111" s="1"/>
      <c r="DR111" s="1"/>
      <c r="DS111" s="3"/>
      <c r="DT111" s="3"/>
      <c r="DU111" s="1"/>
      <c r="DV111" s="1"/>
      <c r="DW111" s="1"/>
      <c r="DX111" s="1"/>
      <c r="DY111" s="1"/>
      <c r="DZ111" s="1"/>
      <c r="EA111" s="1"/>
      <c r="EB111" s="1"/>
      <c r="EC111" s="1"/>
      <c r="ED111" s="1"/>
      <c r="EE111" s="1"/>
      <c r="EF111" s="1"/>
      <c r="EG111" s="1"/>
      <c r="EH111" s="1"/>
      <c r="EI111" s="1"/>
      <c r="EJ111" s="1"/>
      <c r="EK111" s="1"/>
      <c r="EL111" s="1"/>
      <c r="EM111" s="1"/>
      <c r="EO111" s="1"/>
      <c r="EP111" s="1"/>
      <c r="EQ111" s="3"/>
      <c r="ER111" s="3"/>
      <c r="ES111" s="1"/>
      <c r="ET111" s="1"/>
      <c r="EU111" s="1"/>
      <c r="EV111" s="1"/>
      <c r="EW111" s="1"/>
      <c r="EX111" s="1"/>
      <c r="EY111" s="1"/>
      <c r="EZ111" s="1"/>
      <c r="FA111" s="1"/>
      <c r="FB111" s="1"/>
      <c r="FC111" s="1"/>
      <c r="FD111" s="1"/>
      <c r="FE111" s="1"/>
      <c r="FF111" s="1"/>
      <c r="FG111" s="1"/>
      <c r="FH111" s="1"/>
      <c r="FI111" s="1"/>
      <c r="FJ111" s="1"/>
      <c r="FK111" s="1"/>
    </row>
    <row r="112" ht="14.5" spans="1:167">
      <c r="A112" s="1"/>
      <c r="B112" s="1"/>
      <c r="C112" s="3"/>
      <c r="D112" s="3"/>
      <c r="E112" s="1"/>
      <c r="F112" s="1"/>
      <c r="G112" s="1"/>
      <c r="H112" s="1"/>
      <c r="I112" s="1"/>
      <c r="J112" s="1"/>
      <c r="K112" s="1"/>
      <c r="L112" s="1"/>
      <c r="M112" s="1"/>
      <c r="N112" s="1"/>
      <c r="O112" s="1"/>
      <c r="P112" s="1"/>
      <c r="Q112" s="1"/>
      <c r="R112" s="1"/>
      <c r="S112" s="1"/>
      <c r="T112" s="1"/>
      <c r="U112" s="1"/>
      <c r="V112" s="1"/>
      <c r="W112" s="1"/>
      <c r="Y112" s="1"/>
      <c r="Z112" s="1"/>
      <c r="AA112" s="3"/>
      <c r="AB112" s="3"/>
      <c r="AC112" s="1"/>
      <c r="AD112" s="1"/>
      <c r="AE112" s="1"/>
      <c r="AF112" s="1"/>
      <c r="AG112" s="1"/>
      <c r="AH112" s="1"/>
      <c r="AI112" s="1"/>
      <c r="AJ112" s="1"/>
      <c r="AK112" s="1"/>
      <c r="AL112" s="1"/>
      <c r="AM112" s="1"/>
      <c r="AN112" s="1"/>
      <c r="AO112" s="1"/>
      <c r="AP112" s="1"/>
      <c r="AQ112" s="1"/>
      <c r="AR112" s="1"/>
      <c r="AS112" s="1"/>
      <c r="AT112" s="1"/>
      <c r="AU112" s="1"/>
      <c r="AW112" s="1"/>
      <c r="AX112" s="1"/>
      <c r="AY112" s="3"/>
      <c r="AZ112" s="3"/>
      <c r="BA112" s="1"/>
      <c r="BB112" s="1"/>
      <c r="BC112" s="1"/>
      <c r="BD112" s="1"/>
      <c r="BE112" s="1"/>
      <c r="BF112" s="1"/>
      <c r="BG112" s="1"/>
      <c r="BH112" s="1"/>
      <c r="BI112" s="1"/>
      <c r="BJ112" s="1"/>
      <c r="BK112" s="1"/>
      <c r="BL112" s="1"/>
      <c r="BM112" s="1"/>
      <c r="BN112" s="1"/>
      <c r="BO112" s="1"/>
      <c r="BP112" s="1"/>
      <c r="BQ112" s="1"/>
      <c r="BR112" s="1"/>
      <c r="BS112" s="1"/>
      <c r="BU112" s="1"/>
      <c r="BV112" s="1"/>
      <c r="BW112" s="3"/>
      <c r="BX112" s="3"/>
      <c r="BY112" s="1"/>
      <c r="BZ112" s="1"/>
      <c r="CA112" s="1"/>
      <c r="CB112" s="1"/>
      <c r="CC112" s="1"/>
      <c r="CD112" s="1"/>
      <c r="CE112" s="1"/>
      <c r="CF112" s="1"/>
      <c r="CG112" s="1"/>
      <c r="CH112" s="1"/>
      <c r="CI112" s="1"/>
      <c r="CJ112" s="1"/>
      <c r="CK112" s="1"/>
      <c r="CL112" s="1"/>
      <c r="CM112" s="1"/>
      <c r="CN112" s="1"/>
      <c r="CO112" s="1"/>
      <c r="CP112" s="1"/>
      <c r="CQ112" s="1"/>
      <c r="CS112" s="1"/>
      <c r="CT112" s="1"/>
      <c r="CU112" s="3"/>
      <c r="CV112" s="3"/>
      <c r="CW112" s="1"/>
      <c r="CX112" s="1"/>
      <c r="CY112" s="1"/>
      <c r="CZ112" s="1"/>
      <c r="DA112" s="1"/>
      <c r="DB112" s="1"/>
      <c r="DC112" s="1"/>
      <c r="DD112" s="1"/>
      <c r="DE112" s="1"/>
      <c r="DF112" s="1"/>
      <c r="DG112" s="1"/>
      <c r="DH112" s="1"/>
      <c r="DI112" s="1"/>
      <c r="DJ112" s="1"/>
      <c r="DK112" s="1"/>
      <c r="DL112" s="1"/>
      <c r="DM112" s="1"/>
      <c r="DN112" s="1"/>
      <c r="DO112" s="1"/>
      <c r="DQ112" s="1"/>
      <c r="DR112" s="1"/>
      <c r="DS112" s="3"/>
      <c r="DT112" s="3"/>
      <c r="DU112" s="1"/>
      <c r="DV112" s="1"/>
      <c r="DW112" s="1"/>
      <c r="DX112" s="1"/>
      <c r="DY112" s="1"/>
      <c r="DZ112" s="1"/>
      <c r="EA112" s="1"/>
      <c r="EB112" s="1"/>
      <c r="EC112" s="1"/>
      <c r="ED112" s="1"/>
      <c r="EE112" s="1"/>
      <c r="EF112" s="1"/>
      <c r="EG112" s="1"/>
      <c r="EH112" s="1"/>
      <c r="EI112" s="1"/>
      <c r="EJ112" s="1"/>
      <c r="EK112" s="1"/>
      <c r="EL112" s="1"/>
      <c r="EM112" s="1"/>
      <c r="EO112" s="1"/>
      <c r="EP112" s="1"/>
      <c r="EQ112" s="3"/>
      <c r="ER112" s="3"/>
      <c r="ES112" s="1"/>
      <c r="ET112" s="1"/>
      <c r="EU112" s="1"/>
      <c r="EV112" s="1"/>
      <c r="EW112" s="1"/>
      <c r="EX112" s="1"/>
      <c r="EY112" s="1"/>
      <c r="EZ112" s="1"/>
      <c r="FA112" s="1"/>
      <c r="FB112" s="1"/>
      <c r="FC112" s="1"/>
      <c r="FD112" s="1"/>
      <c r="FE112" s="1"/>
      <c r="FF112" s="1"/>
      <c r="FG112" s="1"/>
      <c r="FH112" s="1"/>
      <c r="FI112" s="1"/>
      <c r="FJ112" s="1"/>
      <c r="FK112" s="1"/>
    </row>
    <row r="113" ht="14.5" spans="1:167">
      <c r="A113" s="1"/>
      <c r="B113" s="1"/>
      <c r="C113" s="3"/>
      <c r="D113" s="3"/>
      <c r="E113" s="1"/>
      <c r="F113" s="1"/>
      <c r="G113" s="1"/>
      <c r="H113" s="1"/>
      <c r="I113" s="1"/>
      <c r="J113" s="1"/>
      <c r="K113" s="1"/>
      <c r="L113" s="1"/>
      <c r="M113" s="1"/>
      <c r="N113" s="1"/>
      <c r="O113" s="1"/>
      <c r="P113" s="1"/>
      <c r="Q113" s="1"/>
      <c r="R113" s="1"/>
      <c r="S113" s="1"/>
      <c r="T113" s="1"/>
      <c r="U113" s="1"/>
      <c r="V113" s="1"/>
      <c r="W113" s="1"/>
      <c r="Y113" s="1"/>
      <c r="Z113" s="1"/>
      <c r="AA113" s="3"/>
      <c r="AB113" s="3"/>
      <c r="AC113" s="1"/>
      <c r="AD113" s="1"/>
      <c r="AE113" s="1"/>
      <c r="AF113" s="1"/>
      <c r="AG113" s="1"/>
      <c r="AH113" s="1"/>
      <c r="AI113" s="1"/>
      <c r="AJ113" s="1"/>
      <c r="AK113" s="1"/>
      <c r="AL113" s="1"/>
      <c r="AM113" s="1"/>
      <c r="AN113" s="1"/>
      <c r="AO113" s="1"/>
      <c r="AP113" s="1"/>
      <c r="AQ113" s="1"/>
      <c r="AR113" s="1"/>
      <c r="AS113" s="1"/>
      <c r="AT113" s="1"/>
      <c r="AU113" s="1"/>
      <c r="AW113" s="1"/>
      <c r="AX113" s="1"/>
      <c r="AY113" s="3"/>
      <c r="AZ113" s="3"/>
      <c r="BA113" s="1"/>
      <c r="BB113" s="1"/>
      <c r="BC113" s="1"/>
      <c r="BD113" s="1"/>
      <c r="BE113" s="1"/>
      <c r="BF113" s="1"/>
      <c r="BG113" s="1"/>
      <c r="BH113" s="1"/>
      <c r="BI113" s="1"/>
      <c r="BJ113" s="1"/>
      <c r="BK113" s="1"/>
      <c r="BL113" s="1"/>
      <c r="BM113" s="1"/>
      <c r="BN113" s="1"/>
      <c r="BO113" s="1"/>
      <c r="BP113" s="1"/>
      <c r="BQ113" s="1"/>
      <c r="BR113" s="1"/>
      <c r="BS113" s="1"/>
      <c r="BU113" s="1"/>
      <c r="BV113" s="1"/>
      <c r="BW113" s="3"/>
      <c r="BX113" s="3"/>
      <c r="BY113" s="1"/>
      <c r="BZ113" s="1"/>
      <c r="CA113" s="1"/>
      <c r="CB113" s="1"/>
      <c r="CC113" s="1"/>
      <c r="CD113" s="1"/>
      <c r="CE113" s="1"/>
      <c r="CF113" s="1"/>
      <c r="CG113" s="1"/>
      <c r="CH113" s="1"/>
      <c r="CI113" s="1"/>
      <c r="CJ113" s="1"/>
      <c r="CK113" s="1"/>
      <c r="CL113" s="1"/>
      <c r="CM113" s="1"/>
      <c r="CN113" s="1"/>
      <c r="CO113" s="1"/>
      <c r="CP113" s="1"/>
      <c r="CQ113" s="1"/>
      <c r="CS113" s="1"/>
      <c r="CT113" s="1"/>
      <c r="CU113" s="3"/>
      <c r="CV113" s="3"/>
      <c r="CW113" s="1"/>
      <c r="CX113" s="1"/>
      <c r="CY113" s="1"/>
      <c r="CZ113" s="1"/>
      <c r="DA113" s="1"/>
      <c r="DB113" s="1"/>
      <c r="DC113" s="1"/>
      <c r="DD113" s="1"/>
      <c r="DE113" s="1"/>
      <c r="DF113" s="1"/>
      <c r="DG113" s="1"/>
      <c r="DH113" s="1"/>
      <c r="DI113" s="1"/>
      <c r="DJ113" s="1"/>
      <c r="DK113" s="1"/>
      <c r="DL113" s="1"/>
      <c r="DM113" s="1"/>
      <c r="DN113" s="1"/>
      <c r="DO113" s="1"/>
      <c r="DQ113" s="1"/>
      <c r="DR113" s="1"/>
      <c r="DS113" s="3"/>
      <c r="DT113" s="3"/>
      <c r="DU113" s="1"/>
      <c r="DV113" s="1"/>
      <c r="DW113" s="1"/>
      <c r="DX113" s="1"/>
      <c r="DY113" s="1"/>
      <c r="DZ113" s="1"/>
      <c r="EA113" s="1"/>
      <c r="EB113" s="1"/>
      <c r="EC113" s="1"/>
      <c r="ED113" s="1"/>
      <c r="EE113" s="1"/>
      <c r="EF113" s="1"/>
      <c r="EG113" s="1"/>
      <c r="EH113" s="1"/>
      <c r="EI113" s="1"/>
      <c r="EJ113" s="1"/>
      <c r="EK113" s="1"/>
      <c r="EL113" s="1"/>
      <c r="EM113" s="1"/>
      <c r="EO113" s="1"/>
      <c r="EP113" s="1"/>
      <c r="EQ113" s="3"/>
      <c r="ER113" s="3"/>
      <c r="ES113" s="1"/>
      <c r="ET113" s="1"/>
      <c r="EU113" s="1"/>
      <c r="EV113" s="1"/>
      <c r="EW113" s="1"/>
      <c r="EX113" s="1"/>
      <c r="EY113" s="1"/>
      <c r="EZ113" s="1"/>
      <c r="FA113" s="1"/>
      <c r="FB113" s="1"/>
      <c r="FC113" s="1"/>
      <c r="FD113" s="1"/>
      <c r="FE113" s="1"/>
      <c r="FF113" s="1"/>
      <c r="FG113" s="1"/>
      <c r="FH113" s="1"/>
      <c r="FI113" s="1"/>
      <c r="FJ113" s="1"/>
      <c r="FK113" s="1"/>
    </row>
    <row r="114" ht="14.5" spans="1:167">
      <c r="A114" s="1"/>
      <c r="B114" s="1"/>
      <c r="C114" s="3"/>
      <c r="D114" s="3"/>
      <c r="E114" s="1"/>
      <c r="F114" s="1"/>
      <c r="G114" s="1"/>
      <c r="H114" s="1"/>
      <c r="I114" s="1"/>
      <c r="J114" s="1"/>
      <c r="K114" s="1"/>
      <c r="L114" s="1"/>
      <c r="M114" s="1"/>
      <c r="N114" s="1"/>
      <c r="O114" s="1"/>
      <c r="P114" s="1"/>
      <c r="Q114" s="1"/>
      <c r="R114" s="1"/>
      <c r="S114" s="1"/>
      <c r="T114" s="1"/>
      <c r="U114" s="1"/>
      <c r="V114" s="1"/>
      <c r="W114" s="1"/>
      <c r="Y114" s="1"/>
      <c r="Z114" s="1"/>
      <c r="AA114" s="3"/>
      <c r="AB114" s="3"/>
      <c r="AC114" s="1"/>
      <c r="AD114" s="1"/>
      <c r="AE114" s="1"/>
      <c r="AF114" s="1"/>
      <c r="AG114" s="1"/>
      <c r="AH114" s="1"/>
      <c r="AI114" s="1"/>
      <c r="AJ114" s="1"/>
      <c r="AK114" s="1"/>
      <c r="AL114" s="1"/>
      <c r="AM114" s="1"/>
      <c r="AN114" s="1"/>
      <c r="AO114" s="1"/>
      <c r="AP114" s="1"/>
      <c r="AQ114" s="1"/>
      <c r="AR114" s="1"/>
      <c r="AS114" s="1"/>
      <c r="AT114" s="1"/>
      <c r="AU114" s="1"/>
      <c r="AW114" s="1"/>
      <c r="AX114" s="1"/>
      <c r="AY114" s="3"/>
      <c r="AZ114" s="3"/>
      <c r="BA114" s="1"/>
      <c r="BB114" s="1"/>
      <c r="BC114" s="1"/>
      <c r="BD114" s="1"/>
      <c r="BE114" s="1"/>
      <c r="BF114" s="1"/>
      <c r="BG114" s="1"/>
      <c r="BH114" s="1"/>
      <c r="BI114" s="1"/>
      <c r="BJ114" s="1"/>
      <c r="BK114" s="1"/>
      <c r="BL114" s="1"/>
      <c r="BM114" s="1"/>
      <c r="BN114" s="1"/>
      <c r="BO114" s="1"/>
      <c r="BP114" s="1"/>
      <c r="BQ114" s="1"/>
      <c r="BR114" s="1"/>
      <c r="BS114" s="1"/>
      <c r="BU114" s="1"/>
      <c r="BV114" s="1"/>
      <c r="BW114" s="3"/>
      <c r="BX114" s="3"/>
      <c r="BY114" s="1"/>
      <c r="BZ114" s="1"/>
      <c r="CA114" s="1"/>
      <c r="CB114" s="1"/>
      <c r="CC114" s="1"/>
      <c r="CD114" s="1"/>
      <c r="CE114" s="1"/>
      <c r="CF114" s="1"/>
      <c r="CG114" s="1"/>
      <c r="CH114" s="1"/>
      <c r="CI114" s="1"/>
      <c r="CJ114" s="1"/>
      <c r="CK114" s="1"/>
      <c r="CL114" s="1"/>
      <c r="CM114" s="1"/>
      <c r="CN114" s="1"/>
      <c r="CO114" s="1"/>
      <c r="CP114" s="1"/>
      <c r="CQ114" s="1"/>
      <c r="CS114" s="1"/>
      <c r="CT114" s="1"/>
      <c r="CU114" s="3"/>
      <c r="CV114" s="3"/>
      <c r="CW114" s="1"/>
      <c r="CX114" s="1"/>
      <c r="CY114" s="1"/>
      <c r="CZ114" s="1"/>
      <c r="DA114" s="1"/>
      <c r="DB114" s="1"/>
      <c r="DC114" s="1"/>
      <c r="DD114" s="1"/>
      <c r="DE114" s="1"/>
      <c r="DF114" s="1"/>
      <c r="DG114" s="1"/>
      <c r="DH114" s="1"/>
      <c r="DI114" s="1"/>
      <c r="DJ114" s="1"/>
      <c r="DK114" s="1"/>
      <c r="DL114" s="1"/>
      <c r="DM114" s="1"/>
      <c r="DN114" s="1"/>
      <c r="DO114" s="1"/>
      <c r="DQ114" s="1"/>
      <c r="DR114" s="1"/>
      <c r="DS114" s="3"/>
      <c r="DT114" s="3"/>
      <c r="DU114" s="1"/>
      <c r="DV114" s="1"/>
      <c r="DW114" s="1"/>
      <c r="DX114" s="1"/>
      <c r="DY114" s="1"/>
      <c r="DZ114" s="1"/>
      <c r="EA114" s="1"/>
      <c r="EB114" s="1"/>
      <c r="EC114" s="1"/>
      <c r="ED114" s="1"/>
      <c r="EE114" s="1"/>
      <c r="EF114" s="1"/>
      <c r="EG114" s="1"/>
      <c r="EH114" s="1"/>
      <c r="EI114" s="1"/>
      <c r="EJ114" s="1"/>
      <c r="EK114" s="1"/>
      <c r="EL114" s="1"/>
      <c r="EM114" s="1"/>
      <c r="EO114" s="1"/>
      <c r="EP114" s="1"/>
      <c r="EQ114" s="3"/>
      <c r="ER114" s="3"/>
      <c r="ES114" s="1"/>
      <c r="ET114" s="1"/>
      <c r="EU114" s="1"/>
      <c r="EV114" s="1"/>
      <c r="EW114" s="1"/>
      <c r="EX114" s="1"/>
      <c r="EY114" s="1"/>
      <c r="EZ114" s="1"/>
      <c r="FA114" s="1"/>
      <c r="FB114" s="1"/>
      <c r="FC114" s="1"/>
      <c r="FD114" s="1"/>
      <c r="FE114" s="1"/>
      <c r="FF114" s="1"/>
      <c r="FG114" s="1"/>
      <c r="FH114" s="1"/>
      <c r="FI114" s="1"/>
      <c r="FJ114" s="1"/>
      <c r="FK114" s="1"/>
    </row>
    <row r="115" ht="14.5" spans="1:167">
      <c r="A115" s="1"/>
      <c r="B115" s="1"/>
      <c r="C115" s="3"/>
      <c r="D115" s="3"/>
      <c r="E115" s="1"/>
      <c r="F115" s="1"/>
      <c r="G115" s="1"/>
      <c r="H115" s="1"/>
      <c r="I115" s="1"/>
      <c r="J115" s="1"/>
      <c r="K115" s="1"/>
      <c r="L115" s="1"/>
      <c r="M115" s="1"/>
      <c r="N115" s="1"/>
      <c r="O115" s="1"/>
      <c r="P115" s="1"/>
      <c r="Q115" s="1"/>
      <c r="R115" s="1"/>
      <c r="S115" s="1"/>
      <c r="T115" s="1"/>
      <c r="U115" s="1"/>
      <c r="V115" s="1"/>
      <c r="W115" s="1"/>
      <c r="Y115" s="1"/>
      <c r="Z115" s="1"/>
      <c r="AA115" s="3"/>
      <c r="AB115" s="3"/>
      <c r="AC115" s="1"/>
      <c r="AD115" s="1"/>
      <c r="AE115" s="1"/>
      <c r="AF115" s="1"/>
      <c r="AG115" s="1"/>
      <c r="AH115" s="1"/>
      <c r="AI115" s="1"/>
      <c r="AJ115" s="1"/>
      <c r="AK115" s="1"/>
      <c r="AL115" s="1"/>
      <c r="AM115" s="1"/>
      <c r="AN115" s="1"/>
      <c r="AO115" s="1"/>
      <c r="AP115" s="1"/>
      <c r="AQ115" s="1"/>
      <c r="AR115" s="1"/>
      <c r="AS115" s="1"/>
      <c r="AT115" s="1"/>
      <c r="AU115" s="1"/>
      <c r="AW115" s="1"/>
      <c r="AX115" s="1"/>
      <c r="AY115" s="3"/>
      <c r="AZ115" s="3"/>
      <c r="BA115" s="1"/>
      <c r="BB115" s="1"/>
      <c r="BC115" s="1"/>
      <c r="BD115" s="1"/>
      <c r="BE115" s="1"/>
      <c r="BF115" s="1"/>
      <c r="BG115" s="1"/>
      <c r="BH115" s="1"/>
      <c r="BI115" s="1"/>
      <c r="BJ115" s="1"/>
      <c r="BK115" s="1"/>
      <c r="BL115" s="1"/>
      <c r="BM115" s="1"/>
      <c r="BN115" s="1"/>
      <c r="BO115" s="1"/>
      <c r="BP115" s="1"/>
      <c r="BQ115" s="1"/>
      <c r="BR115" s="1"/>
      <c r="BS115" s="1"/>
      <c r="BU115" s="1"/>
      <c r="BV115" s="1"/>
      <c r="BW115" s="3"/>
      <c r="BX115" s="3"/>
      <c r="BY115" s="1"/>
      <c r="BZ115" s="1"/>
      <c r="CA115" s="1"/>
      <c r="CB115" s="1"/>
      <c r="CC115" s="1"/>
      <c r="CD115" s="1"/>
      <c r="CE115" s="1"/>
      <c r="CF115" s="1"/>
      <c r="CG115" s="1"/>
      <c r="CH115" s="1"/>
      <c r="CI115" s="1"/>
      <c r="CJ115" s="1"/>
      <c r="CK115" s="1"/>
      <c r="CL115" s="1"/>
      <c r="CM115" s="1"/>
      <c r="CN115" s="1"/>
      <c r="CO115" s="1"/>
      <c r="CP115" s="1"/>
      <c r="CQ115" s="1"/>
      <c r="CS115" s="1"/>
      <c r="CT115" s="1"/>
      <c r="CU115" s="3"/>
      <c r="CV115" s="3"/>
      <c r="CW115" s="1"/>
      <c r="CX115" s="1"/>
      <c r="CY115" s="1"/>
      <c r="CZ115" s="1"/>
      <c r="DA115" s="1"/>
      <c r="DB115" s="1"/>
      <c r="DC115" s="1"/>
      <c r="DD115" s="1"/>
      <c r="DE115" s="1"/>
      <c r="DF115" s="1"/>
      <c r="DG115" s="1"/>
      <c r="DH115" s="1"/>
      <c r="DI115" s="1"/>
      <c r="DJ115" s="1"/>
      <c r="DK115" s="1"/>
      <c r="DL115" s="1"/>
      <c r="DM115" s="1"/>
      <c r="DN115" s="1"/>
      <c r="DO115" s="1"/>
      <c r="DQ115" s="1"/>
      <c r="DR115" s="1"/>
      <c r="DS115" s="3"/>
      <c r="DT115" s="3"/>
      <c r="DU115" s="1"/>
      <c r="DV115" s="1"/>
      <c r="DW115" s="1"/>
      <c r="DX115" s="1"/>
      <c r="DY115" s="1"/>
      <c r="DZ115" s="1"/>
      <c r="EA115" s="1"/>
      <c r="EB115" s="1"/>
      <c r="EC115" s="1"/>
      <c r="ED115" s="1"/>
      <c r="EE115" s="1"/>
      <c r="EF115" s="1"/>
      <c r="EG115" s="1"/>
      <c r="EH115" s="1"/>
      <c r="EI115" s="1"/>
      <c r="EJ115" s="1"/>
      <c r="EK115" s="1"/>
      <c r="EL115" s="1"/>
      <c r="EM115" s="1"/>
      <c r="EO115" s="1"/>
      <c r="EP115" s="1"/>
      <c r="EQ115" s="3"/>
      <c r="ER115" s="3"/>
      <c r="ES115" s="1"/>
      <c r="ET115" s="1"/>
      <c r="EU115" s="1"/>
      <c r="EV115" s="1"/>
      <c r="EW115" s="1"/>
      <c r="EX115" s="1"/>
      <c r="EY115" s="1"/>
      <c r="EZ115" s="1"/>
      <c r="FA115" s="1"/>
      <c r="FB115" s="1"/>
      <c r="FC115" s="1"/>
      <c r="FD115" s="1"/>
      <c r="FE115" s="1"/>
      <c r="FF115" s="1"/>
      <c r="FG115" s="1"/>
      <c r="FH115" s="1"/>
      <c r="FI115" s="1"/>
      <c r="FJ115" s="1"/>
      <c r="FK115" s="1"/>
    </row>
    <row r="116" ht="14.5" spans="1:167">
      <c r="A116" s="1"/>
      <c r="B116" s="1"/>
      <c r="C116" s="3"/>
      <c r="D116" s="3"/>
      <c r="E116" s="1"/>
      <c r="F116" s="1"/>
      <c r="G116" s="1"/>
      <c r="H116" s="1"/>
      <c r="I116" s="1"/>
      <c r="J116" s="1"/>
      <c r="K116" s="1"/>
      <c r="L116" s="1"/>
      <c r="M116" s="1"/>
      <c r="N116" s="1"/>
      <c r="O116" s="1"/>
      <c r="P116" s="1"/>
      <c r="Q116" s="1"/>
      <c r="R116" s="1"/>
      <c r="S116" s="1"/>
      <c r="T116" s="1"/>
      <c r="U116" s="1"/>
      <c r="V116" s="1"/>
      <c r="W116" s="1"/>
      <c r="Y116" s="1"/>
      <c r="Z116" s="1"/>
      <c r="AA116" s="3"/>
      <c r="AB116" s="3"/>
      <c r="AC116" s="1"/>
      <c r="AD116" s="1"/>
      <c r="AE116" s="1"/>
      <c r="AF116" s="1"/>
      <c r="AG116" s="1"/>
      <c r="AH116" s="1"/>
      <c r="AI116" s="1"/>
      <c r="AJ116" s="1"/>
      <c r="AK116" s="1"/>
      <c r="AL116" s="1"/>
      <c r="AM116" s="1"/>
      <c r="AN116" s="1"/>
      <c r="AO116" s="1"/>
      <c r="AP116" s="1"/>
      <c r="AQ116" s="1"/>
      <c r="AR116" s="1"/>
      <c r="AS116" s="1"/>
      <c r="AT116" s="1"/>
      <c r="AU116" s="1"/>
      <c r="AW116" s="1"/>
      <c r="AX116" s="1"/>
      <c r="AY116" s="3"/>
      <c r="AZ116" s="3"/>
      <c r="BA116" s="1"/>
      <c r="BB116" s="1"/>
      <c r="BC116" s="1"/>
      <c r="BD116" s="1"/>
      <c r="BE116" s="1"/>
      <c r="BF116" s="1"/>
      <c r="BG116" s="1"/>
      <c r="BH116" s="1"/>
      <c r="BI116" s="1"/>
      <c r="BJ116" s="1"/>
      <c r="BK116" s="1"/>
      <c r="BL116" s="1"/>
      <c r="BM116" s="1"/>
      <c r="BN116" s="1"/>
      <c r="BO116" s="1"/>
      <c r="BP116" s="1"/>
      <c r="BQ116" s="1"/>
      <c r="BR116" s="1"/>
      <c r="BS116" s="1"/>
      <c r="BU116" s="1"/>
      <c r="BV116" s="1"/>
      <c r="BW116" s="3"/>
      <c r="BX116" s="3"/>
      <c r="BY116" s="1"/>
      <c r="BZ116" s="1"/>
      <c r="CA116" s="1"/>
      <c r="CB116" s="1"/>
      <c r="CC116" s="1"/>
      <c r="CD116" s="1"/>
      <c r="CE116" s="1"/>
      <c r="CF116" s="1"/>
      <c r="CG116" s="1"/>
      <c r="CH116" s="1"/>
      <c r="CI116" s="1"/>
      <c r="CJ116" s="1"/>
      <c r="CK116" s="1"/>
      <c r="CL116" s="1"/>
      <c r="CM116" s="1"/>
      <c r="CN116" s="1"/>
      <c r="CO116" s="1"/>
      <c r="CP116" s="1"/>
      <c r="CQ116" s="1"/>
      <c r="CS116" s="1"/>
      <c r="CT116" s="1"/>
      <c r="CU116" s="3"/>
      <c r="CV116" s="3"/>
      <c r="CW116" s="1"/>
      <c r="CX116" s="1"/>
      <c r="CY116" s="1"/>
      <c r="CZ116" s="1"/>
      <c r="DA116" s="1"/>
      <c r="DB116" s="1"/>
      <c r="DC116" s="1"/>
      <c r="DD116" s="1"/>
      <c r="DE116" s="1"/>
      <c r="DF116" s="1"/>
      <c r="DG116" s="1"/>
      <c r="DH116" s="1"/>
      <c r="DI116" s="1"/>
      <c r="DJ116" s="1"/>
      <c r="DK116" s="1"/>
      <c r="DL116" s="1"/>
      <c r="DM116" s="1"/>
      <c r="DN116" s="1"/>
      <c r="DO116" s="1"/>
      <c r="DQ116" s="1"/>
      <c r="DR116" s="1"/>
      <c r="DS116" s="3"/>
      <c r="DT116" s="3"/>
      <c r="DU116" s="1"/>
      <c r="DV116" s="1"/>
      <c r="DW116" s="1"/>
      <c r="DX116" s="1"/>
      <c r="DY116" s="1"/>
      <c r="DZ116" s="1"/>
      <c r="EA116" s="1"/>
      <c r="EB116" s="1"/>
      <c r="EC116" s="1"/>
      <c r="ED116" s="1"/>
      <c r="EE116" s="1"/>
      <c r="EF116" s="1"/>
      <c r="EG116" s="1"/>
      <c r="EH116" s="1"/>
      <c r="EI116" s="1"/>
      <c r="EJ116" s="1"/>
      <c r="EK116" s="1"/>
      <c r="EL116" s="1"/>
      <c r="EM116" s="1"/>
      <c r="EO116" s="1"/>
      <c r="EP116" s="1"/>
      <c r="EQ116" s="3"/>
      <c r="ER116" s="3"/>
      <c r="ES116" s="1"/>
      <c r="ET116" s="1"/>
      <c r="EU116" s="1"/>
      <c r="EV116" s="1"/>
      <c r="EW116" s="1"/>
      <c r="EX116" s="1"/>
      <c r="EY116" s="1"/>
      <c r="EZ116" s="1"/>
      <c r="FA116" s="1"/>
      <c r="FB116" s="1"/>
      <c r="FC116" s="1"/>
      <c r="FD116" s="1"/>
      <c r="FE116" s="1"/>
      <c r="FF116" s="1"/>
      <c r="FG116" s="1"/>
      <c r="FH116" s="1"/>
      <c r="FI116" s="1"/>
      <c r="FJ116" s="1"/>
      <c r="FK116" s="1"/>
    </row>
    <row r="117" ht="14.5" spans="1:167">
      <c r="A117" s="1"/>
      <c r="B117" s="1"/>
      <c r="C117" s="3"/>
      <c r="D117" s="3"/>
      <c r="E117" s="1"/>
      <c r="F117" s="1"/>
      <c r="G117" s="1"/>
      <c r="H117" s="1"/>
      <c r="I117" s="1"/>
      <c r="J117" s="1"/>
      <c r="K117" s="1"/>
      <c r="L117" s="1"/>
      <c r="M117" s="1"/>
      <c r="N117" s="1"/>
      <c r="O117" s="1"/>
      <c r="P117" s="1"/>
      <c r="Q117" s="1"/>
      <c r="R117" s="1"/>
      <c r="S117" s="1"/>
      <c r="T117" s="1"/>
      <c r="U117" s="1"/>
      <c r="V117" s="1"/>
      <c r="W117" s="1"/>
      <c r="Y117" s="1"/>
      <c r="Z117" s="1"/>
      <c r="AA117" s="3"/>
      <c r="AB117" s="3"/>
      <c r="AC117" s="1"/>
      <c r="AD117" s="1"/>
      <c r="AE117" s="1"/>
      <c r="AF117" s="1"/>
      <c r="AG117" s="1"/>
      <c r="AH117" s="1"/>
      <c r="AI117" s="1"/>
      <c r="AJ117" s="1"/>
      <c r="AK117" s="1"/>
      <c r="AL117" s="1"/>
      <c r="AM117" s="1"/>
      <c r="AN117" s="1"/>
      <c r="AO117" s="1"/>
      <c r="AP117" s="1"/>
      <c r="AQ117" s="1"/>
      <c r="AR117" s="1"/>
      <c r="AS117" s="1"/>
      <c r="AT117" s="1"/>
      <c r="AU117" s="1"/>
      <c r="AW117" s="1"/>
      <c r="AX117" s="1"/>
      <c r="AY117" s="3"/>
      <c r="AZ117" s="3"/>
      <c r="BA117" s="1"/>
      <c r="BB117" s="1"/>
      <c r="BC117" s="1"/>
      <c r="BD117" s="1"/>
      <c r="BE117" s="1"/>
      <c r="BF117" s="1"/>
      <c r="BG117" s="1"/>
      <c r="BH117" s="1"/>
      <c r="BI117" s="1"/>
      <c r="BJ117" s="1"/>
      <c r="BK117" s="1"/>
      <c r="BL117" s="1"/>
      <c r="BM117" s="1"/>
      <c r="BN117" s="1"/>
      <c r="BO117" s="1"/>
      <c r="BP117" s="1"/>
      <c r="BQ117" s="1"/>
      <c r="BR117" s="1"/>
      <c r="BS117" s="1"/>
      <c r="BU117" s="1"/>
      <c r="BV117" s="1"/>
      <c r="BW117" s="3"/>
      <c r="BX117" s="3"/>
      <c r="BY117" s="1"/>
      <c r="BZ117" s="1"/>
      <c r="CA117" s="1"/>
      <c r="CB117" s="1"/>
      <c r="CC117" s="1"/>
      <c r="CD117" s="1"/>
      <c r="CE117" s="1"/>
      <c r="CF117" s="1"/>
      <c r="CG117" s="1"/>
      <c r="CH117" s="1"/>
      <c r="CI117" s="1"/>
      <c r="CJ117" s="1"/>
      <c r="CK117" s="1"/>
      <c r="CL117" s="1"/>
      <c r="CM117" s="1"/>
      <c r="CN117" s="1"/>
      <c r="CO117" s="1"/>
      <c r="CP117" s="1"/>
      <c r="CQ117" s="1"/>
      <c r="CS117" s="1"/>
      <c r="CT117" s="1"/>
      <c r="CU117" s="3"/>
      <c r="CV117" s="3"/>
      <c r="CW117" s="1"/>
      <c r="CX117" s="1"/>
      <c r="CY117" s="1"/>
      <c r="CZ117" s="1"/>
      <c r="DA117" s="1"/>
      <c r="DB117" s="1"/>
      <c r="DC117" s="1"/>
      <c r="DD117" s="1"/>
      <c r="DE117" s="1"/>
      <c r="DF117" s="1"/>
      <c r="DG117" s="1"/>
      <c r="DH117" s="1"/>
      <c r="DI117" s="1"/>
      <c r="DJ117" s="1"/>
      <c r="DK117" s="1"/>
      <c r="DL117" s="1"/>
      <c r="DM117" s="1"/>
      <c r="DN117" s="1"/>
      <c r="DO117" s="1"/>
      <c r="DQ117" s="1"/>
      <c r="DR117" s="1"/>
      <c r="DS117" s="3"/>
      <c r="DT117" s="3"/>
      <c r="DU117" s="1"/>
      <c r="DV117" s="1"/>
      <c r="DW117" s="1"/>
      <c r="DX117" s="1"/>
      <c r="DY117" s="1"/>
      <c r="DZ117" s="1"/>
      <c r="EA117" s="1"/>
      <c r="EB117" s="1"/>
      <c r="EC117" s="1"/>
      <c r="ED117" s="1"/>
      <c r="EE117" s="1"/>
      <c r="EF117" s="1"/>
      <c r="EG117" s="1"/>
      <c r="EH117" s="1"/>
      <c r="EI117" s="1"/>
      <c r="EJ117" s="1"/>
      <c r="EK117" s="1"/>
      <c r="EL117" s="1"/>
      <c r="EM117" s="1"/>
      <c r="EO117" s="1"/>
      <c r="EP117" s="1"/>
      <c r="EQ117" s="3"/>
      <c r="ER117" s="3"/>
      <c r="ES117" s="1"/>
      <c r="ET117" s="1"/>
      <c r="EU117" s="1"/>
      <c r="EV117" s="1"/>
      <c r="EW117" s="1"/>
      <c r="EX117" s="1"/>
      <c r="EY117" s="1"/>
      <c r="EZ117" s="1"/>
      <c r="FA117" s="1"/>
      <c r="FB117" s="1"/>
      <c r="FC117" s="1"/>
      <c r="FD117" s="1"/>
      <c r="FE117" s="1"/>
      <c r="FF117" s="1"/>
      <c r="FG117" s="1"/>
      <c r="FH117" s="1"/>
      <c r="FI117" s="1"/>
      <c r="FJ117" s="1"/>
      <c r="FK117" s="1"/>
    </row>
    <row r="118" ht="14.5" spans="1:167">
      <c r="A118" s="1"/>
      <c r="B118" s="1"/>
      <c r="C118" s="3"/>
      <c r="D118" s="3"/>
      <c r="E118" s="1"/>
      <c r="F118" s="1"/>
      <c r="G118" s="1"/>
      <c r="H118" s="1"/>
      <c r="I118" s="1"/>
      <c r="J118" s="1"/>
      <c r="K118" s="1"/>
      <c r="L118" s="1"/>
      <c r="M118" s="1"/>
      <c r="N118" s="1"/>
      <c r="O118" s="1"/>
      <c r="P118" s="1"/>
      <c r="Q118" s="1"/>
      <c r="R118" s="1"/>
      <c r="S118" s="1"/>
      <c r="T118" s="1"/>
      <c r="U118" s="1"/>
      <c r="V118" s="1"/>
      <c r="W118" s="1"/>
      <c r="Y118" s="1"/>
      <c r="Z118" s="1"/>
      <c r="AA118" s="3"/>
      <c r="AB118" s="3"/>
      <c r="AC118" s="1"/>
      <c r="AD118" s="1"/>
      <c r="AE118" s="1"/>
      <c r="AF118" s="1"/>
      <c r="AG118" s="1"/>
      <c r="AH118" s="1"/>
      <c r="AI118" s="1"/>
      <c r="AJ118" s="1"/>
      <c r="AK118" s="1"/>
      <c r="AL118" s="1"/>
      <c r="AM118" s="1"/>
      <c r="AN118" s="1"/>
      <c r="AO118" s="1"/>
      <c r="AP118" s="1"/>
      <c r="AQ118" s="1"/>
      <c r="AR118" s="1"/>
      <c r="AS118" s="1"/>
      <c r="AT118" s="1"/>
      <c r="AU118" s="1"/>
      <c r="AW118" s="1"/>
      <c r="AX118" s="1"/>
      <c r="AY118" s="3"/>
      <c r="AZ118" s="3"/>
      <c r="BA118" s="1"/>
      <c r="BB118" s="1"/>
      <c r="BC118" s="1"/>
      <c r="BD118" s="1"/>
      <c r="BE118" s="1"/>
      <c r="BF118" s="1"/>
      <c r="BG118" s="1"/>
      <c r="BH118" s="1"/>
      <c r="BI118" s="1"/>
      <c r="BJ118" s="1"/>
      <c r="BK118" s="1"/>
      <c r="BL118" s="1"/>
      <c r="BM118" s="1"/>
      <c r="BN118" s="1"/>
      <c r="BO118" s="1"/>
      <c r="BP118" s="1"/>
      <c r="BQ118" s="1"/>
      <c r="BR118" s="1"/>
      <c r="BS118" s="1"/>
      <c r="BU118" s="1"/>
      <c r="BV118" s="1"/>
      <c r="BW118" s="3"/>
      <c r="BX118" s="3"/>
      <c r="BY118" s="1"/>
      <c r="BZ118" s="1"/>
      <c r="CA118" s="1"/>
      <c r="CB118" s="1"/>
      <c r="CC118" s="1"/>
      <c r="CD118" s="1"/>
      <c r="CE118" s="1"/>
      <c r="CF118" s="1"/>
      <c r="CG118" s="1"/>
      <c r="CH118" s="1"/>
      <c r="CI118" s="1"/>
      <c r="CJ118" s="1"/>
      <c r="CK118" s="1"/>
      <c r="CL118" s="1"/>
      <c r="CM118" s="1"/>
      <c r="CN118" s="1"/>
      <c r="CO118" s="1"/>
      <c r="CP118" s="1"/>
      <c r="CQ118" s="1"/>
      <c r="CS118" s="1"/>
      <c r="CT118" s="1"/>
      <c r="CU118" s="3"/>
      <c r="CV118" s="3"/>
      <c r="CW118" s="1"/>
      <c r="CX118" s="1"/>
      <c r="CY118" s="1"/>
      <c r="CZ118" s="1"/>
      <c r="DA118" s="1"/>
      <c r="DB118" s="1"/>
      <c r="DC118" s="1"/>
      <c r="DD118" s="1"/>
      <c r="DE118" s="1"/>
      <c r="DF118" s="1"/>
      <c r="DG118" s="1"/>
      <c r="DH118" s="1"/>
      <c r="DI118" s="1"/>
      <c r="DJ118" s="1"/>
      <c r="DK118" s="1"/>
      <c r="DL118" s="1"/>
      <c r="DM118" s="1"/>
      <c r="DN118" s="1"/>
      <c r="DO118" s="1"/>
      <c r="DQ118" s="1"/>
      <c r="DR118" s="1"/>
      <c r="DS118" s="3"/>
      <c r="DT118" s="3"/>
      <c r="DU118" s="1"/>
      <c r="DV118" s="1"/>
      <c r="DW118" s="1"/>
      <c r="DX118" s="1"/>
      <c r="DY118" s="1"/>
      <c r="DZ118" s="1"/>
      <c r="EA118" s="1"/>
      <c r="EB118" s="1"/>
      <c r="EC118" s="1"/>
      <c r="ED118" s="1"/>
      <c r="EE118" s="1"/>
      <c r="EF118" s="1"/>
      <c r="EG118" s="1"/>
      <c r="EH118" s="1"/>
      <c r="EI118" s="1"/>
      <c r="EJ118" s="1"/>
      <c r="EK118" s="1"/>
      <c r="EL118" s="1"/>
      <c r="EM118" s="1"/>
      <c r="EO118" s="1"/>
      <c r="EP118" s="1"/>
      <c r="EQ118" s="3"/>
      <c r="ER118" s="3"/>
      <c r="ES118" s="1"/>
      <c r="ET118" s="1"/>
      <c r="EU118" s="1"/>
      <c r="EV118" s="1"/>
      <c r="EW118" s="1"/>
      <c r="EX118" s="1"/>
      <c r="EY118" s="1"/>
      <c r="EZ118" s="1"/>
      <c r="FA118" s="1"/>
      <c r="FB118" s="1"/>
      <c r="FC118" s="1"/>
      <c r="FD118" s="1"/>
      <c r="FE118" s="1"/>
      <c r="FF118" s="1"/>
      <c r="FG118" s="1"/>
      <c r="FH118" s="1"/>
      <c r="FI118" s="1"/>
      <c r="FJ118" s="1"/>
      <c r="FK118" s="1"/>
    </row>
    <row r="119" ht="14.5" spans="1:167">
      <c r="A119" s="1"/>
      <c r="B119" s="1"/>
      <c r="C119" s="3"/>
      <c r="D119" s="3"/>
      <c r="E119" s="1"/>
      <c r="F119" s="1"/>
      <c r="G119" s="1"/>
      <c r="H119" s="1"/>
      <c r="I119" s="1"/>
      <c r="J119" s="1"/>
      <c r="K119" s="1"/>
      <c r="L119" s="1"/>
      <c r="M119" s="1"/>
      <c r="N119" s="1"/>
      <c r="O119" s="1"/>
      <c r="P119" s="1"/>
      <c r="Q119" s="1"/>
      <c r="R119" s="1"/>
      <c r="S119" s="1"/>
      <c r="T119" s="1"/>
      <c r="U119" s="1"/>
      <c r="V119" s="1"/>
      <c r="W119" s="1"/>
      <c r="Y119" s="1"/>
      <c r="Z119" s="1"/>
      <c r="AA119" s="3"/>
      <c r="AB119" s="3"/>
      <c r="AC119" s="1"/>
      <c r="AD119" s="1"/>
      <c r="AE119" s="1"/>
      <c r="AF119" s="1"/>
      <c r="AG119" s="1"/>
      <c r="AH119" s="1"/>
      <c r="AI119" s="1"/>
      <c r="AJ119" s="1"/>
      <c r="AK119" s="1"/>
      <c r="AL119" s="1"/>
      <c r="AM119" s="1"/>
      <c r="AN119" s="1"/>
      <c r="AO119" s="1"/>
      <c r="AP119" s="1"/>
      <c r="AQ119" s="1"/>
      <c r="AR119" s="1"/>
      <c r="AS119" s="1"/>
      <c r="AT119" s="1"/>
      <c r="AU119" s="1"/>
      <c r="AW119" s="1"/>
      <c r="AX119" s="1"/>
      <c r="AY119" s="3"/>
      <c r="AZ119" s="3"/>
      <c r="BA119" s="1"/>
      <c r="BB119" s="1"/>
      <c r="BC119" s="1"/>
      <c r="BD119" s="1"/>
      <c r="BE119" s="1"/>
      <c r="BF119" s="1"/>
      <c r="BG119" s="1"/>
      <c r="BH119" s="1"/>
      <c r="BI119" s="1"/>
      <c r="BJ119" s="1"/>
      <c r="BK119" s="1"/>
      <c r="BL119" s="1"/>
      <c r="BM119" s="1"/>
      <c r="BN119" s="1"/>
      <c r="BO119" s="1"/>
      <c r="BP119" s="1"/>
      <c r="BQ119" s="1"/>
      <c r="BR119" s="1"/>
      <c r="BS119" s="1"/>
      <c r="BU119" s="1"/>
      <c r="BV119" s="1"/>
      <c r="BW119" s="3"/>
      <c r="BX119" s="3"/>
      <c r="BY119" s="1"/>
      <c r="BZ119" s="1"/>
      <c r="CA119" s="1"/>
      <c r="CB119" s="1"/>
      <c r="CC119" s="1"/>
      <c r="CD119" s="1"/>
      <c r="CE119" s="1"/>
      <c r="CF119" s="1"/>
      <c r="CG119" s="1"/>
      <c r="CH119" s="1"/>
      <c r="CI119" s="1"/>
      <c r="CJ119" s="1"/>
      <c r="CK119" s="1"/>
      <c r="CL119" s="1"/>
      <c r="CM119" s="1"/>
      <c r="CN119" s="1"/>
      <c r="CO119" s="1"/>
      <c r="CP119" s="1"/>
      <c r="CQ119" s="1"/>
      <c r="CS119" s="1"/>
      <c r="CT119" s="1"/>
      <c r="CU119" s="3"/>
      <c r="CV119" s="3"/>
      <c r="CW119" s="1"/>
      <c r="CX119" s="1"/>
      <c r="CY119" s="1"/>
      <c r="CZ119" s="1"/>
      <c r="DA119" s="1"/>
      <c r="DB119" s="1"/>
      <c r="DC119" s="1"/>
      <c r="DD119" s="1"/>
      <c r="DE119" s="1"/>
      <c r="DF119" s="1"/>
      <c r="DG119" s="1"/>
      <c r="DH119" s="1"/>
      <c r="DI119" s="1"/>
      <c r="DJ119" s="1"/>
      <c r="DK119" s="1"/>
      <c r="DL119" s="1"/>
      <c r="DM119" s="1"/>
      <c r="DN119" s="1"/>
      <c r="DO119" s="1"/>
      <c r="DQ119" s="1"/>
      <c r="DR119" s="1"/>
      <c r="DS119" s="3"/>
      <c r="DT119" s="3"/>
      <c r="DU119" s="1"/>
      <c r="DV119" s="1"/>
      <c r="DW119" s="1"/>
      <c r="DX119" s="1"/>
      <c r="DY119" s="1"/>
      <c r="DZ119" s="1"/>
      <c r="EA119" s="1"/>
      <c r="EB119" s="1"/>
      <c r="EC119" s="1"/>
      <c r="ED119" s="1"/>
      <c r="EE119" s="1"/>
      <c r="EF119" s="1"/>
      <c r="EG119" s="1"/>
      <c r="EH119" s="1"/>
      <c r="EI119" s="1"/>
      <c r="EJ119" s="1"/>
      <c r="EK119" s="1"/>
      <c r="EL119" s="1"/>
      <c r="EM119" s="1"/>
      <c r="EO119" s="1"/>
      <c r="EP119" s="1"/>
      <c r="EQ119" s="3"/>
      <c r="ER119" s="3"/>
      <c r="ES119" s="1"/>
      <c r="ET119" s="1"/>
      <c r="EU119" s="1"/>
      <c r="EV119" s="1"/>
      <c r="EW119" s="1"/>
      <c r="EX119" s="1"/>
      <c r="EY119" s="1"/>
      <c r="EZ119" s="1"/>
      <c r="FA119" s="1"/>
      <c r="FB119" s="1"/>
      <c r="FC119" s="1"/>
      <c r="FD119" s="1"/>
      <c r="FE119" s="1"/>
      <c r="FF119" s="1"/>
      <c r="FG119" s="1"/>
      <c r="FH119" s="1"/>
      <c r="FI119" s="1"/>
      <c r="FJ119" s="1"/>
      <c r="FK119" s="1"/>
    </row>
    <row r="120" ht="14.5" spans="1:167">
      <c r="A120" s="1"/>
      <c r="B120" s="1"/>
      <c r="C120" s="3"/>
      <c r="D120" s="3"/>
      <c r="E120" s="1"/>
      <c r="F120" s="1"/>
      <c r="G120" s="1"/>
      <c r="H120" s="1"/>
      <c r="I120" s="1"/>
      <c r="J120" s="1"/>
      <c r="K120" s="1"/>
      <c r="L120" s="1"/>
      <c r="M120" s="1"/>
      <c r="N120" s="1"/>
      <c r="O120" s="1"/>
      <c r="P120" s="1"/>
      <c r="Q120" s="1"/>
      <c r="R120" s="1"/>
      <c r="S120" s="1"/>
      <c r="T120" s="1"/>
      <c r="U120" s="1"/>
      <c r="V120" s="1"/>
      <c r="W120" s="1"/>
      <c r="Y120" s="1"/>
      <c r="Z120" s="1"/>
      <c r="AA120" s="3"/>
      <c r="AB120" s="3"/>
      <c r="AC120" s="1"/>
      <c r="AD120" s="1"/>
      <c r="AE120" s="1"/>
      <c r="AF120" s="1"/>
      <c r="AG120" s="1"/>
      <c r="AH120" s="1"/>
      <c r="AI120" s="1"/>
      <c r="AJ120" s="1"/>
      <c r="AK120" s="1"/>
      <c r="AL120" s="1"/>
      <c r="AM120" s="1"/>
      <c r="AN120" s="1"/>
      <c r="AO120" s="1"/>
      <c r="AP120" s="1"/>
      <c r="AQ120" s="1"/>
      <c r="AR120" s="1"/>
      <c r="AS120" s="1"/>
      <c r="AT120" s="1"/>
      <c r="AU120" s="1"/>
      <c r="AW120" s="1"/>
      <c r="AX120" s="1"/>
      <c r="AY120" s="3"/>
      <c r="AZ120" s="3"/>
      <c r="BA120" s="1"/>
      <c r="BB120" s="1"/>
      <c r="BC120" s="1"/>
      <c r="BD120" s="1"/>
      <c r="BE120" s="1"/>
      <c r="BF120" s="1"/>
      <c r="BG120" s="1"/>
      <c r="BH120" s="1"/>
      <c r="BI120" s="1"/>
      <c r="BJ120" s="1"/>
      <c r="BK120" s="1"/>
      <c r="BL120" s="1"/>
      <c r="BM120" s="1"/>
      <c r="BN120" s="1"/>
      <c r="BO120" s="1"/>
      <c r="BP120" s="1"/>
      <c r="BQ120" s="1"/>
      <c r="BR120" s="1"/>
      <c r="BS120" s="1"/>
      <c r="BU120" s="1"/>
      <c r="BV120" s="1"/>
      <c r="BW120" s="3"/>
      <c r="BX120" s="3"/>
      <c r="BY120" s="1"/>
      <c r="BZ120" s="1"/>
      <c r="CA120" s="1"/>
      <c r="CB120" s="1"/>
      <c r="CC120" s="1"/>
      <c r="CD120" s="1"/>
      <c r="CE120" s="1"/>
      <c r="CF120" s="1"/>
      <c r="CG120" s="1"/>
      <c r="CH120" s="1"/>
      <c r="CI120" s="1"/>
      <c r="CJ120" s="1"/>
      <c r="CK120" s="1"/>
      <c r="CL120" s="1"/>
      <c r="CM120" s="1"/>
      <c r="CN120" s="1"/>
      <c r="CO120" s="1"/>
      <c r="CP120" s="1"/>
      <c r="CQ120" s="1"/>
      <c r="CS120" s="1"/>
      <c r="CT120" s="1"/>
      <c r="CU120" s="3"/>
      <c r="CV120" s="3"/>
      <c r="CW120" s="1"/>
      <c r="CX120" s="1"/>
      <c r="CY120" s="1"/>
      <c r="CZ120" s="1"/>
      <c r="DA120" s="1"/>
      <c r="DB120" s="1"/>
      <c r="DC120" s="1"/>
      <c r="DD120" s="1"/>
      <c r="DE120" s="1"/>
      <c r="DF120" s="1"/>
      <c r="DG120" s="1"/>
      <c r="DH120" s="1"/>
      <c r="DI120" s="1"/>
      <c r="DJ120" s="1"/>
      <c r="DK120" s="1"/>
      <c r="DL120" s="1"/>
      <c r="DM120" s="1"/>
      <c r="DN120" s="1"/>
      <c r="DO120" s="1"/>
      <c r="DQ120" s="1"/>
      <c r="DR120" s="1"/>
      <c r="DS120" s="3"/>
      <c r="DT120" s="3"/>
      <c r="DU120" s="1"/>
      <c r="DV120" s="1"/>
      <c r="DW120" s="1"/>
      <c r="DX120" s="1"/>
      <c r="DY120" s="1"/>
      <c r="DZ120" s="1"/>
      <c r="EA120" s="1"/>
      <c r="EB120" s="1"/>
      <c r="EC120" s="1"/>
      <c r="ED120" s="1"/>
      <c r="EE120" s="1"/>
      <c r="EF120" s="1"/>
      <c r="EG120" s="1"/>
      <c r="EH120" s="1"/>
      <c r="EI120" s="1"/>
      <c r="EJ120" s="1"/>
      <c r="EK120" s="1"/>
      <c r="EL120" s="1"/>
      <c r="EM120" s="1"/>
      <c r="EO120" s="1"/>
      <c r="EP120" s="1"/>
      <c r="EQ120" s="3"/>
      <c r="ER120" s="3"/>
      <c r="ES120" s="1"/>
      <c r="ET120" s="1"/>
      <c r="EU120" s="1"/>
      <c r="EV120" s="1"/>
      <c r="EW120" s="1"/>
      <c r="EX120" s="1"/>
      <c r="EY120" s="1"/>
      <c r="EZ120" s="1"/>
      <c r="FA120" s="1"/>
      <c r="FB120" s="1"/>
      <c r="FC120" s="1"/>
      <c r="FD120" s="1"/>
      <c r="FE120" s="1"/>
      <c r="FF120" s="1"/>
      <c r="FG120" s="1"/>
      <c r="FH120" s="1"/>
      <c r="FI120" s="1"/>
      <c r="FJ120" s="1"/>
      <c r="FK120" s="1"/>
    </row>
    <row r="121" ht="14.5" spans="1:167">
      <c r="A121" s="1"/>
      <c r="B121" s="1"/>
      <c r="C121" s="3"/>
      <c r="D121" s="3"/>
      <c r="E121" s="1"/>
      <c r="F121" s="1"/>
      <c r="G121" s="1"/>
      <c r="H121" s="1"/>
      <c r="I121" s="1"/>
      <c r="J121" s="1"/>
      <c r="K121" s="1"/>
      <c r="L121" s="1"/>
      <c r="M121" s="1"/>
      <c r="N121" s="1"/>
      <c r="O121" s="1"/>
      <c r="P121" s="1"/>
      <c r="Q121" s="1"/>
      <c r="R121" s="1"/>
      <c r="S121" s="1"/>
      <c r="T121" s="1"/>
      <c r="U121" s="1"/>
      <c r="V121" s="1"/>
      <c r="W121" s="1"/>
      <c r="Y121" s="1"/>
      <c r="Z121" s="1"/>
      <c r="AA121" s="3"/>
      <c r="AB121" s="3"/>
      <c r="AC121" s="1"/>
      <c r="AD121" s="1"/>
      <c r="AE121" s="1"/>
      <c r="AF121" s="1"/>
      <c r="AG121" s="1"/>
      <c r="AH121" s="1"/>
      <c r="AI121" s="1"/>
      <c r="AJ121" s="1"/>
      <c r="AK121" s="1"/>
      <c r="AL121" s="1"/>
      <c r="AM121" s="1"/>
      <c r="AN121" s="1"/>
      <c r="AO121" s="1"/>
      <c r="AP121" s="1"/>
      <c r="AQ121" s="1"/>
      <c r="AR121" s="1"/>
      <c r="AS121" s="1"/>
      <c r="AT121" s="1"/>
      <c r="AU121" s="1"/>
      <c r="AW121" s="1"/>
      <c r="AX121" s="1"/>
      <c r="AY121" s="3"/>
      <c r="AZ121" s="3"/>
      <c r="BA121" s="1"/>
      <c r="BB121" s="1"/>
      <c r="BC121" s="1"/>
      <c r="BD121" s="1"/>
      <c r="BE121" s="1"/>
      <c r="BF121" s="1"/>
      <c r="BG121" s="1"/>
      <c r="BH121" s="1"/>
      <c r="BI121" s="1"/>
      <c r="BJ121" s="1"/>
      <c r="BK121" s="1"/>
      <c r="BL121" s="1"/>
      <c r="BM121" s="1"/>
      <c r="BN121" s="1"/>
      <c r="BO121" s="1"/>
      <c r="BP121" s="1"/>
      <c r="BQ121" s="1"/>
      <c r="BR121" s="1"/>
      <c r="BS121" s="1"/>
      <c r="BU121" s="1"/>
      <c r="BV121" s="1"/>
      <c r="BW121" s="3"/>
      <c r="BX121" s="3"/>
      <c r="BY121" s="1"/>
      <c r="BZ121" s="1"/>
      <c r="CA121" s="1"/>
      <c r="CB121" s="1"/>
      <c r="CC121" s="1"/>
      <c r="CD121" s="1"/>
      <c r="CE121" s="1"/>
      <c r="CF121" s="1"/>
      <c r="CG121" s="1"/>
      <c r="CH121" s="1"/>
      <c r="CI121" s="1"/>
      <c r="CJ121" s="1"/>
      <c r="CK121" s="1"/>
      <c r="CL121" s="1"/>
      <c r="CM121" s="1"/>
      <c r="CN121" s="1"/>
      <c r="CO121" s="1"/>
      <c r="CP121" s="1"/>
      <c r="CQ121" s="1"/>
      <c r="CS121" s="1"/>
      <c r="CT121" s="1"/>
      <c r="CU121" s="3"/>
      <c r="CV121" s="3"/>
      <c r="CW121" s="1"/>
      <c r="CX121" s="1"/>
      <c r="CY121" s="1"/>
      <c r="CZ121" s="1"/>
      <c r="DA121" s="1"/>
      <c r="DB121" s="1"/>
      <c r="DC121" s="1"/>
      <c r="DD121" s="1"/>
      <c r="DE121" s="1"/>
      <c r="DF121" s="1"/>
      <c r="DG121" s="1"/>
      <c r="DH121" s="1"/>
      <c r="DI121" s="1"/>
      <c r="DJ121" s="1"/>
      <c r="DK121" s="1"/>
      <c r="DL121" s="1"/>
      <c r="DM121" s="1"/>
      <c r="DN121" s="1"/>
      <c r="DO121" s="1"/>
      <c r="DQ121" s="1"/>
      <c r="DR121" s="1"/>
      <c r="DS121" s="3"/>
      <c r="DT121" s="3"/>
      <c r="DU121" s="1"/>
      <c r="DV121" s="1"/>
      <c r="DW121" s="1"/>
      <c r="DX121" s="1"/>
      <c r="DY121" s="1"/>
      <c r="DZ121" s="1"/>
      <c r="EA121" s="1"/>
      <c r="EB121" s="1"/>
      <c r="EC121" s="1"/>
      <c r="ED121" s="1"/>
      <c r="EE121" s="1"/>
      <c r="EF121" s="1"/>
      <c r="EG121" s="1"/>
      <c r="EH121" s="1"/>
      <c r="EI121" s="1"/>
      <c r="EJ121" s="1"/>
      <c r="EK121" s="1"/>
      <c r="EL121" s="1"/>
      <c r="EM121" s="1"/>
      <c r="EO121" s="1"/>
      <c r="EP121" s="1"/>
      <c r="EQ121" s="3"/>
      <c r="ER121" s="3"/>
      <c r="ES121" s="1"/>
      <c r="ET121" s="1"/>
      <c r="EU121" s="1"/>
      <c r="EV121" s="1"/>
      <c r="EW121" s="1"/>
      <c r="EX121" s="1"/>
      <c r="EY121" s="1"/>
      <c r="EZ121" s="1"/>
      <c r="FA121" s="1"/>
      <c r="FB121" s="1"/>
      <c r="FC121" s="1"/>
      <c r="FD121" s="1"/>
      <c r="FE121" s="1"/>
      <c r="FF121" s="1"/>
      <c r="FG121" s="1"/>
      <c r="FH121" s="1"/>
      <c r="FI121" s="1"/>
      <c r="FJ121" s="1"/>
      <c r="FK121" s="1"/>
    </row>
    <row r="122" ht="14.5" spans="1:167">
      <c r="A122" s="1"/>
      <c r="B122" s="1"/>
      <c r="C122" s="3"/>
      <c r="D122" s="3"/>
      <c r="E122" s="1"/>
      <c r="F122" s="1"/>
      <c r="G122" s="1"/>
      <c r="H122" s="1"/>
      <c r="I122" s="1"/>
      <c r="J122" s="1"/>
      <c r="K122" s="1"/>
      <c r="L122" s="1"/>
      <c r="M122" s="1"/>
      <c r="N122" s="1"/>
      <c r="O122" s="1"/>
      <c r="P122" s="1"/>
      <c r="Q122" s="1"/>
      <c r="R122" s="1"/>
      <c r="S122" s="1"/>
      <c r="T122" s="1"/>
      <c r="U122" s="1"/>
      <c r="V122" s="1"/>
      <c r="W122" s="1"/>
      <c r="Y122" s="1"/>
      <c r="Z122" s="1"/>
      <c r="AA122" s="3"/>
      <c r="AB122" s="3"/>
      <c r="AC122" s="1"/>
      <c r="AD122" s="1"/>
      <c r="AE122" s="1"/>
      <c r="AF122" s="1"/>
      <c r="AG122" s="1"/>
      <c r="AH122" s="1"/>
      <c r="AI122" s="1"/>
      <c r="AJ122" s="1"/>
      <c r="AK122" s="1"/>
      <c r="AL122" s="1"/>
      <c r="AM122" s="1"/>
      <c r="AN122" s="1"/>
      <c r="AO122" s="1"/>
      <c r="AP122" s="1"/>
      <c r="AQ122" s="1"/>
      <c r="AR122" s="1"/>
      <c r="AS122" s="1"/>
      <c r="AT122" s="1"/>
      <c r="AU122" s="1"/>
      <c r="AW122" s="1"/>
      <c r="AX122" s="1"/>
      <c r="AY122" s="3"/>
      <c r="AZ122" s="3"/>
      <c r="BA122" s="1"/>
      <c r="BB122" s="1"/>
      <c r="BC122" s="1"/>
      <c r="BD122" s="1"/>
      <c r="BE122" s="1"/>
      <c r="BF122" s="1"/>
      <c r="BG122" s="1"/>
      <c r="BH122" s="1"/>
      <c r="BI122" s="1"/>
      <c r="BJ122" s="1"/>
      <c r="BK122" s="1"/>
      <c r="BL122" s="1"/>
      <c r="BM122" s="1"/>
      <c r="BN122" s="1"/>
      <c r="BO122" s="1"/>
      <c r="BP122" s="1"/>
      <c r="BQ122" s="1"/>
      <c r="BR122" s="1"/>
      <c r="BS122" s="1"/>
      <c r="BU122" s="1"/>
      <c r="BV122" s="1"/>
      <c r="BW122" s="3"/>
      <c r="BX122" s="3"/>
      <c r="BY122" s="1"/>
      <c r="BZ122" s="1"/>
      <c r="CA122" s="1"/>
      <c r="CB122" s="1"/>
      <c r="CC122" s="1"/>
      <c r="CD122" s="1"/>
      <c r="CE122" s="1"/>
      <c r="CF122" s="1"/>
      <c r="CG122" s="1"/>
      <c r="CH122" s="1"/>
      <c r="CI122" s="1"/>
      <c r="CJ122" s="1"/>
      <c r="CK122" s="1"/>
      <c r="CL122" s="1"/>
      <c r="CM122" s="1"/>
      <c r="CN122" s="1"/>
      <c r="CO122" s="1"/>
      <c r="CP122" s="1"/>
      <c r="CQ122" s="1"/>
      <c r="CS122" s="1"/>
      <c r="CT122" s="1"/>
      <c r="CU122" s="3"/>
      <c r="CV122" s="3"/>
      <c r="CW122" s="1"/>
      <c r="CX122" s="1"/>
      <c r="CY122" s="1"/>
      <c r="CZ122" s="1"/>
      <c r="DA122" s="1"/>
      <c r="DB122" s="1"/>
      <c r="DC122" s="1"/>
      <c r="DD122" s="1"/>
      <c r="DE122" s="1"/>
      <c r="DF122" s="1"/>
      <c r="DG122" s="1"/>
      <c r="DH122" s="1"/>
      <c r="DI122" s="1"/>
      <c r="DJ122" s="1"/>
      <c r="DK122" s="1"/>
      <c r="DL122" s="1"/>
      <c r="DM122" s="1"/>
      <c r="DN122" s="1"/>
      <c r="DO122" s="1"/>
      <c r="DQ122" s="1"/>
      <c r="DR122" s="1"/>
      <c r="DS122" s="3"/>
      <c r="DT122" s="3"/>
      <c r="DU122" s="1"/>
      <c r="DV122" s="1"/>
      <c r="DW122" s="1"/>
      <c r="DX122" s="1"/>
      <c r="DY122" s="1"/>
      <c r="DZ122" s="1"/>
      <c r="EA122" s="1"/>
      <c r="EB122" s="1"/>
      <c r="EC122" s="1"/>
      <c r="ED122" s="1"/>
      <c r="EE122" s="1"/>
      <c r="EF122" s="1"/>
      <c r="EG122" s="1"/>
      <c r="EH122" s="1"/>
      <c r="EI122" s="1"/>
      <c r="EJ122" s="1"/>
      <c r="EK122" s="1"/>
      <c r="EL122" s="1"/>
      <c r="EM122" s="1"/>
      <c r="EO122" s="1"/>
      <c r="EP122" s="1"/>
      <c r="EQ122" s="3"/>
      <c r="ER122" s="3"/>
      <c r="ES122" s="1"/>
      <c r="ET122" s="1"/>
      <c r="EU122" s="1"/>
      <c r="EV122" s="1"/>
      <c r="EW122" s="1"/>
      <c r="EX122" s="1"/>
      <c r="EY122" s="1"/>
      <c r="EZ122" s="1"/>
      <c r="FA122" s="1"/>
      <c r="FB122" s="1"/>
      <c r="FC122" s="1"/>
      <c r="FD122" s="1"/>
      <c r="FE122" s="1"/>
      <c r="FF122" s="1"/>
      <c r="FG122" s="1"/>
      <c r="FH122" s="1"/>
      <c r="FI122" s="1"/>
      <c r="FJ122" s="1"/>
      <c r="FK122" s="1"/>
    </row>
    <row r="123" ht="14.5" spans="1:167">
      <c r="A123" s="1"/>
      <c r="B123" s="1"/>
      <c r="C123" s="3"/>
      <c r="D123" s="3"/>
      <c r="E123" s="1"/>
      <c r="F123" s="1"/>
      <c r="G123" s="1"/>
      <c r="H123" s="1"/>
      <c r="I123" s="1"/>
      <c r="J123" s="1"/>
      <c r="K123" s="1"/>
      <c r="L123" s="1"/>
      <c r="M123" s="1"/>
      <c r="N123" s="1"/>
      <c r="O123" s="1"/>
      <c r="P123" s="1"/>
      <c r="Q123" s="1"/>
      <c r="R123" s="1"/>
      <c r="S123" s="1"/>
      <c r="T123" s="1"/>
      <c r="U123" s="1"/>
      <c r="V123" s="1"/>
      <c r="W123" s="1"/>
      <c r="Y123" s="1"/>
      <c r="Z123" s="1"/>
      <c r="AA123" s="3"/>
      <c r="AB123" s="3"/>
      <c r="AC123" s="1"/>
      <c r="AD123" s="1"/>
      <c r="AE123" s="1"/>
      <c r="AF123" s="1"/>
      <c r="AG123" s="1"/>
      <c r="AH123" s="1"/>
      <c r="AI123" s="1"/>
      <c r="AJ123" s="1"/>
      <c r="AK123" s="1"/>
      <c r="AL123" s="1"/>
      <c r="AM123" s="1"/>
      <c r="AN123" s="1"/>
      <c r="AO123" s="1"/>
      <c r="AP123" s="1"/>
      <c r="AQ123" s="1"/>
      <c r="AR123" s="1"/>
      <c r="AS123" s="1"/>
      <c r="AT123" s="1"/>
      <c r="AU123" s="1"/>
      <c r="AW123" s="1"/>
      <c r="AX123" s="1"/>
      <c r="AY123" s="3"/>
      <c r="AZ123" s="3"/>
      <c r="BA123" s="1"/>
      <c r="BB123" s="1"/>
      <c r="BC123" s="1"/>
      <c r="BD123" s="1"/>
      <c r="BE123" s="1"/>
      <c r="BF123" s="1"/>
      <c r="BG123" s="1"/>
      <c r="BH123" s="1"/>
      <c r="BI123" s="1"/>
      <c r="BJ123" s="1"/>
      <c r="BK123" s="1"/>
      <c r="BL123" s="1"/>
      <c r="BM123" s="1"/>
      <c r="BN123" s="1"/>
      <c r="BO123" s="1"/>
      <c r="BP123" s="1"/>
      <c r="BQ123" s="1"/>
      <c r="BR123" s="1"/>
      <c r="BS123" s="1"/>
      <c r="BU123" s="1"/>
      <c r="BV123" s="1"/>
      <c r="BW123" s="3"/>
      <c r="BX123" s="3"/>
      <c r="BY123" s="1"/>
      <c r="BZ123" s="1"/>
      <c r="CA123" s="1"/>
      <c r="CB123" s="1"/>
      <c r="CC123" s="1"/>
      <c r="CD123" s="1"/>
      <c r="CE123" s="1"/>
      <c r="CF123" s="1"/>
      <c r="CG123" s="1"/>
      <c r="CH123" s="1"/>
      <c r="CI123" s="1"/>
      <c r="CJ123" s="1"/>
      <c r="CK123" s="1"/>
      <c r="CL123" s="1"/>
      <c r="CM123" s="1"/>
      <c r="CN123" s="1"/>
      <c r="CO123" s="1"/>
      <c r="CP123" s="1"/>
      <c r="CQ123" s="1"/>
      <c r="CS123" s="1"/>
      <c r="CT123" s="1"/>
      <c r="CU123" s="3"/>
      <c r="CV123" s="3"/>
      <c r="CW123" s="1"/>
      <c r="CX123" s="1"/>
      <c r="CY123" s="1"/>
      <c r="CZ123" s="1"/>
      <c r="DA123" s="1"/>
      <c r="DB123" s="1"/>
      <c r="DC123" s="1"/>
      <c r="DD123" s="1"/>
      <c r="DE123" s="1"/>
      <c r="DF123" s="1"/>
      <c r="DG123" s="1"/>
      <c r="DH123" s="1"/>
      <c r="DI123" s="1"/>
      <c r="DJ123" s="1"/>
      <c r="DK123" s="1"/>
      <c r="DL123" s="1"/>
      <c r="DM123" s="1"/>
      <c r="DN123" s="1"/>
      <c r="DO123" s="1"/>
      <c r="DQ123" s="1"/>
      <c r="DR123" s="1"/>
      <c r="DS123" s="3"/>
      <c r="DT123" s="3"/>
      <c r="DU123" s="1"/>
      <c r="DV123" s="1"/>
      <c r="DW123" s="1"/>
      <c r="DX123" s="1"/>
      <c r="DY123" s="1"/>
      <c r="DZ123" s="1"/>
      <c r="EA123" s="1"/>
      <c r="EB123" s="1"/>
      <c r="EC123" s="1"/>
      <c r="ED123" s="1"/>
      <c r="EE123" s="1"/>
      <c r="EF123" s="1"/>
      <c r="EG123" s="1"/>
      <c r="EH123" s="1"/>
      <c r="EI123" s="1"/>
      <c r="EJ123" s="1"/>
      <c r="EK123" s="1"/>
      <c r="EL123" s="1"/>
      <c r="EM123" s="1"/>
      <c r="EO123" s="1"/>
      <c r="EP123" s="1"/>
      <c r="EQ123" s="3"/>
      <c r="ER123" s="3"/>
      <c r="ES123" s="1"/>
      <c r="ET123" s="1"/>
      <c r="EU123" s="1"/>
      <c r="EV123" s="1"/>
      <c r="EW123" s="1"/>
      <c r="EX123" s="1"/>
      <c r="EY123" s="1"/>
      <c r="EZ123" s="1"/>
      <c r="FA123" s="1"/>
      <c r="FB123" s="1"/>
      <c r="FC123" s="1"/>
      <c r="FD123" s="1"/>
      <c r="FE123" s="1"/>
      <c r="FF123" s="1"/>
      <c r="FG123" s="1"/>
      <c r="FH123" s="1"/>
      <c r="FI123" s="1"/>
      <c r="FJ123" s="1"/>
      <c r="FK123" s="1"/>
    </row>
    <row r="124" ht="14.5" spans="1:167">
      <c r="A124" s="1"/>
      <c r="B124" s="1"/>
      <c r="C124" s="3"/>
      <c r="D124" s="3"/>
      <c r="E124" s="1"/>
      <c r="F124" s="1"/>
      <c r="G124" s="1"/>
      <c r="H124" s="1"/>
      <c r="I124" s="1"/>
      <c r="J124" s="1"/>
      <c r="K124" s="1"/>
      <c r="L124" s="1"/>
      <c r="M124" s="1"/>
      <c r="N124" s="1"/>
      <c r="O124" s="1"/>
      <c r="P124" s="1"/>
      <c r="Q124" s="1"/>
      <c r="R124" s="1"/>
      <c r="S124" s="1"/>
      <c r="T124" s="1"/>
      <c r="U124" s="1"/>
      <c r="V124" s="1"/>
      <c r="W124" s="1"/>
      <c r="Y124" s="1"/>
      <c r="Z124" s="1"/>
      <c r="AA124" s="3"/>
      <c r="AB124" s="3"/>
      <c r="AC124" s="1"/>
      <c r="AD124" s="1"/>
      <c r="AE124" s="1"/>
      <c r="AF124" s="1"/>
      <c r="AG124" s="1"/>
      <c r="AH124" s="1"/>
      <c r="AI124" s="1"/>
      <c r="AJ124" s="1"/>
      <c r="AK124" s="1"/>
      <c r="AL124" s="1"/>
      <c r="AM124" s="1"/>
      <c r="AN124" s="1"/>
      <c r="AO124" s="1"/>
      <c r="AP124" s="1"/>
      <c r="AQ124" s="1"/>
      <c r="AR124" s="1"/>
      <c r="AS124" s="1"/>
      <c r="AT124" s="1"/>
      <c r="AU124" s="1"/>
      <c r="AW124" s="1"/>
      <c r="AX124" s="1"/>
      <c r="AY124" s="3"/>
      <c r="AZ124" s="3"/>
      <c r="BA124" s="1"/>
      <c r="BB124" s="1"/>
      <c r="BC124" s="1"/>
      <c r="BD124" s="1"/>
      <c r="BE124" s="1"/>
      <c r="BF124" s="1"/>
      <c r="BG124" s="1"/>
      <c r="BH124" s="1"/>
      <c r="BI124" s="1"/>
      <c r="BJ124" s="1"/>
      <c r="BK124" s="1"/>
      <c r="BL124" s="1"/>
      <c r="BM124" s="1"/>
      <c r="BN124" s="1"/>
      <c r="BO124" s="1"/>
      <c r="BP124" s="1"/>
      <c r="BQ124" s="1"/>
      <c r="BR124" s="1"/>
      <c r="BS124" s="1"/>
      <c r="BU124" s="1"/>
      <c r="BV124" s="1"/>
      <c r="BW124" s="3"/>
      <c r="BX124" s="3"/>
      <c r="BY124" s="1"/>
      <c r="BZ124" s="1"/>
      <c r="CA124" s="1"/>
      <c r="CB124" s="1"/>
      <c r="CC124" s="1"/>
      <c r="CD124" s="1"/>
      <c r="CE124" s="1"/>
      <c r="CF124" s="1"/>
      <c r="CG124" s="1"/>
      <c r="CH124" s="1"/>
      <c r="CI124" s="1"/>
      <c r="CJ124" s="1"/>
      <c r="CK124" s="1"/>
      <c r="CL124" s="1"/>
      <c r="CM124" s="1"/>
      <c r="CN124" s="1"/>
      <c r="CO124" s="1"/>
      <c r="CP124" s="1"/>
      <c r="CQ124" s="1"/>
      <c r="CS124" s="1"/>
      <c r="CT124" s="1"/>
      <c r="CU124" s="3"/>
      <c r="CV124" s="3"/>
      <c r="CW124" s="1"/>
      <c r="CX124" s="1"/>
      <c r="CY124" s="1"/>
      <c r="CZ124" s="1"/>
      <c r="DA124" s="1"/>
      <c r="DB124" s="1"/>
      <c r="DC124" s="1"/>
      <c r="DD124" s="1"/>
      <c r="DE124" s="1"/>
      <c r="DF124" s="1"/>
      <c r="DG124" s="1"/>
      <c r="DH124" s="1"/>
      <c r="DI124" s="1"/>
      <c r="DJ124" s="1"/>
      <c r="DK124" s="1"/>
      <c r="DL124" s="1"/>
      <c r="DM124" s="1"/>
      <c r="DN124" s="1"/>
      <c r="DO124" s="1"/>
      <c r="DQ124" s="1"/>
      <c r="DR124" s="1"/>
      <c r="DS124" s="3"/>
      <c r="DT124" s="3"/>
      <c r="DU124" s="1"/>
      <c r="DV124" s="1"/>
      <c r="DW124" s="1"/>
      <c r="DX124" s="1"/>
      <c r="DY124" s="1"/>
      <c r="DZ124" s="1"/>
      <c r="EA124" s="1"/>
      <c r="EB124" s="1"/>
      <c r="EC124" s="1"/>
      <c r="ED124" s="1"/>
      <c r="EE124" s="1"/>
      <c r="EF124" s="1"/>
      <c r="EG124" s="1"/>
      <c r="EH124" s="1"/>
      <c r="EI124" s="1"/>
      <c r="EJ124" s="1"/>
      <c r="EK124" s="1"/>
      <c r="EL124" s="1"/>
      <c r="EM124" s="1"/>
      <c r="EO124" s="1"/>
      <c r="EP124" s="1"/>
      <c r="EQ124" s="3"/>
      <c r="ER124" s="3"/>
      <c r="ES124" s="1"/>
      <c r="ET124" s="1"/>
      <c r="EU124" s="1"/>
      <c r="EV124" s="1"/>
      <c r="EW124" s="1"/>
      <c r="EX124" s="1"/>
      <c r="EY124" s="1"/>
      <c r="EZ124" s="1"/>
      <c r="FA124" s="1"/>
      <c r="FB124" s="1"/>
      <c r="FC124" s="1"/>
      <c r="FD124" s="1"/>
      <c r="FE124" s="1"/>
      <c r="FF124" s="1"/>
      <c r="FG124" s="1"/>
      <c r="FH124" s="1"/>
      <c r="FI124" s="1"/>
      <c r="FJ124" s="1"/>
      <c r="FK124" s="1"/>
    </row>
    <row r="125" ht="14.5" spans="1:167">
      <c r="A125" s="1"/>
      <c r="B125" s="1"/>
      <c r="C125" s="3"/>
      <c r="D125" s="3"/>
      <c r="E125" s="1"/>
      <c r="F125" s="1"/>
      <c r="G125" s="1"/>
      <c r="H125" s="1"/>
      <c r="I125" s="1"/>
      <c r="J125" s="1"/>
      <c r="K125" s="1"/>
      <c r="L125" s="1"/>
      <c r="M125" s="1"/>
      <c r="N125" s="1"/>
      <c r="O125" s="1"/>
      <c r="P125" s="1"/>
      <c r="Q125" s="1"/>
      <c r="R125" s="1"/>
      <c r="S125" s="1"/>
      <c r="T125" s="1"/>
      <c r="U125" s="1"/>
      <c r="V125" s="1"/>
      <c r="W125" s="1"/>
      <c r="Y125" s="1"/>
      <c r="Z125" s="1"/>
      <c r="AA125" s="3"/>
      <c r="AB125" s="3"/>
      <c r="AC125" s="1"/>
      <c r="AD125" s="1"/>
      <c r="AE125" s="1"/>
      <c r="AF125" s="1"/>
      <c r="AG125" s="1"/>
      <c r="AH125" s="1"/>
      <c r="AI125" s="1"/>
      <c r="AJ125" s="1"/>
      <c r="AK125" s="1"/>
      <c r="AL125" s="1"/>
      <c r="AM125" s="1"/>
      <c r="AN125" s="1"/>
      <c r="AO125" s="1"/>
      <c r="AP125" s="1"/>
      <c r="AQ125" s="1"/>
      <c r="AR125" s="1"/>
      <c r="AS125" s="1"/>
      <c r="AT125" s="1"/>
      <c r="AU125" s="1"/>
      <c r="AW125" s="1"/>
      <c r="AX125" s="1"/>
      <c r="AY125" s="3"/>
      <c r="AZ125" s="3"/>
      <c r="BA125" s="1"/>
      <c r="BB125" s="1"/>
      <c r="BC125" s="1"/>
      <c r="BD125" s="1"/>
      <c r="BE125" s="1"/>
      <c r="BF125" s="1"/>
      <c r="BG125" s="1"/>
      <c r="BH125" s="1"/>
      <c r="BI125" s="1"/>
      <c r="BJ125" s="1"/>
      <c r="BK125" s="1"/>
      <c r="BL125" s="1"/>
      <c r="BM125" s="1"/>
      <c r="BN125" s="1"/>
      <c r="BO125" s="1"/>
      <c r="BP125" s="1"/>
      <c r="BQ125" s="1"/>
      <c r="BR125" s="1"/>
      <c r="BS125" s="1"/>
      <c r="BU125" s="1"/>
      <c r="BV125" s="1"/>
      <c r="BW125" s="3"/>
      <c r="BX125" s="3"/>
      <c r="BY125" s="1"/>
      <c r="BZ125" s="1"/>
      <c r="CA125" s="1"/>
      <c r="CB125" s="1"/>
      <c r="CC125" s="1"/>
      <c r="CD125" s="1"/>
      <c r="CE125" s="1"/>
      <c r="CF125" s="1"/>
      <c r="CG125" s="1"/>
      <c r="CH125" s="1"/>
      <c r="CI125" s="1"/>
      <c r="CJ125" s="1"/>
      <c r="CK125" s="1"/>
      <c r="CL125" s="1"/>
      <c r="CM125" s="1"/>
      <c r="CN125" s="1"/>
      <c r="CO125" s="1"/>
      <c r="CP125" s="1"/>
      <c r="CQ125" s="1"/>
      <c r="CS125" s="1"/>
      <c r="CT125" s="1"/>
      <c r="CU125" s="3"/>
      <c r="CV125" s="3"/>
      <c r="CW125" s="1"/>
      <c r="CX125" s="1"/>
      <c r="CY125" s="1"/>
      <c r="CZ125" s="1"/>
      <c r="DA125" s="1"/>
      <c r="DB125" s="1"/>
      <c r="DC125" s="1"/>
      <c r="DD125" s="1"/>
      <c r="DE125" s="1"/>
      <c r="DF125" s="1"/>
      <c r="DG125" s="1"/>
      <c r="DH125" s="1"/>
      <c r="DI125" s="1"/>
      <c r="DJ125" s="1"/>
      <c r="DK125" s="1"/>
      <c r="DL125" s="1"/>
      <c r="DM125" s="1"/>
      <c r="DN125" s="1"/>
      <c r="DO125" s="1"/>
      <c r="DQ125" s="1"/>
      <c r="DR125" s="1"/>
      <c r="DS125" s="3"/>
      <c r="DT125" s="3"/>
      <c r="DU125" s="1"/>
      <c r="DV125" s="1"/>
      <c r="DW125" s="1"/>
      <c r="DX125" s="1"/>
      <c r="DY125" s="1"/>
      <c r="DZ125" s="1"/>
      <c r="EA125" s="1"/>
      <c r="EB125" s="1"/>
      <c r="EC125" s="1"/>
      <c r="ED125" s="1"/>
      <c r="EE125" s="1"/>
      <c r="EF125" s="1"/>
      <c r="EG125" s="1"/>
      <c r="EH125" s="1"/>
      <c r="EI125" s="1"/>
      <c r="EJ125" s="1"/>
      <c r="EK125" s="1"/>
      <c r="EL125" s="1"/>
      <c r="EM125" s="1"/>
      <c r="EO125" s="1"/>
      <c r="EP125" s="1"/>
      <c r="EQ125" s="3"/>
      <c r="ER125" s="3"/>
      <c r="ES125" s="1"/>
      <c r="ET125" s="1"/>
      <c r="EU125" s="1"/>
      <c r="EV125" s="1"/>
      <c r="EW125" s="1"/>
      <c r="EX125" s="1"/>
      <c r="EY125" s="1"/>
      <c r="EZ125" s="1"/>
      <c r="FA125" s="1"/>
      <c r="FB125" s="1"/>
      <c r="FC125" s="1"/>
      <c r="FD125" s="1"/>
      <c r="FE125" s="1"/>
      <c r="FF125" s="1"/>
      <c r="FG125" s="1"/>
      <c r="FH125" s="1"/>
      <c r="FI125" s="1"/>
      <c r="FJ125" s="1"/>
      <c r="FK125" s="1"/>
    </row>
    <row r="126" ht="14.5" spans="1:167">
      <c r="A126" s="1"/>
      <c r="B126" s="1"/>
      <c r="C126" s="3"/>
      <c r="D126" s="3"/>
      <c r="E126" s="1"/>
      <c r="F126" s="1"/>
      <c r="G126" s="1"/>
      <c r="H126" s="1"/>
      <c r="I126" s="1"/>
      <c r="J126" s="1"/>
      <c r="K126" s="1"/>
      <c r="L126" s="1"/>
      <c r="M126" s="1"/>
      <c r="N126" s="1"/>
      <c r="O126" s="1"/>
      <c r="P126" s="1"/>
      <c r="Q126" s="1"/>
      <c r="R126" s="1"/>
      <c r="S126" s="1"/>
      <c r="T126" s="1"/>
      <c r="U126" s="1"/>
      <c r="V126" s="1"/>
      <c r="W126" s="1"/>
      <c r="Y126" s="1"/>
      <c r="Z126" s="1"/>
      <c r="AA126" s="3"/>
      <c r="AB126" s="3"/>
      <c r="AC126" s="1"/>
      <c r="AD126" s="1"/>
      <c r="AE126" s="1"/>
      <c r="AF126" s="1"/>
      <c r="AG126" s="1"/>
      <c r="AH126" s="1"/>
      <c r="AI126" s="1"/>
      <c r="AJ126" s="1"/>
      <c r="AK126" s="1"/>
      <c r="AL126" s="1"/>
      <c r="AM126" s="1"/>
      <c r="AN126" s="1"/>
      <c r="AO126" s="1"/>
      <c r="AP126" s="1"/>
      <c r="AQ126" s="1"/>
      <c r="AR126" s="1"/>
      <c r="AS126" s="1"/>
      <c r="AT126" s="1"/>
      <c r="AU126" s="1"/>
      <c r="AW126" s="1"/>
      <c r="AX126" s="1"/>
      <c r="AY126" s="3"/>
      <c r="AZ126" s="3"/>
      <c r="BA126" s="1"/>
      <c r="BB126" s="1"/>
      <c r="BC126" s="1"/>
      <c r="BD126" s="1"/>
      <c r="BE126" s="1"/>
      <c r="BF126" s="1"/>
      <c r="BG126" s="1"/>
      <c r="BH126" s="1"/>
      <c r="BI126" s="1"/>
      <c r="BJ126" s="1"/>
      <c r="BK126" s="1"/>
      <c r="BL126" s="1"/>
      <c r="BM126" s="1"/>
      <c r="BN126" s="1"/>
      <c r="BO126" s="1"/>
      <c r="BP126" s="1"/>
      <c r="BQ126" s="1"/>
      <c r="BR126" s="1"/>
      <c r="BS126" s="1"/>
      <c r="BU126" s="1"/>
      <c r="BV126" s="1"/>
      <c r="BW126" s="3"/>
      <c r="BX126" s="3"/>
      <c r="BY126" s="1"/>
      <c r="BZ126" s="1"/>
      <c r="CA126" s="1"/>
      <c r="CB126" s="1"/>
      <c r="CC126" s="1"/>
      <c r="CD126" s="1"/>
      <c r="CE126" s="1"/>
      <c r="CF126" s="1"/>
      <c r="CG126" s="1"/>
      <c r="CH126" s="1"/>
      <c r="CI126" s="1"/>
      <c r="CJ126" s="1"/>
      <c r="CK126" s="1"/>
      <c r="CL126" s="1"/>
      <c r="CM126" s="1"/>
      <c r="CN126" s="1"/>
      <c r="CO126" s="1"/>
      <c r="CP126" s="1"/>
      <c r="CQ126" s="1"/>
      <c r="CS126" s="1"/>
      <c r="CT126" s="1"/>
      <c r="CU126" s="3"/>
      <c r="CV126" s="3"/>
      <c r="CW126" s="1"/>
      <c r="CX126" s="1"/>
      <c r="CY126" s="1"/>
      <c r="CZ126" s="1"/>
      <c r="DA126" s="1"/>
      <c r="DB126" s="1"/>
      <c r="DC126" s="1"/>
      <c r="DD126" s="1"/>
      <c r="DE126" s="1"/>
      <c r="DF126" s="1"/>
      <c r="DG126" s="1"/>
      <c r="DH126" s="1"/>
      <c r="DI126" s="1"/>
      <c r="DJ126" s="1"/>
      <c r="DK126" s="1"/>
      <c r="DL126" s="1"/>
      <c r="DM126" s="1"/>
      <c r="DN126" s="1"/>
      <c r="DO126" s="1"/>
      <c r="DQ126" s="1"/>
      <c r="DR126" s="1"/>
      <c r="DS126" s="3"/>
      <c r="DT126" s="3"/>
      <c r="DU126" s="1"/>
      <c r="DV126" s="1"/>
      <c r="DW126" s="1"/>
      <c r="DX126" s="1"/>
      <c r="DY126" s="1"/>
      <c r="DZ126" s="1"/>
      <c r="EA126" s="1"/>
      <c r="EB126" s="1"/>
      <c r="EC126" s="1"/>
      <c r="ED126" s="1"/>
      <c r="EE126" s="1"/>
      <c r="EF126" s="1"/>
      <c r="EG126" s="1"/>
      <c r="EH126" s="1"/>
      <c r="EI126" s="1"/>
      <c r="EJ126" s="1"/>
      <c r="EK126" s="1"/>
      <c r="EL126" s="1"/>
      <c r="EM126" s="1"/>
      <c r="EO126" s="1"/>
      <c r="EP126" s="1"/>
      <c r="EQ126" s="3"/>
      <c r="ER126" s="3"/>
      <c r="ES126" s="1"/>
      <c r="ET126" s="1"/>
      <c r="EU126" s="1"/>
      <c r="EV126" s="1"/>
      <c r="EW126" s="1"/>
      <c r="EX126" s="1"/>
      <c r="EY126" s="1"/>
      <c r="EZ126" s="1"/>
      <c r="FA126" s="1"/>
      <c r="FB126" s="1"/>
      <c r="FC126" s="1"/>
      <c r="FD126" s="1"/>
      <c r="FE126" s="1"/>
      <c r="FF126" s="1"/>
      <c r="FG126" s="1"/>
      <c r="FH126" s="1"/>
      <c r="FI126" s="1"/>
      <c r="FJ126" s="1"/>
      <c r="FK126" s="1"/>
    </row>
    <row r="127" ht="14.5" spans="1:167">
      <c r="A127" s="1"/>
      <c r="B127" s="1"/>
      <c r="C127" s="3"/>
      <c r="D127" s="3"/>
      <c r="E127" s="1"/>
      <c r="F127" s="1"/>
      <c r="G127" s="1"/>
      <c r="H127" s="1"/>
      <c r="I127" s="1"/>
      <c r="J127" s="1"/>
      <c r="K127" s="1"/>
      <c r="L127" s="1"/>
      <c r="M127" s="1"/>
      <c r="N127" s="1"/>
      <c r="O127" s="1"/>
      <c r="P127" s="1"/>
      <c r="Q127" s="1"/>
      <c r="R127" s="1"/>
      <c r="S127" s="1"/>
      <c r="T127" s="1"/>
      <c r="U127" s="1"/>
      <c r="V127" s="1"/>
      <c r="W127" s="1"/>
      <c r="Y127" s="1"/>
      <c r="Z127" s="1"/>
      <c r="AA127" s="3"/>
      <c r="AB127" s="3"/>
      <c r="AC127" s="1"/>
      <c r="AD127" s="1"/>
      <c r="AE127" s="1"/>
      <c r="AF127" s="1"/>
      <c r="AG127" s="1"/>
      <c r="AH127" s="1"/>
      <c r="AI127" s="1"/>
      <c r="AJ127" s="1"/>
      <c r="AK127" s="1"/>
      <c r="AL127" s="1"/>
      <c r="AM127" s="1"/>
      <c r="AN127" s="1"/>
      <c r="AO127" s="1"/>
      <c r="AP127" s="1"/>
      <c r="AQ127" s="1"/>
      <c r="AR127" s="1"/>
      <c r="AS127" s="1"/>
      <c r="AT127" s="1"/>
      <c r="AU127" s="1"/>
      <c r="AW127" s="1"/>
      <c r="AX127" s="1"/>
      <c r="AY127" s="3"/>
      <c r="AZ127" s="3"/>
      <c r="BA127" s="1"/>
      <c r="BB127" s="1"/>
      <c r="BC127" s="1"/>
      <c r="BD127" s="1"/>
      <c r="BE127" s="1"/>
      <c r="BF127" s="1"/>
      <c r="BG127" s="1"/>
      <c r="BH127" s="1"/>
      <c r="BI127" s="1"/>
      <c r="BJ127" s="1"/>
      <c r="BK127" s="1"/>
      <c r="BL127" s="1"/>
      <c r="BM127" s="1"/>
      <c r="BN127" s="1"/>
      <c r="BO127" s="1"/>
      <c r="BP127" s="1"/>
      <c r="BQ127" s="1"/>
      <c r="BR127" s="1"/>
      <c r="BS127" s="1"/>
      <c r="BU127" s="1"/>
      <c r="BV127" s="1"/>
      <c r="BW127" s="3"/>
      <c r="BX127" s="3"/>
      <c r="BY127" s="1"/>
      <c r="BZ127" s="1"/>
      <c r="CA127" s="1"/>
      <c r="CB127" s="1"/>
      <c r="CC127" s="1"/>
      <c r="CD127" s="1"/>
      <c r="CE127" s="1"/>
      <c r="CF127" s="1"/>
      <c r="CG127" s="1"/>
      <c r="CH127" s="1"/>
      <c r="CI127" s="1"/>
      <c r="CJ127" s="1"/>
      <c r="CK127" s="1"/>
      <c r="CL127" s="1"/>
      <c r="CM127" s="1"/>
      <c r="CN127" s="1"/>
      <c r="CO127" s="1"/>
      <c r="CP127" s="1"/>
      <c r="CQ127" s="1"/>
      <c r="CS127" s="1"/>
      <c r="CT127" s="1"/>
      <c r="CU127" s="3"/>
      <c r="CV127" s="3"/>
      <c r="CW127" s="1"/>
      <c r="CX127" s="1"/>
      <c r="CY127" s="1"/>
      <c r="CZ127" s="1"/>
      <c r="DA127" s="1"/>
      <c r="DB127" s="1"/>
      <c r="DC127" s="1"/>
      <c r="DD127" s="1"/>
      <c r="DE127" s="1"/>
      <c r="DF127" s="1"/>
      <c r="DG127" s="1"/>
      <c r="DH127" s="1"/>
      <c r="DI127" s="1"/>
      <c r="DJ127" s="1"/>
      <c r="DK127" s="1"/>
      <c r="DL127" s="1"/>
      <c r="DM127" s="1"/>
      <c r="DN127" s="1"/>
      <c r="DO127" s="1"/>
      <c r="DQ127" s="1"/>
      <c r="DR127" s="1"/>
      <c r="DS127" s="3"/>
      <c r="DT127" s="3"/>
      <c r="DU127" s="1"/>
      <c r="DV127" s="1"/>
      <c r="DW127" s="1"/>
      <c r="DX127" s="1"/>
      <c r="DY127" s="1"/>
      <c r="DZ127" s="1"/>
      <c r="EA127" s="1"/>
      <c r="EB127" s="1"/>
      <c r="EC127" s="1"/>
      <c r="ED127" s="1"/>
      <c r="EE127" s="1"/>
      <c r="EF127" s="1"/>
      <c r="EG127" s="1"/>
      <c r="EH127" s="1"/>
      <c r="EI127" s="1"/>
      <c r="EJ127" s="1"/>
      <c r="EK127" s="1"/>
      <c r="EL127" s="1"/>
      <c r="EM127" s="1"/>
      <c r="EO127" s="1"/>
      <c r="EP127" s="1"/>
      <c r="EQ127" s="3"/>
      <c r="ER127" s="3"/>
      <c r="ES127" s="1"/>
      <c r="ET127" s="1"/>
      <c r="EU127" s="1"/>
      <c r="EV127" s="1"/>
      <c r="EW127" s="1"/>
      <c r="EX127" s="1"/>
      <c r="EY127" s="1"/>
      <c r="EZ127" s="1"/>
      <c r="FA127" s="1"/>
      <c r="FB127" s="1"/>
      <c r="FC127" s="1"/>
      <c r="FD127" s="1"/>
      <c r="FE127" s="1"/>
      <c r="FF127" s="1"/>
      <c r="FG127" s="1"/>
      <c r="FH127" s="1"/>
      <c r="FI127" s="1"/>
      <c r="FJ127" s="1"/>
      <c r="FK127" s="1"/>
    </row>
    <row r="128" ht="14.5" spans="1:167">
      <c r="A128" s="1"/>
      <c r="B128" s="1"/>
      <c r="C128" s="3"/>
      <c r="D128" s="3"/>
      <c r="E128" s="1"/>
      <c r="F128" s="1"/>
      <c r="G128" s="1"/>
      <c r="H128" s="1"/>
      <c r="I128" s="1"/>
      <c r="J128" s="1"/>
      <c r="K128" s="1"/>
      <c r="L128" s="1"/>
      <c r="M128" s="1"/>
      <c r="N128" s="1"/>
      <c r="O128" s="1"/>
      <c r="P128" s="1"/>
      <c r="Q128" s="1"/>
      <c r="R128" s="1"/>
      <c r="S128" s="1"/>
      <c r="T128" s="1"/>
      <c r="U128" s="1"/>
      <c r="V128" s="1"/>
      <c r="W128" s="1"/>
      <c r="Y128" s="1"/>
      <c r="Z128" s="1"/>
      <c r="AA128" s="3"/>
      <c r="AB128" s="3"/>
      <c r="AC128" s="1"/>
      <c r="AD128" s="1"/>
      <c r="AE128" s="1"/>
      <c r="AF128" s="1"/>
      <c r="AG128" s="1"/>
      <c r="AH128" s="1"/>
      <c r="AI128" s="1"/>
      <c r="AJ128" s="1"/>
      <c r="AK128" s="1"/>
      <c r="AL128" s="1"/>
      <c r="AM128" s="1"/>
      <c r="AN128" s="1"/>
      <c r="AO128" s="1"/>
      <c r="AP128" s="1"/>
      <c r="AQ128" s="1"/>
      <c r="AR128" s="1"/>
      <c r="AS128" s="1"/>
      <c r="AT128" s="1"/>
      <c r="AU128" s="1"/>
      <c r="AW128" s="1"/>
      <c r="AX128" s="1"/>
      <c r="AY128" s="3"/>
      <c r="AZ128" s="3"/>
      <c r="BA128" s="1"/>
      <c r="BB128" s="1"/>
      <c r="BC128" s="1"/>
      <c r="BD128" s="1"/>
      <c r="BE128" s="1"/>
      <c r="BF128" s="1"/>
      <c r="BG128" s="1"/>
      <c r="BH128" s="1"/>
      <c r="BI128" s="1"/>
      <c r="BJ128" s="1"/>
      <c r="BK128" s="1"/>
      <c r="BL128" s="1"/>
      <c r="BM128" s="1"/>
      <c r="BN128" s="1"/>
      <c r="BO128" s="1"/>
      <c r="BP128" s="1"/>
      <c r="BQ128" s="1"/>
      <c r="BR128" s="1"/>
      <c r="BS128" s="1"/>
      <c r="BU128" s="1"/>
      <c r="BV128" s="1"/>
      <c r="BW128" s="3"/>
      <c r="BX128" s="3"/>
      <c r="BY128" s="1"/>
      <c r="BZ128" s="1"/>
      <c r="CA128" s="1"/>
      <c r="CB128" s="1"/>
      <c r="CC128" s="1"/>
      <c r="CD128" s="1"/>
      <c r="CE128" s="1"/>
      <c r="CF128" s="1"/>
      <c r="CG128" s="1"/>
      <c r="CH128" s="1"/>
      <c r="CI128" s="1"/>
      <c r="CJ128" s="1"/>
      <c r="CK128" s="1"/>
      <c r="CL128" s="1"/>
      <c r="CM128" s="1"/>
      <c r="CN128" s="1"/>
      <c r="CO128" s="1"/>
      <c r="CP128" s="1"/>
      <c r="CQ128" s="1"/>
      <c r="CS128" s="1"/>
      <c r="CT128" s="1"/>
      <c r="CU128" s="3"/>
      <c r="CV128" s="3"/>
      <c r="CW128" s="1"/>
      <c r="CX128" s="1"/>
      <c r="CY128" s="1"/>
      <c r="CZ128" s="1"/>
      <c r="DA128" s="1"/>
      <c r="DB128" s="1"/>
      <c r="DC128" s="1"/>
      <c r="DD128" s="1"/>
      <c r="DE128" s="1"/>
      <c r="DF128" s="1"/>
      <c r="DG128" s="1"/>
      <c r="DH128" s="1"/>
      <c r="DI128" s="1"/>
      <c r="DJ128" s="1"/>
      <c r="DK128" s="1"/>
      <c r="DL128" s="1"/>
      <c r="DM128" s="1"/>
      <c r="DN128" s="1"/>
      <c r="DO128" s="1"/>
      <c r="DQ128" s="1"/>
      <c r="DR128" s="1"/>
      <c r="DS128" s="3"/>
      <c r="DT128" s="3"/>
      <c r="DU128" s="1"/>
      <c r="DV128" s="1"/>
      <c r="DW128" s="1"/>
      <c r="DX128" s="1"/>
      <c r="DY128" s="1"/>
      <c r="DZ128" s="1"/>
      <c r="EA128" s="1"/>
      <c r="EB128" s="1"/>
      <c r="EC128" s="1"/>
      <c r="ED128" s="1"/>
      <c r="EE128" s="1"/>
      <c r="EF128" s="1"/>
      <c r="EG128" s="1"/>
      <c r="EH128" s="1"/>
      <c r="EI128" s="1"/>
      <c r="EJ128" s="1"/>
      <c r="EK128" s="1"/>
      <c r="EL128" s="1"/>
      <c r="EM128" s="1"/>
      <c r="EO128" s="1"/>
      <c r="EP128" s="1"/>
      <c r="EQ128" s="3"/>
      <c r="ER128" s="3"/>
      <c r="ES128" s="1"/>
      <c r="ET128" s="1"/>
      <c r="EU128" s="1"/>
      <c r="EV128" s="1"/>
      <c r="EW128" s="1"/>
      <c r="EX128" s="1"/>
      <c r="EY128" s="1"/>
      <c r="EZ128" s="1"/>
      <c r="FA128" s="1"/>
      <c r="FB128" s="1"/>
      <c r="FC128" s="1"/>
      <c r="FD128" s="1"/>
      <c r="FE128" s="1"/>
      <c r="FF128" s="1"/>
      <c r="FG128" s="1"/>
      <c r="FH128" s="1"/>
      <c r="FI128" s="1"/>
      <c r="FJ128" s="1"/>
      <c r="FK128" s="1"/>
    </row>
    <row r="129" ht="14.5" spans="1:167">
      <c r="A129" s="1"/>
      <c r="B129" s="1"/>
      <c r="C129" s="3"/>
      <c r="D129" s="3"/>
      <c r="E129" s="1"/>
      <c r="F129" s="1"/>
      <c r="G129" s="1"/>
      <c r="H129" s="1"/>
      <c r="I129" s="1"/>
      <c r="J129" s="1"/>
      <c r="K129" s="1"/>
      <c r="L129" s="1"/>
      <c r="M129" s="1"/>
      <c r="N129" s="1"/>
      <c r="O129" s="1"/>
      <c r="P129" s="1"/>
      <c r="Q129" s="1"/>
      <c r="R129" s="1"/>
      <c r="S129" s="1"/>
      <c r="T129" s="1"/>
      <c r="U129" s="1"/>
      <c r="V129" s="1"/>
      <c r="W129" s="1"/>
      <c r="Y129" s="1"/>
      <c r="Z129" s="1"/>
      <c r="AA129" s="3"/>
      <c r="AB129" s="3"/>
      <c r="AC129" s="1"/>
      <c r="AD129" s="1"/>
      <c r="AE129" s="1"/>
      <c r="AF129" s="1"/>
      <c r="AG129" s="1"/>
      <c r="AH129" s="1"/>
      <c r="AI129" s="1"/>
      <c r="AJ129" s="1"/>
      <c r="AK129" s="1"/>
      <c r="AL129" s="1"/>
      <c r="AM129" s="1"/>
      <c r="AN129" s="1"/>
      <c r="AO129" s="1"/>
      <c r="AP129" s="1"/>
      <c r="AQ129" s="1"/>
      <c r="AR129" s="1"/>
      <c r="AS129" s="1"/>
      <c r="AT129" s="1"/>
      <c r="AU129" s="1"/>
      <c r="AW129" s="1"/>
      <c r="AX129" s="1"/>
      <c r="AY129" s="3"/>
      <c r="AZ129" s="3"/>
      <c r="BA129" s="1"/>
      <c r="BB129" s="1"/>
      <c r="BC129" s="1"/>
      <c r="BD129" s="1"/>
      <c r="BE129" s="1"/>
      <c r="BF129" s="1"/>
      <c r="BG129" s="1"/>
      <c r="BH129" s="1"/>
      <c r="BI129" s="1"/>
      <c r="BJ129" s="1"/>
      <c r="BK129" s="1"/>
      <c r="BL129" s="1"/>
      <c r="BM129" s="1"/>
      <c r="BN129" s="1"/>
      <c r="BO129" s="1"/>
      <c r="BP129" s="1"/>
      <c r="BQ129" s="1"/>
      <c r="BR129" s="1"/>
      <c r="BS129" s="1"/>
      <c r="BU129" s="1"/>
      <c r="BV129" s="1"/>
      <c r="BW129" s="3"/>
      <c r="BX129" s="3"/>
      <c r="BY129" s="1"/>
      <c r="BZ129" s="1"/>
      <c r="CA129" s="1"/>
      <c r="CB129" s="1"/>
      <c r="CC129" s="1"/>
      <c r="CD129" s="1"/>
      <c r="CE129" s="1"/>
      <c r="CF129" s="1"/>
      <c r="CG129" s="1"/>
      <c r="CH129" s="1"/>
      <c r="CI129" s="1"/>
      <c r="CJ129" s="1"/>
      <c r="CK129" s="1"/>
      <c r="CL129" s="1"/>
      <c r="CM129" s="1"/>
      <c r="CN129" s="1"/>
      <c r="CO129" s="1"/>
      <c r="CP129" s="1"/>
      <c r="CQ129" s="1"/>
      <c r="CS129" s="1"/>
      <c r="CT129" s="1"/>
      <c r="CU129" s="3"/>
      <c r="CV129" s="3"/>
      <c r="CW129" s="1"/>
      <c r="CX129" s="1"/>
      <c r="CY129" s="1"/>
      <c r="CZ129" s="1"/>
      <c r="DA129" s="1"/>
      <c r="DB129" s="1"/>
      <c r="DC129" s="1"/>
      <c r="DD129" s="1"/>
      <c r="DE129" s="1"/>
      <c r="DF129" s="1"/>
      <c r="DG129" s="1"/>
      <c r="DH129" s="1"/>
      <c r="DI129" s="1"/>
      <c r="DJ129" s="1"/>
      <c r="DK129" s="1"/>
      <c r="DL129" s="1"/>
      <c r="DM129" s="1"/>
      <c r="DN129" s="1"/>
      <c r="DO129" s="1"/>
      <c r="DQ129" s="1"/>
      <c r="DR129" s="1"/>
      <c r="DS129" s="3"/>
      <c r="DT129" s="3"/>
      <c r="DU129" s="1"/>
      <c r="DV129" s="1"/>
      <c r="DW129" s="1"/>
      <c r="DX129" s="1"/>
      <c r="DY129" s="1"/>
      <c r="DZ129" s="1"/>
      <c r="EA129" s="1"/>
      <c r="EB129" s="1"/>
      <c r="EC129" s="1"/>
      <c r="ED129" s="1"/>
      <c r="EE129" s="1"/>
      <c r="EF129" s="1"/>
      <c r="EG129" s="1"/>
      <c r="EH129" s="1"/>
      <c r="EI129" s="1"/>
      <c r="EJ129" s="1"/>
      <c r="EK129" s="1"/>
      <c r="EL129" s="1"/>
      <c r="EM129" s="1"/>
      <c r="EO129" s="1"/>
      <c r="EP129" s="1"/>
      <c r="EQ129" s="3"/>
      <c r="ER129" s="3"/>
      <c r="ES129" s="1"/>
      <c r="ET129" s="1"/>
      <c r="EU129" s="1"/>
      <c r="EV129" s="1"/>
      <c r="EW129" s="1"/>
      <c r="EX129" s="1"/>
      <c r="EY129" s="1"/>
      <c r="EZ129" s="1"/>
      <c r="FA129" s="1"/>
      <c r="FB129" s="1"/>
      <c r="FC129" s="1"/>
      <c r="FD129" s="1"/>
      <c r="FE129" s="1"/>
      <c r="FF129" s="1"/>
      <c r="FG129" s="1"/>
      <c r="FH129" s="1"/>
      <c r="FI129" s="1"/>
      <c r="FJ129" s="1"/>
      <c r="FK129" s="1"/>
    </row>
    <row r="130" ht="14.5" spans="1:167">
      <c r="A130" s="1"/>
      <c r="B130" s="1"/>
      <c r="C130" s="3"/>
      <c r="D130" s="3"/>
      <c r="E130" s="1"/>
      <c r="F130" s="1"/>
      <c r="G130" s="1"/>
      <c r="H130" s="1"/>
      <c r="I130" s="1"/>
      <c r="J130" s="1"/>
      <c r="K130" s="1"/>
      <c r="L130" s="1"/>
      <c r="M130" s="1"/>
      <c r="N130" s="1"/>
      <c r="O130" s="1"/>
      <c r="P130" s="1"/>
      <c r="Q130" s="1"/>
      <c r="R130" s="1"/>
      <c r="S130" s="1"/>
      <c r="T130" s="1"/>
      <c r="U130" s="1"/>
      <c r="V130" s="1"/>
      <c r="W130" s="1"/>
      <c r="Y130" s="1"/>
      <c r="Z130" s="1"/>
      <c r="AA130" s="3"/>
      <c r="AB130" s="3"/>
      <c r="AC130" s="1"/>
      <c r="AD130" s="1"/>
      <c r="AE130" s="1"/>
      <c r="AF130" s="1"/>
      <c r="AG130" s="1"/>
      <c r="AH130" s="1"/>
      <c r="AI130" s="1"/>
      <c r="AJ130" s="1"/>
      <c r="AK130" s="1"/>
      <c r="AL130" s="1"/>
      <c r="AM130" s="1"/>
      <c r="AN130" s="1"/>
      <c r="AO130" s="1"/>
      <c r="AP130" s="1"/>
      <c r="AQ130" s="1"/>
      <c r="AR130" s="1"/>
      <c r="AS130" s="1"/>
      <c r="AT130" s="1"/>
      <c r="AU130" s="1"/>
      <c r="AW130" s="1"/>
      <c r="AX130" s="1"/>
      <c r="AY130" s="3"/>
      <c r="AZ130" s="3"/>
      <c r="BA130" s="1"/>
      <c r="BB130" s="1"/>
      <c r="BC130" s="1"/>
      <c r="BD130" s="1"/>
      <c r="BE130" s="1"/>
      <c r="BF130" s="1"/>
      <c r="BG130" s="1"/>
      <c r="BH130" s="1"/>
      <c r="BI130" s="1"/>
      <c r="BJ130" s="1"/>
      <c r="BK130" s="1"/>
      <c r="BL130" s="1"/>
      <c r="BM130" s="1"/>
      <c r="BN130" s="1"/>
      <c r="BO130" s="1"/>
      <c r="BP130" s="1"/>
      <c r="BQ130" s="1"/>
      <c r="BR130" s="1"/>
      <c r="BS130" s="1"/>
      <c r="BU130" s="1"/>
      <c r="BV130" s="1"/>
      <c r="BW130" s="3"/>
      <c r="BX130" s="3"/>
      <c r="BY130" s="1"/>
      <c r="BZ130" s="1"/>
      <c r="CA130" s="1"/>
      <c r="CB130" s="1"/>
      <c r="CC130" s="1"/>
      <c r="CD130" s="1"/>
      <c r="CE130" s="1"/>
      <c r="CF130" s="1"/>
      <c r="CG130" s="1"/>
      <c r="CH130" s="1"/>
      <c r="CI130" s="1"/>
      <c r="CJ130" s="1"/>
      <c r="CK130" s="1"/>
      <c r="CL130" s="1"/>
      <c r="CM130" s="1"/>
      <c r="CN130" s="1"/>
      <c r="CO130" s="1"/>
      <c r="CP130" s="1"/>
      <c r="CQ130" s="1"/>
      <c r="CS130" s="1"/>
      <c r="CT130" s="1"/>
      <c r="CU130" s="3"/>
      <c r="CV130" s="3"/>
      <c r="CW130" s="1"/>
      <c r="CX130" s="1"/>
      <c r="CY130" s="1"/>
      <c r="CZ130" s="1"/>
      <c r="DA130" s="1"/>
      <c r="DB130" s="1"/>
      <c r="DC130" s="1"/>
      <c r="DD130" s="1"/>
      <c r="DE130" s="1"/>
      <c r="DF130" s="1"/>
      <c r="DG130" s="1"/>
      <c r="DH130" s="1"/>
      <c r="DI130" s="1"/>
      <c r="DJ130" s="1"/>
      <c r="DK130" s="1"/>
      <c r="DL130" s="1"/>
      <c r="DM130" s="1"/>
      <c r="DN130" s="1"/>
      <c r="DO130" s="1"/>
      <c r="DQ130" s="1"/>
      <c r="DR130" s="1"/>
      <c r="DS130" s="3"/>
      <c r="DT130" s="3"/>
      <c r="DU130" s="1"/>
      <c r="DV130" s="1"/>
      <c r="DW130" s="1"/>
      <c r="DX130" s="1"/>
      <c r="DY130" s="1"/>
      <c r="DZ130" s="1"/>
      <c r="EA130" s="1"/>
      <c r="EB130" s="1"/>
      <c r="EC130" s="1"/>
      <c r="ED130" s="1"/>
      <c r="EE130" s="1"/>
      <c r="EF130" s="1"/>
      <c r="EG130" s="1"/>
      <c r="EH130" s="1"/>
      <c r="EI130" s="1"/>
      <c r="EJ130" s="1"/>
      <c r="EK130" s="1"/>
      <c r="EL130" s="1"/>
      <c r="EM130" s="1"/>
      <c r="EO130" s="1"/>
      <c r="EP130" s="1"/>
      <c r="EQ130" s="3"/>
      <c r="ER130" s="3"/>
      <c r="ES130" s="1"/>
      <c r="ET130" s="1"/>
      <c r="EU130" s="1"/>
      <c r="EV130" s="1"/>
      <c r="EW130" s="1"/>
      <c r="EX130" s="1"/>
      <c r="EY130" s="1"/>
      <c r="EZ130" s="1"/>
      <c r="FA130" s="1"/>
      <c r="FB130" s="1"/>
      <c r="FC130" s="1"/>
      <c r="FD130" s="1"/>
      <c r="FE130" s="1"/>
      <c r="FF130" s="1"/>
      <c r="FG130" s="1"/>
      <c r="FH130" s="1"/>
      <c r="FI130" s="1"/>
      <c r="FJ130" s="1"/>
      <c r="FK130" s="1"/>
    </row>
    <row r="131" ht="14.5" spans="1:167">
      <c r="A131" s="1"/>
      <c r="B131" s="1"/>
      <c r="C131" s="3"/>
      <c r="D131" s="3"/>
      <c r="E131" s="1"/>
      <c r="F131" s="1"/>
      <c r="G131" s="1"/>
      <c r="H131" s="1"/>
      <c r="I131" s="1"/>
      <c r="J131" s="1"/>
      <c r="K131" s="1"/>
      <c r="L131" s="1"/>
      <c r="M131" s="1"/>
      <c r="N131" s="1"/>
      <c r="O131" s="1"/>
      <c r="P131" s="1"/>
      <c r="Q131" s="1"/>
      <c r="R131" s="1"/>
      <c r="S131" s="1"/>
      <c r="T131" s="1"/>
      <c r="U131" s="1"/>
      <c r="V131" s="1"/>
      <c r="W131" s="1"/>
      <c r="Y131" s="1"/>
      <c r="Z131" s="1"/>
      <c r="AA131" s="3"/>
      <c r="AB131" s="3"/>
      <c r="AC131" s="1"/>
      <c r="AD131" s="1"/>
      <c r="AE131" s="1"/>
      <c r="AF131" s="1"/>
      <c r="AG131" s="1"/>
      <c r="AH131" s="1"/>
      <c r="AI131" s="1"/>
      <c r="AJ131" s="1"/>
      <c r="AK131" s="1"/>
      <c r="AL131" s="1"/>
      <c r="AM131" s="1"/>
      <c r="AN131" s="1"/>
      <c r="AO131" s="1"/>
      <c r="AP131" s="1"/>
      <c r="AQ131" s="1"/>
      <c r="AR131" s="1"/>
      <c r="AS131" s="1"/>
      <c r="AT131" s="1"/>
      <c r="AU131" s="1"/>
      <c r="AW131" s="1"/>
      <c r="AX131" s="1"/>
      <c r="AY131" s="3"/>
      <c r="AZ131" s="3"/>
      <c r="BA131" s="1"/>
      <c r="BB131" s="1"/>
      <c r="BC131" s="1"/>
      <c r="BD131" s="1"/>
      <c r="BE131" s="1"/>
      <c r="BF131" s="1"/>
      <c r="BG131" s="1"/>
      <c r="BH131" s="1"/>
      <c r="BI131" s="1"/>
      <c r="BJ131" s="1"/>
      <c r="BK131" s="1"/>
      <c r="BL131" s="1"/>
      <c r="BM131" s="1"/>
      <c r="BN131" s="1"/>
      <c r="BO131" s="1"/>
      <c r="BP131" s="1"/>
      <c r="BQ131" s="1"/>
      <c r="BR131" s="1"/>
      <c r="BS131" s="1"/>
      <c r="BU131" s="1"/>
      <c r="BV131" s="1"/>
      <c r="BW131" s="3"/>
      <c r="BX131" s="3"/>
      <c r="BY131" s="1"/>
      <c r="BZ131" s="1"/>
      <c r="CA131" s="1"/>
      <c r="CB131" s="1"/>
      <c r="CC131" s="1"/>
      <c r="CD131" s="1"/>
      <c r="CE131" s="1"/>
      <c r="CF131" s="1"/>
      <c r="CG131" s="1"/>
      <c r="CH131" s="1"/>
      <c r="CI131" s="1"/>
      <c r="CJ131" s="1"/>
      <c r="CK131" s="1"/>
      <c r="CL131" s="1"/>
      <c r="CM131" s="1"/>
      <c r="CN131" s="1"/>
      <c r="CO131" s="1"/>
      <c r="CP131" s="1"/>
      <c r="CQ131" s="1"/>
      <c r="CS131" s="1"/>
      <c r="CT131" s="1"/>
      <c r="CU131" s="3"/>
      <c r="CV131" s="3"/>
      <c r="CW131" s="1"/>
      <c r="CX131" s="1"/>
      <c r="CY131" s="1"/>
      <c r="CZ131" s="1"/>
      <c r="DA131" s="1"/>
      <c r="DB131" s="1"/>
      <c r="DC131" s="1"/>
      <c r="DD131" s="1"/>
      <c r="DE131" s="1"/>
      <c r="DF131" s="1"/>
      <c r="DG131" s="1"/>
      <c r="DH131" s="1"/>
      <c r="DI131" s="1"/>
      <c r="DJ131" s="1"/>
      <c r="DK131" s="1"/>
      <c r="DL131" s="1"/>
      <c r="DM131" s="1"/>
      <c r="DN131" s="1"/>
      <c r="DO131" s="1"/>
      <c r="DQ131" s="1"/>
      <c r="DR131" s="1"/>
      <c r="DS131" s="3"/>
      <c r="DT131" s="3"/>
      <c r="DU131" s="1"/>
      <c r="DV131" s="1"/>
      <c r="DW131" s="1"/>
      <c r="DX131" s="1"/>
      <c r="DY131" s="1"/>
      <c r="DZ131" s="1"/>
      <c r="EA131" s="1"/>
      <c r="EB131" s="1"/>
      <c r="EC131" s="1"/>
      <c r="ED131" s="1"/>
      <c r="EE131" s="1"/>
      <c r="EF131" s="1"/>
      <c r="EG131" s="1"/>
      <c r="EH131" s="1"/>
      <c r="EI131" s="1"/>
      <c r="EJ131" s="1"/>
      <c r="EK131" s="1"/>
      <c r="EL131" s="1"/>
      <c r="EM131" s="1"/>
      <c r="EO131" s="1"/>
      <c r="EP131" s="1"/>
      <c r="EQ131" s="3"/>
      <c r="ER131" s="3"/>
      <c r="ES131" s="1"/>
      <c r="ET131" s="1"/>
      <c r="EU131" s="1"/>
      <c r="EV131" s="1"/>
      <c r="EW131" s="1"/>
      <c r="EX131" s="1"/>
      <c r="EY131" s="1"/>
      <c r="EZ131" s="1"/>
      <c r="FA131" s="1"/>
      <c r="FB131" s="1"/>
      <c r="FC131" s="1"/>
      <c r="FD131" s="1"/>
      <c r="FE131" s="1"/>
      <c r="FF131" s="1"/>
      <c r="FG131" s="1"/>
      <c r="FH131" s="1"/>
      <c r="FI131" s="1"/>
      <c r="FJ131" s="1"/>
      <c r="FK131" s="1"/>
    </row>
    <row r="132" ht="14.5" spans="1:167">
      <c r="A132" s="1"/>
      <c r="B132" s="1"/>
      <c r="C132" s="3"/>
      <c r="D132" s="3"/>
      <c r="E132" s="1"/>
      <c r="F132" s="1"/>
      <c r="G132" s="1"/>
      <c r="H132" s="1"/>
      <c r="I132" s="1"/>
      <c r="J132" s="1"/>
      <c r="K132" s="1"/>
      <c r="L132" s="1"/>
      <c r="M132" s="1"/>
      <c r="N132" s="1"/>
      <c r="O132" s="1"/>
      <c r="P132" s="1"/>
      <c r="Q132" s="1"/>
      <c r="R132" s="1"/>
      <c r="S132" s="1"/>
      <c r="T132" s="1"/>
      <c r="U132" s="1"/>
      <c r="V132" s="1"/>
      <c r="W132" s="1"/>
      <c r="Y132" s="1"/>
      <c r="Z132" s="1"/>
      <c r="AA132" s="3"/>
      <c r="AB132" s="3"/>
      <c r="AC132" s="1"/>
      <c r="AD132" s="1"/>
      <c r="AE132" s="1"/>
      <c r="AF132" s="1"/>
      <c r="AG132" s="1"/>
      <c r="AH132" s="1"/>
      <c r="AI132" s="1"/>
      <c r="AJ132" s="1"/>
      <c r="AK132" s="1"/>
      <c r="AL132" s="1"/>
      <c r="AM132" s="1"/>
      <c r="AN132" s="1"/>
      <c r="AO132" s="1"/>
      <c r="AP132" s="1"/>
      <c r="AQ132" s="1"/>
      <c r="AR132" s="1"/>
      <c r="AS132" s="1"/>
      <c r="AT132" s="1"/>
      <c r="AU132" s="1"/>
      <c r="AW132" s="1"/>
      <c r="AX132" s="1"/>
      <c r="AY132" s="3"/>
      <c r="AZ132" s="3"/>
      <c r="BA132" s="1"/>
      <c r="BB132" s="1"/>
      <c r="BC132" s="1"/>
      <c r="BD132" s="1"/>
      <c r="BE132" s="1"/>
      <c r="BF132" s="1"/>
      <c r="BG132" s="1"/>
      <c r="BH132" s="1"/>
      <c r="BI132" s="1"/>
      <c r="BJ132" s="1"/>
      <c r="BK132" s="1"/>
      <c r="BL132" s="1"/>
      <c r="BM132" s="1"/>
      <c r="BN132" s="1"/>
      <c r="BO132" s="1"/>
      <c r="BP132" s="1"/>
      <c r="BQ132" s="1"/>
      <c r="BR132" s="1"/>
      <c r="BS132" s="1"/>
      <c r="BU132" s="1"/>
      <c r="BV132" s="1"/>
      <c r="BW132" s="3"/>
      <c r="BX132" s="3"/>
      <c r="BY132" s="1"/>
      <c r="BZ132" s="1"/>
      <c r="CA132" s="1"/>
      <c r="CB132" s="1"/>
      <c r="CC132" s="1"/>
      <c r="CD132" s="1"/>
      <c r="CE132" s="1"/>
      <c r="CF132" s="1"/>
      <c r="CG132" s="1"/>
      <c r="CH132" s="1"/>
      <c r="CI132" s="1"/>
      <c r="CJ132" s="1"/>
      <c r="CK132" s="1"/>
      <c r="CL132" s="1"/>
      <c r="CM132" s="1"/>
      <c r="CN132" s="1"/>
      <c r="CO132" s="1"/>
      <c r="CP132" s="1"/>
      <c r="CQ132" s="1"/>
      <c r="CS132" s="1"/>
      <c r="CT132" s="1"/>
      <c r="CU132" s="3"/>
      <c r="CV132" s="3"/>
      <c r="CW132" s="1"/>
      <c r="CX132" s="1"/>
      <c r="CY132" s="1"/>
      <c r="CZ132" s="1"/>
      <c r="DA132" s="1"/>
      <c r="DB132" s="1"/>
      <c r="DC132" s="1"/>
      <c r="DD132" s="1"/>
      <c r="DE132" s="1"/>
      <c r="DF132" s="1"/>
      <c r="DG132" s="1"/>
      <c r="DH132" s="1"/>
      <c r="DI132" s="1"/>
      <c r="DJ132" s="1"/>
      <c r="DK132" s="1"/>
      <c r="DL132" s="1"/>
      <c r="DM132" s="1"/>
      <c r="DN132" s="1"/>
      <c r="DO132" s="1"/>
      <c r="DQ132" s="1"/>
      <c r="DR132" s="1"/>
      <c r="DS132" s="3"/>
      <c r="DT132" s="3"/>
      <c r="DU132" s="1"/>
      <c r="DV132" s="1"/>
      <c r="DW132" s="1"/>
      <c r="DX132" s="1"/>
      <c r="DY132" s="1"/>
      <c r="DZ132" s="1"/>
      <c r="EA132" s="1"/>
      <c r="EB132" s="1"/>
      <c r="EC132" s="1"/>
      <c r="ED132" s="1"/>
      <c r="EE132" s="1"/>
      <c r="EF132" s="1"/>
      <c r="EG132" s="1"/>
      <c r="EH132" s="1"/>
      <c r="EI132" s="1"/>
      <c r="EJ132" s="1"/>
      <c r="EK132" s="1"/>
      <c r="EL132" s="1"/>
      <c r="EM132" s="1"/>
      <c r="EO132" s="1"/>
      <c r="EP132" s="1"/>
      <c r="EQ132" s="3"/>
      <c r="ER132" s="3"/>
      <c r="ES132" s="1"/>
      <c r="ET132" s="1"/>
      <c r="EU132" s="1"/>
      <c r="EV132" s="1"/>
      <c r="EW132" s="1"/>
      <c r="EX132" s="1"/>
      <c r="EY132" s="1"/>
      <c r="EZ132" s="1"/>
      <c r="FA132" s="1"/>
      <c r="FB132" s="1"/>
      <c r="FC132" s="1"/>
      <c r="FD132" s="1"/>
      <c r="FE132" s="1"/>
      <c r="FF132" s="1"/>
      <c r="FG132" s="1"/>
      <c r="FH132" s="1"/>
      <c r="FI132" s="1"/>
      <c r="FJ132" s="1"/>
      <c r="FK132" s="1"/>
    </row>
    <row r="133" ht="14.5" spans="1:167">
      <c r="A133" s="1"/>
      <c r="B133" s="1"/>
      <c r="C133" s="3"/>
      <c r="D133" s="3"/>
      <c r="E133" s="1"/>
      <c r="F133" s="1"/>
      <c r="G133" s="1"/>
      <c r="H133" s="1"/>
      <c r="I133" s="1"/>
      <c r="J133" s="1"/>
      <c r="K133" s="1"/>
      <c r="L133" s="1"/>
      <c r="M133" s="1"/>
      <c r="N133" s="1"/>
      <c r="O133" s="1"/>
      <c r="P133" s="1"/>
      <c r="Q133" s="1"/>
      <c r="R133" s="1"/>
      <c r="S133" s="1"/>
      <c r="T133" s="1"/>
      <c r="U133" s="1"/>
      <c r="V133" s="1"/>
      <c r="W133" s="1"/>
      <c r="Y133" s="1"/>
      <c r="Z133" s="1"/>
      <c r="AA133" s="3"/>
      <c r="AB133" s="3"/>
      <c r="AC133" s="1"/>
      <c r="AD133" s="1"/>
      <c r="AE133" s="1"/>
      <c r="AF133" s="1"/>
      <c r="AG133" s="1"/>
      <c r="AH133" s="1"/>
      <c r="AI133" s="1"/>
      <c r="AJ133" s="1"/>
      <c r="AK133" s="1"/>
      <c r="AL133" s="1"/>
      <c r="AM133" s="1"/>
      <c r="AN133" s="1"/>
      <c r="AO133" s="1"/>
      <c r="AP133" s="1"/>
      <c r="AQ133" s="1"/>
      <c r="AR133" s="1"/>
      <c r="AS133" s="1"/>
      <c r="AT133" s="1"/>
      <c r="AU133" s="1"/>
      <c r="AW133" s="1"/>
      <c r="AX133" s="1"/>
      <c r="AY133" s="3"/>
      <c r="AZ133" s="3"/>
      <c r="BA133" s="1"/>
      <c r="BB133" s="1"/>
      <c r="BC133" s="1"/>
      <c r="BD133" s="1"/>
      <c r="BE133" s="1"/>
      <c r="BF133" s="1"/>
      <c r="BG133" s="1"/>
      <c r="BH133" s="1"/>
      <c r="BI133" s="1"/>
      <c r="BJ133" s="1"/>
      <c r="BK133" s="1"/>
      <c r="BL133" s="1"/>
      <c r="BM133" s="1"/>
      <c r="BN133" s="1"/>
      <c r="BO133" s="1"/>
      <c r="BP133" s="1"/>
      <c r="BQ133" s="1"/>
      <c r="BR133" s="1"/>
      <c r="BS133" s="1"/>
      <c r="BU133" s="1"/>
      <c r="BV133" s="1"/>
      <c r="BW133" s="3"/>
      <c r="BX133" s="3"/>
      <c r="BY133" s="1"/>
      <c r="BZ133" s="1"/>
      <c r="CA133" s="1"/>
      <c r="CB133" s="1"/>
      <c r="CC133" s="1"/>
      <c r="CD133" s="1"/>
      <c r="CE133" s="1"/>
      <c r="CF133" s="1"/>
      <c r="CG133" s="1"/>
      <c r="CH133" s="1"/>
      <c r="CI133" s="1"/>
      <c r="CJ133" s="1"/>
      <c r="CK133" s="1"/>
      <c r="CL133" s="1"/>
      <c r="CM133" s="1"/>
      <c r="CN133" s="1"/>
      <c r="CO133" s="1"/>
      <c r="CP133" s="1"/>
      <c r="CQ133" s="1"/>
      <c r="CS133" s="1"/>
      <c r="CT133" s="1"/>
      <c r="CU133" s="3"/>
      <c r="CV133" s="3"/>
      <c r="CW133" s="1"/>
      <c r="CX133" s="1"/>
      <c r="CY133" s="1"/>
      <c r="CZ133" s="1"/>
      <c r="DA133" s="1"/>
      <c r="DB133" s="1"/>
      <c r="DC133" s="1"/>
      <c r="DD133" s="1"/>
      <c r="DE133" s="1"/>
      <c r="DF133" s="1"/>
      <c r="DG133" s="1"/>
      <c r="DH133" s="1"/>
      <c r="DI133" s="1"/>
      <c r="DJ133" s="1"/>
      <c r="DK133" s="1"/>
      <c r="DL133" s="1"/>
      <c r="DM133" s="1"/>
      <c r="DN133" s="1"/>
      <c r="DO133" s="1"/>
      <c r="DQ133" s="1"/>
      <c r="DR133" s="1"/>
      <c r="DS133" s="3"/>
      <c r="DT133" s="3"/>
      <c r="DU133" s="1"/>
      <c r="DV133" s="1"/>
      <c r="DW133" s="1"/>
      <c r="DX133" s="1"/>
      <c r="DY133" s="1"/>
      <c r="DZ133" s="1"/>
      <c r="EA133" s="1"/>
      <c r="EB133" s="1"/>
      <c r="EC133" s="1"/>
      <c r="ED133" s="1"/>
      <c r="EE133" s="1"/>
      <c r="EF133" s="1"/>
      <c r="EG133" s="1"/>
      <c r="EH133" s="1"/>
      <c r="EI133" s="1"/>
      <c r="EJ133" s="1"/>
      <c r="EK133" s="1"/>
      <c r="EL133" s="1"/>
      <c r="EM133" s="1"/>
      <c r="EO133" s="1"/>
      <c r="EP133" s="1"/>
      <c r="EQ133" s="3"/>
      <c r="ER133" s="3"/>
      <c r="ES133" s="1"/>
      <c r="ET133" s="1"/>
      <c r="EU133" s="1"/>
      <c r="EV133" s="1"/>
      <c r="EW133" s="1"/>
      <c r="EX133" s="1"/>
      <c r="EY133" s="1"/>
      <c r="EZ133" s="1"/>
      <c r="FA133" s="1"/>
      <c r="FB133" s="1"/>
      <c r="FC133" s="1"/>
      <c r="FD133" s="1"/>
      <c r="FE133" s="1"/>
      <c r="FF133" s="1"/>
      <c r="FG133" s="1"/>
      <c r="FH133" s="1"/>
      <c r="FI133" s="1"/>
      <c r="FJ133" s="1"/>
      <c r="FK133" s="1"/>
    </row>
    <row r="134" ht="14.5" spans="1:167">
      <c r="A134" s="1"/>
      <c r="B134" s="1"/>
      <c r="C134" s="3"/>
      <c r="D134" s="3"/>
      <c r="E134" s="1"/>
      <c r="F134" s="1"/>
      <c r="G134" s="1"/>
      <c r="H134" s="1"/>
      <c r="I134" s="1"/>
      <c r="J134" s="1"/>
      <c r="K134" s="1"/>
      <c r="L134" s="1"/>
      <c r="M134" s="1"/>
      <c r="N134" s="1"/>
      <c r="O134" s="1"/>
      <c r="P134" s="1"/>
      <c r="Q134" s="1"/>
      <c r="R134" s="1"/>
      <c r="S134" s="1"/>
      <c r="T134" s="1"/>
      <c r="U134" s="1"/>
      <c r="V134" s="1"/>
      <c r="W134" s="1"/>
      <c r="Y134" s="1"/>
      <c r="Z134" s="1"/>
      <c r="AA134" s="3"/>
      <c r="AB134" s="3"/>
      <c r="AC134" s="1"/>
      <c r="AD134" s="1"/>
      <c r="AE134" s="1"/>
      <c r="AF134" s="1"/>
      <c r="AG134" s="1"/>
      <c r="AH134" s="1"/>
      <c r="AI134" s="1"/>
      <c r="AJ134" s="1"/>
      <c r="AK134" s="1"/>
      <c r="AL134" s="1"/>
      <c r="AM134" s="1"/>
      <c r="AN134" s="1"/>
      <c r="AO134" s="1"/>
      <c r="AP134" s="1"/>
      <c r="AQ134" s="1"/>
      <c r="AR134" s="1"/>
      <c r="AS134" s="1"/>
      <c r="AT134" s="1"/>
      <c r="AU134" s="1"/>
      <c r="AW134" s="1"/>
      <c r="AX134" s="1"/>
      <c r="AY134" s="3"/>
      <c r="AZ134" s="3"/>
      <c r="BA134" s="1"/>
      <c r="BB134" s="1"/>
      <c r="BC134" s="1"/>
      <c r="BD134" s="1"/>
      <c r="BE134" s="1"/>
      <c r="BF134" s="1"/>
      <c r="BG134" s="1"/>
      <c r="BH134" s="1"/>
      <c r="BI134" s="1"/>
      <c r="BJ134" s="1"/>
      <c r="BK134" s="1"/>
      <c r="BL134" s="1"/>
      <c r="BM134" s="1"/>
      <c r="BN134" s="1"/>
      <c r="BO134" s="1"/>
      <c r="BP134" s="1"/>
      <c r="BQ134" s="1"/>
      <c r="BR134" s="1"/>
      <c r="BS134" s="1"/>
      <c r="BU134" s="1"/>
      <c r="BV134" s="1"/>
      <c r="BW134" s="3"/>
      <c r="BX134" s="3"/>
      <c r="BY134" s="1"/>
      <c r="BZ134" s="1"/>
      <c r="CA134" s="1"/>
      <c r="CB134" s="1"/>
      <c r="CC134" s="1"/>
      <c r="CD134" s="1"/>
      <c r="CE134" s="1"/>
      <c r="CF134" s="1"/>
      <c r="CG134" s="1"/>
      <c r="CH134" s="1"/>
      <c r="CI134" s="1"/>
      <c r="CJ134" s="1"/>
      <c r="CK134" s="1"/>
      <c r="CL134" s="1"/>
      <c r="CM134" s="1"/>
      <c r="CN134" s="1"/>
      <c r="CO134" s="1"/>
      <c r="CP134" s="1"/>
      <c r="CQ134" s="1"/>
      <c r="CS134" s="1"/>
      <c r="CT134" s="1"/>
      <c r="CU134" s="3"/>
      <c r="CV134" s="3"/>
      <c r="CW134" s="1"/>
      <c r="CX134" s="1"/>
      <c r="CY134" s="1"/>
      <c r="CZ134" s="1"/>
      <c r="DA134" s="1"/>
      <c r="DB134" s="1"/>
      <c r="DC134" s="1"/>
      <c r="DD134" s="1"/>
      <c r="DE134" s="1"/>
      <c r="DF134" s="1"/>
      <c r="DG134" s="1"/>
      <c r="DH134" s="1"/>
      <c r="DI134" s="1"/>
      <c r="DJ134" s="1"/>
      <c r="DK134" s="1"/>
      <c r="DL134" s="1"/>
      <c r="DM134" s="1"/>
      <c r="DN134" s="1"/>
      <c r="DO134" s="1"/>
      <c r="DQ134" s="1"/>
      <c r="DR134" s="1"/>
      <c r="DS134" s="3"/>
      <c r="DT134" s="3"/>
      <c r="DU134" s="1"/>
      <c r="DV134" s="1"/>
      <c r="DW134" s="1"/>
      <c r="DX134" s="1"/>
      <c r="DY134" s="1"/>
      <c r="DZ134" s="1"/>
      <c r="EA134" s="1"/>
      <c r="EB134" s="1"/>
      <c r="EC134" s="1"/>
      <c r="ED134" s="1"/>
      <c r="EE134" s="1"/>
      <c r="EF134" s="1"/>
      <c r="EG134" s="1"/>
      <c r="EH134" s="1"/>
      <c r="EI134" s="1"/>
      <c r="EJ134" s="1"/>
      <c r="EK134" s="1"/>
      <c r="EL134" s="1"/>
      <c r="EM134" s="1"/>
      <c r="EO134" s="1"/>
      <c r="EP134" s="1"/>
      <c r="EQ134" s="3"/>
      <c r="ER134" s="3"/>
      <c r="ES134" s="1"/>
      <c r="ET134" s="1"/>
      <c r="EU134" s="1"/>
      <c r="EV134" s="1"/>
      <c r="EW134" s="1"/>
      <c r="EX134" s="1"/>
      <c r="EY134" s="1"/>
      <c r="EZ134" s="1"/>
      <c r="FA134" s="1"/>
      <c r="FB134" s="1"/>
      <c r="FC134" s="1"/>
      <c r="FD134" s="1"/>
      <c r="FE134" s="1"/>
      <c r="FF134" s="1"/>
      <c r="FG134" s="1"/>
      <c r="FH134" s="1"/>
      <c r="FI134" s="1"/>
      <c r="FJ134" s="1"/>
      <c r="FK134" s="1"/>
    </row>
    <row r="135" ht="14.5" spans="1:167">
      <c r="A135" s="1"/>
      <c r="B135" s="1"/>
      <c r="C135" s="3"/>
      <c r="D135" s="3"/>
      <c r="E135" s="1"/>
      <c r="F135" s="1"/>
      <c r="G135" s="1"/>
      <c r="H135" s="1"/>
      <c r="I135" s="1"/>
      <c r="J135" s="1"/>
      <c r="K135" s="1"/>
      <c r="L135" s="1"/>
      <c r="M135" s="1"/>
      <c r="N135" s="1"/>
      <c r="O135" s="1"/>
      <c r="P135" s="1"/>
      <c r="Q135" s="1"/>
      <c r="R135" s="1"/>
      <c r="S135" s="1"/>
      <c r="T135" s="1"/>
      <c r="U135" s="1"/>
      <c r="V135" s="1"/>
      <c r="W135" s="1"/>
      <c r="Y135" s="1"/>
      <c r="Z135" s="1"/>
      <c r="AA135" s="3"/>
      <c r="AB135" s="3"/>
      <c r="AC135" s="1"/>
      <c r="AD135" s="1"/>
      <c r="AE135" s="1"/>
      <c r="AF135" s="1"/>
      <c r="AG135" s="1"/>
      <c r="AH135" s="1"/>
      <c r="AI135" s="1"/>
      <c r="AJ135" s="1"/>
      <c r="AK135" s="1"/>
      <c r="AL135" s="1"/>
      <c r="AM135" s="1"/>
      <c r="AN135" s="1"/>
      <c r="AO135" s="1"/>
      <c r="AP135" s="1"/>
      <c r="AQ135" s="1"/>
      <c r="AR135" s="1"/>
      <c r="AS135" s="1"/>
      <c r="AT135" s="1"/>
      <c r="AU135" s="1"/>
      <c r="AW135" s="1"/>
      <c r="AX135" s="1"/>
      <c r="AY135" s="3"/>
      <c r="AZ135" s="3"/>
      <c r="BA135" s="1"/>
      <c r="BB135" s="1"/>
      <c r="BC135" s="1"/>
      <c r="BD135" s="1"/>
      <c r="BE135" s="1"/>
      <c r="BF135" s="1"/>
      <c r="BG135" s="1"/>
      <c r="BH135" s="1"/>
      <c r="BI135" s="1"/>
      <c r="BJ135" s="1"/>
      <c r="BK135" s="1"/>
      <c r="BL135" s="1"/>
      <c r="BM135" s="1"/>
      <c r="BN135" s="1"/>
      <c r="BO135" s="1"/>
      <c r="BP135" s="1"/>
      <c r="BQ135" s="1"/>
      <c r="BR135" s="1"/>
      <c r="BS135" s="1"/>
      <c r="BU135" s="1"/>
      <c r="BV135" s="1"/>
      <c r="BW135" s="3"/>
      <c r="BX135" s="3"/>
      <c r="BY135" s="1"/>
      <c r="BZ135" s="1"/>
      <c r="CA135" s="1"/>
      <c r="CB135" s="1"/>
      <c r="CC135" s="1"/>
      <c r="CD135" s="1"/>
      <c r="CE135" s="1"/>
      <c r="CF135" s="1"/>
      <c r="CG135" s="1"/>
      <c r="CH135" s="1"/>
      <c r="CI135" s="1"/>
      <c r="CJ135" s="1"/>
      <c r="CK135" s="1"/>
      <c r="CL135" s="1"/>
      <c r="CM135" s="1"/>
      <c r="CN135" s="1"/>
      <c r="CO135" s="1"/>
      <c r="CP135" s="1"/>
      <c r="CQ135" s="1"/>
      <c r="CS135" s="1"/>
      <c r="CT135" s="1"/>
      <c r="CU135" s="3"/>
      <c r="CV135" s="3"/>
      <c r="CW135" s="1"/>
      <c r="CX135" s="1"/>
      <c r="CY135" s="1"/>
      <c r="CZ135" s="1"/>
      <c r="DA135" s="1"/>
      <c r="DB135" s="1"/>
      <c r="DC135" s="1"/>
      <c r="DD135" s="1"/>
      <c r="DE135" s="1"/>
      <c r="DF135" s="1"/>
      <c r="DG135" s="1"/>
      <c r="DH135" s="1"/>
      <c r="DI135" s="1"/>
      <c r="DJ135" s="1"/>
      <c r="DK135" s="1"/>
      <c r="DL135" s="1"/>
      <c r="DM135" s="1"/>
      <c r="DN135" s="1"/>
      <c r="DO135" s="1"/>
      <c r="DQ135" s="1"/>
      <c r="DR135" s="1"/>
      <c r="DS135" s="3"/>
      <c r="DT135" s="3"/>
      <c r="DU135" s="1"/>
      <c r="DV135" s="1"/>
      <c r="DW135" s="1"/>
      <c r="DX135" s="1"/>
      <c r="DY135" s="1"/>
      <c r="DZ135" s="1"/>
      <c r="EA135" s="1"/>
      <c r="EB135" s="1"/>
      <c r="EC135" s="1"/>
      <c r="ED135" s="1"/>
      <c r="EE135" s="1"/>
      <c r="EF135" s="1"/>
      <c r="EG135" s="1"/>
      <c r="EH135" s="1"/>
      <c r="EI135" s="1"/>
      <c r="EJ135" s="1"/>
      <c r="EK135" s="1"/>
      <c r="EL135" s="1"/>
      <c r="EM135" s="1"/>
      <c r="EO135" s="1"/>
      <c r="EP135" s="1"/>
      <c r="EQ135" s="3"/>
      <c r="ER135" s="3"/>
      <c r="ES135" s="1"/>
      <c r="ET135" s="1"/>
      <c r="EU135" s="1"/>
      <c r="EV135" s="1"/>
      <c r="EW135" s="1"/>
      <c r="EX135" s="1"/>
      <c r="EY135" s="1"/>
      <c r="EZ135" s="1"/>
      <c r="FA135" s="1"/>
      <c r="FB135" s="1"/>
      <c r="FC135" s="1"/>
      <c r="FD135" s="1"/>
      <c r="FE135" s="1"/>
      <c r="FF135" s="1"/>
      <c r="FG135" s="1"/>
      <c r="FH135" s="1"/>
      <c r="FI135" s="1"/>
      <c r="FJ135" s="1"/>
      <c r="FK135" s="1"/>
    </row>
    <row r="136" ht="14.5" spans="1:167">
      <c r="A136" s="1"/>
      <c r="B136" s="1"/>
      <c r="C136" s="3"/>
      <c r="D136" s="3"/>
      <c r="E136" s="1"/>
      <c r="F136" s="1"/>
      <c r="G136" s="1"/>
      <c r="H136" s="1"/>
      <c r="I136" s="1"/>
      <c r="J136" s="1"/>
      <c r="K136" s="1"/>
      <c r="L136" s="1"/>
      <c r="M136" s="1"/>
      <c r="N136" s="1"/>
      <c r="O136" s="1"/>
      <c r="P136" s="1"/>
      <c r="Q136" s="1"/>
      <c r="R136" s="1"/>
      <c r="S136" s="1"/>
      <c r="T136" s="1"/>
      <c r="U136" s="1"/>
      <c r="V136" s="1"/>
      <c r="W136" s="1"/>
      <c r="Y136" s="1"/>
      <c r="Z136" s="1"/>
      <c r="AA136" s="3"/>
      <c r="AB136" s="3"/>
      <c r="AC136" s="1"/>
      <c r="AD136" s="1"/>
      <c r="AE136" s="1"/>
      <c r="AF136" s="1"/>
      <c r="AG136" s="1"/>
      <c r="AH136" s="1"/>
      <c r="AI136" s="1"/>
      <c r="AJ136" s="1"/>
      <c r="AK136" s="1"/>
      <c r="AL136" s="1"/>
      <c r="AM136" s="1"/>
      <c r="AN136" s="1"/>
      <c r="AO136" s="1"/>
      <c r="AP136" s="1"/>
      <c r="AQ136" s="1"/>
      <c r="AR136" s="1"/>
      <c r="AS136" s="1"/>
      <c r="AT136" s="1"/>
      <c r="AU136" s="1"/>
      <c r="AW136" s="1"/>
      <c r="AX136" s="1"/>
      <c r="AY136" s="3"/>
      <c r="AZ136" s="3"/>
      <c r="BA136" s="1"/>
      <c r="BB136" s="1"/>
      <c r="BC136" s="1"/>
      <c r="BD136" s="1"/>
      <c r="BE136" s="1"/>
      <c r="BF136" s="1"/>
      <c r="BG136" s="1"/>
      <c r="BH136" s="1"/>
      <c r="BI136" s="1"/>
      <c r="BJ136" s="1"/>
      <c r="BK136" s="1"/>
      <c r="BL136" s="1"/>
      <c r="BM136" s="1"/>
      <c r="BN136" s="1"/>
      <c r="BO136" s="1"/>
      <c r="BP136" s="1"/>
      <c r="BQ136" s="1"/>
      <c r="BR136" s="1"/>
      <c r="BS136" s="1"/>
      <c r="BU136" s="1"/>
      <c r="BV136" s="1"/>
      <c r="BW136" s="3"/>
      <c r="BX136" s="3"/>
      <c r="BY136" s="1"/>
      <c r="BZ136" s="1"/>
      <c r="CA136" s="1"/>
      <c r="CB136" s="1"/>
      <c r="CC136" s="1"/>
      <c r="CD136" s="1"/>
      <c r="CE136" s="1"/>
      <c r="CF136" s="1"/>
      <c r="CG136" s="1"/>
      <c r="CH136" s="1"/>
      <c r="CI136" s="1"/>
      <c r="CJ136" s="1"/>
      <c r="CK136" s="1"/>
      <c r="CL136" s="1"/>
      <c r="CM136" s="1"/>
      <c r="CN136" s="1"/>
      <c r="CO136" s="1"/>
      <c r="CP136" s="1"/>
      <c r="CQ136" s="1"/>
      <c r="CS136" s="1"/>
      <c r="CT136" s="1"/>
      <c r="CU136" s="3"/>
      <c r="CV136" s="3"/>
      <c r="CW136" s="1"/>
      <c r="CX136" s="1"/>
      <c r="CY136" s="1"/>
      <c r="CZ136" s="1"/>
      <c r="DA136" s="1"/>
      <c r="DB136" s="1"/>
      <c r="DC136" s="1"/>
      <c r="DD136" s="1"/>
      <c r="DE136" s="1"/>
      <c r="DF136" s="1"/>
      <c r="DG136" s="1"/>
      <c r="DH136" s="1"/>
      <c r="DI136" s="1"/>
      <c r="DJ136" s="1"/>
      <c r="DK136" s="1"/>
      <c r="DL136" s="1"/>
      <c r="DM136" s="1"/>
      <c r="DN136" s="1"/>
      <c r="DO136" s="1"/>
      <c r="DQ136" s="1"/>
      <c r="DR136" s="1"/>
      <c r="DS136" s="3"/>
      <c r="DT136" s="3"/>
      <c r="DU136" s="1"/>
      <c r="DV136" s="1"/>
      <c r="DW136" s="1"/>
      <c r="DX136" s="1"/>
      <c r="DY136" s="1"/>
      <c r="DZ136" s="1"/>
      <c r="EA136" s="1"/>
      <c r="EB136" s="1"/>
      <c r="EC136" s="1"/>
      <c r="ED136" s="1"/>
      <c r="EE136" s="1"/>
      <c r="EF136" s="1"/>
      <c r="EG136" s="1"/>
      <c r="EH136" s="1"/>
      <c r="EI136" s="1"/>
      <c r="EJ136" s="1"/>
      <c r="EK136" s="1"/>
      <c r="EL136" s="1"/>
      <c r="EM136" s="1"/>
      <c r="EO136" s="1"/>
      <c r="EP136" s="1"/>
      <c r="EQ136" s="3"/>
      <c r="ER136" s="3"/>
      <c r="ES136" s="1"/>
      <c r="ET136" s="1"/>
      <c r="EU136" s="1"/>
      <c r="EV136" s="1"/>
      <c r="EW136" s="1"/>
      <c r="EX136" s="1"/>
      <c r="EY136" s="1"/>
      <c r="EZ136" s="1"/>
      <c r="FA136" s="1"/>
      <c r="FB136" s="1"/>
      <c r="FC136" s="1"/>
      <c r="FD136" s="1"/>
      <c r="FE136" s="1"/>
      <c r="FF136" s="1"/>
      <c r="FG136" s="1"/>
      <c r="FH136" s="1"/>
      <c r="FI136" s="1"/>
      <c r="FJ136" s="1"/>
      <c r="FK136" s="1"/>
    </row>
    <row r="137" ht="14.5" spans="1:167">
      <c r="A137" s="1"/>
      <c r="B137" s="1"/>
      <c r="C137" s="3"/>
      <c r="D137" s="3"/>
      <c r="E137" s="1"/>
      <c r="F137" s="1"/>
      <c r="G137" s="1"/>
      <c r="H137" s="1"/>
      <c r="I137" s="1"/>
      <c r="J137" s="1"/>
      <c r="K137" s="1"/>
      <c r="L137" s="1"/>
      <c r="M137" s="1"/>
      <c r="N137" s="1"/>
      <c r="O137" s="1"/>
      <c r="P137" s="1"/>
      <c r="Q137" s="1"/>
      <c r="R137" s="1"/>
      <c r="S137" s="1"/>
      <c r="T137" s="1"/>
      <c r="U137" s="1"/>
      <c r="V137" s="1"/>
      <c r="W137" s="1"/>
      <c r="Y137" s="1"/>
      <c r="Z137" s="1"/>
      <c r="AA137" s="3"/>
      <c r="AB137" s="3"/>
      <c r="AC137" s="1"/>
      <c r="AD137" s="1"/>
      <c r="AE137" s="1"/>
      <c r="AF137" s="1"/>
      <c r="AG137" s="1"/>
      <c r="AH137" s="1"/>
      <c r="AI137" s="1"/>
      <c r="AJ137" s="1"/>
      <c r="AK137" s="1"/>
      <c r="AL137" s="1"/>
      <c r="AM137" s="1"/>
      <c r="AN137" s="1"/>
      <c r="AO137" s="1"/>
      <c r="AP137" s="1"/>
      <c r="AQ137" s="1"/>
      <c r="AR137" s="1"/>
      <c r="AS137" s="1"/>
      <c r="AT137" s="1"/>
      <c r="AU137" s="1"/>
      <c r="AW137" s="1"/>
      <c r="AX137" s="1"/>
      <c r="AY137" s="3"/>
      <c r="AZ137" s="3"/>
      <c r="BA137" s="1"/>
      <c r="BB137" s="1"/>
      <c r="BC137" s="1"/>
      <c r="BD137" s="1"/>
      <c r="BE137" s="1"/>
      <c r="BF137" s="1"/>
      <c r="BG137" s="1"/>
      <c r="BH137" s="1"/>
      <c r="BI137" s="1"/>
      <c r="BJ137" s="1"/>
      <c r="BK137" s="1"/>
      <c r="BL137" s="1"/>
      <c r="BM137" s="1"/>
      <c r="BN137" s="1"/>
      <c r="BO137" s="1"/>
      <c r="BP137" s="1"/>
      <c r="BQ137" s="1"/>
      <c r="BR137" s="1"/>
      <c r="BS137" s="1"/>
      <c r="BU137" s="1"/>
      <c r="BV137" s="1"/>
      <c r="BW137" s="3"/>
      <c r="BX137" s="3"/>
      <c r="BY137" s="1"/>
      <c r="BZ137" s="1"/>
      <c r="CA137" s="1"/>
      <c r="CB137" s="1"/>
      <c r="CC137" s="1"/>
      <c r="CD137" s="1"/>
      <c r="CE137" s="1"/>
      <c r="CF137" s="1"/>
      <c r="CG137" s="1"/>
      <c r="CH137" s="1"/>
      <c r="CI137" s="1"/>
      <c r="CJ137" s="1"/>
      <c r="CK137" s="1"/>
      <c r="CL137" s="1"/>
      <c r="CM137" s="1"/>
      <c r="CN137" s="1"/>
      <c r="CO137" s="1"/>
      <c r="CP137" s="1"/>
      <c r="CQ137" s="1"/>
      <c r="CS137" s="1"/>
      <c r="CT137" s="1"/>
      <c r="CU137" s="3"/>
      <c r="CV137" s="3"/>
      <c r="CW137" s="1"/>
      <c r="CX137" s="1"/>
      <c r="CY137" s="1"/>
      <c r="CZ137" s="1"/>
      <c r="DA137" s="1"/>
      <c r="DB137" s="1"/>
      <c r="DC137" s="1"/>
      <c r="DD137" s="1"/>
      <c r="DE137" s="1"/>
      <c r="DF137" s="1"/>
      <c r="DG137" s="1"/>
      <c r="DH137" s="1"/>
      <c r="DI137" s="1"/>
      <c r="DJ137" s="1"/>
      <c r="DK137" s="1"/>
      <c r="DL137" s="1"/>
      <c r="DM137" s="1"/>
      <c r="DN137" s="1"/>
      <c r="DO137" s="1"/>
      <c r="DQ137" s="1"/>
      <c r="DR137" s="1"/>
      <c r="DS137" s="3"/>
      <c r="DT137" s="3"/>
      <c r="DU137" s="1"/>
      <c r="DV137" s="1"/>
      <c r="DW137" s="1"/>
      <c r="DX137" s="1"/>
      <c r="DY137" s="1"/>
      <c r="DZ137" s="1"/>
      <c r="EA137" s="1"/>
      <c r="EB137" s="1"/>
      <c r="EC137" s="1"/>
      <c r="ED137" s="1"/>
      <c r="EE137" s="1"/>
      <c r="EF137" s="1"/>
      <c r="EG137" s="1"/>
      <c r="EH137" s="1"/>
      <c r="EI137" s="1"/>
      <c r="EJ137" s="1"/>
      <c r="EK137" s="1"/>
      <c r="EL137" s="1"/>
      <c r="EM137" s="1"/>
      <c r="EO137" s="1"/>
      <c r="EP137" s="1"/>
      <c r="EQ137" s="3"/>
      <c r="ER137" s="3"/>
      <c r="ES137" s="1"/>
      <c r="ET137" s="1"/>
      <c r="EU137" s="1"/>
      <c r="EV137" s="1"/>
      <c r="EW137" s="1"/>
      <c r="EX137" s="1"/>
      <c r="EY137" s="1"/>
      <c r="EZ137" s="1"/>
      <c r="FA137" s="1"/>
      <c r="FB137" s="1"/>
      <c r="FC137" s="1"/>
      <c r="FD137" s="1"/>
      <c r="FE137" s="1"/>
      <c r="FF137" s="1"/>
      <c r="FG137" s="1"/>
      <c r="FH137" s="1"/>
      <c r="FI137" s="1"/>
      <c r="FJ137" s="1"/>
      <c r="FK137" s="1"/>
    </row>
    <row r="138" ht="14.5" spans="1:167">
      <c r="A138" s="1"/>
      <c r="B138" s="1"/>
      <c r="C138" s="3"/>
      <c r="D138" s="3"/>
      <c r="E138" s="1"/>
      <c r="F138" s="1"/>
      <c r="G138" s="1"/>
      <c r="H138" s="1"/>
      <c r="I138" s="1"/>
      <c r="J138" s="1"/>
      <c r="K138" s="1"/>
      <c r="L138" s="1"/>
      <c r="M138" s="1"/>
      <c r="N138" s="1"/>
      <c r="O138" s="1"/>
      <c r="P138" s="1"/>
      <c r="Q138" s="1"/>
      <c r="R138" s="1"/>
      <c r="S138" s="1"/>
      <c r="T138" s="1"/>
      <c r="U138" s="1"/>
      <c r="V138" s="1"/>
      <c r="W138" s="1"/>
      <c r="Y138" s="1"/>
      <c r="Z138" s="1"/>
      <c r="AA138" s="3"/>
      <c r="AB138" s="3"/>
      <c r="AC138" s="1"/>
      <c r="AD138" s="1"/>
      <c r="AE138" s="1"/>
      <c r="AF138" s="1"/>
      <c r="AG138" s="1"/>
      <c r="AH138" s="1"/>
      <c r="AI138" s="1"/>
      <c r="AJ138" s="1"/>
      <c r="AK138" s="1"/>
      <c r="AL138" s="1"/>
      <c r="AM138" s="1"/>
      <c r="AN138" s="1"/>
      <c r="AO138" s="1"/>
      <c r="AP138" s="1"/>
      <c r="AQ138" s="1"/>
      <c r="AR138" s="1"/>
      <c r="AS138" s="1"/>
      <c r="AT138" s="1"/>
      <c r="AU138" s="1"/>
      <c r="AW138" s="1"/>
      <c r="AX138" s="1"/>
      <c r="AY138" s="3"/>
      <c r="AZ138" s="3"/>
      <c r="BA138" s="1"/>
      <c r="BB138" s="1"/>
      <c r="BC138" s="1"/>
      <c r="BD138" s="1"/>
      <c r="BE138" s="1"/>
      <c r="BF138" s="1"/>
      <c r="BG138" s="1"/>
      <c r="BH138" s="1"/>
      <c r="BI138" s="1"/>
      <c r="BJ138" s="1"/>
      <c r="BK138" s="1"/>
      <c r="BL138" s="1"/>
      <c r="BM138" s="1"/>
      <c r="BN138" s="1"/>
      <c r="BO138" s="1"/>
      <c r="BP138" s="1"/>
      <c r="BQ138" s="1"/>
      <c r="BR138" s="1"/>
      <c r="BS138" s="1"/>
      <c r="BU138" s="1"/>
      <c r="BV138" s="1"/>
      <c r="BW138" s="3"/>
      <c r="BX138" s="3"/>
      <c r="BY138" s="1"/>
      <c r="BZ138" s="1"/>
      <c r="CA138" s="1"/>
      <c r="CB138" s="1"/>
      <c r="CC138" s="1"/>
      <c r="CD138" s="1"/>
      <c r="CE138" s="1"/>
      <c r="CF138" s="1"/>
      <c r="CG138" s="1"/>
      <c r="CH138" s="1"/>
      <c r="CI138" s="1"/>
      <c r="CJ138" s="1"/>
      <c r="CK138" s="1"/>
      <c r="CL138" s="1"/>
      <c r="CM138" s="1"/>
      <c r="CN138" s="1"/>
      <c r="CO138" s="1"/>
      <c r="CP138" s="1"/>
      <c r="CQ138" s="1"/>
      <c r="CS138" s="1"/>
      <c r="CT138" s="1"/>
      <c r="CU138" s="3"/>
      <c r="CV138" s="3"/>
      <c r="CW138" s="1"/>
      <c r="CX138" s="1"/>
      <c r="CY138" s="1"/>
      <c r="CZ138" s="1"/>
      <c r="DA138" s="1"/>
      <c r="DB138" s="1"/>
      <c r="DC138" s="1"/>
      <c r="DD138" s="1"/>
      <c r="DE138" s="1"/>
      <c r="DF138" s="1"/>
      <c r="DG138" s="1"/>
      <c r="DH138" s="1"/>
      <c r="DI138" s="1"/>
      <c r="DJ138" s="1"/>
      <c r="DK138" s="1"/>
      <c r="DL138" s="1"/>
      <c r="DM138" s="1"/>
      <c r="DN138" s="1"/>
      <c r="DO138" s="1"/>
      <c r="DQ138" s="1"/>
      <c r="DR138" s="1"/>
      <c r="DS138" s="3"/>
      <c r="DT138" s="3"/>
      <c r="DU138" s="1"/>
      <c r="DV138" s="1"/>
      <c r="DW138" s="1"/>
      <c r="DX138" s="1"/>
      <c r="DY138" s="1"/>
      <c r="DZ138" s="1"/>
      <c r="EA138" s="1"/>
      <c r="EB138" s="1"/>
      <c r="EC138" s="1"/>
      <c r="ED138" s="1"/>
      <c r="EE138" s="1"/>
      <c r="EF138" s="1"/>
      <c r="EG138" s="1"/>
      <c r="EH138" s="1"/>
      <c r="EI138" s="1"/>
      <c r="EJ138" s="1"/>
      <c r="EK138" s="1"/>
      <c r="EL138" s="1"/>
      <c r="EM138" s="1"/>
      <c r="EO138" s="1"/>
      <c r="EP138" s="1"/>
      <c r="EQ138" s="3"/>
      <c r="ER138" s="3"/>
      <c r="ES138" s="1"/>
      <c r="ET138" s="1"/>
      <c r="EU138" s="1"/>
      <c r="EV138" s="1"/>
      <c r="EW138" s="1"/>
      <c r="EX138" s="1"/>
      <c r="EY138" s="1"/>
      <c r="EZ138" s="1"/>
      <c r="FA138" s="1"/>
      <c r="FB138" s="1"/>
      <c r="FC138" s="1"/>
      <c r="FD138" s="1"/>
      <c r="FE138" s="1"/>
      <c r="FF138" s="1"/>
      <c r="FG138" s="1"/>
      <c r="FH138" s="1"/>
      <c r="FI138" s="1"/>
      <c r="FJ138" s="1"/>
      <c r="FK138" s="1"/>
    </row>
    <row r="139" ht="14.5" spans="1:167">
      <c r="A139" s="1"/>
      <c r="B139" s="1"/>
      <c r="C139" s="3"/>
      <c r="D139" s="3"/>
      <c r="E139" s="1"/>
      <c r="F139" s="1"/>
      <c r="G139" s="1"/>
      <c r="H139" s="1"/>
      <c r="I139" s="1"/>
      <c r="J139" s="1"/>
      <c r="K139" s="1"/>
      <c r="L139" s="1"/>
      <c r="M139" s="1"/>
      <c r="N139" s="1"/>
      <c r="O139" s="1"/>
      <c r="P139" s="1"/>
      <c r="Q139" s="1"/>
      <c r="R139" s="1"/>
      <c r="S139" s="1"/>
      <c r="T139" s="1"/>
      <c r="U139" s="1"/>
      <c r="V139" s="1"/>
      <c r="W139" s="1"/>
      <c r="Y139" s="1"/>
      <c r="Z139" s="1"/>
      <c r="AA139" s="3"/>
      <c r="AB139" s="3"/>
      <c r="AC139" s="1"/>
      <c r="AD139" s="1"/>
      <c r="AE139" s="1"/>
      <c r="AF139" s="1"/>
      <c r="AG139" s="1"/>
      <c r="AH139" s="1"/>
      <c r="AI139" s="1"/>
      <c r="AJ139" s="1"/>
      <c r="AK139" s="1"/>
      <c r="AL139" s="1"/>
      <c r="AM139" s="1"/>
      <c r="AN139" s="1"/>
      <c r="AO139" s="1"/>
      <c r="AP139" s="1"/>
      <c r="AQ139" s="1"/>
      <c r="AR139" s="1"/>
      <c r="AS139" s="1"/>
      <c r="AT139" s="1"/>
      <c r="AU139" s="1"/>
      <c r="AW139" s="1"/>
      <c r="AX139" s="1"/>
      <c r="AY139" s="3"/>
      <c r="AZ139" s="3"/>
      <c r="BA139" s="1"/>
      <c r="BB139" s="1"/>
      <c r="BC139" s="1"/>
      <c r="BD139" s="1"/>
      <c r="BE139" s="1"/>
      <c r="BF139" s="1"/>
      <c r="BG139" s="1"/>
      <c r="BH139" s="1"/>
      <c r="BI139" s="1"/>
      <c r="BJ139" s="1"/>
      <c r="BK139" s="1"/>
      <c r="BL139" s="1"/>
      <c r="BM139" s="1"/>
      <c r="BN139" s="1"/>
      <c r="BO139" s="1"/>
      <c r="BP139" s="1"/>
      <c r="BQ139" s="1"/>
      <c r="BR139" s="1"/>
      <c r="BS139" s="1"/>
      <c r="BU139" s="1"/>
      <c r="BV139" s="1"/>
      <c r="BW139" s="3"/>
      <c r="BX139" s="3"/>
      <c r="BY139" s="1"/>
      <c r="BZ139" s="1"/>
      <c r="CA139" s="1"/>
      <c r="CB139" s="1"/>
      <c r="CC139" s="1"/>
      <c r="CD139" s="1"/>
      <c r="CE139" s="1"/>
      <c r="CF139" s="1"/>
      <c r="CG139" s="1"/>
      <c r="CH139" s="1"/>
      <c r="CI139" s="1"/>
      <c r="CJ139" s="1"/>
      <c r="CK139" s="1"/>
      <c r="CL139" s="1"/>
      <c r="CM139" s="1"/>
      <c r="CN139" s="1"/>
      <c r="CO139" s="1"/>
      <c r="CP139" s="1"/>
      <c r="CQ139" s="1"/>
      <c r="CS139" s="1"/>
      <c r="CT139" s="1"/>
      <c r="CU139" s="3"/>
      <c r="CV139" s="3"/>
      <c r="CW139" s="1"/>
      <c r="CX139" s="1"/>
      <c r="CY139" s="1"/>
      <c r="CZ139" s="1"/>
      <c r="DA139" s="1"/>
      <c r="DB139" s="1"/>
      <c r="DC139" s="1"/>
      <c r="DD139" s="1"/>
      <c r="DE139" s="1"/>
      <c r="DF139" s="1"/>
      <c r="DG139" s="1"/>
      <c r="DH139" s="1"/>
      <c r="DI139" s="1"/>
      <c r="DJ139" s="1"/>
      <c r="DK139" s="1"/>
      <c r="DL139" s="1"/>
      <c r="DM139" s="1"/>
      <c r="DN139" s="1"/>
      <c r="DO139" s="1"/>
      <c r="DQ139" s="1"/>
      <c r="DR139" s="1"/>
      <c r="DS139" s="3"/>
      <c r="DT139" s="3"/>
      <c r="DU139" s="1"/>
      <c r="DV139" s="1"/>
      <c r="DW139" s="1"/>
      <c r="DX139" s="1"/>
      <c r="DY139" s="1"/>
      <c r="DZ139" s="1"/>
      <c r="EA139" s="1"/>
      <c r="EB139" s="1"/>
      <c r="EC139" s="1"/>
      <c r="ED139" s="1"/>
      <c r="EE139" s="1"/>
      <c r="EF139" s="1"/>
      <c r="EG139" s="1"/>
      <c r="EH139" s="1"/>
      <c r="EI139" s="1"/>
      <c r="EJ139" s="1"/>
      <c r="EK139" s="1"/>
      <c r="EL139" s="1"/>
      <c r="EM139" s="1"/>
      <c r="EO139" s="1"/>
      <c r="EP139" s="1"/>
      <c r="EQ139" s="3"/>
      <c r="ER139" s="3"/>
      <c r="ES139" s="1"/>
      <c r="ET139" s="1"/>
      <c r="EU139" s="1"/>
      <c r="EV139" s="1"/>
      <c r="EW139" s="1"/>
      <c r="EX139" s="1"/>
      <c r="EY139" s="1"/>
      <c r="EZ139" s="1"/>
      <c r="FA139" s="1"/>
      <c r="FB139" s="1"/>
      <c r="FC139" s="1"/>
      <c r="FD139" s="1"/>
      <c r="FE139" s="1"/>
      <c r="FF139" s="1"/>
      <c r="FG139" s="1"/>
      <c r="FH139" s="1"/>
      <c r="FI139" s="1"/>
      <c r="FJ139" s="1"/>
      <c r="FK139" s="1"/>
    </row>
    <row r="140" ht="14.5" spans="1:167">
      <c r="A140" s="1"/>
      <c r="B140" s="1"/>
      <c r="C140" s="3"/>
      <c r="D140" s="3"/>
      <c r="E140" s="1"/>
      <c r="F140" s="1"/>
      <c r="G140" s="1"/>
      <c r="H140" s="1"/>
      <c r="I140" s="1"/>
      <c r="J140" s="1"/>
      <c r="K140" s="1"/>
      <c r="L140" s="1"/>
      <c r="M140" s="1"/>
      <c r="N140" s="1"/>
      <c r="O140" s="1"/>
      <c r="P140" s="1"/>
      <c r="Q140" s="1"/>
      <c r="R140" s="1"/>
      <c r="S140" s="1"/>
      <c r="T140" s="1"/>
      <c r="U140" s="1"/>
      <c r="V140" s="1"/>
      <c r="W140" s="1"/>
      <c r="Y140" s="1"/>
      <c r="Z140" s="1"/>
      <c r="AA140" s="3"/>
      <c r="AB140" s="3"/>
      <c r="AC140" s="1"/>
      <c r="AD140" s="1"/>
      <c r="AE140" s="1"/>
      <c r="AF140" s="1"/>
      <c r="AG140" s="1"/>
      <c r="AH140" s="1"/>
      <c r="AI140" s="1"/>
      <c r="AJ140" s="1"/>
      <c r="AK140" s="1"/>
      <c r="AL140" s="1"/>
      <c r="AM140" s="1"/>
      <c r="AN140" s="1"/>
      <c r="AO140" s="1"/>
      <c r="AP140" s="1"/>
      <c r="AQ140" s="1"/>
      <c r="AR140" s="1"/>
      <c r="AS140" s="1"/>
      <c r="AT140" s="1"/>
      <c r="AU140" s="1"/>
      <c r="AW140" s="1"/>
      <c r="AX140" s="1"/>
      <c r="AY140" s="3"/>
      <c r="AZ140" s="3"/>
      <c r="BA140" s="1"/>
      <c r="BB140" s="1"/>
      <c r="BC140" s="1"/>
      <c r="BD140" s="1"/>
      <c r="BE140" s="1"/>
      <c r="BF140" s="1"/>
      <c r="BG140" s="1"/>
      <c r="BH140" s="1"/>
      <c r="BI140" s="1"/>
      <c r="BJ140" s="1"/>
      <c r="BK140" s="1"/>
      <c r="BL140" s="1"/>
      <c r="BM140" s="1"/>
      <c r="BN140" s="1"/>
      <c r="BO140" s="1"/>
      <c r="BP140" s="1"/>
      <c r="BQ140" s="1"/>
      <c r="BR140" s="1"/>
      <c r="BS140" s="1"/>
      <c r="BU140" s="1"/>
      <c r="BV140" s="1"/>
      <c r="BW140" s="3"/>
      <c r="BX140" s="3"/>
      <c r="BY140" s="1"/>
      <c r="BZ140" s="1"/>
      <c r="CA140" s="1"/>
      <c r="CB140" s="1"/>
      <c r="CC140" s="1"/>
      <c r="CD140" s="1"/>
      <c r="CE140" s="1"/>
      <c r="CF140" s="1"/>
      <c r="CG140" s="1"/>
      <c r="CH140" s="1"/>
      <c r="CI140" s="1"/>
      <c r="CJ140" s="1"/>
      <c r="CK140" s="1"/>
      <c r="CL140" s="1"/>
      <c r="CM140" s="1"/>
      <c r="CN140" s="1"/>
      <c r="CO140" s="1"/>
      <c r="CP140" s="1"/>
      <c r="CQ140" s="1"/>
      <c r="CS140" s="1"/>
      <c r="CT140" s="1"/>
      <c r="CU140" s="3"/>
      <c r="CV140" s="3"/>
      <c r="CW140" s="1"/>
      <c r="CX140" s="1"/>
      <c r="CY140" s="1"/>
      <c r="CZ140" s="1"/>
      <c r="DA140" s="1"/>
      <c r="DB140" s="1"/>
      <c r="DC140" s="1"/>
      <c r="DD140" s="1"/>
      <c r="DE140" s="1"/>
      <c r="DF140" s="1"/>
      <c r="DG140" s="1"/>
      <c r="DH140" s="1"/>
      <c r="DI140" s="1"/>
      <c r="DJ140" s="1"/>
      <c r="DK140" s="1"/>
      <c r="DL140" s="1"/>
      <c r="DM140" s="1"/>
      <c r="DN140" s="1"/>
      <c r="DO140" s="1"/>
      <c r="DQ140" s="1"/>
      <c r="DR140" s="1"/>
      <c r="DS140" s="3"/>
      <c r="DT140" s="3"/>
      <c r="DU140" s="1"/>
      <c r="DV140" s="1"/>
      <c r="DW140" s="1"/>
      <c r="DX140" s="1"/>
      <c r="DY140" s="1"/>
      <c r="DZ140" s="1"/>
      <c r="EA140" s="1"/>
      <c r="EB140" s="1"/>
      <c r="EC140" s="1"/>
      <c r="ED140" s="1"/>
      <c r="EE140" s="1"/>
      <c r="EF140" s="1"/>
      <c r="EG140" s="1"/>
      <c r="EH140" s="1"/>
      <c r="EI140" s="1"/>
      <c r="EJ140" s="1"/>
      <c r="EK140" s="1"/>
      <c r="EL140" s="1"/>
      <c r="EM140" s="1"/>
      <c r="EO140" s="1"/>
      <c r="EP140" s="1"/>
      <c r="EQ140" s="3"/>
      <c r="ER140" s="3"/>
      <c r="ES140" s="1"/>
      <c r="ET140" s="1"/>
      <c r="EU140" s="1"/>
      <c r="EV140" s="1"/>
      <c r="EW140" s="1"/>
      <c r="EX140" s="1"/>
      <c r="EY140" s="1"/>
      <c r="EZ140" s="1"/>
      <c r="FA140" s="1"/>
      <c r="FB140" s="1"/>
      <c r="FC140" s="1"/>
      <c r="FD140" s="1"/>
      <c r="FE140" s="1"/>
      <c r="FF140" s="1"/>
      <c r="FG140" s="1"/>
      <c r="FH140" s="1"/>
      <c r="FI140" s="1"/>
      <c r="FJ140" s="1"/>
      <c r="FK140" s="1"/>
    </row>
    <row r="141" ht="14.5" spans="1:167">
      <c r="A141" s="1"/>
      <c r="B141" s="1"/>
      <c r="C141" s="3"/>
      <c r="D141" s="3"/>
      <c r="E141" s="1"/>
      <c r="F141" s="1"/>
      <c r="G141" s="1"/>
      <c r="H141" s="1"/>
      <c r="I141" s="1"/>
      <c r="J141" s="1"/>
      <c r="K141" s="1"/>
      <c r="L141" s="1"/>
      <c r="M141" s="1"/>
      <c r="N141" s="1"/>
      <c r="O141" s="1"/>
      <c r="P141" s="1"/>
      <c r="Q141" s="1"/>
      <c r="R141" s="1"/>
      <c r="S141" s="1"/>
      <c r="T141" s="1"/>
      <c r="U141" s="1"/>
      <c r="V141" s="1"/>
      <c r="W141" s="1"/>
      <c r="Y141" s="1"/>
      <c r="Z141" s="1"/>
      <c r="AA141" s="3"/>
      <c r="AB141" s="3"/>
      <c r="AC141" s="1"/>
      <c r="AD141" s="1"/>
      <c r="AE141" s="1"/>
      <c r="AF141" s="1"/>
      <c r="AG141" s="1"/>
      <c r="AH141" s="1"/>
      <c r="AI141" s="1"/>
      <c r="AJ141" s="1"/>
      <c r="AK141" s="1"/>
      <c r="AL141" s="1"/>
      <c r="AM141" s="1"/>
      <c r="AN141" s="1"/>
      <c r="AO141" s="1"/>
      <c r="AP141" s="1"/>
      <c r="AQ141" s="1"/>
      <c r="AR141" s="1"/>
      <c r="AS141" s="1"/>
      <c r="AT141" s="1"/>
      <c r="AU141" s="1"/>
      <c r="AW141" s="1"/>
      <c r="AX141" s="1"/>
      <c r="AY141" s="3"/>
      <c r="AZ141" s="3"/>
      <c r="BA141" s="1"/>
      <c r="BB141" s="1"/>
      <c r="BC141" s="1"/>
      <c r="BD141" s="1"/>
      <c r="BE141" s="1"/>
      <c r="BF141" s="1"/>
      <c r="BG141" s="1"/>
      <c r="BH141" s="1"/>
      <c r="BI141" s="1"/>
      <c r="BJ141" s="1"/>
      <c r="BK141" s="1"/>
      <c r="BL141" s="1"/>
      <c r="BM141" s="1"/>
      <c r="BN141" s="1"/>
      <c r="BO141" s="1"/>
      <c r="BP141" s="1"/>
      <c r="BQ141" s="1"/>
      <c r="BR141" s="1"/>
      <c r="BS141" s="1"/>
      <c r="BU141" s="1"/>
      <c r="BV141" s="1"/>
      <c r="BW141" s="3"/>
      <c r="BX141" s="3"/>
      <c r="BY141" s="1"/>
      <c r="BZ141" s="1"/>
      <c r="CA141" s="1"/>
      <c r="CB141" s="1"/>
      <c r="CC141" s="1"/>
      <c r="CD141" s="1"/>
      <c r="CE141" s="1"/>
      <c r="CF141" s="1"/>
      <c r="CG141" s="1"/>
      <c r="CH141" s="1"/>
      <c r="CI141" s="1"/>
      <c r="CJ141" s="1"/>
      <c r="CK141" s="1"/>
      <c r="CL141" s="1"/>
      <c r="CM141" s="1"/>
      <c r="CN141" s="1"/>
      <c r="CO141" s="1"/>
      <c r="CP141" s="1"/>
      <c r="CQ141" s="1"/>
      <c r="CS141" s="1"/>
      <c r="CT141" s="1"/>
      <c r="CU141" s="3"/>
      <c r="CV141" s="3"/>
      <c r="CW141" s="1"/>
      <c r="CX141" s="1"/>
      <c r="CY141" s="1"/>
      <c r="CZ141" s="1"/>
      <c r="DA141" s="1"/>
      <c r="DB141" s="1"/>
      <c r="DC141" s="1"/>
      <c r="DD141" s="1"/>
      <c r="DE141" s="1"/>
      <c r="DF141" s="1"/>
      <c r="DG141" s="1"/>
      <c r="DH141" s="1"/>
      <c r="DI141" s="1"/>
      <c r="DJ141" s="1"/>
      <c r="DK141" s="1"/>
      <c r="DL141" s="1"/>
      <c r="DM141" s="1"/>
      <c r="DN141" s="1"/>
      <c r="DO141" s="1"/>
      <c r="DQ141" s="1"/>
      <c r="DR141" s="1"/>
      <c r="DS141" s="3"/>
      <c r="DT141" s="3"/>
      <c r="DU141" s="1"/>
      <c r="DV141" s="1"/>
      <c r="DW141" s="1"/>
      <c r="DX141" s="1"/>
      <c r="DY141" s="1"/>
      <c r="DZ141" s="1"/>
      <c r="EA141" s="1"/>
      <c r="EB141" s="1"/>
      <c r="EC141" s="1"/>
      <c r="ED141" s="1"/>
      <c r="EE141" s="1"/>
      <c r="EF141" s="1"/>
      <c r="EG141" s="1"/>
      <c r="EH141" s="1"/>
      <c r="EI141" s="1"/>
      <c r="EJ141" s="1"/>
      <c r="EK141" s="1"/>
      <c r="EL141" s="1"/>
      <c r="EM141" s="1"/>
      <c r="EO141" s="1"/>
      <c r="EP141" s="1"/>
      <c r="EQ141" s="3"/>
      <c r="ER141" s="3"/>
      <c r="ES141" s="1"/>
      <c r="ET141" s="1"/>
      <c r="EU141" s="1"/>
      <c r="EV141" s="1"/>
      <c r="EW141" s="1"/>
      <c r="EX141" s="1"/>
      <c r="EY141" s="1"/>
      <c r="EZ141" s="1"/>
      <c r="FA141" s="1"/>
      <c r="FB141" s="1"/>
      <c r="FC141" s="1"/>
      <c r="FD141" s="1"/>
      <c r="FE141" s="1"/>
      <c r="FF141" s="1"/>
      <c r="FG141" s="1"/>
      <c r="FH141" s="1"/>
      <c r="FI141" s="1"/>
      <c r="FJ141" s="1"/>
      <c r="FK141" s="1"/>
    </row>
    <row r="142" ht="14.5" spans="1:167">
      <c r="A142" s="1"/>
      <c r="B142" s="1"/>
      <c r="C142" s="3"/>
      <c r="D142" s="3"/>
      <c r="E142" s="1"/>
      <c r="F142" s="1"/>
      <c r="G142" s="1"/>
      <c r="H142" s="1"/>
      <c r="I142" s="1"/>
      <c r="J142" s="1"/>
      <c r="K142" s="1"/>
      <c r="L142" s="1"/>
      <c r="M142" s="1"/>
      <c r="N142" s="1"/>
      <c r="O142" s="1"/>
      <c r="P142" s="1"/>
      <c r="Q142" s="1"/>
      <c r="R142" s="1"/>
      <c r="S142" s="1"/>
      <c r="T142" s="1"/>
      <c r="U142" s="1"/>
      <c r="V142" s="1"/>
      <c r="W142" s="1"/>
      <c r="Y142" s="1"/>
      <c r="Z142" s="1"/>
      <c r="AA142" s="3"/>
      <c r="AB142" s="3"/>
      <c r="AC142" s="1"/>
      <c r="AD142" s="1"/>
      <c r="AE142" s="1"/>
      <c r="AF142" s="1"/>
      <c r="AG142" s="1"/>
      <c r="AH142" s="1"/>
      <c r="AI142" s="1"/>
      <c r="AJ142" s="1"/>
      <c r="AK142" s="1"/>
      <c r="AL142" s="1"/>
      <c r="AM142" s="1"/>
      <c r="AN142" s="1"/>
      <c r="AO142" s="1"/>
      <c r="AP142" s="1"/>
      <c r="AQ142" s="1"/>
      <c r="AR142" s="1"/>
      <c r="AS142" s="1"/>
      <c r="AT142" s="1"/>
      <c r="AU142" s="1"/>
      <c r="AW142" s="1"/>
      <c r="AX142" s="1"/>
      <c r="AY142" s="3"/>
      <c r="AZ142" s="3"/>
      <c r="BA142" s="1"/>
      <c r="BB142" s="1"/>
      <c r="BC142" s="1"/>
      <c r="BD142" s="1"/>
      <c r="BE142" s="1"/>
      <c r="BF142" s="1"/>
      <c r="BG142" s="1"/>
      <c r="BH142" s="1"/>
      <c r="BI142" s="1"/>
      <c r="BJ142" s="1"/>
      <c r="BK142" s="1"/>
      <c r="BL142" s="1"/>
      <c r="BM142" s="1"/>
      <c r="BN142" s="1"/>
      <c r="BO142" s="1"/>
      <c r="BP142" s="1"/>
      <c r="BQ142" s="1"/>
      <c r="BR142" s="1"/>
      <c r="BS142" s="1"/>
      <c r="BU142" s="1"/>
      <c r="BV142" s="1"/>
      <c r="BW142" s="3"/>
      <c r="BX142" s="3"/>
      <c r="BY142" s="1"/>
      <c r="BZ142" s="1"/>
      <c r="CA142" s="1"/>
      <c r="CB142" s="1"/>
      <c r="CC142" s="1"/>
      <c r="CD142" s="1"/>
      <c r="CE142" s="1"/>
      <c r="CF142" s="1"/>
      <c r="CG142" s="1"/>
      <c r="CH142" s="1"/>
      <c r="CI142" s="1"/>
      <c r="CJ142" s="1"/>
      <c r="CK142" s="1"/>
      <c r="CL142" s="1"/>
      <c r="CM142" s="1"/>
      <c r="CN142" s="1"/>
      <c r="CO142" s="1"/>
      <c r="CP142" s="1"/>
      <c r="CQ142" s="1"/>
      <c r="CS142" s="1"/>
      <c r="CT142" s="1"/>
      <c r="CU142" s="3"/>
      <c r="CV142" s="3"/>
      <c r="CW142" s="1"/>
      <c r="CX142" s="1"/>
      <c r="CY142" s="1"/>
      <c r="CZ142" s="1"/>
      <c r="DA142" s="1"/>
      <c r="DB142" s="1"/>
      <c r="DC142" s="1"/>
      <c r="DD142" s="1"/>
      <c r="DE142" s="1"/>
      <c r="DF142" s="1"/>
      <c r="DG142" s="1"/>
      <c r="DH142" s="1"/>
      <c r="DI142" s="1"/>
      <c r="DJ142" s="1"/>
      <c r="DK142" s="1"/>
      <c r="DL142" s="1"/>
      <c r="DM142" s="1"/>
      <c r="DN142" s="1"/>
      <c r="DO142" s="1"/>
      <c r="DQ142" s="1"/>
      <c r="DR142" s="1"/>
      <c r="DS142" s="3"/>
      <c r="DT142" s="3"/>
      <c r="DU142" s="1"/>
      <c r="DV142" s="1"/>
      <c r="DW142" s="1"/>
      <c r="DX142" s="1"/>
      <c r="DY142" s="1"/>
      <c r="DZ142" s="1"/>
      <c r="EA142" s="1"/>
      <c r="EB142" s="1"/>
      <c r="EC142" s="1"/>
      <c r="ED142" s="1"/>
      <c r="EE142" s="1"/>
      <c r="EF142" s="1"/>
      <c r="EG142" s="1"/>
      <c r="EH142" s="1"/>
      <c r="EI142" s="1"/>
      <c r="EJ142" s="1"/>
      <c r="EK142" s="1"/>
      <c r="EL142" s="1"/>
      <c r="EM142" s="1"/>
      <c r="EO142" s="1"/>
      <c r="EP142" s="1"/>
      <c r="EQ142" s="3"/>
      <c r="ER142" s="3"/>
      <c r="ES142" s="1"/>
      <c r="ET142" s="1"/>
      <c r="EU142" s="1"/>
      <c r="EV142" s="1"/>
      <c r="EW142" s="1"/>
      <c r="EX142" s="1"/>
      <c r="EY142" s="1"/>
      <c r="EZ142" s="1"/>
      <c r="FA142" s="1"/>
      <c r="FB142" s="1"/>
      <c r="FC142" s="1"/>
      <c r="FD142" s="1"/>
      <c r="FE142" s="1"/>
      <c r="FF142" s="1"/>
      <c r="FG142" s="1"/>
      <c r="FH142" s="1"/>
      <c r="FI142" s="1"/>
      <c r="FJ142" s="1"/>
      <c r="FK142" s="1"/>
    </row>
    <row r="143" ht="14.5" spans="1:167">
      <c r="A143" s="1"/>
      <c r="B143" s="1"/>
      <c r="C143" s="3"/>
      <c r="D143" s="3"/>
      <c r="E143" s="1"/>
      <c r="F143" s="1"/>
      <c r="G143" s="1"/>
      <c r="H143" s="1"/>
      <c r="I143" s="1"/>
      <c r="J143" s="1"/>
      <c r="K143" s="1"/>
      <c r="L143" s="1"/>
      <c r="M143" s="1"/>
      <c r="N143" s="1"/>
      <c r="O143" s="1"/>
      <c r="P143" s="1"/>
      <c r="Q143" s="1"/>
      <c r="R143" s="1"/>
      <c r="S143" s="1"/>
      <c r="T143" s="1"/>
      <c r="U143" s="1"/>
      <c r="V143" s="1"/>
      <c r="W143" s="1"/>
      <c r="Y143" s="1"/>
      <c r="Z143" s="1"/>
      <c r="AA143" s="3"/>
      <c r="AB143" s="3"/>
      <c r="AC143" s="1"/>
      <c r="AD143" s="1"/>
      <c r="AE143" s="1"/>
      <c r="AF143" s="1"/>
      <c r="AG143" s="1"/>
      <c r="AH143" s="1"/>
      <c r="AI143" s="1"/>
      <c r="AJ143" s="1"/>
      <c r="AK143" s="1"/>
      <c r="AL143" s="1"/>
      <c r="AM143" s="1"/>
      <c r="AN143" s="1"/>
      <c r="AO143" s="1"/>
      <c r="AP143" s="1"/>
      <c r="AQ143" s="1"/>
      <c r="AR143" s="1"/>
      <c r="AS143" s="1"/>
      <c r="AT143" s="1"/>
      <c r="AU143" s="1"/>
      <c r="AW143" s="1"/>
      <c r="AX143" s="1"/>
      <c r="AY143" s="3"/>
      <c r="AZ143" s="3"/>
      <c r="BA143" s="1"/>
      <c r="BB143" s="1"/>
      <c r="BC143" s="1"/>
      <c r="BD143" s="1"/>
      <c r="BE143" s="1"/>
      <c r="BF143" s="1"/>
      <c r="BG143" s="1"/>
      <c r="BH143" s="1"/>
      <c r="BI143" s="1"/>
      <c r="BJ143" s="1"/>
      <c r="BK143" s="1"/>
      <c r="BL143" s="1"/>
      <c r="BM143" s="1"/>
      <c r="BN143" s="1"/>
      <c r="BO143" s="1"/>
      <c r="BP143" s="1"/>
      <c r="BQ143" s="1"/>
      <c r="BR143" s="1"/>
      <c r="BS143" s="1"/>
      <c r="BU143" s="1"/>
      <c r="BV143" s="1"/>
      <c r="BW143" s="3"/>
      <c r="BX143" s="3"/>
      <c r="BY143" s="1"/>
      <c r="BZ143" s="1"/>
      <c r="CA143" s="1"/>
      <c r="CB143" s="1"/>
      <c r="CC143" s="1"/>
      <c r="CD143" s="1"/>
      <c r="CE143" s="1"/>
      <c r="CF143" s="1"/>
      <c r="CG143" s="1"/>
      <c r="CH143" s="1"/>
      <c r="CI143" s="1"/>
      <c r="CJ143" s="1"/>
      <c r="CK143" s="1"/>
      <c r="CL143" s="1"/>
      <c r="CM143" s="1"/>
      <c r="CN143" s="1"/>
      <c r="CO143" s="1"/>
      <c r="CP143" s="1"/>
      <c r="CQ143" s="1"/>
      <c r="CS143" s="1"/>
      <c r="CT143" s="1"/>
      <c r="CU143" s="3"/>
      <c r="CV143" s="3"/>
      <c r="CW143" s="1"/>
      <c r="CX143" s="1"/>
      <c r="CY143" s="1"/>
      <c r="CZ143" s="1"/>
      <c r="DA143" s="1"/>
      <c r="DB143" s="1"/>
      <c r="DC143" s="1"/>
      <c r="DD143" s="1"/>
      <c r="DE143" s="1"/>
      <c r="DF143" s="1"/>
      <c r="DG143" s="1"/>
      <c r="DH143" s="1"/>
      <c r="DI143" s="1"/>
      <c r="DJ143" s="1"/>
      <c r="DK143" s="1"/>
      <c r="DL143" s="1"/>
      <c r="DM143" s="1"/>
      <c r="DN143" s="1"/>
      <c r="DO143" s="1"/>
      <c r="DQ143" s="1"/>
      <c r="DR143" s="1"/>
      <c r="DS143" s="3"/>
      <c r="DT143" s="3"/>
      <c r="DU143" s="1"/>
      <c r="DV143" s="1"/>
      <c r="DW143" s="1"/>
      <c r="DX143" s="1"/>
      <c r="DY143" s="1"/>
      <c r="DZ143" s="1"/>
      <c r="EA143" s="1"/>
      <c r="EB143" s="1"/>
      <c r="EC143" s="1"/>
      <c r="ED143" s="1"/>
      <c r="EE143" s="1"/>
      <c r="EF143" s="1"/>
      <c r="EG143" s="1"/>
      <c r="EH143" s="1"/>
      <c r="EI143" s="1"/>
      <c r="EJ143" s="1"/>
      <c r="EK143" s="1"/>
      <c r="EL143" s="1"/>
      <c r="EM143" s="1"/>
      <c r="EO143" s="1"/>
      <c r="EP143" s="1"/>
      <c r="EQ143" s="3"/>
      <c r="ER143" s="3"/>
      <c r="ES143" s="1"/>
      <c r="ET143" s="1"/>
      <c r="EU143" s="1"/>
      <c r="EV143" s="1"/>
      <c r="EW143" s="1"/>
      <c r="EX143" s="1"/>
      <c r="EY143" s="1"/>
      <c r="EZ143" s="1"/>
      <c r="FA143" s="1"/>
      <c r="FB143" s="1"/>
      <c r="FC143" s="1"/>
      <c r="FD143" s="1"/>
      <c r="FE143" s="1"/>
      <c r="FF143" s="1"/>
      <c r="FG143" s="1"/>
      <c r="FH143" s="1"/>
      <c r="FI143" s="1"/>
      <c r="FJ143" s="1"/>
      <c r="FK143" s="1"/>
    </row>
    <row r="144" ht="14.5" spans="1:167">
      <c r="A144" s="1"/>
      <c r="B144" s="1"/>
      <c r="C144" s="3"/>
      <c r="D144" s="3"/>
      <c r="E144" s="1"/>
      <c r="F144" s="1"/>
      <c r="G144" s="1"/>
      <c r="H144" s="1"/>
      <c r="I144" s="1"/>
      <c r="J144" s="1"/>
      <c r="K144" s="1"/>
      <c r="L144" s="1"/>
      <c r="M144" s="1"/>
      <c r="N144" s="1"/>
      <c r="O144" s="1"/>
      <c r="P144" s="1"/>
      <c r="Q144" s="1"/>
      <c r="R144" s="1"/>
      <c r="S144" s="1"/>
      <c r="T144" s="1"/>
      <c r="U144" s="1"/>
      <c r="V144" s="1"/>
      <c r="W144" s="1"/>
      <c r="Y144" s="1"/>
      <c r="Z144" s="1"/>
      <c r="AA144" s="3"/>
      <c r="AB144" s="3"/>
      <c r="AC144" s="1"/>
      <c r="AD144" s="1"/>
      <c r="AE144" s="1"/>
      <c r="AF144" s="1"/>
      <c r="AG144" s="1"/>
      <c r="AH144" s="1"/>
      <c r="AI144" s="1"/>
      <c r="AJ144" s="1"/>
      <c r="AK144" s="1"/>
      <c r="AL144" s="1"/>
      <c r="AM144" s="1"/>
      <c r="AN144" s="1"/>
      <c r="AO144" s="1"/>
      <c r="AP144" s="1"/>
      <c r="AQ144" s="1"/>
      <c r="AR144" s="1"/>
      <c r="AS144" s="1"/>
      <c r="AT144" s="1"/>
      <c r="AU144" s="1"/>
      <c r="AW144" s="1"/>
      <c r="AX144" s="1"/>
      <c r="AY144" s="3"/>
      <c r="AZ144" s="3"/>
      <c r="BA144" s="1"/>
      <c r="BB144" s="1"/>
      <c r="BC144" s="1"/>
      <c r="BD144" s="1"/>
      <c r="BE144" s="1"/>
      <c r="BF144" s="1"/>
      <c r="BG144" s="1"/>
      <c r="BH144" s="1"/>
      <c r="BI144" s="1"/>
      <c r="BJ144" s="1"/>
      <c r="BK144" s="1"/>
      <c r="BL144" s="1"/>
      <c r="BM144" s="1"/>
      <c r="BN144" s="1"/>
      <c r="BO144" s="1"/>
      <c r="BP144" s="1"/>
      <c r="BQ144" s="1"/>
      <c r="BR144" s="1"/>
      <c r="BS144" s="1"/>
      <c r="BU144" s="1"/>
      <c r="BV144" s="1"/>
      <c r="BW144" s="3"/>
      <c r="BX144" s="3"/>
      <c r="BY144" s="1"/>
      <c r="BZ144" s="1"/>
      <c r="CA144" s="1"/>
      <c r="CB144" s="1"/>
      <c r="CC144" s="1"/>
      <c r="CD144" s="1"/>
      <c r="CE144" s="1"/>
      <c r="CF144" s="1"/>
      <c r="CG144" s="1"/>
      <c r="CH144" s="1"/>
      <c r="CI144" s="1"/>
      <c r="CJ144" s="1"/>
      <c r="CK144" s="1"/>
      <c r="CL144" s="1"/>
      <c r="CM144" s="1"/>
      <c r="CN144" s="1"/>
      <c r="CO144" s="1"/>
      <c r="CP144" s="1"/>
      <c r="CQ144" s="1"/>
      <c r="CS144" s="1"/>
      <c r="CT144" s="1"/>
      <c r="CU144" s="3"/>
      <c r="CV144" s="3"/>
      <c r="CW144" s="1"/>
      <c r="CX144" s="1"/>
      <c r="CY144" s="1"/>
      <c r="CZ144" s="1"/>
      <c r="DA144" s="1"/>
      <c r="DB144" s="1"/>
      <c r="DC144" s="1"/>
      <c r="DD144" s="1"/>
      <c r="DE144" s="1"/>
      <c r="DF144" s="1"/>
      <c r="DG144" s="1"/>
      <c r="DH144" s="1"/>
      <c r="DI144" s="1"/>
      <c r="DJ144" s="1"/>
      <c r="DK144" s="1"/>
      <c r="DL144" s="1"/>
      <c r="DM144" s="1"/>
      <c r="DN144" s="1"/>
      <c r="DO144" s="1"/>
      <c r="DQ144" s="1"/>
      <c r="DR144" s="1"/>
      <c r="DS144" s="3"/>
      <c r="DT144" s="3"/>
      <c r="DU144" s="1"/>
      <c r="DV144" s="1"/>
      <c r="DW144" s="1"/>
      <c r="DX144" s="1"/>
      <c r="DY144" s="1"/>
      <c r="DZ144" s="1"/>
      <c r="EA144" s="1"/>
      <c r="EB144" s="1"/>
      <c r="EC144" s="1"/>
      <c r="ED144" s="1"/>
      <c r="EE144" s="1"/>
      <c r="EF144" s="1"/>
      <c r="EG144" s="1"/>
      <c r="EH144" s="1"/>
      <c r="EI144" s="1"/>
      <c r="EJ144" s="1"/>
      <c r="EK144" s="1"/>
      <c r="EL144" s="1"/>
      <c r="EM144" s="1"/>
      <c r="EO144" s="1"/>
      <c r="EP144" s="1"/>
      <c r="EQ144" s="3"/>
      <c r="ER144" s="3"/>
      <c r="ES144" s="1"/>
      <c r="ET144" s="1"/>
      <c r="EU144" s="1"/>
      <c r="EV144" s="1"/>
      <c r="EW144" s="1"/>
      <c r="EX144" s="1"/>
      <c r="EY144" s="1"/>
      <c r="EZ144" s="1"/>
      <c r="FA144" s="1"/>
      <c r="FB144" s="1"/>
      <c r="FC144" s="1"/>
      <c r="FD144" s="1"/>
      <c r="FE144" s="1"/>
      <c r="FF144" s="1"/>
      <c r="FG144" s="1"/>
      <c r="FH144" s="1"/>
      <c r="FI144" s="1"/>
      <c r="FJ144" s="1"/>
      <c r="FK144" s="1"/>
    </row>
    <row r="145" ht="14.5" spans="1:167">
      <c r="A145" s="1"/>
      <c r="B145" s="1"/>
      <c r="C145" s="3"/>
      <c r="D145" s="3"/>
      <c r="E145" s="1"/>
      <c r="F145" s="1"/>
      <c r="G145" s="1"/>
      <c r="H145" s="1"/>
      <c r="I145" s="1"/>
      <c r="J145" s="1"/>
      <c r="K145" s="1"/>
      <c r="L145" s="1"/>
      <c r="M145" s="1"/>
      <c r="N145" s="1"/>
      <c r="O145" s="1"/>
      <c r="P145" s="1"/>
      <c r="Q145" s="1"/>
      <c r="R145" s="1"/>
      <c r="S145" s="1"/>
      <c r="T145" s="1"/>
      <c r="U145" s="1"/>
      <c r="V145" s="1"/>
      <c r="W145" s="1"/>
      <c r="Y145" s="1"/>
      <c r="Z145" s="1"/>
      <c r="AA145" s="3"/>
      <c r="AB145" s="3"/>
      <c r="AC145" s="1"/>
      <c r="AD145" s="1"/>
      <c r="AE145" s="1"/>
      <c r="AF145" s="1"/>
      <c r="AG145" s="1"/>
      <c r="AH145" s="1"/>
      <c r="AI145" s="1"/>
      <c r="AJ145" s="1"/>
      <c r="AK145" s="1"/>
      <c r="AL145" s="1"/>
      <c r="AM145" s="1"/>
      <c r="AN145" s="1"/>
      <c r="AO145" s="1"/>
      <c r="AP145" s="1"/>
      <c r="AQ145" s="1"/>
      <c r="AR145" s="1"/>
      <c r="AS145" s="1"/>
      <c r="AT145" s="1"/>
      <c r="AU145" s="1"/>
      <c r="AW145" s="1"/>
      <c r="AX145" s="1"/>
      <c r="AY145" s="3"/>
      <c r="AZ145" s="3"/>
      <c r="BA145" s="1"/>
      <c r="BB145" s="1"/>
      <c r="BC145" s="1"/>
      <c r="BD145" s="1"/>
      <c r="BE145" s="1"/>
      <c r="BF145" s="1"/>
      <c r="BG145" s="1"/>
      <c r="BH145" s="1"/>
      <c r="BI145" s="1"/>
      <c r="BJ145" s="1"/>
      <c r="BK145" s="1"/>
      <c r="BL145" s="1"/>
      <c r="BM145" s="1"/>
      <c r="BN145" s="1"/>
      <c r="BO145" s="1"/>
      <c r="BP145" s="1"/>
      <c r="BQ145" s="1"/>
      <c r="BR145" s="1"/>
      <c r="BS145" s="1"/>
      <c r="BU145" s="1"/>
      <c r="BV145" s="1"/>
      <c r="BW145" s="3"/>
      <c r="BX145" s="3"/>
      <c r="BY145" s="1"/>
      <c r="BZ145" s="1"/>
      <c r="CA145" s="1"/>
      <c r="CB145" s="1"/>
      <c r="CC145" s="1"/>
      <c r="CD145" s="1"/>
      <c r="CE145" s="1"/>
      <c r="CF145" s="1"/>
      <c r="CG145" s="1"/>
      <c r="CH145" s="1"/>
      <c r="CI145" s="1"/>
      <c r="CJ145" s="1"/>
      <c r="CK145" s="1"/>
      <c r="CL145" s="1"/>
      <c r="CM145" s="1"/>
      <c r="CN145" s="1"/>
      <c r="CO145" s="1"/>
      <c r="CP145" s="1"/>
      <c r="CQ145" s="1"/>
      <c r="CS145" s="1"/>
      <c r="CT145" s="1"/>
      <c r="CU145" s="3"/>
      <c r="CV145" s="3"/>
      <c r="CW145" s="1"/>
      <c r="CX145" s="1"/>
      <c r="CY145" s="1"/>
      <c r="CZ145" s="1"/>
      <c r="DA145" s="1"/>
      <c r="DB145" s="1"/>
      <c r="DC145" s="1"/>
      <c r="DD145" s="1"/>
      <c r="DE145" s="1"/>
      <c r="DF145" s="1"/>
      <c r="DG145" s="1"/>
      <c r="DH145" s="1"/>
      <c r="DI145" s="1"/>
      <c r="DJ145" s="1"/>
      <c r="DK145" s="1"/>
      <c r="DL145" s="1"/>
      <c r="DM145" s="1"/>
      <c r="DN145" s="1"/>
      <c r="DO145" s="1"/>
      <c r="DQ145" s="1"/>
      <c r="DR145" s="1"/>
      <c r="DS145" s="3"/>
      <c r="DT145" s="3"/>
      <c r="DU145" s="1"/>
      <c r="DV145" s="1"/>
      <c r="DW145" s="1"/>
      <c r="DX145" s="1"/>
      <c r="DY145" s="1"/>
      <c r="DZ145" s="1"/>
      <c r="EA145" s="1"/>
      <c r="EB145" s="1"/>
      <c r="EC145" s="1"/>
      <c r="ED145" s="1"/>
      <c r="EE145" s="1"/>
      <c r="EF145" s="1"/>
      <c r="EG145" s="1"/>
      <c r="EH145" s="1"/>
      <c r="EI145" s="1"/>
      <c r="EJ145" s="1"/>
      <c r="EK145" s="1"/>
      <c r="EL145" s="1"/>
      <c r="EM145" s="1"/>
      <c r="EO145" s="1"/>
      <c r="EP145" s="1"/>
      <c r="EQ145" s="3"/>
      <c r="ER145" s="3"/>
      <c r="ES145" s="1"/>
      <c r="ET145" s="1"/>
      <c r="EU145" s="1"/>
      <c r="EV145" s="1"/>
      <c r="EW145" s="1"/>
      <c r="EX145" s="1"/>
      <c r="EY145" s="1"/>
      <c r="EZ145" s="1"/>
      <c r="FA145" s="1"/>
      <c r="FB145" s="1"/>
      <c r="FC145" s="1"/>
      <c r="FD145" s="1"/>
      <c r="FE145" s="1"/>
      <c r="FF145" s="1"/>
      <c r="FG145" s="1"/>
      <c r="FH145" s="1"/>
      <c r="FI145" s="1"/>
      <c r="FJ145" s="1"/>
      <c r="FK145" s="1"/>
    </row>
    <row r="146" ht="14.5" spans="1:167">
      <c r="A146" s="1"/>
      <c r="B146" s="1"/>
      <c r="C146" s="3"/>
      <c r="D146" s="3"/>
      <c r="E146" s="1"/>
      <c r="F146" s="1"/>
      <c r="G146" s="1"/>
      <c r="H146" s="1"/>
      <c r="I146" s="1"/>
      <c r="J146" s="1"/>
      <c r="K146" s="1"/>
      <c r="L146" s="1"/>
      <c r="M146" s="1"/>
      <c r="N146" s="1"/>
      <c r="O146" s="1"/>
      <c r="P146" s="1"/>
      <c r="Q146" s="1"/>
      <c r="R146" s="1"/>
      <c r="S146" s="1"/>
      <c r="T146" s="1"/>
      <c r="U146" s="1"/>
      <c r="V146" s="1"/>
      <c r="W146" s="1"/>
      <c r="Y146" s="1"/>
      <c r="Z146" s="1"/>
      <c r="AA146" s="3"/>
      <c r="AB146" s="3"/>
      <c r="AC146" s="1"/>
      <c r="AD146" s="1"/>
      <c r="AE146" s="1"/>
      <c r="AF146" s="1"/>
      <c r="AG146" s="1"/>
      <c r="AH146" s="1"/>
      <c r="AI146" s="1"/>
      <c r="AJ146" s="1"/>
      <c r="AK146" s="1"/>
      <c r="AL146" s="1"/>
      <c r="AM146" s="1"/>
      <c r="AN146" s="1"/>
      <c r="AO146" s="1"/>
      <c r="AP146" s="1"/>
      <c r="AQ146" s="1"/>
      <c r="AR146" s="1"/>
      <c r="AS146" s="1"/>
      <c r="AT146" s="1"/>
      <c r="AU146" s="1"/>
      <c r="AW146" s="1"/>
      <c r="AX146" s="1"/>
      <c r="AY146" s="3"/>
      <c r="AZ146" s="3"/>
      <c r="BA146" s="1"/>
      <c r="BB146" s="1"/>
      <c r="BC146" s="1"/>
      <c r="BD146" s="1"/>
      <c r="BE146" s="1"/>
      <c r="BF146" s="1"/>
      <c r="BG146" s="1"/>
      <c r="BH146" s="1"/>
      <c r="BI146" s="1"/>
      <c r="BJ146" s="1"/>
      <c r="BK146" s="1"/>
      <c r="BL146" s="1"/>
      <c r="BM146" s="1"/>
      <c r="BN146" s="1"/>
      <c r="BO146" s="1"/>
      <c r="BP146" s="1"/>
      <c r="BQ146" s="1"/>
      <c r="BR146" s="1"/>
      <c r="BS146" s="1"/>
      <c r="BU146" s="1"/>
      <c r="BV146" s="1"/>
      <c r="BW146" s="3"/>
      <c r="BX146" s="3"/>
      <c r="BY146" s="1"/>
      <c r="BZ146" s="1"/>
      <c r="CA146" s="1"/>
      <c r="CB146" s="1"/>
      <c r="CC146" s="1"/>
      <c r="CD146" s="1"/>
      <c r="CE146" s="1"/>
      <c r="CF146" s="1"/>
      <c r="CG146" s="1"/>
      <c r="CH146" s="1"/>
      <c r="CI146" s="1"/>
      <c r="CJ146" s="1"/>
      <c r="CK146" s="1"/>
      <c r="CL146" s="1"/>
      <c r="CM146" s="1"/>
      <c r="CN146" s="1"/>
      <c r="CO146" s="1"/>
      <c r="CP146" s="1"/>
      <c r="CQ146" s="1"/>
      <c r="CS146" s="1"/>
      <c r="CT146" s="1"/>
      <c r="CU146" s="3"/>
      <c r="CV146" s="3"/>
      <c r="CW146" s="1"/>
      <c r="CX146" s="1"/>
      <c r="CY146" s="1"/>
      <c r="CZ146" s="1"/>
      <c r="DA146" s="1"/>
      <c r="DB146" s="1"/>
      <c r="DC146" s="1"/>
      <c r="DD146" s="1"/>
      <c r="DE146" s="1"/>
      <c r="DF146" s="1"/>
      <c r="DG146" s="1"/>
      <c r="DH146" s="1"/>
      <c r="DI146" s="1"/>
      <c r="DJ146" s="1"/>
      <c r="DK146" s="1"/>
      <c r="DL146" s="1"/>
      <c r="DM146" s="1"/>
      <c r="DN146" s="1"/>
      <c r="DO146" s="1"/>
      <c r="DQ146" s="1"/>
      <c r="DR146" s="1"/>
      <c r="DS146" s="3"/>
      <c r="DT146" s="3"/>
      <c r="DU146" s="1"/>
      <c r="DV146" s="1"/>
      <c r="DW146" s="1"/>
      <c r="DX146" s="1"/>
      <c r="DY146" s="1"/>
      <c r="DZ146" s="1"/>
      <c r="EA146" s="1"/>
      <c r="EB146" s="1"/>
      <c r="EC146" s="1"/>
      <c r="ED146" s="1"/>
      <c r="EE146" s="1"/>
      <c r="EF146" s="1"/>
      <c r="EG146" s="1"/>
      <c r="EH146" s="1"/>
      <c r="EI146" s="1"/>
      <c r="EJ146" s="1"/>
      <c r="EK146" s="1"/>
      <c r="EL146" s="1"/>
      <c r="EM146" s="1"/>
      <c r="EO146" s="1"/>
      <c r="EP146" s="1"/>
      <c r="EQ146" s="3"/>
      <c r="ER146" s="3"/>
      <c r="ES146" s="1"/>
      <c r="ET146" s="1"/>
      <c r="EU146" s="1"/>
      <c r="EV146" s="1"/>
      <c r="EW146" s="1"/>
      <c r="EX146" s="1"/>
      <c r="EY146" s="1"/>
      <c r="EZ146" s="1"/>
      <c r="FA146" s="1"/>
      <c r="FB146" s="1"/>
      <c r="FC146" s="1"/>
      <c r="FD146" s="1"/>
      <c r="FE146" s="1"/>
      <c r="FF146" s="1"/>
      <c r="FG146" s="1"/>
      <c r="FH146" s="1"/>
      <c r="FI146" s="1"/>
      <c r="FJ146" s="1"/>
      <c r="FK146" s="1"/>
    </row>
    <row r="147" ht="14.5" spans="1:167">
      <c r="A147" s="1"/>
      <c r="B147" s="1"/>
      <c r="C147" s="3"/>
      <c r="D147" s="3"/>
      <c r="E147" s="1"/>
      <c r="F147" s="1"/>
      <c r="G147" s="1"/>
      <c r="H147" s="1"/>
      <c r="I147" s="1"/>
      <c r="J147" s="1"/>
      <c r="K147" s="1"/>
      <c r="L147" s="1"/>
      <c r="M147" s="1"/>
      <c r="N147" s="1"/>
      <c r="O147" s="1"/>
      <c r="P147" s="1"/>
      <c r="Q147" s="1"/>
      <c r="R147" s="1"/>
      <c r="S147" s="1"/>
      <c r="T147" s="1"/>
      <c r="U147" s="1"/>
      <c r="V147" s="1"/>
      <c r="W147" s="1"/>
      <c r="Y147" s="1"/>
      <c r="Z147" s="1"/>
      <c r="AA147" s="3"/>
      <c r="AB147" s="3"/>
      <c r="AC147" s="1"/>
      <c r="AD147" s="1"/>
      <c r="AE147" s="1"/>
      <c r="AF147" s="1"/>
      <c r="AG147" s="1"/>
      <c r="AH147" s="1"/>
      <c r="AI147" s="1"/>
      <c r="AJ147" s="1"/>
      <c r="AK147" s="1"/>
      <c r="AL147" s="1"/>
      <c r="AM147" s="1"/>
      <c r="AN147" s="1"/>
      <c r="AO147" s="1"/>
      <c r="AP147" s="1"/>
      <c r="AQ147" s="1"/>
      <c r="AR147" s="1"/>
      <c r="AS147" s="1"/>
      <c r="AT147" s="1"/>
      <c r="AU147" s="1"/>
      <c r="AW147" s="1"/>
      <c r="AX147" s="1"/>
      <c r="AY147" s="3"/>
      <c r="AZ147" s="3"/>
      <c r="BA147" s="1"/>
      <c r="BB147" s="1"/>
      <c r="BC147" s="1"/>
      <c r="BD147" s="1"/>
      <c r="BE147" s="1"/>
      <c r="BF147" s="1"/>
      <c r="BG147" s="1"/>
      <c r="BH147" s="1"/>
      <c r="BI147" s="1"/>
      <c r="BJ147" s="1"/>
      <c r="BK147" s="1"/>
      <c r="BL147" s="1"/>
      <c r="BM147" s="1"/>
      <c r="BN147" s="1"/>
      <c r="BO147" s="1"/>
      <c r="BP147" s="1"/>
      <c r="BQ147" s="1"/>
      <c r="BR147" s="1"/>
      <c r="BS147" s="1"/>
      <c r="BU147" s="1"/>
      <c r="BV147" s="1"/>
      <c r="BW147" s="3"/>
      <c r="BX147" s="3"/>
      <c r="BY147" s="1"/>
      <c r="BZ147" s="1"/>
      <c r="CA147" s="1"/>
      <c r="CB147" s="1"/>
      <c r="CC147" s="1"/>
      <c r="CD147" s="1"/>
      <c r="CE147" s="1"/>
      <c r="CF147" s="1"/>
      <c r="CG147" s="1"/>
      <c r="CH147" s="1"/>
      <c r="CI147" s="1"/>
      <c r="CJ147" s="1"/>
      <c r="CK147" s="1"/>
      <c r="CL147" s="1"/>
      <c r="CM147" s="1"/>
      <c r="CN147" s="1"/>
      <c r="CO147" s="1"/>
      <c r="CP147" s="1"/>
      <c r="CQ147" s="1"/>
      <c r="CS147" s="1"/>
      <c r="CT147" s="1"/>
      <c r="CU147" s="3"/>
      <c r="CV147" s="3"/>
      <c r="CW147" s="1"/>
      <c r="CX147" s="1"/>
      <c r="CY147" s="1"/>
      <c r="CZ147" s="1"/>
      <c r="DA147" s="1"/>
      <c r="DB147" s="1"/>
      <c r="DC147" s="1"/>
      <c r="DD147" s="1"/>
      <c r="DE147" s="1"/>
      <c r="DF147" s="1"/>
      <c r="DG147" s="1"/>
      <c r="DH147" s="1"/>
      <c r="DI147" s="1"/>
      <c r="DJ147" s="1"/>
      <c r="DK147" s="1"/>
      <c r="DL147" s="1"/>
      <c r="DM147" s="1"/>
      <c r="DN147" s="1"/>
      <c r="DO147" s="1"/>
      <c r="DQ147" s="1"/>
      <c r="DR147" s="1"/>
      <c r="DS147" s="3"/>
      <c r="DT147" s="3"/>
      <c r="DU147" s="1"/>
      <c r="DV147" s="1"/>
      <c r="DW147" s="1"/>
      <c r="DX147" s="1"/>
      <c r="DY147" s="1"/>
      <c r="DZ147" s="1"/>
      <c r="EA147" s="1"/>
      <c r="EB147" s="1"/>
      <c r="EC147" s="1"/>
      <c r="ED147" s="1"/>
      <c r="EE147" s="1"/>
      <c r="EF147" s="1"/>
      <c r="EG147" s="1"/>
      <c r="EH147" s="1"/>
      <c r="EI147" s="1"/>
      <c r="EJ147" s="1"/>
      <c r="EK147" s="1"/>
      <c r="EL147" s="1"/>
      <c r="EM147" s="1"/>
      <c r="EO147" s="1"/>
      <c r="EP147" s="1"/>
      <c r="EQ147" s="3"/>
      <c r="ER147" s="3"/>
      <c r="ES147" s="1"/>
      <c r="ET147" s="1"/>
      <c r="EU147" s="1"/>
      <c r="EV147" s="1"/>
      <c r="EW147" s="1"/>
      <c r="EX147" s="1"/>
      <c r="EY147" s="1"/>
      <c r="EZ147" s="1"/>
      <c r="FA147" s="1"/>
      <c r="FB147" s="1"/>
      <c r="FC147" s="1"/>
      <c r="FD147" s="1"/>
      <c r="FE147" s="1"/>
      <c r="FF147" s="1"/>
      <c r="FG147" s="1"/>
      <c r="FH147" s="1"/>
      <c r="FI147" s="1"/>
      <c r="FJ147" s="1"/>
      <c r="FK147" s="1"/>
    </row>
    <row r="148" ht="14.5" spans="1:167">
      <c r="A148" s="1"/>
      <c r="B148" s="1"/>
      <c r="C148" s="3"/>
      <c r="D148" s="3"/>
      <c r="E148" s="1"/>
      <c r="F148" s="1"/>
      <c r="G148" s="1"/>
      <c r="H148" s="1"/>
      <c r="I148" s="1"/>
      <c r="J148" s="1"/>
      <c r="K148" s="1"/>
      <c r="L148" s="1"/>
      <c r="M148" s="1"/>
      <c r="N148" s="1"/>
      <c r="O148" s="1"/>
      <c r="P148" s="1"/>
      <c r="Q148" s="1"/>
      <c r="R148" s="1"/>
      <c r="S148" s="1"/>
      <c r="T148" s="1"/>
      <c r="U148" s="1"/>
      <c r="V148" s="1"/>
      <c r="W148" s="1"/>
      <c r="Y148" s="1"/>
      <c r="Z148" s="1"/>
      <c r="AA148" s="3"/>
      <c r="AB148" s="3"/>
      <c r="AC148" s="1"/>
      <c r="AD148" s="1"/>
      <c r="AE148" s="1"/>
      <c r="AF148" s="1"/>
      <c r="AG148" s="1"/>
      <c r="AH148" s="1"/>
      <c r="AI148" s="1"/>
      <c r="AJ148" s="1"/>
      <c r="AK148" s="1"/>
      <c r="AL148" s="1"/>
      <c r="AM148" s="1"/>
      <c r="AN148" s="1"/>
      <c r="AO148" s="1"/>
      <c r="AP148" s="1"/>
      <c r="AQ148" s="1"/>
      <c r="AR148" s="1"/>
      <c r="AS148" s="1"/>
      <c r="AT148" s="1"/>
      <c r="AU148" s="1"/>
      <c r="AW148" s="1"/>
      <c r="AX148" s="1"/>
      <c r="AY148" s="3"/>
      <c r="AZ148" s="3"/>
      <c r="BA148" s="1"/>
      <c r="BB148" s="1"/>
      <c r="BC148" s="1"/>
      <c r="BD148" s="1"/>
      <c r="BE148" s="1"/>
      <c r="BF148" s="1"/>
      <c r="BG148" s="1"/>
      <c r="BH148" s="1"/>
      <c r="BI148" s="1"/>
      <c r="BJ148" s="1"/>
      <c r="BK148" s="1"/>
      <c r="BL148" s="1"/>
      <c r="BM148" s="1"/>
      <c r="BN148" s="1"/>
      <c r="BO148" s="1"/>
      <c r="BP148" s="1"/>
      <c r="BQ148" s="1"/>
      <c r="BR148" s="1"/>
      <c r="BS148" s="1"/>
      <c r="BU148" s="1"/>
      <c r="BV148" s="1"/>
      <c r="BW148" s="3"/>
      <c r="BX148" s="3"/>
      <c r="BY148" s="1"/>
      <c r="BZ148" s="1"/>
      <c r="CA148" s="1"/>
      <c r="CB148" s="1"/>
      <c r="CC148" s="1"/>
      <c r="CD148" s="1"/>
      <c r="CE148" s="1"/>
      <c r="CF148" s="1"/>
      <c r="CG148" s="1"/>
      <c r="CH148" s="1"/>
      <c r="CI148" s="1"/>
      <c r="CJ148" s="1"/>
      <c r="CK148" s="1"/>
      <c r="CL148" s="1"/>
      <c r="CM148" s="1"/>
      <c r="CN148" s="1"/>
      <c r="CO148" s="1"/>
      <c r="CP148" s="1"/>
      <c r="CQ148" s="1"/>
      <c r="CS148" s="1"/>
      <c r="CT148" s="1"/>
      <c r="CU148" s="3"/>
      <c r="CV148" s="3"/>
      <c r="CW148" s="1"/>
      <c r="CX148" s="1"/>
      <c r="CY148" s="1"/>
      <c r="CZ148" s="1"/>
      <c r="DA148" s="1"/>
      <c r="DB148" s="1"/>
      <c r="DC148" s="1"/>
      <c r="DD148" s="1"/>
      <c r="DE148" s="1"/>
      <c r="DF148" s="1"/>
      <c r="DG148" s="1"/>
      <c r="DH148" s="1"/>
      <c r="DI148" s="1"/>
      <c r="DJ148" s="1"/>
      <c r="DK148" s="1"/>
      <c r="DL148" s="1"/>
      <c r="DM148" s="1"/>
      <c r="DN148" s="1"/>
      <c r="DO148" s="1"/>
      <c r="DQ148" s="1"/>
      <c r="DR148" s="1"/>
      <c r="DS148" s="3"/>
      <c r="DT148" s="3"/>
      <c r="DU148" s="1"/>
      <c r="DV148" s="1"/>
      <c r="DW148" s="1"/>
      <c r="DX148" s="1"/>
      <c r="DY148" s="1"/>
      <c r="DZ148" s="1"/>
      <c r="EA148" s="1"/>
      <c r="EB148" s="1"/>
      <c r="EC148" s="1"/>
      <c r="ED148" s="1"/>
      <c r="EE148" s="1"/>
      <c r="EF148" s="1"/>
      <c r="EG148" s="1"/>
      <c r="EH148" s="1"/>
      <c r="EI148" s="1"/>
      <c r="EJ148" s="1"/>
      <c r="EK148" s="1"/>
      <c r="EL148" s="1"/>
      <c r="EM148" s="1"/>
      <c r="EO148" s="1"/>
      <c r="EP148" s="1"/>
      <c r="EQ148" s="3"/>
      <c r="ER148" s="3"/>
      <c r="ES148" s="1"/>
      <c r="ET148" s="1"/>
      <c r="EU148" s="1"/>
      <c r="EV148" s="1"/>
      <c r="EW148" s="1"/>
      <c r="EX148" s="1"/>
      <c r="EY148" s="1"/>
      <c r="EZ148" s="1"/>
      <c r="FA148" s="1"/>
      <c r="FB148" s="1"/>
      <c r="FC148" s="1"/>
      <c r="FD148" s="1"/>
      <c r="FE148" s="1"/>
      <c r="FF148" s="1"/>
      <c r="FG148" s="1"/>
      <c r="FH148" s="1"/>
      <c r="FI148" s="1"/>
      <c r="FJ148" s="1"/>
      <c r="FK148" s="1"/>
    </row>
    <row r="149" ht="14.5" spans="1:167">
      <c r="A149" s="1"/>
      <c r="B149" s="1"/>
      <c r="C149" s="3"/>
      <c r="D149" s="3"/>
      <c r="E149" s="1"/>
      <c r="F149" s="1"/>
      <c r="G149" s="1"/>
      <c r="H149" s="1"/>
      <c r="I149" s="1"/>
      <c r="J149" s="1"/>
      <c r="K149" s="1"/>
      <c r="L149" s="1"/>
      <c r="M149" s="1"/>
      <c r="N149" s="1"/>
      <c r="O149" s="1"/>
      <c r="P149" s="1"/>
      <c r="Q149" s="1"/>
      <c r="R149" s="1"/>
      <c r="S149" s="1"/>
      <c r="T149" s="1"/>
      <c r="U149" s="1"/>
      <c r="V149" s="1"/>
      <c r="W149" s="1"/>
      <c r="Y149" s="1"/>
      <c r="Z149" s="1"/>
      <c r="AA149" s="3"/>
      <c r="AB149" s="3"/>
      <c r="AC149" s="1"/>
      <c r="AD149" s="1"/>
      <c r="AE149" s="1"/>
      <c r="AF149" s="1"/>
      <c r="AG149" s="1"/>
      <c r="AH149" s="1"/>
      <c r="AI149" s="1"/>
      <c r="AJ149" s="1"/>
      <c r="AK149" s="1"/>
      <c r="AL149" s="1"/>
      <c r="AM149" s="1"/>
      <c r="AN149" s="1"/>
      <c r="AO149" s="1"/>
      <c r="AP149" s="1"/>
      <c r="AQ149" s="1"/>
      <c r="AR149" s="1"/>
      <c r="AS149" s="1"/>
      <c r="AT149" s="1"/>
      <c r="AU149" s="1"/>
      <c r="AW149" s="1"/>
      <c r="AX149" s="1"/>
      <c r="AY149" s="3"/>
      <c r="AZ149" s="3"/>
      <c r="BA149" s="1"/>
      <c r="BB149" s="1"/>
      <c r="BC149" s="1"/>
      <c r="BD149" s="1"/>
      <c r="BE149" s="1"/>
      <c r="BF149" s="1"/>
      <c r="BG149" s="1"/>
      <c r="BH149" s="1"/>
      <c r="BI149" s="1"/>
      <c r="BJ149" s="1"/>
      <c r="BK149" s="1"/>
      <c r="BL149" s="1"/>
      <c r="BM149" s="1"/>
      <c r="BN149" s="1"/>
      <c r="BO149" s="1"/>
      <c r="BP149" s="1"/>
      <c r="BQ149" s="1"/>
      <c r="BR149" s="1"/>
      <c r="BS149" s="1"/>
      <c r="BU149" s="1"/>
      <c r="BV149" s="1"/>
      <c r="BW149" s="3"/>
      <c r="BX149" s="3"/>
      <c r="BY149" s="1"/>
      <c r="BZ149" s="1"/>
      <c r="CA149" s="1"/>
      <c r="CB149" s="1"/>
      <c r="CC149" s="1"/>
      <c r="CD149" s="1"/>
      <c r="CE149" s="1"/>
      <c r="CF149" s="1"/>
      <c r="CG149" s="1"/>
      <c r="CH149" s="1"/>
      <c r="CI149" s="1"/>
      <c r="CJ149" s="1"/>
      <c r="CK149" s="1"/>
      <c r="CL149" s="1"/>
      <c r="CM149" s="1"/>
      <c r="CN149" s="1"/>
      <c r="CO149" s="1"/>
      <c r="CP149" s="1"/>
      <c r="CQ149" s="1"/>
      <c r="CS149" s="1"/>
      <c r="CT149" s="1"/>
      <c r="CU149" s="3"/>
      <c r="CV149" s="3"/>
      <c r="CW149" s="1"/>
      <c r="CX149" s="1"/>
      <c r="CY149" s="1"/>
      <c r="CZ149" s="1"/>
      <c r="DA149" s="1"/>
      <c r="DB149" s="1"/>
      <c r="DC149" s="1"/>
      <c r="DD149" s="1"/>
      <c r="DE149" s="1"/>
      <c r="DF149" s="1"/>
      <c r="DG149" s="1"/>
      <c r="DH149" s="1"/>
      <c r="DI149" s="1"/>
      <c r="DJ149" s="1"/>
      <c r="DK149" s="1"/>
      <c r="DL149" s="1"/>
      <c r="DM149" s="1"/>
      <c r="DN149" s="1"/>
      <c r="DO149" s="1"/>
      <c r="DQ149" s="1"/>
      <c r="DR149" s="1"/>
      <c r="DS149" s="3"/>
      <c r="DT149" s="3"/>
      <c r="DU149" s="1"/>
      <c r="DV149" s="1"/>
      <c r="DW149" s="1"/>
      <c r="DX149" s="1"/>
      <c r="DY149" s="1"/>
      <c r="DZ149" s="1"/>
      <c r="EA149" s="1"/>
      <c r="EB149" s="1"/>
      <c r="EC149" s="1"/>
      <c r="ED149" s="1"/>
      <c r="EE149" s="1"/>
      <c r="EF149" s="1"/>
      <c r="EG149" s="1"/>
      <c r="EH149" s="1"/>
      <c r="EI149" s="1"/>
      <c r="EJ149" s="1"/>
      <c r="EK149" s="1"/>
      <c r="EL149" s="1"/>
      <c r="EM149" s="1"/>
      <c r="EO149" s="1"/>
      <c r="EP149" s="1"/>
      <c r="EQ149" s="3"/>
      <c r="ER149" s="3"/>
      <c r="ES149" s="1"/>
      <c r="ET149" s="1"/>
      <c r="EU149" s="1"/>
      <c r="EV149" s="1"/>
      <c r="EW149" s="1"/>
      <c r="EX149" s="1"/>
      <c r="EY149" s="1"/>
      <c r="EZ149" s="1"/>
      <c r="FA149" s="1"/>
      <c r="FB149" s="1"/>
      <c r="FC149" s="1"/>
      <c r="FD149" s="1"/>
      <c r="FE149" s="1"/>
      <c r="FF149" s="1"/>
      <c r="FG149" s="1"/>
      <c r="FH149" s="1"/>
      <c r="FI149" s="1"/>
      <c r="FJ149" s="1"/>
      <c r="FK149" s="1"/>
    </row>
    <row r="150" ht="14.5" spans="1:167">
      <c r="A150" s="1"/>
      <c r="B150" s="1"/>
      <c r="C150" s="3"/>
      <c r="D150" s="3"/>
      <c r="E150" s="1"/>
      <c r="F150" s="1"/>
      <c r="G150" s="1"/>
      <c r="H150" s="1"/>
      <c r="I150" s="1"/>
      <c r="J150" s="1"/>
      <c r="K150" s="1"/>
      <c r="L150" s="1"/>
      <c r="M150" s="1"/>
      <c r="N150" s="1"/>
      <c r="O150" s="1"/>
      <c r="P150" s="1"/>
      <c r="Q150" s="1"/>
      <c r="R150" s="1"/>
      <c r="S150" s="1"/>
      <c r="T150" s="1"/>
      <c r="U150" s="1"/>
      <c r="V150" s="1"/>
      <c r="W150" s="1"/>
      <c r="Y150" s="1"/>
      <c r="Z150" s="1"/>
      <c r="AA150" s="3"/>
      <c r="AB150" s="3"/>
      <c r="AC150" s="1"/>
      <c r="AD150" s="1"/>
      <c r="AE150" s="1"/>
      <c r="AF150" s="1"/>
      <c r="AG150" s="1"/>
      <c r="AH150" s="1"/>
      <c r="AI150" s="1"/>
      <c r="AJ150" s="1"/>
      <c r="AK150" s="1"/>
      <c r="AL150" s="1"/>
      <c r="AM150" s="1"/>
      <c r="AN150" s="1"/>
      <c r="AO150" s="1"/>
      <c r="AP150" s="1"/>
      <c r="AQ150" s="1"/>
      <c r="AR150" s="1"/>
      <c r="AS150" s="1"/>
      <c r="AT150" s="1"/>
      <c r="AU150" s="1"/>
      <c r="AW150" s="1"/>
      <c r="AX150" s="1"/>
      <c r="AY150" s="3"/>
      <c r="AZ150" s="3"/>
      <c r="BA150" s="1"/>
      <c r="BB150" s="1"/>
      <c r="BC150" s="1"/>
      <c r="BD150" s="1"/>
      <c r="BE150" s="1"/>
      <c r="BF150" s="1"/>
      <c r="BG150" s="1"/>
      <c r="BH150" s="1"/>
      <c r="BI150" s="1"/>
      <c r="BJ150" s="1"/>
      <c r="BK150" s="1"/>
      <c r="BL150" s="1"/>
      <c r="BM150" s="1"/>
      <c r="BN150" s="1"/>
      <c r="BO150" s="1"/>
      <c r="BP150" s="1"/>
      <c r="BQ150" s="1"/>
      <c r="BR150" s="1"/>
      <c r="BS150" s="1"/>
      <c r="BU150" s="1"/>
      <c r="BV150" s="1"/>
      <c r="BW150" s="3"/>
      <c r="BX150" s="3"/>
      <c r="BY150" s="1"/>
      <c r="BZ150" s="1"/>
      <c r="CA150" s="1"/>
      <c r="CB150" s="1"/>
      <c r="CC150" s="1"/>
      <c r="CD150" s="1"/>
      <c r="CE150" s="1"/>
      <c r="CF150" s="1"/>
      <c r="CG150" s="1"/>
      <c r="CH150" s="1"/>
      <c r="CI150" s="1"/>
      <c r="CJ150" s="1"/>
      <c r="CK150" s="1"/>
      <c r="CL150" s="1"/>
      <c r="CM150" s="1"/>
      <c r="CN150" s="1"/>
      <c r="CO150" s="1"/>
      <c r="CP150" s="1"/>
      <c r="CQ150" s="1"/>
      <c r="CS150" s="1"/>
      <c r="CT150" s="1"/>
      <c r="CU150" s="3"/>
      <c r="CV150" s="3"/>
      <c r="CW150" s="1"/>
      <c r="CX150" s="1"/>
      <c r="CY150" s="1"/>
      <c r="CZ150" s="1"/>
      <c r="DA150" s="1"/>
      <c r="DB150" s="1"/>
      <c r="DC150" s="1"/>
      <c r="DD150" s="1"/>
      <c r="DE150" s="1"/>
      <c r="DF150" s="1"/>
      <c r="DG150" s="1"/>
      <c r="DH150" s="1"/>
      <c r="DI150" s="1"/>
      <c r="DJ150" s="1"/>
      <c r="DK150" s="1"/>
      <c r="DL150" s="1"/>
      <c r="DM150" s="1"/>
      <c r="DN150" s="1"/>
      <c r="DO150" s="1"/>
      <c r="DQ150" s="1"/>
      <c r="DR150" s="1"/>
      <c r="DS150" s="3"/>
      <c r="DT150" s="3"/>
      <c r="DU150" s="1"/>
      <c r="DV150" s="1"/>
      <c r="DW150" s="1"/>
      <c r="DX150" s="1"/>
      <c r="DY150" s="1"/>
      <c r="DZ150" s="1"/>
      <c r="EA150" s="1"/>
      <c r="EB150" s="1"/>
      <c r="EC150" s="1"/>
      <c r="ED150" s="1"/>
      <c r="EE150" s="1"/>
      <c r="EF150" s="1"/>
      <c r="EG150" s="1"/>
      <c r="EH150" s="1"/>
      <c r="EI150" s="1"/>
      <c r="EJ150" s="1"/>
      <c r="EK150" s="1"/>
      <c r="EL150" s="1"/>
      <c r="EM150" s="1"/>
      <c r="EO150" s="1"/>
      <c r="EP150" s="1"/>
      <c r="EQ150" s="3"/>
      <c r="ER150" s="3"/>
      <c r="ES150" s="1"/>
      <c r="ET150" s="1"/>
      <c r="EU150" s="1"/>
      <c r="EV150" s="1"/>
      <c r="EW150" s="1"/>
      <c r="EX150" s="1"/>
      <c r="EY150" s="1"/>
      <c r="EZ150" s="1"/>
      <c r="FA150" s="1"/>
      <c r="FB150" s="1"/>
      <c r="FC150" s="1"/>
      <c r="FD150" s="1"/>
      <c r="FE150" s="1"/>
      <c r="FF150" s="1"/>
      <c r="FG150" s="1"/>
      <c r="FH150" s="1"/>
      <c r="FI150" s="1"/>
      <c r="FJ150" s="1"/>
      <c r="FK150" s="1"/>
    </row>
    <row r="151" ht="14.5" spans="1:167">
      <c r="A151" s="1"/>
      <c r="B151" s="1"/>
      <c r="C151" s="3"/>
      <c r="D151" s="3"/>
      <c r="E151" s="1"/>
      <c r="F151" s="1"/>
      <c r="G151" s="1"/>
      <c r="H151" s="1"/>
      <c r="I151" s="1"/>
      <c r="J151" s="1"/>
      <c r="K151" s="1"/>
      <c r="L151" s="1"/>
      <c r="M151" s="1"/>
      <c r="N151" s="1"/>
      <c r="O151" s="1"/>
      <c r="P151" s="1"/>
      <c r="Q151" s="1"/>
      <c r="R151" s="1"/>
      <c r="S151" s="1"/>
      <c r="T151" s="1"/>
      <c r="U151" s="1"/>
      <c r="V151" s="1"/>
      <c r="W151" s="1"/>
      <c r="Y151" s="1"/>
      <c r="Z151" s="1"/>
      <c r="AA151" s="3"/>
      <c r="AB151" s="3"/>
      <c r="AC151" s="1"/>
      <c r="AD151" s="1"/>
      <c r="AE151" s="1"/>
      <c r="AF151" s="1"/>
      <c r="AG151" s="1"/>
      <c r="AH151" s="1"/>
      <c r="AI151" s="1"/>
      <c r="AJ151" s="1"/>
      <c r="AK151" s="1"/>
      <c r="AL151" s="1"/>
      <c r="AM151" s="1"/>
      <c r="AN151" s="1"/>
      <c r="AO151" s="1"/>
      <c r="AP151" s="1"/>
      <c r="AQ151" s="1"/>
      <c r="AR151" s="1"/>
      <c r="AS151" s="1"/>
      <c r="AT151" s="1"/>
      <c r="AU151" s="1"/>
      <c r="AW151" s="1"/>
      <c r="AX151" s="1"/>
      <c r="AY151" s="3"/>
      <c r="AZ151" s="3"/>
      <c r="BA151" s="1"/>
      <c r="BB151" s="1"/>
      <c r="BC151" s="1"/>
      <c r="BD151" s="1"/>
      <c r="BE151" s="1"/>
      <c r="BF151" s="1"/>
      <c r="BG151" s="1"/>
      <c r="BH151" s="1"/>
      <c r="BI151" s="1"/>
      <c r="BJ151" s="1"/>
      <c r="BK151" s="1"/>
      <c r="BL151" s="1"/>
      <c r="BM151" s="1"/>
      <c r="BN151" s="1"/>
      <c r="BO151" s="1"/>
      <c r="BP151" s="1"/>
      <c r="BQ151" s="1"/>
      <c r="BR151" s="1"/>
      <c r="BS151" s="1"/>
      <c r="BU151" s="1"/>
      <c r="BV151" s="1"/>
      <c r="BW151" s="3"/>
      <c r="BX151" s="3"/>
      <c r="BY151" s="1"/>
      <c r="BZ151" s="1"/>
      <c r="CA151" s="1"/>
      <c r="CB151" s="1"/>
      <c r="CC151" s="1"/>
      <c r="CD151" s="1"/>
      <c r="CE151" s="1"/>
      <c r="CF151" s="1"/>
      <c r="CG151" s="1"/>
      <c r="CH151" s="1"/>
      <c r="CI151" s="1"/>
      <c r="CJ151" s="1"/>
      <c r="CK151" s="1"/>
      <c r="CL151" s="1"/>
      <c r="CM151" s="1"/>
      <c r="CN151" s="1"/>
      <c r="CO151" s="1"/>
      <c r="CP151" s="1"/>
      <c r="CQ151" s="1"/>
      <c r="CS151" s="1"/>
      <c r="CT151" s="1"/>
      <c r="CU151" s="3"/>
      <c r="CV151" s="3"/>
      <c r="CW151" s="1"/>
      <c r="CX151" s="1"/>
      <c r="CY151" s="1"/>
      <c r="CZ151" s="1"/>
      <c r="DA151" s="1"/>
      <c r="DB151" s="1"/>
      <c r="DC151" s="1"/>
      <c r="DD151" s="1"/>
      <c r="DE151" s="1"/>
      <c r="DF151" s="1"/>
      <c r="DG151" s="1"/>
      <c r="DH151" s="1"/>
      <c r="DI151" s="1"/>
      <c r="DJ151" s="1"/>
      <c r="DK151" s="1"/>
      <c r="DL151" s="1"/>
      <c r="DM151" s="1"/>
      <c r="DN151" s="1"/>
      <c r="DO151" s="1"/>
      <c r="DQ151" s="1"/>
      <c r="DR151" s="1"/>
      <c r="DS151" s="3"/>
      <c r="DT151" s="3"/>
      <c r="DU151" s="1"/>
      <c r="DV151" s="1"/>
      <c r="DW151" s="1"/>
      <c r="DX151" s="1"/>
      <c r="DY151" s="1"/>
      <c r="DZ151" s="1"/>
      <c r="EA151" s="1"/>
      <c r="EB151" s="1"/>
      <c r="EC151" s="1"/>
      <c r="ED151" s="1"/>
      <c r="EE151" s="1"/>
      <c r="EF151" s="1"/>
      <c r="EG151" s="1"/>
      <c r="EH151" s="1"/>
      <c r="EI151" s="1"/>
      <c r="EJ151" s="1"/>
      <c r="EK151" s="1"/>
      <c r="EL151" s="1"/>
      <c r="EM151" s="1"/>
      <c r="EO151" s="1"/>
      <c r="EP151" s="1"/>
      <c r="EQ151" s="3"/>
      <c r="ER151" s="3"/>
      <c r="ES151" s="1"/>
      <c r="ET151" s="1"/>
      <c r="EU151" s="1"/>
      <c r="EV151" s="1"/>
      <c r="EW151" s="1"/>
      <c r="EX151" s="1"/>
      <c r="EY151" s="1"/>
      <c r="EZ151" s="1"/>
      <c r="FA151" s="1"/>
      <c r="FB151" s="1"/>
      <c r="FC151" s="1"/>
      <c r="FD151" s="1"/>
      <c r="FE151" s="1"/>
      <c r="FF151" s="1"/>
      <c r="FG151" s="1"/>
      <c r="FH151" s="1"/>
      <c r="FI151" s="1"/>
      <c r="FJ151" s="1"/>
      <c r="FK151" s="1"/>
    </row>
    <row r="152" ht="14.5" spans="1:167">
      <c r="A152" s="1"/>
      <c r="B152" s="1"/>
      <c r="C152" s="3"/>
      <c r="D152" s="3"/>
      <c r="E152" s="1"/>
      <c r="F152" s="1"/>
      <c r="G152" s="1"/>
      <c r="H152" s="1"/>
      <c r="I152" s="1"/>
      <c r="J152" s="1"/>
      <c r="K152" s="1"/>
      <c r="L152" s="1"/>
      <c r="M152" s="1"/>
      <c r="N152" s="1"/>
      <c r="O152" s="1"/>
      <c r="P152" s="1"/>
      <c r="Q152" s="1"/>
      <c r="R152" s="1"/>
      <c r="S152" s="1"/>
      <c r="T152" s="1"/>
      <c r="U152" s="1"/>
      <c r="V152" s="1"/>
      <c r="W152" s="1"/>
      <c r="Y152" s="1"/>
      <c r="Z152" s="1"/>
      <c r="AA152" s="3"/>
      <c r="AB152" s="3"/>
      <c r="AC152" s="1"/>
      <c r="AD152" s="1"/>
      <c r="AE152" s="1"/>
      <c r="AF152" s="1"/>
      <c r="AG152" s="1"/>
      <c r="AH152" s="1"/>
      <c r="AI152" s="1"/>
      <c r="AJ152" s="1"/>
      <c r="AK152" s="1"/>
      <c r="AL152" s="1"/>
      <c r="AM152" s="1"/>
      <c r="AN152" s="1"/>
      <c r="AO152" s="1"/>
      <c r="AP152" s="1"/>
      <c r="AQ152" s="1"/>
      <c r="AR152" s="1"/>
      <c r="AS152" s="1"/>
      <c r="AT152" s="1"/>
      <c r="AU152" s="1"/>
      <c r="AW152" s="1"/>
      <c r="AX152" s="1"/>
      <c r="AY152" s="3"/>
      <c r="AZ152" s="3"/>
      <c r="BA152" s="1"/>
      <c r="BB152" s="1"/>
      <c r="BC152" s="1"/>
      <c r="BD152" s="1"/>
      <c r="BE152" s="1"/>
      <c r="BF152" s="1"/>
      <c r="BG152" s="1"/>
      <c r="BH152" s="1"/>
      <c r="BI152" s="1"/>
      <c r="BJ152" s="1"/>
      <c r="BK152" s="1"/>
      <c r="BL152" s="1"/>
      <c r="BM152" s="1"/>
      <c r="BN152" s="1"/>
      <c r="BO152" s="1"/>
      <c r="BP152" s="1"/>
      <c r="BQ152" s="1"/>
      <c r="BR152" s="1"/>
      <c r="BS152" s="1"/>
      <c r="BU152" s="1"/>
      <c r="BV152" s="1"/>
      <c r="BW152" s="3"/>
      <c r="BX152" s="3"/>
      <c r="BY152" s="1"/>
      <c r="BZ152" s="1"/>
      <c r="CA152" s="1"/>
      <c r="CB152" s="1"/>
      <c r="CC152" s="1"/>
      <c r="CD152" s="1"/>
      <c r="CE152" s="1"/>
      <c r="CF152" s="1"/>
      <c r="CG152" s="1"/>
      <c r="CH152" s="1"/>
      <c r="CI152" s="1"/>
      <c r="CJ152" s="1"/>
      <c r="CK152" s="1"/>
      <c r="CL152" s="1"/>
      <c r="CM152" s="1"/>
      <c r="CN152" s="1"/>
      <c r="CO152" s="1"/>
      <c r="CP152" s="1"/>
      <c r="CQ152" s="1"/>
      <c r="CS152" s="1"/>
      <c r="CT152" s="1"/>
      <c r="CU152" s="3"/>
      <c r="CV152" s="3"/>
      <c r="CW152" s="1"/>
      <c r="CX152" s="1"/>
      <c r="CY152" s="1"/>
      <c r="CZ152" s="1"/>
      <c r="DA152" s="1"/>
      <c r="DB152" s="1"/>
      <c r="DC152" s="1"/>
      <c r="DD152" s="1"/>
      <c r="DE152" s="1"/>
      <c r="DF152" s="1"/>
      <c r="DG152" s="1"/>
      <c r="DH152" s="1"/>
      <c r="DI152" s="1"/>
      <c r="DJ152" s="1"/>
      <c r="DK152" s="1"/>
      <c r="DL152" s="1"/>
      <c r="DM152" s="1"/>
      <c r="DN152" s="1"/>
      <c r="DO152" s="1"/>
      <c r="DQ152" s="1"/>
      <c r="DR152" s="1"/>
      <c r="DS152" s="3"/>
      <c r="DT152" s="3"/>
      <c r="DU152" s="1"/>
      <c r="DV152" s="1"/>
      <c r="DW152" s="1"/>
      <c r="DX152" s="1"/>
      <c r="DY152" s="1"/>
      <c r="DZ152" s="1"/>
      <c r="EA152" s="1"/>
      <c r="EB152" s="1"/>
      <c r="EC152" s="1"/>
      <c r="ED152" s="1"/>
      <c r="EE152" s="1"/>
      <c r="EF152" s="1"/>
      <c r="EG152" s="1"/>
      <c r="EH152" s="1"/>
      <c r="EI152" s="1"/>
      <c r="EJ152" s="1"/>
      <c r="EK152" s="1"/>
      <c r="EL152" s="1"/>
      <c r="EM152" s="1"/>
      <c r="EO152" s="1"/>
      <c r="EP152" s="1"/>
      <c r="EQ152" s="3"/>
      <c r="ER152" s="3"/>
      <c r="ES152" s="1"/>
      <c r="ET152" s="1"/>
      <c r="EU152" s="1"/>
      <c r="EV152" s="1"/>
      <c r="EW152" s="1"/>
      <c r="EX152" s="1"/>
      <c r="EY152" s="1"/>
      <c r="EZ152" s="1"/>
      <c r="FA152" s="1"/>
      <c r="FB152" s="1"/>
      <c r="FC152" s="1"/>
      <c r="FD152" s="1"/>
      <c r="FE152" s="1"/>
      <c r="FF152" s="1"/>
      <c r="FG152" s="1"/>
      <c r="FH152" s="1"/>
      <c r="FI152" s="1"/>
      <c r="FJ152" s="1"/>
      <c r="FK152" s="1"/>
    </row>
    <row r="153" ht="14.5" spans="1:167">
      <c r="A153" s="1"/>
      <c r="B153" s="1"/>
      <c r="C153" s="3"/>
      <c r="D153" s="3"/>
      <c r="E153" s="1"/>
      <c r="F153" s="1"/>
      <c r="G153" s="1"/>
      <c r="H153" s="1"/>
      <c r="I153" s="1"/>
      <c r="J153" s="1"/>
      <c r="K153" s="1"/>
      <c r="L153" s="1"/>
      <c r="M153" s="1"/>
      <c r="N153" s="1"/>
      <c r="O153" s="1"/>
      <c r="P153" s="1"/>
      <c r="Q153" s="1"/>
      <c r="R153" s="1"/>
      <c r="S153" s="1"/>
      <c r="T153" s="1"/>
      <c r="U153" s="1"/>
      <c r="V153" s="1"/>
      <c r="W153" s="1"/>
      <c r="Y153" s="1"/>
      <c r="Z153" s="1"/>
      <c r="AA153" s="3"/>
      <c r="AB153" s="3"/>
      <c r="AC153" s="1"/>
      <c r="AD153" s="1"/>
      <c r="AE153" s="1"/>
      <c r="AF153" s="1"/>
      <c r="AG153" s="1"/>
      <c r="AH153" s="1"/>
      <c r="AI153" s="1"/>
      <c r="AJ153" s="1"/>
      <c r="AK153" s="1"/>
      <c r="AL153" s="1"/>
      <c r="AM153" s="1"/>
      <c r="AN153" s="1"/>
      <c r="AO153" s="1"/>
      <c r="AP153" s="1"/>
      <c r="AQ153" s="1"/>
      <c r="AR153" s="1"/>
      <c r="AS153" s="1"/>
      <c r="AT153" s="1"/>
      <c r="AU153" s="1"/>
      <c r="AW153" s="1"/>
      <c r="AX153" s="1"/>
      <c r="AY153" s="3"/>
      <c r="AZ153" s="3"/>
      <c r="BA153" s="1"/>
      <c r="BB153" s="1"/>
      <c r="BC153" s="1"/>
      <c r="BD153" s="1"/>
      <c r="BE153" s="1"/>
      <c r="BF153" s="1"/>
      <c r="BG153" s="1"/>
      <c r="BH153" s="1"/>
      <c r="BI153" s="1"/>
      <c r="BJ153" s="1"/>
      <c r="BK153" s="1"/>
      <c r="BL153" s="1"/>
      <c r="BM153" s="1"/>
      <c r="BN153" s="1"/>
      <c r="BO153" s="1"/>
      <c r="BP153" s="1"/>
      <c r="BQ153" s="1"/>
      <c r="BR153" s="1"/>
      <c r="BS153" s="1"/>
      <c r="BU153" s="1"/>
      <c r="BV153" s="1"/>
      <c r="BW153" s="3"/>
      <c r="BX153" s="3"/>
      <c r="BY153" s="1"/>
      <c r="BZ153" s="1"/>
      <c r="CA153" s="1"/>
      <c r="CB153" s="1"/>
      <c r="CC153" s="1"/>
      <c r="CD153" s="1"/>
      <c r="CE153" s="1"/>
      <c r="CF153" s="1"/>
      <c r="CG153" s="1"/>
      <c r="CH153" s="1"/>
      <c r="CI153" s="1"/>
      <c r="CJ153" s="1"/>
      <c r="CK153" s="1"/>
      <c r="CL153" s="1"/>
      <c r="CM153" s="1"/>
      <c r="CN153" s="1"/>
      <c r="CO153" s="1"/>
      <c r="CP153" s="1"/>
      <c r="CQ153" s="1"/>
      <c r="CS153" s="1"/>
      <c r="CT153" s="1"/>
      <c r="CU153" s="3"/>
      <c r="CV153" s="3"/>
      <c r="CW153" s="1"/>
      <c r="CX153" s="1"/>
      <c r="CY153" s="1"/>
      <c r="CZ153" s="1"/>
      <c r="DA153" s="1"/>
      <c r="DB153" s="1"/>
      <c r="DC153" s="1"/>
      <c r="DD153" s="1"/>
      <c r="DE153" s="1"/>
      <c r="DF153" s="1"/>
      <c r="DG153" s="1"/>
      <c r="DH153" s="1"/>
      <c r="DI153" s="1"/>
      <c r="DJ153" s="1"/>
      <c r="DK153" s="1"/>
      <c r="DL153" s="1"/>
      <c r="DM153" s="1"/>
      <c r="DN153" s="1"/>
      <c r="DO153" s="1"/>
      <c r="DQ153" s="1"/>
      <c r="DR153" s="1"/>
      <c r="DS153" s="3"/>
      <c r="DT153" s="3"/>
      <c r="DU153" s="1"/>
      <c r="DV153" s="1"/>
      <c r="DW153" s="1"/>
      <c r="DX153" s="1"/>
      <c r="DY153" s="1"/>
      <c r="DZ153" s="1"/>
      <c r="EA153" s="1"/>
      <c r="EB153" s="1"/>
      <c r="EC153" s="1"/>
      <c r="ED153" s="1"/>
      <c r="EE153" s="1"/>
      <c r="EF153" s="1"/>
      <c r="EG153" s="1"/>
      <c r="EH153" s="1"/>
      <c r="EI153" s="1"/>
      <c r="EJ153" s="1"/>
      <c r="EK153" s="1"/>
      <c r="EL153" s="1"/>
      <c r="EM153" s="1"/>
      <c r="EO153" s="1"/>
      <c r="EP153" s="1"/>
      <c r="EQ153" s="3"/>
      <c r="ER153" s="3"/>
      <c r="ES153" s="1"/>
      <c r="ET153" s="1"/>
      <c r="EU153" s="1"/>
      <c r="EV153" s="1"/>
      <c r="EW153" s="1"/>
      <c r="EX153" s="1"/>
      <c r="EY153" s="1"/>
      <c r="EZ153" s="1"/>
      <c r="FA153" s="1"/>
      <c r="FB153" s="1"/>
      <c r="FC153" s="1"/>
      <c r="FD153" s="1"/>
      <c r="FE153" s="1"/>
      <c r="FF153" s="1"/>
      <c r="FG153" s="1"/>
      <c r="FH153" s="1"/>
      <c r="FI153" s="1"/>
      <c r="FJ153" s="1"/>
      <c r="FK153" s="1"/>
    </row>
    <row r="154" ht="14.5" spans="1:167">
      <c r="A154" s="1"/>
      <c r="B154" s="1"/>
      <c r="C154" s="3"/>
      <c r="D154" s="3"/>
      <c r="E154" s="1"/>
      <c r="F154" s="1"/>
      <c r="G154" s="1"/>
      <c r="H154" s="1"/>
      <c r="I154" s="1"/>
      <c r="J154" s="1"/>
      <c r="K154" s="1"/>
      <c r="L154" s="1"/>
      <c r="M154" s="1"/>
      <c r="N154" s="1"/>
      <c r="O154" s="1"/>
      <c r="P154" s="1"/>
      <c r="Q154" s="1"/>
      <c r="R154" s="1"/>
      <c r="S154" s="1"/>
      <c r="T154" s="1"/>
      <c r="U154" s="1"/>
      <c r="V154" s="1"/>
      <c r="W154" s="1"/>
      <c r="Y154" s="1"/>
      <c r="Z154" s="1"/>
      <c r="AA154" s="3"/>
      <c r="AB154" s="3"/>
      <c r="AC154" s="1"/>
      <c r="AD154" s="1"/>
      <c r="AE154" s="1"/>
      <c r="AF154" s="1"/>
      <c r="AG154" s="1"/>
      <c r="AH154" s="1"/>
      <c r="AI154" s="1"/>
      <c r="AJ154" s="1"/>
      <c r="AK154" s="1"/>
      <c r="AL154" s="1"/>
      <c r="AM154" s="1"/>
      <c r="AN154" s="1"/>
      <c r="AO154" s="1"/>
      <c r="AP154" s="1"/>
      <c r="AQ154" s="1"/>
      <c r="AR154" s="1"/>
      <c r="AS154" s="1"/>
      <c r="AT154" s="1"/>
      <c r="AU154" s="1"/>
      <c r="AW154" s="1"/>
      <c r="AX154" s="1"/>
      <c r="AY154" s="3"/>
      <c r="AZ154" s="3"/>
      <c r="BA154" s="1"/>
      <c r="BB154" s="1"/>
      <c r="BC154" s="1"/>
      <c r="BD154" s="1"/>
      <c r="BE154" s="1"/>
      <c r="BF154" s="1"/>
      <c r="BG154" s="1"/>
      <c r="BH154" s="1"/>
      <c r="BI154" s="1"/>
      <c r="BJ154" s="1"/>
      <c r="BK154" s="1"/>
      <c r="BL154" s="1"/>
      <c r="BM154" s="1"/>
      <c r="BN154" s="1"/>
      <c r="BO154" s="1"/>
      <c r="BP154" s="1"/>
      <c r="BQ154" s="1"/>
      <c r="BR154" s="1"/>
      <c r="BS154" s="1"/>
      <c r="BU154" s="1"/>
      <c r="BV154" s="1"/>
      <c r="BW154" s="3"/>
      <c r="BX154" s="3"/>
      <c r="BY154" s="1"/>
      <c r="BZ154" s="1"/>
      <c r="CA154" s="1"/>
      <c r="CB154" s="1"/>
      <c r="CC154" s="1"/>
      <c r="CD154" s="1"/>
      <c r="CE154" s="1"/>
      <c r="CF154" s="1"/>
      <c r="CG154" s="1"/>
      <c r="CH154" s="1"/>
      <c r="CI154" s="1"/>
      <c r="CJ154" s="1"/>
      <c r="CK154" s="1"/>
      <c r="CL154" s="1"/>
      <c r="CM154" s="1"/>
      <c r="CN154" s="1"/>
      <c r="CO154" s="1"/>
      <c r="CP154" s="1"/>
      <c r="CQ154" s="1"/>
      <c r="CS154" s="1"/>
      <c r="CT154" s="1"/>
      <c r="CU154" s="3"/>
      <c r="CV154" s="3"/>
      <c r="CW154" s="1"/>
      <c r="CX154" s="1"/>
      <c r="CY154" s="1"/>
      <c r="CZ154" s="1"/>
      <c r="DA154" s="1"/>
      <c r="DB154" s="1"/>
      <c r="DC154" s="1"/>
      <c r="DD154" s="1"/>
      <c r="DE154" s="1"/>
      <c r="DF154" s="1"/>
      <c r="DG154" s="1"/>
      <c r="DH154" s="1"/>
      <c r="DI154" s="1"/>
      <c r="DJ154" s="1"/>
      <c r="DK154" s="1"/>
      <c r="DL154" s="1"/>
      <c r="DM154" s="1"/>
      <c r="DN154" s="1"/>
      <c r="DO154" s="1"/>
      <c r="DQ154" s="1"/>
      <c r="DR154" s="1"/>
      <c r="DS154" s="3"/>
      <c r="DT154" s="3"/>
      <c r="DU154" s="1"/>
      <c r="DV154" s="1"/>
      <c r="DW154" s="1"/>
      <c r="DX154" s="1"/>
      <c r="DY154" s="1"/>
      <c r="DZ154" s="1"/>
      <c r="EA154" s="1"/>
      <c r="EB154" s="1"/>
      <c r="EC154" s="1"/>
      <c r="ED154" s="1"/>
      <c r="EE154" s="1"/>
      <c r="EF154" s="1"/>
      <c r="EG154" s="1"/>
      <c r="EH154" s="1"/>
      <c r="EI154" s="1"/>
      <c r="EJ154" s="1"/>
      <c r="EK154" s="1"/>
      <c r="EL154" s="1"/>
      <c r="EM154" s="1"/>
      <c r="EO154" s="1"/>
      <c r="EP154" s="1"/>
      <c r="EQ154" s="3"/>
      <c r="ER154" s="3"/>
      <c r="ES154" s="1"/>
      <c r="ET154" s="1"/>
      <c r="EU154" s="1"/>
      <c r="EV154" s="1"/>
      <c r="EW154" s="1"/>
      <c r="EX154" s="1"/>
      <c r="EY154" s="1"/>
      <c r="EZ154" s="1"/>
      <c r="FA154" s="1"/>
      <c r="FB154" s="1"/>
      <c r="FC154" s="1"/>
      <c r="FD154" s="1"/>
      <c r="FE154" s="1"/>
      <c r="FF154" s="1"/>
      <c r="FG154" s="1"/>
      <c r="FH154" s="1"/>
      <c r="FI154" s="1"/>
      <c r="FJ154" s="1"/>
      <c r="FK154" s="1"/>
    </row>
    <row r="155" ht="14.5" spans="1:167">
      <c r="A155" s="1"/>
      <c r="B155" s="1"/>
      <c r="C155" s="3"/>
      <c r="D155" s="3"/>
      <c r="E155" s="1"/>
      <c r="F155" s="1"/>
      <c r="G155" s="1"/>
      <c r="H155" s="1"/>
      <c r="I155" s="1"/>
      <c r="J155" s="1"/>
      <c r="K155" s="1"/>
      <c r="L155" s="1"/>
      <c r="M155" s="1"/>
      <c r="N155" s="1"/>
      <c r="O155" s="1"/>
      <c r="P155" s="1"/>
      <c r="Q155" s="1"/>
      <c r="R155" s="1"/>
      <c r="S155" s="1"/>
      <c r="T155" s="1"/>
      <c r="U155" s="1"/>
      <c r="V155" s="1"/>
      <c r="W155" s="1"/>
      <c r="Y155" s="1"/>
      <c r="Z155" s="1"/>
      <c r="AA155" s="3"/>
      <c r="AB155" s="3"/>
      <c r="AC155" s="1"/>
      <c r="AD155" s="1"/>
      <c r="AE155" s="1"/>
      <c r="AF155" s="1"/>
      <c r="AG155" s="1"/>
      <c r="AH155" s="1"/>
      <c r="AI155" s="1"/>
      <c r="AJ155" s="1"/>
      <c r="AK155" s="1"/>
      <c r="AL155" s="1"/>
      <c r="AM155" s="1"/>
      <c r="AN155" s="1"/>
      <c r="AO155" s="1"/>
      <c r="AP155" s="1"/>
      <c r="AQ155" s="1"/>
      <c r="AR155" s="1"/>
      <c r="AS155" s="1"/>
      <c r="AT155" s="1"/>
      <c r="AU155" s="1"/>
      <c r="AW155" s="1"/>
      <c r="AX155" s="1"/>
      <c r="AY155" s="3"/>
      <c r="AZ155" s="3"/>
      <c r="BA155" s="1"/>
      <c r="BB155" s="1"/>
      <c r="BC155" s="1"/>
      <c r="BD155" s="1"/>
      <c r="BE155" s="1"/>
      <c r="BF155" s="1"/>
      <c r="BG155" s="1"/>
      <c r="BH155" s="1"/>
      <c r="BI155" s="1"/>
      <c r="BJ155" s="1"/>
      <c r="BK155" s="1"/>
      <c r="BL155" s="1"/>
      <c r="BM155" s="1"/>
      <c r="BN155" s="1"/>
      <c r="BO155" s="1"/>
      <c r="BP155" s="1"/>
      <c r="BQ155" s="1"/>
      <c r="BR155" s="1"/>
      <c r="BS155" s="1"/>
      <c r="BU155" s="1"/>
      <c r="BV155" s="1"/>
      <c r="BW155" s="3"/>
      <c r="BX155" s="3"/>
      <c r="BY155" s="1"/>
      <c r="BZ155" s="1"/>
      <c r="CA155" s="1"/>
      <c r="CB155" s="1"/>
      <c r="CC155" s="1"/>
      <c r="CD155" s="1"/>
      <c r="CE155" s="1"/>
      <c r="CF155" s="1"/>
      <c r="CG155" s="1"/>
      <c r="CH155" s="1"/>
      <c r="CI155" s="1"/>
      <c r="CJ155" s="1"/>
      <c r="CK155" s="1"/>
      <c r="CL155" s="1"/>
      <c r="CM155" s="1"/>
      <c r="CN155" s="1"/>
      <c r="CO155" s="1"/>
      <c r="CP155" s="1"/>
      <c r="CQ155" s="1"/>
      <c r="CS155" s="1"/>
      <c r="CT155" s="1"/>
      <c r="CU155" s="3"/>
      <c r="CV155" s="3"/>
      <c r="CW155" s="1"/>
      <c r="CX155" s="1"/>
      <c r="CY155" s="1"/>
      <c r="CZ155" s="1"/>
      <c r="DA155" s="1"/>
      <c r="DB155" s="1"/>
      <c r="DC155" s="1"/>
      <c r="DD155" s="1"/>
      <c r="DE155" s="1"/>
      <c r="DF155" s="1"/>
      <c r="DG155" s="1"/>
      <c r="DH155" s="1"/>
      <c r="DI155" s="1"/>
      <c r="DJ155" s="1"/>
      <c r="DK155" s="1"/>
      <c r="DL155" s="1"/>
      <c r="DM155" s="1"/>
      <c r="DN155" s="1"/>
      <c r="DO155" s="1"/>
      <c r="DQ155" s="1"/>
      <c r="DR155" s="1"/>
      <c r="DS155" s="3"/>
      <c r="DT155" s="3"/>
      <c r="DU155" s="1"/>
      <c r="DV155" s="1"/>
      <c r="DW155" s="1"/>
      <c r="DX155" s="1"/>
      <c r="DY155" s="1"/>
      <c r="DZ155" s="1"/>
      <c r="EA155" s="1"/>
      <c r="EB155" s="1"/>
      <c r="EC155" s="1"/>
      <c r="ED155" s="1"/>
      <c r="EE155" s="1"/>
      <c r="EF155" s="1"/>
      <c r="EG155" s="1"/>
      <c r="EH155" s="1"/>
      <c r="EI155" s="1"/>
      <c r="EJ155" s="1"/>
      <c r="EK155" s="1"/>
      <c r="EL155" s="1"/>
      <c r="EM155" s="1"/>
      <c r="EO155" s="1"/>
      <c r="EP155" s="1"/>
      <c r="EQ155" s="3"/>
      <c r="ER155" s="3"/>
      <c r="ES155" s="1"/>
      <c r="ET155" s="1"/>
      <c r="EU155" s="1"/>
      <c r="EV155" s="1"/>
      <c r="EW155" s="1"/>
      <c r="EX155" s="1"/>
      <c r="EY155" s="1"/>
      <c r="EZ155" s="1"/>
      <c r="FA155" s="1"/>
      <c r="FB155" s="1"/>
      <c r="FC155" s="1"/>
      <c r="FD155" s="1"/>
      <c r="FE155" s="1"/>
      <c r="FF155" s="1"/>
      <c r="FG155" s="1"/>
      <c r="FH155" s="1"/>
      <c r="FI155" s="1"/>
      <c r="FJ155" s="1"/>
      <c r="FK155" s="1"/>
    </row>
    <row r="156" ht="14.5" spans="1:167">
      <c r="A156" s="1"/>
      <c r="B156" s="1"/>
      <c r="C156" s="3"/>
      <c r="D156" s="3"/>
      <c r="E156" s="1"/>
      <c r="F156" s="1"/>
      <c r="G156" s="1"/>
      <c r="H156" s="1"/>
      <c r="I156" s="1"/>
      <c r="J156" s="1"/>
      <c r="K156" s="1"/>
      <c r="L156" s="1"/>
      <c r="M156" s="1"/>
      <c r="N156" s="1"/>
      <c r="O156" s="1"/>
      <c r="P156" s="1"/>
      <c r="Q156" s="1"/>
      <c r="R156" s="1"/>
      <c r="S156" s="1"/>
      <c r="T156" s="1"/>
      <c r="U156" s="1"/>
      <c r="V156" s="1"/>
      <c r="W156" s="1"/>
      <c r="Y156" s="1"/>
      <c r="Z156" s="1"/>
      <c r="AA156" s="3"/>
      <c r="AB156" s="3"/>
      <c r="AC156" s="1"/>
      <c r="AD156" s="1"/>
      <c r="AE156" s="1"/>
      <c r="AF156" s="1"/>
      <c r="AG156" s="1"/>
      <c r="AH156" s="1"/>
      <c r="AI156" s="1"/>
      <c r="AJ156" s="1"/>
      <c r="AK156" s="1"/>
      <c r="AL156" s="1"/>
      <c r="AM156" s="1"/>
      <c r="AN156" s="1"/>
      <c r="AO156" s="1"/>
      <c r="AP156" s="1"/>
      <c r="AQ156" s="1"/>
      <c r="AR156" s="1"/>
      <c r="AS156" s="1"/>
      <c r="AT156" s="1"/>
      <c r="AU156" s="1"/>
      <c r="AW156" s="1"/>
      <c r="AX156" s="1"/>
      <c r="AY156" s="3"/>
      <c r="AZ156" s="3"/>
      <c r="BA156" s="1"/>
      <c r="BB156" s="1"/>
      <c r="BC156" s="1"/>
      <c r="BD156" s="1"/>
      <c r="BE156" s="1"/>
      <c r="BF156" s="1"/>
      <c r="BG156" s="1"/>
      <c r="BH156" s="1"/>
      <c r="BI156" s="1"/>
      <c r="BJ156" s="1"/>
      <c r="BK156" s="1"/>
      <c r="BL156" s="1"/>
      <c r="BM156" s="1"/>
      <c r="BN156" s="1"/>
      <c r="BO156" s="1"/>
      <c r="BP156" s="1"/>
      <c r="BQ156" s="1"/>
      <c r="BR156" s="1"/>
      <c r="BS156" s="1"/>
      <c r="BU156" s="1"/>
      <c r="BV156" s="1"/>
      <c r="BW156" s="3"/>
      <c r="BX156" s="3"/>
      <c r="BY156" s="1"/>
      <c r="BZ156" s="1"/>
      <c r="CA156" s="1"/>
      <c r="CB156" s="1"/>
      <c r="CC156" s="1"/>
      <c r="CD156" s="1"/>
      <c r="CE156" s="1"/>
      <c r="CF156" s="1"/>
      <c r="CG156" s="1"/>
      <c r="CH156" s="1"/>
      <c r="CI156" s="1"/>
      <c r="CJ156" s="1"/>
      <c r="CK156" s="1"/>
      <c r="CL156" s="1"/>
      <c r="CM156" s="1"/>
      <c r="CN156" s="1"/>
      <c r="CO156" s="1"/>
      <c r="CP156" s="1"/>
      <c r="CQ156" s="1"/>
      <c r="CS156" s="1"/>
      <c r="CT156" s="1"/>
      <c r="CU156" s="3"/>
      <c r="CV156" s="3"/>
      <c r="CW156" s="1"/>
      <c r="CX156" s="1"/>
      <c r="CY156" s="1"/>
      <c r="CZ156" s="1"/>
      <c r="DA156" s="1"/>
      <c r="DB156" s="1"/>
      <c r="DC156" s="1"/>
      <c r="DD156" s="1"/>
      <c r="DE156" s="1"/>
      <c r="DF156" s="1"/>
      <c r="DG156" s="1"/>
      <c r="DH156" s="1"/>
      <c r="DI156" s="1"/>
      <c r="DJ156" s="1"/>
      <c r="DK156" s="1"/>
      <c r="DL156" s="1"/>
      <c r="DM156" s="1"/>
      <c r="DN156" s="1"/>
      <c r="DO156" s="1"/>
      <c r="DQ156" s="1"/>
      <c r="DR156" s="1"/>
      <c r="DS156" s="3"/>
      <c r="DT156" s="3"/>
      <c r="DU156" s="1"/>
      <c r="DV156" s="1"/>
      <c r="DW156" s="1"/>
      <c r="DX156" s="1"/>
      <c r="DY156" s="1"/>
      <c r="DZ156" s="1"/>
      <c r="EA156" s="1"/>
      <c r="EB156" s="1"/>
      <c r="EC156" s="1"/>
      <c r="ED156" s="1"/>
      <c r="EE156" s="1"/>
      <c r="EF156" s="1"/>
      <c r="EG156" s="1"/>
      <c r="EH156" s="1"/>
      <c r="EI156" s="1"/>
      <c r="EJ156" s="1"/>
      <c r="EK156" s="1"/>
      <c r="EL156" s="1"/>
      <c r="EM156" s="1"/>
      <c r="EO156" s="1"/>
      <c r="EP156" s="1"/>
      <c r="EQ156" s="3"/>
      <c r="ER156" s="3"/>
      <c r="ES156" s="1"/>
      <c r="ET156" s="1"/>
      <c r="EU156" s="1"/>
      <c r="EV156" s="1"/>
      <c r="EW156" s="1"/>
      <c r="EX156" s="1"/>
      <c r="EY156" s="1"/>
      <c r="EZ156" s="1"/>
      <c r="FA156" s="1"/>
      <c r="FB156" s="1"/>
      <c r="FC156" s="1"/>
      <c r="FD156" s="1"/>
      <c r="FE156" s="1"/>
      <c r="FF156" s="1"/>
      <c r="FG156" s="1"/>
      <c r="FH156" s="1"/>
      <c r="FI156" s="1"/>
      <c r="FJ156" s="1"/>
      <c r="FK156" s="1"/>
    </row>
    <row r="157" ht="14.5" spans="1:167">
      <c r="A157" s="1"/>
      <c r="B157" s="1"/>
      <c r="C157" s="3"/>
      <c r="D157" s="3"/>
      <c r="E157" s="1"/>
      <c r="F157" s="1"/>
      <c r="G157" s="1"/>
      <c r="H157" s="1"/>
      <c r="I157" s="1"/>
      <c r="J157" s="1"/>
      <c r="K157" s="1"/>
      <c r="L157" s="1"/>
      <c r="M157" s="1"/>
      <c r="N157" s="1"/>
      <c r="O157" s="1"/>
      <c r="P157" s="1"/>
      <c r="Q157" s="1"/>
      <c r="R157" s="1"/>
      <c r="S157" s="1"/>
      <c r="T157" s="1"/>
      <c r="U157" s="1"/>
      <c r="V157" s="1"/>
      <c r="W157" s="1"/>
      <c r="Y157" s="1"/>
      <c r="Z157" s="1"/>
      <c r="AA157" s="3"/>
      <c r="AB157" s="3"/>
      <c r="AC157" s="1"/>
      <c r="AD157" s="1"/>
      <c r="AE157" s="1"/>
      <c r="AF157" s="1"/>
      <c r="AG157" s="1"/>
      <c r="AH157" s="1"/>
      <c r="AI157" s="1"/>
      <c r="AJ157" s="1"/>
      <c r="AK157" s="1"/>
      <c r="AL157" s="1"/>
      <c r="AM157" s="1"/>
      <c r="AN157" s="1"/>
      <c r="AO157" s="1"/>
      <c r="AP157" s="1"/>
      <c r="AQ157" s="1"/>
      <c r="AR157" s="1"/>
      <c r="AS157" s="1"/>
      <c r="AT157" s="1"/>
      <c r="AU157" s="1"/>
      <c r="AW157" s="1"/>
      <c r="AX157" s="1"/>
      <c r="AY157" s="3"/>
      <c r="AZ157" s="3"/>
      <c r="BA157" s="1"/>
      <c r="BB157" s="1"/>
      <c r="BC157" s="1"/>
      <c r="BD157" s="1"/>
      <c r="BE157" s="1"/>
      <c r="BF157" s="1"/>
      <c r="BG157" s="1"/>
      <c r="BH157" s="1"/>
      <c r="BI157" s="1"/>
      <c r="BJ157" s="1"/>
      <c r="BK157" s="1"/>
      <c r="BL157" s="1"/>
      <c r="BM157" s="1"/>
      <c r="BN157" s="1"/>
      <c r="BO157" s="1"/>
      <c r="BP157" s="1"/>
      <c r="BQ157" s="1"/>
      <c r="BR157" s="1"/>
      <c r="BS157" s="1"/>
      <c r="BU157" s="1"/>
      <c r="BV157" s="1"/>
      <c r="BW157" s="3"/>
      <c r="BX157" s="3"/>
      <c r="BY157" s="1"/>
      <c r="BZ157" s="1"/>
      <c r="CA157" s="1"/>
      <c r="CB157" s="1"/>
      <c r="CC157" s="1"/>
      <c r="CD157" s="1"/>
      <c r="CE157" s="1"/>
      <c r="CF157" s="1"/>
      <c r="CG157" s="1"/>
      <c r="CH157" s="1"/>
      <c r="CI157" s="1"/>
      <c r="CJ157" s="1"/>
      <c r="CK157" s="1"/>
      <c r="CL157" s="1"/>
      <c r="CM157" s="1"/>
      <c r="CN157" s="1"/>
      <c r="CO157" s="1"/>
      <c r="CP157" s="1"/>
      <c r="CQ157" s="1"/>
      <c r="CS157" s="1"/>
      <c r="CT157" s="1"/>
      <c r="CU157" s="3"/>
      <c r="CV157" s="3"/>
      <c r="CW157" s="1"/>
      <c r="CX157" s="1"/>
      <c r="CY157" s="1"/>
      <c r="CZ157" s="1"/>
      <c r="DA157" s="1"/>
      <c r="DB157" s="1"/>
      <c r="DC157" s="1"/>
      <c r="DD157" s="1"/>
      <c r="DE157" s="1"/>
      <c r="DF157" s="1"/>
      <c r="DG157" s="1"/>
      <c r="DH157" s="1"/>
      <c r="DI157" s="1"/>
      <c r="DJ157" s="1"/>
      <c r="DK157" s="1"/>
      <c r="DL157" s="1"/>
      <c r="DM157" s="1"/>
      <c r="DN157" s="1"/>
      <c r="DO157" s="1"/>
      <c r="DQ157" s="1"/>
      <c r="DR157" s="1"/>
      <c r="DS157" s="3"/>
      <c r="DT157" s="3"/>
      <c r="DU157" s="1"/>
      <c r="DV157" s="1"/>
      <c r="DW157" s="1"/>
      <c r="DX157" s="1"/>
      <c r="DY157" s="1"/>
      <c r="DZ157" s="1"/>
      <c r="EA157" s="1"/>
      <c r="EB157" s="1"/>
      <c r="EC157" s="1"/>
      <c r="ED157" s="1"/>
      <c r="EE157" s="1"/>
      <c r="EF157" s="1"/>
      <c r="EG157" s="1"/>
      <c r="EH157" s="1"/>
      <c r="EI157" s="1"/>
      <c r="EJ157" s="1"/>
      <c r="EK157" s="1"/>
      <c r="EL157" s="1"/>
      <c r="EM157" s="1"/>
      <c r="EO157" s="1"/>
      <c r="EP157" s="1"/>
      <c r="EQ157" s="3"/>
      <c r="ER157" s="3"/>
      <c r="ES157" s="1"/>
      <c r="ET157" s="1"/>
      <c r="EU157" s="1"/>
      <c r="EV157" s="1"/>
      <c r="EW157" s="1"/>
      <c r="EX157" s="1"/>
      <c r="EY157" s="1"/>
      <c r="EZ157" s="1"/>
      <c r="FA157" s="1"/>
      <c r="FB157" s="1"/>
      <c r="FC157" s="1"/>
      <c r="FD157" s="1"/>
      <c r="FE157" s="1"/>
      <c r="FF157" s="1"/>
      <c r="FG157" s="1"/>
      <c r="FH157" s="1"/>
      <c r="FI157" s="1"/>
      <c r="FJ157" s="1"/>
      <c r="FK157" s="1"/>
    </row>
    <row r="158" ht="14.5" spans="1:167">
      <c r="A158" s="1"/>
      <c r="B158" s="1"/>
      <c r="C158" s="3"/>
      <c r="D158" s="3"/>
      <c r="E158" s="1"/>
      <c r="F158" s="1"/>
      <c r="G158" s="1"/>
      <c r="H158" s="1"/>
      <c r="I158" s="1"/>
      <c r="J158" s="1"/>
      <c r="K158" s="1"/>
      <c r="L158" s="1"/>
      <c r="M158" s="1"/>
      <c r="N158" s="1"/>
      <c r="O158" s="1"/>
      <c r="P158" s="1"/>
      <c r="Q158" s="1"/>
      <c r="R158" s="1"/>
      <c r="S158" s="1"/>
      <c r="T158" s="1"/>
      <c r="U158" s="1"/>
      <c r="V158" s="1"/>
      <c r="W158" s="1"/>
      <c r="Y158" s="1"/>
      <c r="Z158" s="1"/>
      <c r="AA158" s="3"/>
      <c r="AB158" s="3"/>
      <c r="AC158" s="1"/>
      <c r="AD158" s="1"/>
      <c r="AE158" s="1"/>
      <c r="AF158" s="1"/>
      <c r="AG158" s="1"/>
      <c r="AH158" s="1"/>
      <c r="AI158" s="1"/>
      <c r="AJ158" s="1"/>
      <c r="AK158" s="1"/>
      <c r="AL158" s="1"/>
      <c r="AM158" s="1"/>
      <c r="AN158" s="1"/>
      <c r="AO158" s="1"/>
      <c r="AP158" s="1"/>
      <c r="AQ158" s="1"/>
      <c r="AR158" s="1"/>
      <c r="AS158" s="1"/>
      <c r="AT158" s="1"/>
      <c r="AU158" s="1"/>
      <c r="AW158" s="1"/>
      <c r="AX158" s="1"/>
      <c r="AY158" s="3"/>
      <c r="AZ158" s="3"/>
      <c r="BA158" s="1"/>
      <c r="BB158" s="1"/>
      <c r="BC158" s="1"/>
      <c r="BD158" s="1"/>
      <c r="BE158" s="1"/>
      <c r="BF158" s="1"/>
      <c r="BG158" s="1"/>
      <c r="BH158" s="1"/>
      <c r="BI158" s="1"/>
      <c r="BJ158" s="1"/>
      <c r="BK158" s="1"/>
      <c r="BL158" s="1"/>
      <c r="BM158" s="1"/>
      <c r="BN158" s="1"/>
      <c r="BO158" s="1"/>
      <c r="BP158" s="1"/>
      <c r="BQ158" s="1"/>
      <c r="BR158" s="1"/>
      <c r="BS158" s="1"/>
      <c r="BU158" s="1"/>
      <c r="BV158" s="1"/>
      <c r="BW158" s="3"/>
      <c r="BX158" s="3"/>
      <c r="BY158" s="1"/>
      <c r="BZ158" s="1"/>
      <c r="CA158" s="1"/>
      <c r="CB158" s="1"/>
      <c r="CC158" s="1"/>
      <c r="CD158" s="1"/>
      <c r="CE158" s="1"/>
      <c r="CF158" s="1"/>
      <c r="CG158" s="1"/>
      <c r="CH158" s="1"/>
      <c r="CI158" s="1"/>
      <c r="CJ158" s="1"/>
      <c r="CK158" s="1"/>
      <c r="CL158" s="1"/>
      <c r="CM158" s="1"/>
      <c r="CN158" s="1"/>
      <c r="CO158" s="1"/>
      <c r="CP158" s="1"/>
      <c r="CQ158" s="1"/>
      <c r="CS158" s="1"/>
      <c r="CT158" s="1"/>
      <c r="CU158" s="3"/>
      <c r="CV158" s="3"/>
      <c r="CW158" s="1"/>
      <c r="CX158" s="1"/>
      <c r="CY158" s="1"/>
      <c r="CZ158" s="1"/>
      <c r="DA158" s="1"/>
      <c r="DB158" s="1"/>
      <c r="DC158" s="1"/>
      <c r="DD158" s="1"/>
      <c r="DE158" s="1"/>
      <c r="DF158" s="1"/>
      <c r="DG158" s="1"/>
      <c r="DH158" s="1"/>
      <c r="DI158" s="1"/>
      <c r="DJ158" s="1"/>
      <c r="DK158" s="1"/>
      <c r="DL158" s="1"/>
      <c r="DM158" s="1"/>
      <c r="DN158" s="1"/>
      <c r="DO158" s="1"/>
      <c r="DQ158" s="1"/>
      <c r="DR158" s="1"/>
      <c r="DS158" s="3"/>
      <c r="DT158" s="3"/>
      <c r="DU158" s="1"/>
      <c r="DV158" s="1"/>
      <c r="DW158" s="1"/>
      <c r="DX158" s="1"/>
      <c r="DY158" s="1"/>
      <c r="DZ158" s="1"/>
      <c r="EA158" s="1"/>
      <c r="EB158" s="1"/>
      <c r="EC158" s="1"/>
      <c r="ED158" s="1"/>
      <c r="EE158" s="1"/>
      <c r="EF158" s="1"/>
      <c r="EG158" s="1"/>
      <c r="EH158" s="1"/>
      <c r="EI158" s="1"/>
      <c r="EJ158" s="1"/>
      <c r="EK158" s="1"/>
      <c r="EL158" s="1"/>
      <c r="EM158" s="1"/>
      <c r="EO158" s="1"/>
      <c r="EP158" s="1"/>
      <c r="EQ158" s="3"/>
      <c r="ER158" s="3"/>
      <c r="ES158" s="1"/>
      <c r="ET158" s="1"/>
      <c r="EU158" s="1"/>
      <c r="EV158" s="1"/>
      <c r="EW158" s="1"/>
      <c r="EX158" s="1"/>
      <c r="EY158" s="1"/>
      <c r="EZ158" s="1"/>
      <c r="FA158" s="1"/>
      <c r="FB158" s="1"/>
      <c r="FC158" s="1"/>
      <c r="FD158" s="1"/>
      <c r="FE158" s="1"/>
      <c r="FF158" s="1"/>
      <c r="FG158" s="1"/>
      <c r="FH158" s="1"/>
      <c r="FI158" s="1"/>
      <c r="FJ158" s="1"/>
      <c r="FK158" s="1"/>
    </row>
    <row r="159" ht="14.5" spans="1:167">
      <c r="A159" s="1"/>
      <c r="B159" s="1"/>
      <c r="C159" s="3"/>
      <c r="D159" s="3"/>
      <c r="E159" s="1"/>
      <c r="F159" s="1"/>
      <c r="G159" s="1"/>
      <c r="H159" s="1"/>
      <c r="I159" s="1"/>
      <c r="J159" s="1"/>
      <c r="K159" s="1"/>
      <c r="L159" s="1"/>
      <c r="M159" s="1"/>
      <c r="N159" s="1"/>
      <c r="O159" s="1"/>
      <c r="P159" s="1"/>
      <c r="Q159" s="1"/>
      <c r="R159" s="1"/>
      <c r="S159" s="1"/>
      <c r="T159" s="1"/>
      <c r="U159" s="1"/>
      <c r="V159" s="1"/>
      <c r="W159" s="1"/>
      <c r="Y159" s="1"/>
      <c r="Z159" s="1"/>
      <c r="AA159" s="3"/>
      <c r="AB159" s="3"/>
      <c r="AC159" s="1"/>
      <c r="AD159" s="1"/>
      <c r="AE159" s="1"/>
      <c r="AF159" s="1"/>
      <c r="AG159" s="1"/>
      <c r="AH159" s="1"/>
      <c r="AI159" s="1"/>
      <c r="AJ159" s="1"/>
      <c r="AK159" s="1"/>
      <c r="AL159" s="1"/>
      <c r="AM159" s="1"/>
      <c r="AN159" s="1"/>
      <c r="AO159" s="1"/>
      <c r="AP159" s="1"/>
      <c r="AQ159" s="1"/>
      <c r="AR159" s="1"/>
      <c r="AS159" s="1"/>
      <c r="AT159" s="1"/>
      <c r="AU159" s="1"/>
      <c r="AW159" s="1"/>
      <c r="AX159" s="1"/>
      <c r="AY159" s="3"/>
      <c r="AZ159" s="3"/>
      <c r="BA159" s="1"/>
      <c r="BB159" s="1"/>
      <c r="BC159" s="1"/>
      <c r="BD159" s="1"/>
      <c r="BE159" s="1"/>
      <c r="BF159" s="1"/>
      <c r="BG159" s="1"/>
      <c r="BH159" s="1"/>
      <c r="BI159" s="1"/>
      <c r="BJ159" s="1"/>
      <c r="BK159" s="1"/>
      <c r="BL159" s="1"/>
      <c r="BM159" s="1"/>
      <c r="BN159" s="1"/>
      <c r="BO159" s="1"/>
      <c r="BP159" s="1"/>
      <c r="BQ159" s="1"/>
      <c r="BR159" s="1"/>
      <c r="BS159" s="1"/>
      <c r="BU159" s="1"/>
      <c r="BV159" s="1"/>
      <c r="BW159" s="3"/>
      <c r="BX159" s="3"/>
      <c r="BY159" s="1"/>
      <c r="BZ159" s="1"/>
      <c r="CA159" s="1"/>
      <c r="CB159" s="1"/>
      <c r="CC159" s="1"/>
      <c r="CD159" s="1"/>
      <c r="CE159" s="1"/>
      <c r="CF159" s="1"/>
      <c r="CG159" s="1"/>
      <c r="CH159" s="1"/>
      <c r="CI159" s="1"/>
      <c r="CJ159" s="1"/>
      <c r="CK159" s="1"/>
      <c r="CL159" s="1"/>
      <c r="CM159" s="1"/>
      <c r="CN159" s="1"/>
      <c r="CO159" s="1"/>
      <c r="CP159" s="1"/>
      <c r="CQ159" s="1"/>
      <c r="CS159" s="1"/>
      <c r="CT159" s="1"/>
      <c r="CU159" s="3"/>
      <c r="CV159" s="3"/>
      <c r="CW159" s="1"/>
      <c r="CX159" s="1"/>
      <c r="CY159" s="1"/>
      <c r="CZ159" s="1"/>
      <c r="DA159" s="1"/>
      <c r="DB159" s="1"/>
      <c r="DC159" s="1"/>
      <c r="DD159" s="1"/>
      <c r="DE159" s="1"/>
      <c r="DF159" s="1"/>
      <c r="DG159" s="1"/>
      <c r="DH159" s="1"/>
      <c r="DI159" s="1"/>
      <c r="DJ159" s="1"/>
      <c r="DK159" s="1"/>
      <c r="DL159" s="1"/>
      <c r="DM159" s="1"/>
      <c r="DN159" s="1"/>
      <c r="DO159" s="1"/>
      <c r="DQ159" s="1"/>
      <c r="DR159" s="1"/>
      <c r="DS159" s="3"/>
      <c r="DT159" s="3"/>
      <c r="DU159" s="1"/>
      <c r="DV159" s="1"/>
      <c r="DW159" s="1"/>
      <c r="DX159" s="1"/>
      <c r="DY159" s="1"/>
      <c r="DZ159" s="1"/>
      <c r="EA159" s="1"/>
      <c r="EB159" s="1"/>
      <c r="EC159" s="1"/>
      <c r="ED159" s="1"/>
      <c r="EE159" s="1"/>
      <c r="EF159" s="1"/>
      <c r="EG159" s="1"/>
      <c r="EH159" s="1"/>
      <c r="EI159" s="1"/>
      <c r="EJ159" s="1"/>
      <c r="EK159" s="1"/>
      <c r="EL159" s="1"/>
      <c r="EM159" s="1"/>
      <c r="EO159" s="1"/>
      <c r="EP159" s="1"/>
      <c r="EQ159" s="3"/>
      <c r="ER159" s="3"/>
      <c r="ES159" s="1"/>
      <c r="ET159" s="1"/>
      <c r="EU159" s="1"/>
      <c r="EV159" s="1"/>
      <c r="EW159" s="1"/>
      <c r="EX159" s="1"/>
      <c r="EY159" s="1"/>
      <c r="EZ159" s="1"/>
      <c r="FA159" s="1"/>
      <c r="FB159" s="1"/>
      <c r="FC159" s="1"/>
      <c r="FD159" s="1"/>
      <c r="FE159" s="1"/>
      <c r="FF159" s="1"/>
      <c r="FG159" s="1"/>
      <c r="FH159" s="1"/>
      <c r="FI159" s="1"/>
      <c r="FJ159" s="1"/>
      <c r="FK159" s="1"/>
    </row>
    <row r="160" ht="14.5" spans="1:167">
      <c r="A160" s="1"/>
      <c r="B160" s="1"/>
      <c r="C160" s="3"/>
      <c r="D160" s="3"/>
      <c r="E160" s="1"/>
      <c r="F160" s="1"/>
      <c r="G160" s="1"/>
      <c r="H160" s="1"/>
      <c r="I160" s="1"/>
      <c r="J160" s="1"/>
      <c r="K160" s="1"/>
      <c r="L160" s="1"/>
      <c r="M160" s="1"/>
      <c r="N160" s="1"/>
      <c r="O160" s="1"/>
      <c r="P160" s="1"/>
      <c r="Q160" s="1"/>
      <c r="R160" s="1"/>
      <c r="S160" s="1"/>
      <c r="T160" s="1"/>
      <c r="U160" s="1"/>
      <c r="V160" s="1"/>
      <c r="W160" s="1"/>
      <c r="Y160" s="1"/>
      <c r="Z160" s="1"/>
      <c r="AA160" s="3"/>
      <c r="AB160" s="3"/>
      <c r="AC160" s="1"/>
      <c r="AD160" s="1"/>
      <c r="AE160" s="1"/>
      <c r="AF160" s="1"/>
      <c r="AG160" s="1"/>
      <c r="AH160" s="1"/>
      <c r="AI160" s="1"/>
      <c r="AJ160" s="1"/>
      <c r="AK160" s="1"/>
      <c r="AL160" s="1"/>
      <c r="AM160" s="1"/>
      <c r="AN160" s="1"/>
      <c r="AO160" s="1"/>
      <c r="AP160" s="1"/>
      <c r="AQ160" s="1"/>
      <c r="AR160" s="1"/>
      <c r="AS160" s="1"/>
      <c r="AT160" s="1"/>
      <c r="AU160" s="1"/>
      <c r="AW160" s="1"/>
      <c r="AX160" s="1"/>
      <c r="AY160" s="3"/>
      <c r="AZ160" s="3"/>
      <c r="BA160" s="1"/>
      <c r="BB160" s="1"/>
      <c r="BC160" s="1"/>
      <c r="BD160" s="1"/>
      <c r="BE160" s="1"/>
      <c r="BF160" s="1"/>
      <c r="BG160" s="1"/>
      <c r="BH160" s="1"/>
      <c r="BI160" s="1"/>
      <c r="BJ160" s="1"/>
      <c r="BK160" s="1"/>
      <c r="BL160" s="1"/>
      <c r="BM160" s="1"/>
      <c r="BN160" s="1"/>
      <c r="BO160" s="1"/>
      <c r="BP160" s="1"/>
      <c r="BQ160" s="1"/>
      <c r="BR160" s="1"/>
      <c r="BS160" s="1"/>
      <c r="BU160" s="1"/>
      <c r="BV160" s="1"/>
      <c r="BW160" s="3"/>
      <c r="BX160" s="3"/>
      <c r="BY160" s="1"/>
      <c r="BZ160" s="1"/>
      <c r="CA160" s="1"/>
      <c r="CB160" s="1"/>
      <c r="CC160" s="1"/>
      <c r="CD160" s="1"/>
      <c r="CE160" s="1"/>
      <c r="CF160" s="1"/>
      <c r="CG160" s="1"/>
      <c r="CH160" s="1"/>
      <c r="CI160" s="1"/>
      <c r="CJ160" s="1"/>
      <c r="CK160" s="1"/>
      <c r="CL160" s="1"/>
      <c r="CM160" s="1"/>
      <c r="CN160" s="1"/>
      <c r="CO160" s="1"/>
      <c r="CP160" s="1"/>
      <c r="CQ160" s="1"/>
      <c r="CS160" s="1"/>
      <c r="CT160" s="1"/>
      <c r="CU160" s="3"/>
      <c r="CV160" s="3"/>
      <c r="CW160" s="1"/>
      <c r="CX160" s="1"/>
      <c r="CY160" s="1"/>
      <c r="CZ160" s="1"/>
      <c r="DA160" s="1"/>
      <c r="DB160" s="1"/>
      <c r="DC160" s="1"/>
      <c r="DD160" s="1"/>
      <c r="DE160" s="1"/>
      <c r="DF160" s="1"/>
      <c r="DG160" s="1"/>
      <c r="DH160" s="1"/>
      <c r="DI160" s="1"/>
      <c r="DJ160" s="1"/>
      <c r="DK160" s="1"/>
      <c r="DL160" s="1"/>
      <c r="DM160" s="1"/>
      <c r="DN160" s="1"/>
      <c r="DO160" s="1"/>
      <c r="DQ160" s="1"/>
      <c r="DR160" s="1"/>
      <c r="DS160" s="3"/>
      <c r="DT160" s="3"/>
      <c r="DU160" s="1"/>
      <c r="DV160" s="1"/>
      <c r="DW160" s="1"/>
      <c r="DX160" s="1"/>
      <c r="DY160" s="1"/>
      <c r="DZ160" s="1"/>
      <c r="EA160" s="1"/>
      <c r="EB160" s="1"/>
      <c r="EC160" s="1"/>
      <c r="ED160" s="1"/>
      <c r="EE160" s="1"/>
      <c r="EF160" s="1"/>
      <c r="EG160" s="1"/>
      <c r="EH160" s="1"/>
      <c r="EI160" s="1"/>
      <c r="EJ160" s="1"/>
      <c r="EK160" s="1"/>
      <c r="EL160" s="1"/>
      <c r="EM160" s="1"/>
      <c r="EO160" s="1"/>
      <c r="EP160" s="1"/>
      <c r="EQ160" s="3"/>
      <c r="ER160" s="3"/>
      <c r="ES160" s="1"/>
      <c r="ET160" s="1"/>
      <c r="EU160" s="1"/>
      <c r="EV160" s="1"/>
      <c r="EW160" s="1"/>
      <c r="EX160" s="1"/>
      <c r="EY160" s="1"/>
      <c r="EZ160" s="1"/>
      <c r="FA160" s="1"/>
      <c r="FB160" s="1"/>
      <c r="FC160" s="1"/>
      <c r="FD160" s="1"/>
      <c r="FE160" s="1"/>
      <c r="FF160" s="1"/>
      <c r="FG160" s="1"/>
      <c r="FH160" s="1"/>
      <c r="FI160" s="1"/>
      <c r="FJ160" s="1"/>
      <c r="FK160" s="1"/>
    </row>
    <row r="161" ht="14.5" spans="1:167">
      <c r="A161" s="1"/>
      <c r="B161" s="1"/>
      <c r="C161" s="3"/>
      <c r="D161" s="3"/>
      <c r="E161" s="1"/>
      <c r="F161" s="1"/>
      <c r="G161" s="1"/>
      <c r="H161" s="1"/>
      <c r="I161" s="1"/>
      <c r="J161" s="1"/>
      <c r="K161" s="1"/>
      <c r="L161" s="1"/>
      <c r="M161" s="1"/>
      <c r="N161" s="1"/>
      <c r="O161" s="1"/>
      <c r="P161" s="1"/>
      <c r="Q161" s="1"/>
      <c r="R161" s="1"/>
      <c r="S161" s="1"/>
      <c r="T161" s="1"/>
      <c r="U161" s="1"/>
      <c r="V161" s="1"/>
      <c r="W161" s="1"/>
      <c r="Y161" s="1"/>
      <c r="Z161" s="1"/>
      <c r="AA161" s="3"/>
      <c r="AB161" s="3"/>
      <c r="AC161" s="1"/>
      <c r="AD161" s="1"/>
      <c r="AE161" s="1"/>
      <c r="AF161" s="1"/>
      <c r="AG161" s="1"/>
      <c r="AH161" s="1"/>
      <c r="AI161" s="1"/>
      <c r="AJ161" s="1"/>
      <c r="AK161" s="1"/>
      <c r="AL161" s="1"/>
      <c r="AM161" s="1"/>
      <c r="AN161" s="1"/>
      <c r="AO161" s="1"/>
      <c r="AP161" s="1"/>
      <c r="AQ161" s="1"/>
      <c r="AR161" s="1"/>
      <c r="AS161" s="1"/>
      <c r="AT161" s="1"/>
      <c r="AU161" s="1"/>
      <c r="AW161" s="1"/>
      <c r="AX161" s="1"/>
      <c r="AY161" s="3"/>
      <c r="AZ161" s="3"/>
      <c r="BA161" s="1"/>
      <c r="BB161" s="1"/>
      <c r="BC161" s="1"/>
      <c r="BD161" s="1"/>
      <c r="BE161" s="1"/>
      <c r="BF161" s="1"/>
      <c r="BG161" s="1"/>
      <c r="BH161" s="1"/>
      <c r="BI161" s="1"/>
      <c r="BJ161" s="1"/>
      <c r="BK161" s="1"/>
      <c r="BL161" s="1"/>
      <c r="BM161" s="1"/>
      <c r="BN161" s="1"/>
      <c r="BO161" s="1"/>
      <c r="BP161" s="1"/>
      <c r="BQ161" s="1"/>
      <c r="BR161" s="1"/>
      <c r="BS161" s="1"/>
      <c r="BU161" s="1"/>
      <c r="BV161" s="1"/>
      <c r="BW161" s="3"/>
      <c r="BX161" s="3"/>
      <c r="BY161" s="1"/>
      <c r="BZ161" s="1"/>
      <c r="CA161" s="1"/>
      <c r="CB161" s="1"/>
      <c r="CC161" s="1"/>
      <c r="CD161" s="1"/>
      <c r="CE161" s="1"/>
      <c r="CF161" s="1"/>
      <c r="CG161" s="1"/>
      <c r="CH161" s="1"/>
      <c r="CI161" s="1"/>
      <c r="CJ161" s="1"/>
      <c r="CK161" s="1"/>
      <c r="CL161" s="1"/>
      <c r="CM161" s="1"/>
      <c r="CN161" s="1"/>
      <c r="CO161" s="1"/>
      <c r="CP161" s="1"/>
      <c r="CQ161" s="1"/>
      <c r="CS161" s="1"/>
      <c r="CT161" s="1"/>
      <c r="CU161" s="3"/>
      <c r="CV161" s="3"/>
      <c r="CW161" s="1"/>
      <c r="CX161" s="1"/>
      <c r="CY161" s="1"/>
      <c r="CZ161" s="1"/>
      <c r="DA161" s="1"/>
      <c r="DB161" s="1"/>
      <c r="DC161" s="1"/>
      <c r="DD161" s="1"/>
      <c r="DE161" s="1"/>
      <c r="DF161" s="1"/>
      <c r="DG161" s="1"/>
      <c r="DH161" s="1"/>
      <c r="DI161" s="1"/>
      <c r="DJ161" s="1"/>
      <c r="DK161" s="1"/>
      <c r="DL161" s="1"/>
      <c r="DM161" s="1"/>
      <c r="DN161" s="1"/>
      <c r="DO161" s="1"/>
      <c r="DQ161" s="1"/>
      <c r="DR161" s="1"/>
      <c r="DS161" s="3"/>
      <c r="DT161" s="3"/>
      <c r="DU161" s="1"/>
      <c r="DV161" s="1"/>
      <c r="DW161" s="1"/>
      <c r="DX161" s="1"/>
      <c r="DY161" s="1"/>
      <c r="DZ161" s="1"/>
      <c r="EA161" s="1"/>
      <c r="EB161" s="1"/>
      <c r="EC161" s="1"/>
      <c r="ED161" s="1"/>
      <c r="EE161" s="1"/>
      <c r="EF161" s="1"/>
      <c r="EG161" s="1"/>
      <c r="EH161" s="1"/>
      <c r="EI161" s="1"/>
      <c r="EJ161" s="1"/>
      <c r="EK161" s="1"/>
      <c r="EL161" s="1"/>
      <c r="EM161" s="1"/>
      <c r="EO161" s="1"/>
      <c r="EP161" s="1"/>
      <c r="EQ161" s="3"/>
      <c r="ER161" s="3"/>
      <c r="ES161" s="1"/>
      <c r="ET161" s="1"/>
      <c r="EU161" s="1"/>
      <c r="EV161" s="1"/>
      <c r="EW161" s="1"/>
      <c r="EX161" s="1"/>
      <c r="EY161" s="1"/>
      <c r="EZ161" s="1"/>
      <c r="FA161" s="1"/>
      <c r="FB161" s="1"/>
      <c r="FC161" s="1"/>
      <c r="FD161" s="1"/>
      <c r="FE161" s="1"/>
      <c r="FF161" s="1"/>
      <c r="FG161" s="1"/>
      <c r="FH161" s="1"/>
      <c r="FI161" s="1"/>
      <c r="FJ161" s="1"/>
      <c r="FK161" s="1"/>
    </row>
    <row r="162" ht="14.5" spans="1:167">
      <c r="A162" s="1"/>
      <c r="B162" s="1"/>
      <c r="C162" s="3"/>
      <c r="D162" s="3"/>
      <c r="E162" s="1"/>
      <c r="F162" s="1"/>
      <c r="G162" s="1"/>
      <c r="H162" s="1"/>
      <c r="I162" s="1"/>
      <c r="J162" s="1"/>
      <c r="K162" s="1"/>
      <c r="L162" s="1"/>
      <c r="M162" s="1"/>
      <c r="N162" s="1"/>
      <c r="O162" s="1"/>
      <c r="P162" s="1"/>
      <c r="Q162" s="1"/>
      <c r="R162" s="1"/>
      <c r="S162" s="1"/>
      <c r="T162" s="1"/>
      <c r="U162" s="1"/>
      <c r="V162" s="1"/>
      <c r="W162" s="1"/>
      <c r="Y162" s="1"/>
      <c r="Z162" s="1"/>
      <c r="AA162" s="3"/>
      <c r="AB162" s="3"/>
      <c r="AC162" s="1"/>
      <c r="AD162" s="1"/>
      <c r="AE162" s="1"/>
      <c r="AF162" s="1"/>
      <c r="AG162" s="1"/>
      <c r="AH162" s="1"/>
      <c r="AI162" s="1"/>
      <c r="AJ162" s="1"/>
      <c r="AK162" s="1"/>
      <c r="AL162" s="1"/>
      <c r="AM162" s="1"/>
      <c r="AN162" s="1"/>
      <c r="AO162" s="1"/>
      <c r="AP162" s="1"/>
      <c r="AQ162" s="1"/>
      <c r="AR162" s="1"/>
      <c r="AS162" s="1"/>
      <c r="AT162" s="1"/>
      <c r="AU162" s="1"/>
      <c r="AW162" s="1"/>
      <c r="AX162" s="1"/>
      <c r="AY162" s="3"/>
      <c r="AZ162" s="3"/>
      <c r="BA162" s="1"/>
      <c r="BB162" s="1"/>
      <c r="BC162" s="1"/>
      <c r="BD162" s="1"/>
      <c r="BE162" s="1"/>
      <c r="BF162" s="1"/>
      <c r="BG162" s="1"/>
      <c r="BH162" s="1"/>
      <c r="BI162" s="1"/>
      <c r="BJ162" s="1"/>
      <c r="BK162" s="1"/>
      <c r="BL162" s="1"/>
      <c r="BM162" s="1"/>
      <c r="BN162" s="1"/>
      <c r="BO162" s="1"/>
      <c r="BP162" s="1"/>
      <c r="BQ162" s="1"/>
      <c r="BR162" s="1"/>
      <c r="BS162" s="1"/>
      <c r="BU162" s="1"/>
      <c r="BV162" s="1"/>
      <c r="BW162" s="3"/>
      <c r="BX162" s="3"/>
      <c r="BY162" s="1"/>
      <c r="BZ162" s="1"/>
      <c r="CA162" s="1"/>
      <c r="CB162" s="1"/>
      <c r="CC162" s="1"/>
      <c r="CD162" s="1"/>
      <c r="CE162" s="1"/>
      <c r="CF162" s="1"/>
      <c r="CG162" s="1"/>
      <c r="CH162" s="1"/>
      <c r="CI162" s="1"/>
      <c r="CJ162" s="1"/>
      <c r="CK162" s="1"/>
      <c r="CL162" s="1"/>
      <c r="CM162" s="1"/>
      <c r="CN162" s="1"/>
      <c r="CO162" s="1"/>
      <c r="CP162" s="1"/>
      <c r="CQ162" s="1"/>
      <c r="CS162" s="1"/>
      <c r="CT162" s="1"/>
      <c r="CU162" s="3"/>
      <c r="CV162" s="3"/>
      <c r="CW162" s="1"/>
      <c r="CX162" s="1"/>
      <c r="CY162" s="1"/>
      <c r="CZ162" s="1"/>
      <c r="DA162" s="1"/>
      <c r="DB162" s="1"/>
      <c r="DC162" s="1"/>
      <c r="DD162" s="1"/>
      <c r="DE162" s="1"/>
      <c r="DF162" s="1"/>
      <c r="DG162" s="1"/>
      <c r="DH162" s="1"/>
      <c r="DI162" s="1"/>
      <c r="DJ162" s="1"/>
      <c r="DK162" s="1"/>
      <c r="DL162" s="1"/>
      <c r="DM162" s="1"/>
      <c r="DN162" s="1"/>
      <c r="DO162" s="1"/>
      <c r="DQ162" s="1"/>
      <c r="DR162" s="1"/>
      <c r="DS162" s="3"/>
      <c r="DT162" s="3"/>
      <c r="DU162" s="1"/>
      <c r="DV162" s="1"/>
      <c r="DW162" s="1"/>
      <c r="DX162" s="1"/>
      <c r="DY162" s="1"/>
      <c r="DZ162" s="1"/>
      <c r="EA162" s="1"/>
      <c r="EB162" s="1"/>
      <c r="EC162" s="1"/>
      <c r="ED162" s="1"/>
      <c r="EE162" s="1"/>
      <c r="EF162" s="1"/>
      <c r="EG162" s="1"/>
      <c r="EH162" s="1"/>
      <c r="EI162" s="1"/>
      <c r="EJ162" s="1"/>
      <c r="EK162" s="1"/>
      <c r="EL162" s="1"/>
      <c r="EM162" s="1"/>
      <c r="EO162" s="1"/>
      <c r="EP162" s="1"/>
      <c r="EQ162" s="3"/>
      <c r="ER162" s="3"/>
      <c r="ES162" s="1"/>
      <c r="ET162" s="1"/>
      <c r="EU162" s="1"/>
      <c r="EV162" s="1"/>
      <c r="EW162" s="1"/>
      <c r="EX162" s="1"/>
      <c r="EY162" s="1"/>
      <c r="EZ162" s="1"/>
      <c r="FA162" s="1"/>
      <c r="FB162" s="1"/>
      <c r="FC162" s="1"/>
      <c r="FD162" s="1"/>
      <c r="FE162" s="1"/>
      <c r="FF162" s="1"/>
      <c r="FG162" s="1"/>
      <c r="FH162" s="1"/>
      <c r="FI162" s="1"/>
      <c r="FJ162" s="1"/>
      <c r="FK162" s="1"/>
    </row>
    <row r="163" ht="14.5" spans="1:167">
      <c r="A163" s="1"/>
      <c r="B163" s="1"/>
      <c r="C163" s="3"/>
      <c r="D163" s="3"/>
      <c r="E163" s="1"/>
      <c r="F163" s="1"/>
      <c r="G163" s="1"/>
      <c r="H163" s="1"/>
      <c r="I163" s="1"/>
      <c r="J163" s="1"/>
      <c r="K163" s="1"/>
      <c r="L163" s="1"/>
      <c r="M163" s="1"/>
      <c r="N163" s="1"/>
      <c r="O163" s="1"/>
      <c r="P163" s="1"/>
      <c r="Q163" s="1"/>
      <c r="R163" s="1"/>
      <c r="S163" s="1"/>
      <c r="T163" s="1"/>
      <c r="U163" s="1"/>
      <c r="V163" s="1"/>
      <c r="W163" s="1"/>
      <c r="Y163" s="1"/>
      <c r="Z163" s="1"/>
      <c r="AA163" s="3"/>
      <c r="AB163" s="3"/>
      <c r="AC163" s="1"/>
      <c r="AD163" s="1"/>
      <c r="AE163" s="1"/>
      <c r="AF163" s="1"/>
      <c r="AG163" s="1"/>
      <c r="AH163" s="1"/>
      <c r="AI163" s="1"/>
      <c r="AJ163" s="1"/>
      <c r="AK163" s="1"/>
      <c r="AL163" s="1"/>
      <c r="AM163" s="1"/>
      <c r="AN163" s="1"/>
      <c r="AO163" s="1"/>
      <c r="AP163" s="1"/>
      <c r="AQ163" s="1"/>
      <c r="AR163" s="1"/>
      <c r="AS163" s="1"/>
      <c r="AT163" s="1"/>
      <c r="AU163" s="1"/>
      <c r="AW163" s="1"/>
      <c r="AX163" s="1"/>
      <c r="AY163" s="3"/>
      <c r="AZ163" s="3"/>
      <c r="BA163" s="1"/>
      <c r="BB163" s="1"/>
      <c r="BC163" s="1"/>
      <c r="BD163" s="1"/>
      <c r="BE163" s="1"/>
      <c r="BF163" s="1"/>
      <c r="BG163" s="1"/>
      <c r="BH163" s="1"/>
      <c r="BI163" s="1"/>
      <c r="BJ163" s="1"/>
      <c r="BK163" s="1"/>
      <c r="BL163" s="1"/>
      <c r="BM163" s="1"/>
      <c r="BN163" s="1"/>
      <c r="BO163" s="1"/>
      <c r="BP163" s="1"/>
      <c r="BQ163" s="1"/>
      <c r="BR163" s="1"/>
      <c r="BS163" s="1"/>
      <c r="BU163" s="1"/>
      <c r="BV163" s="1"/>
      <c r="BW163" s="3"/>
      <c r="BX163" s="3"/>
      <c r="BY163" s="1"/>
      <c r="BZ163" s="1"/>
      <c r="CA163" s="1"/>
      <c r="CB163" s="1"/>
      <c r="CC163" s="1"/>
      <c r="CD163" s="1"/>
      <c r="CE163" s="1"/>
      <c r="CF163" s="1"/>
      <c r="CG163" s="1"/>
      <c r="CH163" s="1"/>
      <c r="CI163" s="1"/>
      <c r="CJ163" s="1"/>
      <c r="CK163" s="1"/>
      <c r="CL163" s="1"/>
      <c r="CM163" s="1"/>
      <c r="CN163" s="1"/>
      <c r="CO163" s="1"/>
      <c r="CP163" s="1"/>
      <c r="CQ163" s="1"/>
      <c r="CS163" s="1"/>
      <c r="CT163" s="1"/>
      <c r="CU163" s="3"/>
      <c r="CV163" s="3"/>
      <c r="CW163" s="1"/>
      <c r="CX163" s="1"/>
      <c r="CY163" s="1"/>
      <c r="CZ163" s="1"/>
      <c r="DA163" s="1"/>
      <c r="DB163" s="1"/>
      <c r="DC163" s="1"/>
      <c r="DD163" s="1"/>
      <c r="DE163" s="1"/>
      <c r="DF163" s="1"/>
      <c r="DG163" s="1"/>
      <c r="DH163" s="1"/>
      <c r="DI163" s="1"/>
      <c r="DJ163" s="1"/>
      <c r="DK163" s="1"/>
      <c r="DL163" s="1"/>
      <c r="DM163" s="1"/>
      <c r="DN163" s="1"/>
      <c r="DO163" s="1"/>
      <c r="DQ163" s="1"/>
      <c r="DR163" s="1"/>
      <c r="DS163" s="3"/>
      <c r="DT163" s="3"/>
      <c r="DU163" s="1"/>
      <c r="DV163" s="1"/>
      <c r="DW163" s="1"/>
      <c r="DX163" s="1"/>
      <c r="DY163" s="1"/>
      <c r="DZ163" s="1"/>
      <c r="EA163" s="1"/>
      <c r="EB163" s="1"/>
      <c r="EC163" s="1"/>
      <c r="ED163" s="1"/>
      <c r="EE163" s="1"/>
      <c r="EF163" s="1"/>
      <c r="EG163" s="1"/>
      <c r="EH163" s="1"/>
      <c r="EI163" s="1"/>
      <c r="EJ163" s="1"/>
      <c r="EK163" s="1"/>
      <c r="EL163" s="1"/>
      <c r="EM163" s="1"/>
      <c r="EO163" s="1"/>
      <c r="EP163" s="1"/>
      <c r="EQ163" s="3"/>
      <c r="ER163" s="3"/>
      <c r="ES163" s="1"/>
      <c r="ET163" s="1"/>
      <c r="EU163" s="1"/>
      <c r="EV163" s="1"/>
      <c r="EW163" s="1"/>
      <c r="EX163" s="1"/>
      <c r="EY163" s="1"/>
      <c r="EZ163" s="1"/>
      <c r="FA163" s="1"/>
      <c r="FB163" s="1"/>
      <c r="FC163" s="1"/>
      <c r="FD163" s="1"/>
      <c r="FE163" s="1"/>
      <c r="FF163" s="1"/>
      <c r="FG163" s="1"/>
      <c r="FH163" s="1"/>
      <c r="FI163" s="1"/>
      <c r="FJ163" s="1"/>
      <c r="FK163" s="1"/>
    </row>
    <row r="164" ht="14.5" spans="1:167">
      <c r="A164" s="1"/>
      <c r="B164" s="1"/>
      <c r="C164" s="3"/>
      <c r="D164" s="3"/>
      <c r="E164" s="1"/>
      <c r="F164" s="1"/>
      <c r="G164" s="1"/>
      <c r="H164" s="1"/>
      <c r="I164" s="1"/>
      <c r="J164" s="1"/>
      <c r="K164" s="1"/>
      <c r="L164" s="1"/>
      <c r="M164" s="1"/>
      <c r="N164" s="1"/>
      <c r="O164" s="1"/>
      <c r="P164" s="1"/>
      <c r="Q164" s="1"/>
      <c r="R164" s="1"/>
      <c r="S164" s="1"/>
      <c r="T164" s="1"/>
      <c r="U164" s="1"/>
      <c r="V164" s="1"/>
      <c r="W164" s="1"/>
      <c r="Y164" s="1"/>
      <c r="Z164" s="1"/>
      <c r="AA164" s="3"/>
      <c r="AB164" s="3"/>
      <c r="AC164" s="1"/>
      <c r="AD164" s="1"/>
      <c r="AE164" s="1"/>
      <c r="AF164" s="1"/>
      <c r="AG164" s="1"/>
      <c r="AH164" s="1"/>
      <c r="AI164" s="1"/>
      <c r="AJ164" s="1"/>
      <c r="AK164" s="1"/>
      <c r="AL164" s="1"/>
      <c r="AM164" s="1"/>
      <c r="AN164" s="1"/>
      <c r="AO164" s="1"/>
      <c r="AP164" s="1"/>
      <c r="AQ164" s="1"/>
      <c r="AR164" s="1"/>
      <c r="AS164" s="1"/>
      <c r="AT164" s="1"/>
      <c r="AU164" s="1"/>
      <c r="AW164" s="1"/>
      <c r="AX164" s="1"/>
      <c r="AY164" s="3"/>
      <c r="AZ164" s="3"/>
      <c r="BA164" s="1"/>
      <c r="BB164" s="1"/>
      <c r="BC164" s="1"/>
      <c r="BD164" s="1"/>
      <c r="BE164" s="1"/>
      <c r="BF164" s="1"/>
      <c r="BG164" s="1"/>
      <c r="BH164" s="1"/>
      <c r="BI164" s="1"/>
      <c r="BJ164" s="1"/>
      <c r="BK164" s="1"/>
      <c r="BL164" s="1"/>
      <c r="BM164" s="1"/>
      <c r="BN164" s="1"/>
      <c r="BO164" s="1"/>
      <c r="BP164" s="1"/>
      <c r="BQ164" s="1"/>
      <c r="BR164" s="1"/>
      <c r="BS164" s="1"/>
      <c r="BU164" s="1"/>
      <c r="BV164" s="1"/>
      <c r="BW164" s="3"/>
      <c r="BX164" s="3"/>
      <c r="BY164" s="1"/>
      <c r="BZ164" s="1"/>
      <c r="CA164" s="1"/>
      <c r="CB164" s="1"/>
      <c r="CC164" s="1"/>
      <c r="CD164" s="1"/>
      <c r="CE164" s="1"/>
      <c r="CF164" s="1"/>
      <c r="CG164" s="1"/>
      <c r="CH164" s="1"/>
      <c r="CI164" s="1"/>
      <c r="CJ164" s="1"/>
      <c r="CK164" s="1"/>
      <c r="CL164" s="1"/>
      <c r="CM164" s="1"/>
      <c r="CN164" s="1"/>
      <c r="CO164" s="1"/>
      <c r="CP164" s="1"/>
      <c r="CQ164" s="1"/>
      <c r="CS164" s="1"/>
      <c r="CT164" s="1"/>
      <c r="CU164" s="3"/>
      <c r="CV164" s="3"/>
      <c r="CW164" s="1"/>
      <c r="CX164" s="1"/>
      <c r="CY164" s="1"/>
      <c r="CZ164" s="1"/>
      <c r="DA164" s="1"/>
      <c r="DB164" s="1"/>
      <c r="DC164" s="1"/>
      <c r="DD164" s="1"/>
      <c r="DE164" s="1"/>
      <c r="DF164" s="1"/>
      <c r="DG164" s="1"/>
      <c r="DH164" s="1"/>
      <c r="DI164" s="1"/>
      <c r="DJ164" s="1"/>
      <c r="DK164" s="1"/>
      <c r="DL164" s="1"/>
      <c r="DM164" s="1"/>
      <c r="DN164" s="1"/>
      <c r="DO164" s="1"/>
      <c r="DQ164" s="1"/>
      <c r="DR164" s="1"/>
      <c r="DS164" s="3"/>
      <c r="DT164" s="3"/>
      <c r="DU164" s="1"/>
      <c r="DV164" s="1"/>
      <c r="DW164" s="1"/>
      <c r="DX164" s="1"/>
      <c r="DY164" s="1"/>
      <c r="DZ164" s="1"/>
      <c r="EA164" s="1"/>
      <c r="EB164" s="1"/>
      <c r="EC164" s="1"/>
      <c r="ED164" s="1"/>
      <c r="EE164" s="1"/>
      <c r="EF164" s="1"/>
      <c r="EG164" s="1"/>
      <c r="EH164" s="1"/>
      <c r="EI164" s="1"/>
      <c r="EJ164" s="1"/>
      <c r="EK164" s="1"/>
      <c r="EL164" s="1"/>
      <c r="EM164" s="1"/>
      <c r="EO164" s="1"/>
      <c r="EP164" s="1"/>
      <c r="EQ164" s="3"/>
      <c r="ER164" s="3"/>
      <c r="ES164" s="1"/>
      <c r="ET164" s="1"/>
      <c r="EU164" s="1"/>
      <c r="EV164" s="1"/>
      <c r="EW164" s="1"/>
      <c r="EX164" s="1"/>
      <c r="EY164" s="1"/>
      <c r="EZ164" s="1"/>
      <c r="FA164" s="1"/>
      <c r="FB164" s="1"/>
      <c r="FC164" s="1"/>
      <c r="FD164" s="1"/>
      <c r="FE164" s="1"/>
      <c r="FF164" s="1"/>
      <c r="FG164" s="1"/>
      <c r="FH164" s="1"/>
      <c r="FI164" s="1"/>
      <c r="FJ164" s="1"/>
      <c r="FK164" s="1"/>
    </row>
    <row r="165" ht="14.5" spans="1:167">
      <c r="A165" s="1"/>
      <c r="B165" s="1"/>
      <c r="C165" s="3"/>
      <c r="D165" s="3"/>
      <c r="E165" s="1"/>
      <c r="F165" s="1"/>
      <c r="G165" s="1"/>
      <c r="H165" s="1"/>
      <c r="I165" s="1"/>
      <c r="J165" s="1"/>
      <c r="K165" s="1"/>
      <c r="L165" s="1"/>
      <c r="M165" s="1"/>
      <c r="N165" s="1"/>
      <c r="O165" s="1"/>
      <c r="P165" s="1"/>
      <c r="Q165" s="1"/>
      <c r="R165" s="1"/>
      <c r="S165" s="1"/>
      <c r="T165" s="1"/>
      <c r="U165" s="1"/>
      <c r="V165" s="1"/>
      <c r="W165" s="1"/>
      <c r="Y165" s="1"/>
      <c r="Z165" s="1"/>
      <c r="AA165" s="3"/>
      <c r="AB165" s="3"/>
      <c r="AC165" s="1"/>
      <c r="AD165" s="1"/>
      <c r="AE165" s="1"/>
      <c r="AF165" s="1"/>
      <c r="AG165" s="1"/>
      <c r="AH165" s="1"/>
      <c r="AI165" s="1"/>
      <c r="AJ165" s="1"/>
      <c r="AK165" s="1"/>
      <c r="AL165" s="1"/>
      <c r="AM165" s="1"/>
      <c r="AN165" s="1"/>
      <c r="AO165" s="1"/>
      <c r="AP165" s="1"/>
      <c r="AQ165" s="1"/>
      <c r="AR165" s="1"/>
      <c r="AS165" s="1"/>
      <c r="AT165" s="1"/>
      <c r="AU165" s="1"/>
      <c r="AW165" s="1"/>
      <c r="AX165" s="1"/>
      <c r="AY165" s="3"/>
      <c r="AZ165" s="3"/>
      <c r="BA165" s="1"/>
      <c r="BB165" s="1"/>
      <c r="BC165" s="1"/>
      <c r="BD165" s="1"/>
      <c r="BE165" s="1"/>
      <c r="BF165" s="1"/>
      <c r="BG165" s="1"/>
      <c r="BH165" s="1"/>
      <c r="BI165" s="1"/>
      <c r="BJ165" s="1"/>
      <c r="BK165" s="1"/>
      <c r="BL165" s="1"/>
      <c r="BM165" s="1"/>
      <c r="BN165" s="1"/>
      <c r="BO165" s="1"/>
      <c r="BP165" s="1"/>
      <c r="BQ165" s="1"/>
      <c r="BR165" s="1"/>
      <c r="BS165" s="1"/>
      <c r="BU165" s="1"/>
      <c r="BV165" s="1"/>
      <c r="BW165" s="3"/>
      <c r="BX165" s="3"/>
      <c r="BY165" s="1"/>
      <c r="BZ165" s="1"/>
      <c r="CA165" s="1"/>
      <c r="CB165" s="1"/>
      <c r="CC165" s="1"/>
      <c r="CD165" s="1"/>
      <c r="CE165" s="1"/>
      <c r="CF165" s="1"/>
      <c r="CG165" s="1"/>
      <c r="CH165" s="1"/>
      <c r="CI165" s="1"/>
      <c r="CJ165" s="1"/>
      <c r="CK165" s="1"/>
      <c r="CL165" s="1"/>
      <c r="CM165" s="1"/>
      <c r="CN165" s="1"/>
      <c r="CO165" s="1"/>
      <c r="CP165" s="1"/>
      <c r="CQ165" s="1"/>
      <c r="CS165" s="1"/>
      <c r="CT165" s="1"/>
      <c r="CU165" s="3"/>
      <c r="CV165" s="3"/>
      <c r="CW165" s="1"/>
      <c r="CX165" s="1"/>
      <c r="CY165" s="1"/>
      <c r="CZ165" s="1"/>
      <c r="DA165" s="1"/>
      <c r="DB165" s="1"/>
      <c r="DC165" s="1"/>
      <c r="DD165" s="1"/>
      <c r="DE165" s="1"/>
      <c r="DF165" s="1"/>
      <c r="DG165" s="1"/>
      <c r="DH165" s="1"/>
      <c r="DI165" s="1"/>
      <c r="DJ165" s="1"/>
      <c r="DK165" s="1"/>
      <c r="DL165" s="1"/>
      <c r="DM165" s="1"/>
      <c r="DN165" s="1"/>
      <c r="DO165" s="1"/>
      <c r="DQ165" s="1"/>
      <c r="DR165" s="1"/>
      <c r="DS165" s="3"/>
      <c r="DT165" s="3"/>
      <c r="DU165" s="1"/>
      <c r="DV165" s="1"/>
      <c r="DW165" s="1"/>
      <c r="DX165" s="1"/>
      <c r="DY165" s="1"/>
      <c r="DZ165" s="1"/>
      <c r="EA165" s="1"/>
      <c r="EB165" s="1"/>
      <c r="EC165" s="1"/>
      <c r="ED165" s="1"/>
      <c r="EE165" s="1"/>
      <c r="EF165" s="1"/>
      <c r="EG165" s="1"/>
      <c r="EH165" s="1"/>
      <c r="EI165" s="1"/>
      <c r="EJ165" s="1"/>
      <c r="EK165" s="1"/>
      <c r="EL165" s="1"/>
      <c r="EM165" s="1"/>
      <c r="EO165" s="1"/>
      <c r="EP165" s="1"/>
      <c r="EQ165" s="3"/>
      <c r="ER165" s="3"/>
      <c r="ES165" s="1"/>
      <c r="ET165" s="1"/>
      <c r="EU165" s="1"/>
      <c r="EV165" s="1"/>
      <c r="EW165" s="1"/>
      <c r="EX165" s="1"/>
      <c r="EY165" s="1"/>
      <c r="EZ165" s="1"/>
      <c r="FA165" s="1"/>
      <c r="FB165" s="1"/>
      <c r="FC165" s="1"/>
      <c r="FD165" s="1"/>
      <c r="FE165" s="1"/>
      <c r="FF165" s="1"/>
      <c r="FG165" s="1"/>
      <c r="FH165" s="1"/>
      <c r="FI165" s="1"/>
      <c r="FJ165" s="1"/>
      <c r="FK165" s="1"/>
    </row>
    <row r="166" ht="14.5" spans="1:167">
      <c r="A166" s="1"/>
      <c r="B166" s="1"/>
      <c r="C166" s="3"/>
      <c r="D166" s="3"/>
      <c r="E166" s="1"/>
      <c r="F166" s="1"/>
      <c r="G166" s="1"/>
      <c r="H166" s="1"/>
      <c r="I166" s="1"/>
      <c r="J166" s="1"/>
      <c r="K166" s="1"/>
      <c r="L166" s="1"/>
      <c r="M166" s="1"/>
      <c r="N166" s="1"/>
      <c r="O166" s="1"/>
      <c r="P166" s="1"/>
      <c r="Q166" s="1"/>
      <c r="R166" s="1"/>
      <c r="S166" s="1"/>
      <c r="T166" s="1"/>
      <c r="U166" s="1"/>
      <c r="V166" s="1"/>
      <c r="W166" s="1"/>
      <c r="Y166" s="1"/>
      <c r="Z166" s="1"/>
      <c r="AA166" s="3"/>
      <c r="AB166" s="3"/>
      <c r="AC166" s="1"/>
      <c r="AD166" s="1"/>
      <c r="AE166" s="1"/>
      <c r="AF166" s="1"/>
      <c r="AG166" s="1"/>
      <c r="AH166" s="1"/>
      <c r="AI166" s="1"/>
      <c r="AJ166" s="1"/>
      <c r="AK166" s="1"/>
      <c r="AL166" s="1"/>
      <c r="AM166" s="1"/>
      <c r="AN166" s="1"/>
      <c r="AO166" s="1"/>
      <c r="AP166" s="1"/>
      <c r="AQ166" s="1"/>
      <c r="AR166" s="1"/>
      <c r="AS166" s="1"/>
      <c r="AT166" s="1"/>
      <c r="AU166" s="1"/>
      <c r="AW166" s="1"/>
      <c r="AX166" s="1"/>
      <c r="AY166" s="3"/>
      <c r="AZ166" s="3"/>
      <c r="BA166" s="1"/>
      <c r="BB166" s="1"/>
      <c r="BC166" s="1"/>
      <c r="BD166" s="1"/>
      <c r="BE166" s="1"/>
      <c r="BF166" s="1"/>
      <c r="BG166" s="1"/>
      <c r="BH166" s="1"/>
      <c r="BI166" s="1"/>
      <c r="BJ166" s="1"/>
      <c r="BK166" s="1"/>
      <c r="BL166" s="1"/>
      <c r="BM166" s="1"/>
      <c r="BN166" s="1"/>
      <c r="BO166" s="1"/>
      <c r="BP166" s="1"/>
      <c r="BQ166" s="1"/>
      <c r="BR166" s="1"/>
      <c r="BS166" s="1"/>
      <c r="BU166" s="1"/>
      <c r="BV166" s="1"/>
      <c r="BW166" s="3"/>
      <c r="BX166" s="3"/>
      <c r="BY166" s="1"/>
      <c r="BZ166" s="1"/>
      <c r="CA166" s="1"/>
      <c r="CB166" s="1"/>
      <c r="CC166" s="1"/>
      <c r="CD166" s="1"/>
      <c r="CE166" s="1"/>
      <c r="CF166" s="1"/>
      <c r="CG166" s="1"/>
      <c r="CH166" s="1"/>
      <c r="CI166" s="1"/>
      <c r="CJ166" s="1"/>
      <c r="CK166" s="1"/>
      <c r="CL166" s="1"/>
      <c r="CM166" s="1"/>
      <c r="CN166" s="1"/>
      <c r="CO166" s="1"/>
      <c r="CP166" s="1"/>
      <c r="CQ166" s="1"/>
      <c r="CS166" s="1"/>
      <c r="CT166" s="1"/>
      <c r="CU166" s="3"/>
      <c r="CV166" s="3"/>
      <c r="CW166" s="1"/>
      <c r="CX166" s="1"/>
      <c r="CY166" s="1"/>
      <c r="CZ166" s="1"/>
      <c r="DA166" s="1"/>
      <c r="DB166" s="1"/>
      <c r="DC166" s="1"/>
      <c r="DD166" s="1"/>
      <c r="DE166" s="1"/>
      <c r="DF166" s="1"/>
      <c r="DG166" s="1"/>
      <c r="DH166" s="1"/>
      <c r="DI166" s="1"/>
      <c r="DJ166" s="1"/>
      <c r="DK166" s="1"/>
      <c r="DL166" s="1"/>
      <c r="DM166" s="1"/>
      <c r="DN166" s="1"/>
      <c r="DO166" s="1"/>
      <c r="DQ166" s="1"/>
      <c r="DR166" s="1"/>
      <c r="DS166" s="3"/>
      <c r="DT166" s="3"/>
      <c r="DU166" s="1"/>
      <c r="DV166" s="1"/>
      <c r="DW166" s="1"/>
      <c r="DX166" s="1"/>
      <c r="DY166" s="1"/>
      <c r="DZ166" s="1"/>
      <c r="EA166" s="1"/>
      <c r="EB166" s="1"/>
      <c r="EC166" s="1"/>
      <c r="ED166" s="1"/>
      <c r="EE166" s="1"/>
      <c r="EF166" s="1"/>
      <c r="EG166" s="1"/>
      <c r="EH166" s="1"/>
      <c r="EI166" s="1"/>
      <c r="EJ166" s="1"/>
      <c r="EK166" s="1"/>
      <c r="EL166" s="1"/>
      <c r="EM166" s="1"/>
      <c r="EO166" s="1"/>
      <c r="EP166" s="1"/>
      <c r="EQ166" s="3"/>
      <c r="ER166" s="3"/>
      <c r="ES166" s="1"/>
      <c r="ET166" s="1"/>
      <c r="EU166" s="1"/>
      <c r="EV166" s="1"/>
      <c r="EW166" s="1"/>
      <c r="EX166" s="1"/>
      <c r="EY166" s="1"/>
      <c r="EZ166" s="1"/>
      <c r="FA166" s="1"/>
      <c r="FB166" s="1"/>
      <c r="FC166" s="1"/>
      <c r="FD166" s="1"/>
      <c r="FE166" s="1"/>
      <c r="FF166" s="1"/>
      <c r="FG166" s="1"/>
      <c r="FH166" s="1"/>
      <c r="FI166" s="1"/>
      <c r="FJ166" s="1"/>
      <c r="FK166" s="1"/>
    </row>
    <row r="167" ht="14.5" spans="1:167">
      <c r="A167" s="1"/>
      <c r="B167" s="1"/>
      <c r="C167" s="3"/>
      <c r="D167" s="3"/>
      <c r="E167" s="1"/>
      <c r="F167" s="1"/>
      <c r="G167" s="1"/>
      <c r="H167" s="1"/>
      <c r="I167" s="1"/>
      <c r="J167" s="1"/>
      <c r="K167" s="1"/>
      <c r="L167" s="1"/>
      <c r="M167" s="1"/>
      <c r="N167" s="1"/>
      <c r="O167" s="1"/>
      <c r="P167" s="1"/>
      <c r="Q167" s="1"/>
      <c r="R167" s="1"/>
      <c r="S167" s="1"/>
      <c r="T167" s="1"/>
      <c r="U167" s="1"/>
      <c r="V167" s="1"/>
      <c r="W167" s="1"/>
      <c r="Y167" s="1"/>
      <c r="Z167" s="1"/>
      <c r="AA167" s="3"/>
      <c r="AB167" s="3"/>
      <c r="AC167" s="1"/>
      <c r="AD167" s="1"/>
      <c r="AE167" s="1"/>
      <c r="AF167" s="1"/>
      <c r="AG167" s="1"/>
      <c r="AH167" s="1"/>
      <c r="AI167" s="1"/>
      <c r="AJ167" s="1"/>
      <c r="AK167" s="1"/>
      <c r="AL167" s="1"/>
      <c r="AM167" s="1"/>
      <c r="AN167" s="1"/>
      <c r="AO167" s="1"/>
      <c r="AP167" s="1"/>
      <c r="AQ167" s="1"/>
      <c r="AR167" s="1"/>
      <c r="AS167" s="1"/>
      <c r="AT167" s="1"/>
      <c r="AU167" s="1"/>
      <c r="AW167" s="1"/>
      <c r="AX167" s="1"/>
      <c r="AY167" s="3"/>
      <c r="AZ167" s="3"/>
      <c r="BA167" s="1"/>
      <c r="BB167" s="1"/>
      <c r="BC167" s="1"/>
      <c r="BD167" s="1"/>
      <c r="BE167" s="1"/>
      <c r="BF167" s="1"/>
      <c r="BG167" s="1"/>
      <c r="BH167" s="1"/>
      <c r="BI167" s="1"/>
      <c r="BJ167" s="1"/>
      <c r="BK167" s="1"/>
      <c r="BL167" s="1"/>
      <c r="BM167" s="1"/>
      <c r="BN167" s="1"/>
      <c r="BO167" s="1"/>
      <c r="BP167" s="1"/>
      <c r="BQ167" s="1"/>
      <c r="BR167" s="1"/>
      <c r="BS167" s="1"/>
      <c r="BU167" s="1"/>
      <c r="BV167" s="1"/>
      <c r="BW167" s="3"/>
      <c r="BX167" s="3"/>
      <c r="BY167" s="1"/>
      <c r="BZ167" s="1"/>
      <c r="CA167" s="1"/>
      <c r="CB167" s="1"/>
      <c r="CC167" s="1"/>
      <c r="CD167" s="1"/>
      <c r="CE167" s="1"/>
      <c r="CF167" s="1"/>
      <c r="CG167" s="1"/>
      <c r="CH167" s="1"/>
      <c r="CI167" s="1"/>
      <c r="CJ167" s="1"/>
      <c r="CK167" s="1"/>
      <c r="CL167" s="1"/>
      <c r="CM167" s="1"/>
      <c r="CN167" s="1"/>
      <c r="CO167" s="1"/>
      <c r="CP167" s="1"/>
      <c r="CQ167" s="1"/>
      <c r="CS167" s="1"/>
      <c r="CT167" s="1"/>
      <c r="CU167" s="3"/>
      <c r="CV167" s="3"/>
      <c r="CW167" s="1"/>
      <c r="CX167" s="1"/>
      <c r="CY167" s="1"/>
      <c r="CZ167" s="1"/>
      <c r="DA167" s="1"/>
      <c r="DB167" s="1"/>
      <c r="DC167" s="1"/>
      <c r="DD167" s="1"/>
      <c r="DE167" s="1"/>
      <c r="DF167" s="1"/>
      <c r="DG167" s="1"/>
      <c r="DH167" s="1"/>
      <c r="DI167" s="1"/>
      <c r="DJ167" s="1"/>
      <c r="DK167" s="1"/>
      <c r="DL167" s="1"/>
      <c r="DM167" s="1"/>
      <c r="DN167" s="1"/>
      <c r="DO167" s="1"/>
      <c r="DQ167" s="1"/>
      <c r="DR167" s="1"/>
      <c r="DS167" s="3"/>
      <c r="DT167" s="3"/>
      <c r="DU167" s="1"/>
      <c r="DV167" s="1"/>
      <c r="DW167" s="1"/>
      <c r="DX167" s="1"/>
      <c r="DY167" s="1"/>
      <c r="DZ167" s="1"/>
      <c r="EA167" s="1"/>
      <c r="EB167" s="1"/>
      <c r="EC167" s="1"/>
      <c r="ED167" s="1"/>
      <c r="EE167" s="1"/>
      <c r="EF167" s="1"/>
      <c r="EG167" s="1"/>
      <c r="EH167" s="1"/>
      <c r="EI167" s="1"/>
      <c r="EJ167" s="1"/>
      <c r="EK167" s="1"/>
      <c r="EL167" s="1"/>
      <c r="EM167" s="1"/>
      <c r="EO167" s="1"/>
      <c r="EP167" s="1"/>
      <c r="EQ167" s="3"/>
      <c r="ER167" s="3"/>
      <c r="ES167" s="1"/>
      <c r="ET167" s="1"/>
      <c r="EU167" s="1"/>
      <c r="EV167" s="1"/>
      <c r="EW167" s="1"/>
      <c r="EX167" s="1"/>
      <c r="EY167" s="1"/>
      <c r="EZ167" s="1"/>
      <c r="FA167" s="1"/>
      <c r="FB167" s="1"/>
      <c r="FC167" s="1"/>
      <c r="FD167" s="1"/>
      <c r="FE167" s="1"/>
      <c r="FF167" s="1"/>
      <c r="FG167" s="1"/>
      <c r="FH167" s="1"/>
      <c r="FI167" s="1"/>
      <c r="FJ167" s="1"/>
      <c r="FK167" s="1"/>
    </row>
    <row r="168" ht="14.5" spans="1:167">
      <c r="A168" s="1"/>
      <c r="B168" s="1"/>
      <c r="C168" s="3"/>
      <c r="D168" s="3"/>
      <c r="E168" s="1"/>
      <c r="F168" s="1"/>
      <c r="G168" s="1"/>
      <c r="H168" s="1"/>
      <c r="I168" s="1"/>
      <c r="J168" s="1"/>
      <c r="K168" s="1"/>
      <c r="L168" s="1"/>
      <c r="M168" s="1"/>
      <c r="N168" s="1"/>
      <c r="O168" s="1"/>
      <c r="P168" s="1"/>
      <c r="Q168" s="1"/>
      <c r="R168" s="1"/>
      <c r="S168" s="1"/>
      <c r="T168" s="1"/>
      <c r="U168" s="1"/>
      <c r="V168" s="1"/>
      <c r="W168" s="1"/>
      <c r="Y168" s="1"/>
      <c r="Z168" s="1"/>
      <c r="AA168" s="3"/>
      <c r="AB168" s="3"/>
      <c r="AC168" s="1"/>
      <c r="AD168" s="1"/>
      <c r="AE168" s="1"/>
      <c r="AF168" s="1"/>
      <c r="AG168" s="1"/>
      <c r="AH168" s="1"/>
      <c r="AI168" s="1"/>
      <c r="AJ168" s="1"/>
      <c r="AK168" s="1"/>
      <c r="AL168" s="1"/>
      <c r="AM168" s="1"/>
      <c r="AN168" s="1"/>
      <c r="AO168" s="1"/>
      <c r="AP168" s="1"/>
      <c r="AQ168" s="1"/>
      <c r="AR168" s="1"/>
      <c r="AS168" s="1"/>
      <c r="AT168" s="1"/>
      <c r="AU168" s="1"/>
      <c r="AW168" s="1"/>
      <c r="AX168" s="1"/>
      <c r="AY168" s="3"/>
      <c r="AZ168" s="3"/>
      <c r="BA168" s="1"/>
      <c r="BB168" s="1"/>
      <c r="BC168" s="1"/>
      <c r="BD168" s="1"/>
      <c r="BE168" s="1"/>
      <c r="BF168" s="1"/>
      <c r="BG168" s="1"/>
      <c r="BH168" s="1"/>
      <c r="BI168" s="1"/>
      <c r="BJ168" s="1"/>
      <c r="BK168" s="1"/>
      <c r="BL168" s="1"/>
      <c r="BM168" s="1"/>
      <c r="BN168" s="1"/>
      <c r="BO168" s="1"/>
      <c r="BP168" s="1"/>
      <c r="BQ168" s="1"/>
      <c r="BR168" s="1"/>
      <c r="BS168" s="1"/>
      <c r="BU168" s="1"/>
      <c r="BV168" s="1"/>
      <c r="BW168" s="3"/>
      <c r="BX168" s="3"/>
      <c r="BY168" s="1"/>
      <c r="BZ168" s="1"/>
      <c r="CA168" s="1"/>
      <c r="CB168" s="1"/>
      <c r="CC168" s="1"/>
      <c r="CD168" s="1"/>
      <c r="CE168" s="1"/>
      <c r="CF168" s="1"/>
      <c r="CG168" s="1"/>
      <c r="CH168" s="1"/>
      <c r="CI168" s="1"/>
      <c r="CJ168" s="1"/>
      <c r="CK168" s="1"/>
      <c r="CL168" s="1"/>
      <c r="CM168" s="1"/>
      <c r="CN168" s="1"/>
      <c r="CO168" s="1"/>
      <c r="CP168" s="1"/>
      <c r="CQ168" s="1"/>
      <c r="CS168" s="1"/>
      <c r="CT168" s="1"/>
      <c r="CU168" s="3"/>
      <c r="CV168" s="3"/>
      <c r="CW168" s="1"/>
      <c r="CX168" s="1"/>
      <c r="CY168" s="1"/>
      <c r="CZ168" s="1"/>
      <c r="DA168" s="1"/>
      <c r="DB168" s="1"/>
      <c r="DC168" s="1"/>
      <c r="DD168" s="1"/>
      <c r="DE168" s="1"/>
      <c r="DF168" s="1"/>
      <c r="DG168" s="1"/>
      <c r="DH168" s="1"/>
      <c r="DI168" s="1"/>
      <c r="DJ168" s="1"/>
      <c r="DK168" s="1"/>
      <c r="DL168" s="1"/>
      <c r="DM168" s="1"/>
      <c r="DN168" s="1"/>
      <c r="DO168" s="1"/>
      <c r="DQ168" s="1"/>
      <c r="DR168" s="1"/>
      <c r="DS168" s="3"/>
      <c r="DT168" s="3"/>
      <c r="DU168" s="1"/>
      <c r="DV168" s="1"/>
      <c r="DW168" s="1"/>
      <c r="DX168" s="1"/>
      <c r="DY168" s="1"/>
      <c r="DZ168" s="1"/>
      <c r="EA168" s="1"/>
      <c r="EB168" s="1"/>
      <c r="EC168" s="1"/>
      <c r="ED168" s="1"/>
      <c r="EE168" s="1"/>
      <c r="EF168" s="1"/>
      <c r="EG168" s="1"/>
      <c r="EH168" s="1"/>
      <c r="EI168" s="1"/>
      <c r="EJ168" s="1"/>
      <c r="EK168" s="1"/>
      <c r="EL168" s="1"/>
      <c r="EM168" s="1"/>
      <c r="EO168" s="1"/>
      <c r="EP168" s="1"/>
      <c r="EQ168" s="3"/>
      <c r="ER168" s="3"/>
      <c r="ES168" s="1"/>
      <c r="ET168" s="1"/>
      <c r="EU168" s="1"/>
      <c r="EV168" s="1"/>
      <c r="EW168" s="1"/>
      <c r="EX168" s="1"/>
      <c r="EY168" s="1"/>
      <c r="EZ168" s="1"/>
      <c r="FA168" s="1"/>
      <c r="FB168" s="1"/>
      <c r="FC168" s="1"/>
      <c r="FD168" s="1"/>
      <c r="FE168" s="1"/>
      <c r="FF168" s="1"/>
      <c r="FG168" s="1"/>
      <c r="FH168" s="1"/>
      <c r="FI168" s="1"/>
      <c r="FJ168" s="1"/>
      <c r="FK168" s="1"/>
    </row>
    <row r="169" ht="14.5" spans="1:167">
      <c r="A169" s="1"/>
      <c r="B169" s="1"/>
      <c r="C169" s="3"/>
      <c r="D169" s="3"/>
      <c r="E169" s="1"/>
      <c r="F169" s="1"/>
      <c r="G169" s="1"/>
      <c r="H169" s="1"/>
      <c r="I169" s="1"/>
      <c r="J169" s="1"/>
      <c r="K169" s="1"/>
      <c r="L169" s="1"/>
      <c r="M169" s="1"/>
      <c r="N169" s="1"/>
      <c r="O169" s="1"/>
      <c r="P169" s="1"/>
      <c r="Q169" s="1"/>
      <c r="R169" s="1"/>
      <c r="S169" s="1"/>
      <c r="T169" s="1"/>
      <c r="U169" s="1"/>
      <c r="V169" s="1"/>
      <c r="W169" s="1"/>
      <c r="Y169" s="1"/>
      <c r="Z169" s="1"/>
      <c r="AA169" s="3"/>
      <c r="AB169" s="3"/>
      <c r="AC169" s="1"/>
      <c r="AD169" s="1"/>
      <c r="AE169" s="1"/>
      <c r="AF169" s="1"/>
      <c r="AG169" s="1"/>
      <c r="AH169" s="1"/>
      <c r="AI169" s="1"/>
      <c r="AJ169" s="1"/>
      <c r="AK169" s="1"/>
      <c r="AL169" s="1"/>
      <c r="AM169" s="1"/>
      <c r="AN169" s="1"/>
      <c r="AO169" s="1"/>
      <c r="AP169" s="1"/>
      <c r="AQ169" s="1"/>
      <c r="AR169" s="1"/>
      <c r="AS169" s="1"/>
      <c r="AT169" s="1"/>
      <c r="AU169" s="1"/>
      <c r="AW169" s="1"/>
      <c r="AX169" s="1"/>
      <c r="AY169" s="3"/>
      <c r="AZ169" s="3"/>
      <c r="BA169" s="1"/>
      <c r="BB169" s="1"/>
      <c r="BC169" s="1"/>
      <c r="BD169" s="1"/>
      <c r="BE169" s="1"/>
      <c r="BF169" s="1"/>
      <c r="BG169" s="1"/>
      <c r="BH169" s="1"/>
      <c r="BI169" s="1"/>
      <c r="BJ169" s="1"/>
      <c r="BK169" s="1"/>
      <c r="BL169" s="1"/>
      <c r="BM169" s="1"/>
      <c r="BN169" s="1"/>
      <c r="BO169" s="1"/>
      <c r="BP169" s="1"/>
      <c r="BQ169" s="1"/>
      <c r="BR169" s="1"/>
      <c r="BS169" s="1"/>
      <c r="BU169" s="1"/>
      <c r="BV169" s="1"/>
      <c r="BW169" s="3"/>
      <c r="BX169" s="3"/>
      <c r="BY169" s="1"/>
      <c r="BZ169" s="1"/>
      <c r="CA169" s="1"/>
      <c r="CB169" s="1"/>
      <c r="CC169" s="1"/>
      <c r="CD169" s="1"/>
      <c r="CE169" s="1"/>
      <c r="CF169" s="1"/>
      <c r="CG169" s="1"/>
      <c r="CH169" s="1"/>
      <c r="CI169" s="1"/>
      <c r="CJ169" s="1"/>
      <c r="CK169" s="1"/>
      <c r="CL169" s="1"/>
      <c r="CM169" s="1"/>
      <c r="CN169" s="1"/>
      <c r="CO169" s="1"/>
      <c r="CP169" s="1"/>
      <c r="CQ169" s="1"/>
      <c r="CS169" s="1"/>
      <c r="CT169" s="1"/>
      <c r="CU169" s="3"/>
      <c r="CV169" s="3"/>
      <c r="CW169" s="1"/>
      <c r="CX169" s="1"/>
      <c r="CY169" s="1"/>
      <c r="CZ169" s="1"/>
      <c r="DA169" s="1"/>
      <c r="DB169" s="1"/>
      <c r="DC169" s="1"/>
      <c r="DD169" s="1"/>
      <c r="DE169" s="1"/>
      <c r="DF169" s="1"/>
      <c r="DG169" s="1"/>
      <c r="DH169" s="1"/>
      <c r="DI169" s="1"/>
      <c r="DJ169" s="1"/>
      <c r="DK169" s="1"/>
      <c r="DL169" s="1"/>
      <c r="DM169" s="1"/>
      <c r="DN169" s="1"/>
      <c r="DO169" s="1"/>
      <c r="DQ169" s="1"/>
      <c r="DR169" s="1"/>
      <c r="DS169" s="3"/>
      <c r="DT169" s="3"/>
      <c r="DU169" s="1"/>
      <c r="DV169" s="1"/>
      <c r="DW169" s="1"/>
      <c r="DX169" s="1"/>
      <c r="DY169" s="1"/>
      <c r="DZ169" s="1"/>
      <c r="EA169" s="1"/>
      <c r="EB169" s="1"/>
      <c r="EC169" s="1"/>
      <c r="ED169" s="1"/>
      <c r="EE169" s="1"/>
      <c r="EF169" s="1"/>
      <c r="EG169" s="1"/>
      <c r="EH169" s="1"/>
      <c r="EI169" s="1"/>
      <c r="EJ169" s="1"/>
      <c r="EK169" s="1"/>
      <c r="EL169" s="1"/>
      <c r="EM169" s="1"/>
      <c r="EO169" s="1"/>
      <c r="EP169" s="1"/>
      <c r="EQ169" s="3"/>
      <c r="ER169" s="3"/>
      <c r="ES169" s="1"/>
      <c r="ET169" s="1"/>
      <c r="EU169" s="1"/>
      <c r="EV169" s="1"/>
      <c r="EW169" s="1"/>
      <c r="EX169" s="1"/>
      <c r="EY169" s="1"/>
      <c r="EZ169" s="1"/>
      <c r="FA169" s="1"/>
      <c r="FB169" s="1"/>
      <c r="FC169" s="1"/>
      <c r="FD169" s="1"/>
      <c r="FE169" s="1"/>
      <c r="FF169" s="1"/>
      <c r="FG169" s="1"/>
      <c r="FH169" s="1"/>
      <c r="FI169" s="1"/>
      <c r="FJ169" s="1"/>
      <c r="FK169" s="1"/>
    </row>
    <row r="170" ht="14.5" spans="1:167">
      <c r="A170" s="1"/>
      <c r="B170" s="1"/>
      <c r="C170" s="3"/>
      <c r="D170" s="3"/>
      <c r="E170" s="1"/>
      <c r="F170" s="1"/>
      <c r="G170" s="1"/>
      <c r="H170" s="1"/>
      <c r="I170" s="1"/>
      <c r="J170" s="1"/>
      <c r="K170" s="1"/>
      <c r="L170" s="1"/>
      <c r="M170" s="1"/>
      <c r="N170" s="1"/>
      <c r="O170" s="1"/>
      <c r="P170" s="1"/>
      <c r="Q170" s="1"/>
      <c r="R170" s="1"/>
      <c r="S170" s="1"/>
      <c r="T170" s="1"/>
      <c r="U170" s="1"/>
      <c r="V170" s="1"/>
      <c r="W170" s="1"/>
      <c r="Y170" s="1"/>
      <c r="Z170" s="1"/>
      <c r="AA170" s="3"/>
      <c r="AB170" s="3"/>
      <c r="AC170" s="1"/>
      <c r="AD170" s="1"/>
      <c r="AE170" s="1"/>
      <c r="AF170" s="1"/>
      <c r="AG170" s="1"/>
      <c r="AH170" s="1"/>
      <c r="AI170" s="1"/>
      <c r="AJ170" s="1"/>
      <c r="AK170" s="1"/>
      <c r="AL170" s="1"/>
      <c r="AM170" s="1"/>
      <c r="AN170" s="1"/>
      <c r="AO170" s="1"/>
      <c r="AP170" s="1"/>
      <c r="AQ170" s="1"/>
      <c r="AR170" s="1"/>
      <c r="AS170" s="1"/>
      <c r="AT170" s="1"/>
      <c r="AU170" s="1"/>
      <c r="AW170" s="1"/>
      <c r="AX170" s="1"/>
      <c r="AY170" s="3"/>
      <c r="AZ170" s="3"/>
      <c r="BA170" s="1"/>
      <c r="BB170" s="1"/>
      <c r="BC170" s="1"/>
      <c r="BD170" s="1"/>
      <c r="BE170" s="1"/>
      <c r="BF170" s="1"/>
      <c r="BG170" s="1"/>
      <c r="BH170" s="1"/>
      <c r="BI170" s="1"/>
      <c r="BJ170" s="1"/>
      <c r="BK170" s="1"/>
      <c r="BL170" s="1"/>
      <c r="BM170" s="1"/>
      <c r="BN170" s="1"/>
      <c r="BO170" s="1"/>
      <c r="BP170" s="1"/>
      <c r="BQ170" s="1"/>
      <c r="BR170" s="1"/>
      <c r="BS170" s="1"/>
      <c r="BU170" s="1"/>
      <c r="BV170" s="1"/>
      <c r="BW170" s="3"/>
      <c r="BX170" s="3"/>
      <c r="BY170" s="1"/>
      <c r="BZ170" s="1"/>
      <c r="CA170" s="1"/>
      <c r="CB170" s="1"/>
      <c r="CC170" s="1"/>
      <c r="CD170" s="1"/>
      <c r="CE170" s="1"/>
      <c r="CF170" s="1"/>
      <c r="CG170" s="1"/>
      <c r="CH170" s="1"/>
      <c r="CI170" s="1"/>
      <c r="CJ170" s="1"/>
      <c r="CK170" s="1"/>
      <c r="CL170" s="1"/>
      <c r="CM170" s="1"/>
      <c r="CN170" s="1"/>
      <c r="CO170" s="1"/>
      <c r="CP170" s="1"/>
      <c r="CQ170" s="1"/>
      <c r="CS170" s="1"/>
      <c r="CT170" s="1"/>
      <c r="CU170" s="3"/>
      <c r="CV170" s="3"/>
      <c r="CW170" s="1"/>
      <c r="CX170" s="1"/>
      <c r="CY170" s="1"/>
      <c r="CZ170" s="1"/>
      <c r="DA170" s="1"/>
      <c r="DB170" s="1"/>
      <c r="DC170" s="1"/>
      <c r="DD170" s="1"/>
      <c r="DE170" s="1"/>
      <c r="DF170" s="1"/>
      <c r="DG170" s="1"/>
      <c r="DH170" s="1"/>
      <c r="DI170" s="1"/>
      <c r="DJ170" s="1"/>
      <c r="DK170" s="1"/>
      <c r="DL170" s="1"/>
      <c r="DM170" s="1"/>
      <c r="DN170" s="1"/>
      <c r="DO170" s="1"/>
      <c r="DQ170" s="1"/>
      <c r="DR170" s="1"/>
      <c r="DS170" s="3"/>
      <c r="DT170" s="3"/>
      <c r="DU170" s="1"/>
      <c r="DV170" s="1"/>
      <c r="DW170" s="1"/>
      <c r="DX170" s="1"/>
      <c r="DY170" s="1"/>
      <c r="DZ170" s="1"/>
      <c r="EA170" s="1"/>
      <c r="EB170" s="1"/>
      <c r="EC170" s="1"/>
      <c r="ED170" s="1"/>
      <c r="EE170" s="1"/>
      <c r="EF170" s="1"/>
      <c r="EG170" s="1"/>
      <c r="EH170" s="1"/>
      <c r="EI170" s="1"/>
      <c r="EJ170" s="1"/>
      <c r="EK170" s="1"/>
      <c r="EL170" s="1"/>
      <c r="EM170" s="1"/>
      <c r="EO170" s="1"/>
      <c r="EP170" s="1"/>
      <c r="EQ170" s="3"/>
      <c r="ER170" s="3"/>
      <c r="ES170" s="1"/>
      <c r="ET170" s="1"/>
      <c r="EU170" s="1"/>
      <c r="EV170" s="1"/>
      <c r="EW170" s="1"/>
      <c r="EX170" s="1"/>
      <c r="EY170" s="1"/>
      <c r="EZ170" s="1"/>
      <c r="FA170" s="1"/>
      <c r="FB170" s="1"/>
      <c r="FC170" s="1"/>
      <c r="FD170" s="1"/>
      <c r="FE170" s="1"/>
      <c r="FF170" s="1"/>
      <c r="FG170" s="1"/>
      <c r="FH170" s="1"/>
      <c r="FI170" s="1"/>
      <c r="FJ170" s="1"/>
      <c r="FK170" s="1"/>
    </row>
    <row r="171" ht="14.5" spans="1:167">
      <c r="A171" s="1"/>
      <c r="B171" s="1"/>
      <c r="C171" s="3"/>
      <c r="D171" s="3"/>
      <c r="E171" s="1"/>
      <c r="F171" s="1"/>
      <c r="G171" s="1"/>
      <c r="H171" s="1"/>
      <c r="I171" s="1"/>
      <c r="J171" s="1"/>
      <c r="K171" s="1"/>
      <c r="L171" s="1"/>
      <c r="M171" s="1"/>
      <c r="N171" s="1"/>
      <c r="O171" s="1"/>
      <c r="P171" s="1"/>
      <c r="Q171" s="1"/>
      <c r="R171" s="1"/>
      <c r="S171" s="1"/>
      <c r="T171" s="1"/>
      <c r="U171" s="1"/>
      <c r="V171" s="1"/>
      <c r="W171" s="1"/>
      <c r="Y171" s="1"/>
      <c r="Z171" s="1"/>
      <c r="AA171" s="3"/>
      <c r="AB171" s="3"/>
      <c r="AC171" s="1"/>
      <c r="AD171" s="1"/>
      <c r="AE171" s="1"/>
      <c r="AF171" s="1"/>
      <c r="AG171" s="1"/>
      <c r="AH171" s="1"/>
      <c r="AI171" s="1"/>
      <c r="AJ171" s="1"/>
      <c r="AK171" s="1"/>
      <c r="AL171" s="1"/>
      <c r="AM171" s="1"/>
      <c r="AN171" s="1"/>
      <c r="AO171" s="1"/>
      <c r="AP171" s="1"/>
      <c r="AQ171" s="1"/>
      <c r="AR171" s="1"/>
      <c r="AS171" s="1"/>
      <c r="AT171" s="1"/>
      <c r="AU171" s="1"/>
      <c r="AW171" s="1"/>
      <c r="AX171" s="1"/>
      <c r="AY171" s="3"/>
      <c r="AZ171" s="3"/>
      <c r="BA171" s="1"/>
      <c r="BB171" s="1"/>
      <c r="BC171" s="1"/>
      <c r="BD171" s="1"/>
      <c r="BE171" s="1"/>
      <c r="BF171" s="1"/>
      <c r="BG171" s="1"/>
      <c r="BH171" s="1"/>
      <c r="BI171" s="1"/>
      <c r="BJ171" s="1"/>
      <c r="BK171" s="1"/>
      <c r="BL171" s="1"/>
      <c r="BM171" s="1"/>
      <c r="BN171" s="1"/>
      <c r="BO171" s="1"/>
      <c r="BP171" s="1"/>
      <c r="BQ171" s="1"/>
      <c r="BR171" s="1"/>
      <c r="BS171" s="1"/>
      <c r="BU171" s="1"/>
      <c r="BV171" s="1"/>
      <c r="BW171" s="3"/>
      <c r="BX171" s="3"/>
      <c r="BY171" s="1"/>
      <c r="BZ171" s="1"/>
      <c r="CA171" s="1"/>
      <c r="CB171" s="1"/>
      <c r="CC171" s="1"/>
      <c r="CD171" s="1"/>
      <c r="CE171" s="1"/>
      <c r="CF171" s="1"/>
      <c r="CG171" s="1"/>
      <c r="CH171" s="1"/>
      <c r="CI171" s="1"/>
      <c r="CJ171" s="1"/>
      <c r="CK171" s="1"/>
      <c r="CL171" s="1"/>
      <c r="CM171" s="1"/>
      <c r="CN171" s="1"/>
      <c r="CO171" s="1"/>
      <c r="CP171" s="1"/>
      <c r="CQ171" s="1"/>
      <c r="CS171" s="1"/>
      <c r="CT171" s="1"/>
      <c r="CU171" s="3"/>
      <c r="CV171" s="3"/>
      <c r="CW171" s="1"/>
      <c r="CX171" s="1"/>
      <c r="CY171" s="1"/>
      <c r="CZ171" s="1"/>
      <c r="DA171" s="1"/>
      <c r="DB171" s="1"/>
      <c r="DC171" s="1"/>
      <c r="DD171" s="1"/>
      <c r="DE171" s="1"/>
      <c r="DF171" s="1"/>
      <c r="DG171" s="1"/>
      <c r="DH171" s="1"/>
      <c r="DI171" s="1"/>
      <c r="DJ171" s="1"/>
      <c r="DK171" s="1"/>
      <c r="DL171" s="1"/>
      <c r="DM171" s="1"/>
      <c r="DN171" s="1"/>
      <c r="DO171" s="1"/>
      <c r="DQ171" s="1"/>
      <c r="DR171" s="1"/>
      <c r="DS171" s="3"/>
      <c r="DT171" s="3"/>
      <c r="DU171" s="1"/>
      <c r="DV171" s="1"/>
      <c r="DW171" s="1"/>
      <c r="DX171" s="1"/>
      <c r="DY171" s="1"/>
      <c r="DZ171" s="1"/>
      <c r="EA171" s="1"/>
      <c r="EB171" s="1"/>
      <c r="EC171" s="1"/>
      <c r="ED171" s="1"/>
      <c r="EE171" s="1"/>
      <c r="EF171" s="1"/>
      <c r="EG171" s="1"/>
      <c r="EH171" s="1"/>
      <c r="EI171" s="1"/>
      <c r="EJ171" s="1"/>
      <c r="EK171" s="1"/>
      <c r="EL171" s="1"/>
      <c r="EM171" s="1"/>
      <c r="EO171" s="1"/>
      <c r="EP171" s="1"/>
      <c r="EQ171" s="3"/>
      <c r="ER171" s="3"/>
      <c r="ES171" s="1"/>
      <c r="ET171" s="1"/>
      <c r="EU171" s="1"/>
      <c r="EV171" s="1"/>
      <c r="EW171" s="1"/>
      <c r="EX171" s="1"/>
      <c r="EY171" s="1"/>
      <c r="EZ171" s="1"/>
      <c r="FA171" s="1"/>
      <c r="FB171" s="1"/>
      <c r="FC171" s="1"/>
      <c r="FD171" s="1"/>
      <c r="FE171" s="1"/>
      <c r="FF171" s="1"/>
      <c r="FG171" s="1"/>
      <c r="FH171" s="1"/>
      <c r="FI171" s="1"/>
      <c r="FJ171" s="1"/>
      <c r="FK171" s="1"/>
    </row>
    <row r="172" ht="14.5" spans="1:167">
      <c r="A172" s="1"/>
      <c r="B172" s="1"/>
      <c r="C172" s="3"/>
      <c r="D172" s="3"/>
      <c r="E172" s="1"/>
      <c r="F172" s="1"/>
      <c r="G172" s="1"/>
      <c r="H172" s="1"/>
      <c r="I172" s="1"/>
      <c r="J172" s="1"/>
      <c r="K172" s="1"/>
      <c r="L172" s="1"/>
      <c r="M172" s="1"/>
      <c r="N172" s="1"/>
      <c r="O172" s="1"/>
      <c r="P172" s="1"/>
      <c r="Q172" s="1"/>
      <c r="R172" s="1"/>
      <c r="S172" s="1"/>
      <c r="T172" s="1"/>
      <c r="U172" s="1"/>
      <c r="V172" s="1"/>
      <c r="W172" s="1"/>
      <c r="Y172" s="1"/>
      <c r="Z172" s="1"/>
      <c r="AA172" s="3"/>
      <c r="AB172" s="3"/>
      <c r="AC172" s="1"/>
      <c r="AD172" s="1"/>
      <c r="AE172" s="1"/>
      <c r="AF172" s="1"/>
      <c r="AG172" s="1"/>
      <c r="AH172" s="1"/>
      <c r="AI172" s="1"/>
      <c r="AJ172" s="1"/>
      <c r="AK172" s="1"/>
      <c r="AL172" s="1"/>
      <c r="AM172" s="1"/>
      <c r="AN172" s="1"/>
      <c r="AO172" s="1"/>
      <c r="AP172" s="1"/>
      <c r="AQ172" s="1"/>
      <c r="AR172" s="1"/>
      <c r="AS172" s="1"/>
      <c r="AT172" s="1"/>
      <c r="AU172" s="1"/>
      <c r="AW172" s="1"/>
      <c r="AX172" s="1"/>
      <c r="AY172" s="3"/>
      <c r="AZ172" s="3"/>
      <c r="BA172" s="1"/>
      <c r="BB172" s="1"/>
      <c r="BC172" s="1"/>
      <c r="BD172" s="1"/>
      <c r="BE172" s="1"/>
      <c r="BF172" s="1"/>
      <c r="BG172" s="1"/>
      <c r="BH172" s="1"/>
      <c r="BI172" s="1"/>
      <c r="BJ172" s="1"/>
      <c r="BK172" s="1"/>
      <c r="BL172" s="1"/>
      <c r="BM172" s="1"/>
      <c r="BN172" s="1"/>
      <c r="BO172" s="1"/>
      <c r="BP172" s="1"/>
      <c r="BQ172" s="1"/>
      <c r="BR172" s="1"/>
      <c r="BS172" s="1"/>
      <c r="BU172" s="1"/>
      <c r="BV172" s="1"/>
      <c r="BW172" s="3"/>
      <c r="BX172" s="3"/>
      <c r="BY172" s="1"/>
      <c r="BZ172" s="1"/>
      <c r="CA172" s="1"/>
      <c r="CB172" s="1"/>
      <c r="CC172" s="1"/>
      <c r="CD172" s="1"/>
      <c r="CE172" s="1"/>
      <c r="CF172" s="1"/>
      <c r="CG172" s="1"/>
      <c r="CH172" s="1"/>
      <c r="CI172" s="1"/>
      <c r="CJ172" s="1"/>
      <c r="CK172" s="1"/>
      <c r="CL172" s="1"/>
      <c r="CM172" s="1"/>
      <c r="CN172" s="1"/>
      <c r="CO172" s="1"/>
      <c r="CP172" s="1"/>
      <c r="CQ172" s="1"/>
      <c r="CS172" s="1"/>
      <c r="CT172" s="1"/>
      <c r="CU172" s="3"/>
      <c r="CV172" s="3"/>
      <c r="CW172" s="1"/>
      <c r="CX172" s="1"/>
      <c r="CY172" s="1"/>
      <c r="CZ172" s="1"/>
      <c r="DA172" s="1"/>
      <c r="DB172" s="1"/>
      <c r="DC172" s="1"/>
      <c r="DD172" s="1"/>
      <c r="DE172" s="1"/>
      <c r="DF172" s="1"/>
      <c r="DG172" s="1"/>
      <c r="DH172" s="1"/>
      <c r="DI172" s="1"/>
      <c r="DJ172" s="1"/>
      <c r="DK172" s="1"/>
      <c r="DL172" s="1"/>
      <c r="DM172" s="1"/>
      <c r="DN172" s="1"/>
      <c r="DO172" s="1"/>
      <c r="DQ172" s="1"/>
      <c r="DR172" s="1"/>
      <c r="DS172" s="3"/>
      <c r="DT172" s="3"/>
      <c r="DU172" s="1"/>
      <c r="DV172" s="1"/>
      <c r="DW172" s="1"/>
      <c r="DX172" s="1"/>
      <c r="DY172" s="1"/>
      <c r="DZ172" s="1"/>
      <c r="EA172" s="1"/>
      <c r="EB172" s="1"/>
      <c r="EC172" s="1"/>
      <c r="ED172" s="1"/>
      <c r="EE172" s="1"/>
      <c r="EF172" s="1"/>
      <c r="EG172" s="1"/>
      <c r="EH172" s="1"/>
      <c r="EI172" s="1"/>
      <c r="EJ172" s="1"/>
      <c r="EK172" s="1"/>
      <c r="EL172" s="1"/>
      <c r="EM172" s="1"/>
      <c r="EO172" s="1"/>
      <c r="EP172" s="1"/>
      <c r="EQ172" s="3"/>
      <c r="ER172" s="3"/>
      <c r="ES172" s="1"/>
      <c r="ET172" s="1"/>
      <c r="EU172" s="1"/>
      <c r="EV172" s="1"/>
      <c r="EW172" s="1"/>
      <c r="EX172" s="1"/>
      <c r="EY172" s="1"/>
      <c r="EZ172" s="1"/>
      <c r="FA172" s="1"/>
      <c r="FB172" s="1"/>
      <c r="FC172" s="1"/>
      <c r="FD172" s="1"/>
      <c r="FE172" s="1"/>
      <c r="FF172" s="1"/>
      <c r="FG172" s="1"/>
      <c r="FH172" s="1"/>
      <c r="FI172" s="1"/>
      <c r="FJ172" s="1"/>
      <c r="FK172" s="1"/>
    </row>
    <row r="173" ht="14.5" spans="1:167">
      <c r="A173" s="1"/>
      <c r="B173" s="1"/>
      <c r="C173" s="3"/>
      <c r="D173" s="3"/>
      <c r="E173" s="1"/>
      <c r="F173" s="1"/>
      <c r="G173" s="1"/>
      <c r="H173" s="1"/>
      <c r="I173" s="1"/>
      <c r="J173" s="1"/>
      <c r="K173" s="1"/>
      <c r="L173" s="1"/>
      <c r="M173" s="1"/>
      <c r="N173" s="1"/>
      <c r="O173" s="1"/>
      <c r="P173" s="1"/>
      <c r="Q173" s="1"/>
      <c r="R173" s="1"/>
      <c r="S173" s="1"/>
      <c r="T173" s="1"/>
      <c r="U173" s="1"/>
      <c r="V173" s="1"/>
      <c r="W173" s="1"/>
      <c r="Y173" s="1"/>
      <c r="Z173" s="1"/>
      <c r="AA173" s="3"/>
      <c r="AB173" s="3"/>
      <c r="AC173" s="1"/>
      <c r="AD173" s="1"/>
      <c r="AE173" s="1"/>
      <c r="AF173" s="1"/>
      <c r="AG173" s="1"/>
      <c r="AH173" s="1"/>
      <c r="AI173" s="1"/>
      <c r="AJ173" s="1"/>
      <c r="AK173" s="1"/>
      <c r="AL173" s="1"/>
      <c r="AM173" s="1"/>
      <c r="AN173" s="1"/>
      <c r="AO173" s="1"/>
      <c r="AP173" s="1"/>
      <c r="AQ173" s="1"/>
      <c r="AR173" s="1"/>
      <c r="AS173" s="1"/>
      <c r="AT173" s="1"/>
      <c r="AU173" s="1"/>
      <c r="AW173" s="1"/>
      <c r="AX173" s="1"/>
      <c r="AY173" s="3"/>
      <c r="AZ173" s="3"/>
      <c r="BA173" s="1"/>
      <c r="BB173" s="1"/>
      <c r="BC173" s="1"/>
      <c r="BD173" s="1"/>
      <c r="BE173" s="1"/>
      <c r="BF173" s="1"/>
      <c r="BG173" s="1"/>
      <c r="BH173" s="1"/>
      <c r="BI173" s="1"/>
      <c r="BJ173" s="1"/>
      <c r="BK173" s="1"/>
      <c r="BL173" s="1"/>
      <c r="BM173" s="1"/>
      <c r="BN173" s="1"/>
      <c r="BO173" s="1"/>
      <c r="BP173" s="1"/>
      <c r="BQ173" s="1"/>
      <c r="BR173" s="1"/>
      <c r="BS173" s="1"/>
      <c r="BU173" s="1"/>
      <c r="BV173" s="1"/>
      <c r="BW173" s="3"/>
      <c r="BX173" s="3"/>
      <c r="BY173" s="1"/>
      <c r="BZ173" s="1"/>
      <c r="CA173" s="1"/>
      <c r="CB173" s="1"/>
      <c r="CC173" s="1"/>
      <c r="CD173" s="1"/>
      <c r="CE173" s="1"/>
      <c r="CF173" s="1"/>
      <c r="CG173" s="1"/>
      <c r="CH173" s="1"/>
      <c r="CI173" s="1"/>
      <c r="CJ173" s="1"/>
      <c r="CK173" s="1"/>
      <c r="CL173" s="1"/>
      <c r="CM173" s="1"/>
      <c r="CN173" s="1"/>
      <c r="CO173" s="1"/>
      <c r="CP173" s="1"/>
      <c r="CQ173" s="1"/>
      <c r="CS173" s="1"/>
      <c r="CT173" s="1"/>
      <c r="CU173" s="3"/>
      <c r="CV173" s="3"/>
      <c r="CW173" s="1"/>
      <c r="CX173" s="1"/>
      <c r="CY173" s="1"/>
      <c r="CZ173" s="1"/>
      <c r="DA173" s="1"/>
      <c r="DB173" s="1"/>
      <c r="DC173" s="1"/>
      <c r="DD173" s="1"/>
      <c r="DE173" s="1"/>
      <c r="DF173" s="1"/>
      <c r="DG173" s="1"/>
      <c r="DH173" s="1"/>
      <c r="DI173" s="1"/>
      <c r="DJ173" s="1"/>
      <c r="DK173" s="1"/>
      <c r="DL173" s="1"/>
      <c r="DM173" s="1"/>
      <c r="DN173" s="1"/>
      <c r="DO173" s="1"/>
      <c r="DQ173" s="1"/>
      <c r="DR173" s="1"/>
      <c r="DS173" s="3"/>
      <c r="DT173" s="3"/>
      <c r="DU173" s="1"/>
      <c r="DV173" s="1"/>
      <c r="DW173" s="1"/>
      <c r="DX173" s="1"/>
      <c r="DY173" s="1"/>
      <c r="DZ173" s="1"/>
      <c r="EA173" s="1"/>
      <c r="EB173" s="1"/>
      <c r="EC173" s="1"/>
      <c r="ED173" s="1"/>
      <c r="EE173" s="1"/>
      <c r="EF173" s="1"/>
      <c r="EG173" s="1"/>
      <c r="EH173" s="1"/>
      <c r="EI173" s="1"/>
      <c r="EJ173" s="1"/>
      <c r="EK173" s="1"/>
      <c r="EL173" s="1"/>
      <c r="EM173" s="1"/>
      <c r="EO173" s="1"/>
      <c r="EP173" s="1"/>
      <c r="EQ173" s="3"/>
      <c r="ER173" s="3"/>
      <c r="ES173" s="1"/>
      <c r="ET173" s="1"/>
      <c r="EU173" s="1"/>
      <c r="EV173" s="1"/>
      <c r="EW173" s="1"/>
      <c r="EX173" s="1"/>
      <c r="EY173" s="1"/>
      <c r="EZ173" s="1"/>
      <c r="FA173" s="1"/>
      <c r="FB173" s="1"/>
      <c r="FC173" s="1"/>
      <c r="FD173" s="1"/>
      <c r="FE173" s="1"/>
      <c r="FF173" s="1"/>
      <c r="FG173" s="1"/>
      <c r="FH173" s="1"/>
      <c r="FI173" s="1"/>
      <c r="FJ173" s="1"/>
      <c r="FK173" s="1"/>
    </row>
    <row r="174" ht="14.5" spans="1:167">
      <c r="A174" s="1"/>
      <c r="B174" s="1"/>
      <c r="C174" s="3"/>
      <c r="D174" s="3"/>
      <c r="E174" s="1"/>
      <c r="F174" s="1"/>
      <c r="G174" s="1"/>
      <c r="H174" s="1"/>
      <c r="I174" s="1"/>
      <c r="J174" s="1"/>
      <c r="K174" s="1"/>
      <c r="L174" s="1"/>
      <c r="M174" s="1"/>
      <c r="N174" s="1"/>
      <c r="O174" s="1"/>
      <c r="P174" s="1"/>
      <c r="Q174" s="1"/>
      <c r="R174" s="1"/>
      <c r="S174" s="1"/>
      <c r="T174" s="1"/>
      <c r="U174" s="1"/>
      <c r="V174" s="1"/>
      <c r="W174" s="1"/>
      <c r="Y174" s="1"/>
      <c r="Z174" s="1"/>
      <c r="AA174" s="3"/>
      <c r="AB174" s="3"/>
      <c r="AC174" s="1"/>
      <c r="AD174" s="1"/>
      <c r="AE174" s="1"/>
      <c r="AF174" s="1"/>
      <c r="AG174" s="1"/>
      <c r="AH174" s="1"/>
      <c r="AI174" s="1"/>
      <c r="AJ174" s="1"/>
      <c r="AK174" s="1"/>
      <c r="AL174" s="1"/>
      <c r="AM174" s="1"/>
      <c r="AN174" s="1"/>
      <c r="AO174" s="1"/>
      <c r="AP174" s="1"/>
      <c r="AQ174" s="1"/>
      <c r="AR174" s="1"/>
      <c r="AS174" s="1"/>
      <c r="AT174" s="1"/>
      <c r="AU174" s="1"/>
      <c r="AW174" s="1"/>
      <c r="AX174" s="1"/>
      <c r="AY174" s="3"/>
      <c r="AZ174" s="3"/>
      <c r="BA174" s="1"/>
      <c r="BB174" s="1"/>
      <c r="BC174" s="1"/>
      <c r="BD174" s="1"/>
      <c r="BE174" s="1"/>
      <c r="BF174" s="1"/>
      <c r="BG174" s="1"/>
      <c r="BH174" s="1"/>
      <c r="BI174" s="1"/>
      <c r="BJ174" s="1"/>
      <c r="BK174" s="1"/>
      <c r="BL174" s="1"/>
      <c r="BM174" s="1"/>
      <c r="BN174" s="1"/>
      <c r="BO174" s="1"/>
      <c r="BP174" s="1"/>
      <c r="BQ174" s="1"/>
      <c r="BR174" s="1"/>
      <c r="BS174" s="1"/>
      <c r="BU174" s="1"/>
      <c r="BV174" s="1"/>
      <c r="BW174" s="3"/>
      <c r="BX174" s="3"/>
      <c r="BY174" s="1"/>
      <c r="BZ174" s="1"/>
      <c r="CA174" s="1"/>
      <c r="CB174" s="1"/>
      <c r="CC174" s="1"/>
      <c r="CD174" s="1"/>
      <c r="CE174" s="1"/>
      <c r="CF174" s="1"/>
      <c r="CG174" s="1"/>
      <c r="CH174" s="1"/>
      <c r="CI174" s="1"/>
      <c r="CJ174" s="1"/>
      <c r="CK174" s="1"/>
      <c r="CL174" s="1"/>
      <c r="CM174" s="1"/>
      <c r="CN174" s="1"/>
      <c r="CO174" s="1"/>
      <c r="CP174" s="1"/>
      <c r="CQ174" s="1"/>
      <c r="CS174" s="1"/>
      <c r="CT174" s="1"/>
      <c r="CU174" s="3"/>
      <c r="CV174" s="3"/>
      <c r="CW174" s="1"/>
      <c r="CX174" s="1"/>
      <c r="CY174" s="1"/>
      <c r="CZ174" s="1"/>
      <c r="DA174" s="1"/>
      <c r="DB174" s="1"/>
      <c r="DC174" s="1"/>
      <c r="DD174" s="1"/>
      <c r="DE174" s="1"/>
      <c r="DF174" s="1"/>
      <c r="DG174" s="1"/>
      <c r="DH174" s="1"/>
      <c r="DI174" s="1"/>
      <c r="DJ174" s="1"/>
      <c r="DK174" s="1"/>
      <c r="DL174" s="1"/>
      <c r="DM174" s="1"/>
      <c r="DN174" s="1"/>
      <c r="DO174" s="1"/>
      <c r="DQ174" s="1"/>
      <c r="DR174" s="1"/>
      <c r="DS174" s="3"/>
      <c r="DT174" s="3"/>
      <c r="DU174" s="1"/>
      <c r="DV174" s="1"/>
      <c r="DW174" s="1"/>
      <c r="DX174" s="1"/>
      <c r="DY174" s="1"/>
      <c r="DZ174" s="1"/>
      <c r="EA174" s="1"/>
      <c r="EB174" s="1"/>
      <c r="EC174" s="1"/>
      <c r="ED174" s="1"/>
      <c r="EE174" s="1"/>
      <c r="EF174" s="1"/>
      <c r="EG174" s="1"/>
      <c r="EH174" s="1"/>
      <c r="EI174" s="1"/>
      <c r="EJ174" s="1"/>
      <c r="EK174" s="1"/>
      <c r="EL174" s="1"/>
      <c r="EM174" s="1"/>
      <c r="EO174" s="1"/>
      <c r="EP174" s="1"/>
      <c r="EQ174" s="3"/>
      <c r="ER174" s="3"/>
      <c r="ES174" s="1"/>
      <c r="ET174" s="1"/>
      <c r="EU174" s="1"/>
      <c r="EV174" s="1"/>
      <c r="EW174" s="1"/>
      <c r="EX174" s="1"/>
      <c r="EY174" s="1"/>
      <c r="EZ174" s="1"/>
      <c r="FA174" s="1"/>
      <c r="FB174" s="1"/>
      <c r="FC174" s="1"/>
      <c r="FD174" s="1"/>
      <c r="FE174" s="1"/>
      <c r="FF174" s="1"/>
      <c r="FG174" s="1"/>
      <c r="FH174" s="1"/>
      <c r="FI174" s="1"/>
      <c r="FJ174" s="1"/>
      <c r="FK174" s="1"/>
    </row>
    <row r="175" ht="14.5" spans="1:167">
      <c r="A175" s="1"/>
      <c r="B175" s="1"/>
      <c r="C175" s="3"/>
      <c r="D175" s="3"/>
      <c r="E175" s="1"/>
      <c r="F175" s="1"/>
      <c r="G175" s="1"/>
      <c r="H175" s="1"/>
      <c r="I175" s="1"/>
      <c r="J175" s="1"/>
      <c r="K175" s="1"/>
      <c r="L175" s="1"/>
      <c r="M175" s="1"/>
      <c r="N175" s="1"/>
      <c r="O175" s="1"/>
      <c r="P175" s="1"/>
      <c r="Q175" s="1"/>
      <c r="R175" s="1"/>
      <c r="S175" s="1"/>
      <c r="T175" s="1"/>
      <c r="U175" s="1"/>
      <c r="V175" s="1"/>
      <c r="W175" s="1"/>
      <c r="Y175" s="1"/>
      <c r="Z175" s="1"/>
      <c r="AA175" s="3"/>
      <c r="AB175" s="3"/>
      <c r="AC175" s="1"/>
      <c r="AD175" s="1"/>
      <c r="AE175" s="1"/>
      <c r="AF175" s="1"/>
      <c r="AG175" s="1"/>
      <c r="AH175" s="1"/>
      <c r="AI175" s="1"/>
      <c r="AJ175" s="1"/>
      <c r="AK175" s="1"/>
      <c r="AL175" s="1"/>
      <c r="AM175" s="1"/>
      <c r="AN175" s="1"/>
      <c r="AO175" s="1"/>
      <c r="AP175" s="1"/>
      <c r="AQ175" s="1"/>
      <c r="AR175" s="1"/>
      <c r="AS175" s="1"/>
      <c r="AT175" s="1"/>
      <c r="AU175" s="1"/>
      <c r="AW175" s="1"/>
      <c r="AX175" s="1"/>
      <c r="AY175" s="3"/>
      <c r="AZ175" s="3"/>
      <c r="BA175" s="1"/>
      <c r="BB175" s="1"/>
      <c r="BC175" s="1"/>
      <c r="BD175" s="1"/>
      <c r="BE175" s="1"/>
      <c r="BF175" s="1"/>
      <c r="BG175" s="1"/>
      <c r="BH175" s="1"/>
      <c r="BI175" s="1"/>
      <c r="BJ175" s="1"/>
      <c r="BK175" s="1"/>
      <c r="BL175" s="1"/>
      <c r="BM175" s="1"/>
      <c r="BN175" s="1"/>
      <c r="BO175" s="1"/>
      <c r="BP175" s="1"/>
      <c r="BQ175" s="1"/>
      <c r="BR175" s="1"/>
      <c r="BS175" s="1"/>
      <c r="BU175" s="1"/>
      <c r="BV175" s="1"/>
      <c r="BW175" s="3"/>
      <c r="BX175" s="3"/>
      <c r="BY175" s="1"/>
      <c r="BZ175" s="1"/>
      <c r="CA175" s="1"/>
      <c r="CB175" s="1"/>
      <c r="CC175" s="1"/>
      <c r="CD175" s="1"/>
      <c r="CE175" s="1"/>
      <c r="CF175" s="1"/>
      <c r="CG175" s="1"/>
      <c r="CH175" s="1"/>
      <c r="CI175" s="1"/>
      <c r="CJ175" s="1"/>
      <c r="CK175" s="1"/>
      <c r="CL175" s="1"/>
      <c r="CM175" s="1"/>
      <c r="CN175" s="1"/>
      <c r="CO175" s="1"/>
      <c r="CP175" s="1"/>
      <c r="CQ175" s="1"/>
      <c r="CS175" s="1"/>
      <c r="CT175" s="1"/>
      <c r="CU175" s="3"/>
      <c r="CV175" s="3"/>
      <c r="CW175" s="1"/>
      <c r="CX175" s="1"/>
      <c r="CY175" s="1"/>
      <c r="CZ175" s="1"/>
      <c r="DA175" s="1"/>
      <c r="DB175" s="1"/>
      <c r="DC175" s="1"/>
      <c r="DD175" s="1"/>
      <c r="DE175" s="1"/>
      <c r="DF175" s="1"/>
      <c r="DG175" s="1"/>
      <c r="DH175" s="1"/>
      <c r="DI175" s="1"/>
      <c r="DJ175" s="1"/>
      <c r="DK175" s="1"/>
      <c r="DL175" s="1"/>
      <c r="DM175" s="1"/>
      <c r="DN175" s="1"/>
      <c r="DO175" s="1"/>
      <c r="DQ175" s="1"/>
      <c r="DR175" s="1"/>
      <c r="DS175" s="3"/>
      <c r="DT175" s="3"/>
      <c r="DU175" s="1"/>
      <c r="DV175" s="1"/>
      <c r="DW175" s="1"/>
      <c r="DX175" s="1"/>
      <c r="DY175" s="1"/>
      <c r="DZ175" s="1"/>
      <c r="EA175" s="1"/>
      <c r="EB175" s="1"/>
      <c r="EC175" s="1"/>
      <c r="ED175" s="1"/>
      <c r="EE175" s="1"/>
      <c r="EF175" s="1"/>
      <c r="EG175" s="1"/>
      <c r="EH175" s="1"/>
      <c r="EI175" s="1"/>
      <c r="EJ175" s="1"/>
      <c r="EK175" s="1"/>
      <c r="EL175" s="1"/>
      <c r="EM175" s="1"/>
      <c r="EO175" s="1"/>
      <c r="EP175" s="1"/>
      <c r="EQ175" s="3"/>
      <c r="ER175" s="3"/>
      <c r="ES175" s="1"/>
      <c r="ET175" s="1"/>
      <c r="EU175" s="1"/>
      <c r="EV175" s="1"/>
      <c r="EW175" s="1"/>
      <c r="EX175" s="1"/>
      <c r="EY175" s="1"/>
      <c r="EZ175" s="1"/>
      <c r="FA175" s="1"/>
      <c r="FB175" s="1"/>
      <c r="FC175" s="1"/>
      <c r="FD175" s="1"/>
      <c r="FE175" s="1"/>
      <c r="FF175" s="1"/>
      <c r="FG175" s="1"/>
      <c r="FH175" s="1"/>
      <c r="FI175" s="1"/>
      <c r="FJ175" s="1"/>
      <c r="FK175" s="1"/>
    </row>
    <row r="176" ht="14.5" spans="1:167">
      <c r="A176" s="1"/>
      <c r="B176" s="1"/>
      <c r="C176" s="1"/>
      <c r="D176" s="1"/>
      <c r="E176" s="1"/>
      <c r="F176" s="1"/>
      <c r="G176" s="1"/>
      <c r="H176" s="1"/>
      <c r="I176" s="1"/>
      <c r="J176" s="1"/>
      <c r="K176" s="1"/>
      <c r="L176" s="1"/>
      <c r="M176" s="1"/>
      <c r="N176" s="1"/>
      <c r="O176" s="1"/>
      <c r="P176" s="1"/>
      <c r="Q176" s="1"/>
      <c r="R176" s="1"/>
      <c r="S176" s="1"/>
      <c r="T176" s="1"/>
      <c r="U176" s="1"/>
      <c r="V176" s="1"/>
      <c r="W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row>
    <row r="177" ht="14.5" spans="1:167">
      <c r="A177" s="1"/>
      <c r="B177" s="1"/>
      <c r="C177" s="1"/>
      <c r="D177" s="1"/>
      <c r="E177" s="1"/>
      <c r="F177" s="1"/>
      <c r="G177" s="1"/>
      <c r="H177" s="1"/>
      <c r="I177" s="1"/>
      <c r="J177" s="1"/>
      <c r="K177" s="1"/>
      <c r="L177" s="1"/>
      <c r="M177" s="1"/>
      <c r="N177" s="1"/>
      <c r="O177" s="1"/>
      <c r="P177" s="1"/>
      <c r="Q177" s="1"/>
      <c r="R177" s="1"/>
      <c r="S177" s="1"/>
      <c r="T177" s="1"/>
      <c r="U177" s="1"/>
      <c r="V177" s="1"/>
      <c r="W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row>
    <row r="178" ht="14.5" spans="1:167">
      <c r="A178" s="1"/>
      <c r="B178" s="1"/>
      <c r="C178" s="1"/>
      <c r="D178" s="1"/>
      <c r="E178" s="1"/>
      <c r="F178" s="1"/>
      <c r="G178" s="1"/>
      <c r="H178" s="1"/>
      <c r="I178" s="1"/>
      <c r="J178" s="1"/>
      <c r="K178" s="1"/>
      <c r="L178" s="1"/>
      <c r="M178" s="1"/>
      <c r="N178" s="1"/>
      <c r="O178" s="1"/>
      <c r="P178" s="1"/>
      <c r="Q178" s="1"/>
      <c r="R178" s="1"/>
      <c r="S178" s="1"/>
      <c r="T178" s="1"/>
      <c r="U178" s="1"/>
      <c r="V178" s="1"/>
      <c r="W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row>
    <row r="179" ht="14.5" spans="1:167">
      <c r="A179" s="1"/>
      <c r="B179" s="1"/>
      <c r="C179" s="1"/>
      <c r="D179" s="1"/>
      <c r="E179" s="1"/>
      <c r="F179" s="1"/>
      <c r="G179" s="1"/>
      <c r="H179" s="1"/>
      <c r="I179" s="1"/>
      <c r="J179" s="1"/>
      <c r="K179" s="1"/>
      <c r="L179" s="1"/>
      <c r="M179" s="1"/>
      <c r="N179" s="1"/>
      <c r="O179" s="1"/>
      <c r="P179" s="1"/>
      <c r="Q179" s="1"/>
      <c r="R179" s="1"/>
      <c r="S179" s="1"/>
      <c r="T179" s="1"/>
      <c r="U179" s="1"/>
      <c r="V179" s="1"/>
      <c r="W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row>
    <row r="180" ht="14.5" spans="1:167">
      <c r="A180" s="1"/>
      <c r="B180" s="1"/>
      <c r="C180" s="1"/>
      <c r="D180" s="1"/>
      <c r="E180" s="1"/>
      <c r="F180" s="1"/>
      <c r="G180" s="1"/>
      <c r="H180" s="1"/>
      <c r="I180" s="1"/>
      <c r="J180" s="1"/>
      <c r="K180" s="1"/>
      <c r="L180" s="1"/>
      <c r="M180" s="1"/>
      <c r="N180" s="1"/>
      <c r="O180" s="1"/>
      <c r="P180" s="1"/>
      <c r="Q180" s="1"/>
      <c r="R180" s="1"/>
      <c r="S180" s="1"/>
      <c r="T180" s="1"/>
      <c r="U180" s="1"/>
      <c r="V180" s="1"/>
      <c r="W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row>
    <row r="181" ht="14.5" spans="1:167">
      <c r="A181" s="1"/>
      <c r="B181" s="1"/>
      <c r="C181" s="1"/>
      <c r="D181" s="1"/>
      <c r="E181" s="1"/>
      <c r="F181" s="1"/>
      <c r="G181" s="1"/>
      <c r="H181" s="1"/>
      <c r="I181" s="1"/>
      <c r="J181" s="1"/>
      <c r="K181" s="1"/>
      <c r="L181" s="1"/>
      <c r="M181" s="1"/>
      <c r="N181" s="1"/>
      <c r="O181" s="1"/>
      <c r="P181" s="1"/>
      <c r="Q181" s="1"/>
      <c r="R181" s="1"/>
      <c r="S181" s="1"/>
      <c r="T181" s="1"/>
      <c r="U181" s="1"/>
      <c r="V181" s="1"/>
      <c r="W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row>
    <row r="182" ht="14.5" spans="1:167">
      <c r="A182" s="1"/>
      <c r="B182" s="1"/>
      <c r="C182" s="1"/>
      <c r="D182" s="1"/>
      <c r="E182" s="1"/>
      <c r="F182" s="1"/>
      <c r="G182" s="1"/>
      <c r="H182" s="1"/>
      <c r="I182" s="1"/>
      <c r="J182" s="1"/>
      <c r="K182" s="1"/>
      <c r="L182" s="1"/>
      <c r="M182" s="1"/>
      <c r="N182" s="1"/>
      <c r="O182" s="1"/>
      <c r="P182" s="1"/>
      <c r="Q182" s="1"/>
      <c r="R182" s="1"/>
      <c r="S182" s="1"/>
      <c r="T182" s="1"/>
      <c r="U182" s="1"/>
      <c r="V182" s="1"/>
      <c r="W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row>
    <row r="183" ht="14.5" spans="1:167">
      <c r="A183" s="1"/>
      <c r="B183" s="1"/>
      <c r="C183" s="1"/>
      <c r="D183" s="1"/>
      <c r="E183" s="1"/>
      <c r="F183" s="1"/>
      <c r="G183" s="1"/>
      <c r="H183" s="1"/>
      <c r="I183" s="1"/>
      <c r="J183" s="1"/>
      <c r="K183" s="1"/>
      <c r="L183" s="1"/>
      <c r="M183" s="1"/>
      <c r="N183" s="1"/>
      <c r="O183" s="1"/>
      <c r="P183" s="1"/>
      <c r="Q183" s="1"/>
      <c r="R183" s="1"/>
      <c r="S183" s="1"/>
      <c r="T183" s="1"/>
      <c r="U183" s="1"/>
      <c r="V183" s="1"/>
      <c r="W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row>
    <row r="184" ht="14.5" spans="1:167">
      <c r="A184" s="1"/>
      <c r="B184" s="1"/>
      <c r="C184" s="1"/>
      <c r="D184" s="1"/>
      <c r="E184" s="1"/>
      <c r="F184" s="1"/>
      <c r="G184" s="1"/>
      <c r="H184" s="1"/>
      <c r="I184" s="1"/>
      <c r="J184" s="1"/>
      <c r="K184" s="1"/>
      <c r="L184" s="1"/>
      <c r="M184" s="1"/>
      <c r="N184" s="1"/>
      <c r="O184" s="1"/>
      <c r="P184" s="1"/>
      <c r="Q184" s="1"/>
      <c r="R184" s="1"/>
      <c r="S184" s="1"/>
      <c r="T184" s="1"/>
      <c r="U184" s="1"/>
      <c r="V184" s="1"/>
      <c r="W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row>
    <row r="185" ht="14.5" spans="1:167">
      <c r="A185" s="1"/>
      <c r="B185" s="1"/>
      <c r="C185" s="1"/>
      <c r="D185" s="1"/>
      <c r="E185" s="1"/>
      <c r="F185" s="1"/>
      <c r="G185" s="1"/>
      <c r="H185" s="1"/>
      <c r="I185" s="1"/>
      <c r="J185" s="1"/>
      <c r="K185" s="1"/>
      <c r="L185" s="1"/>
      <c r="M185" s="1"/>
      <c r="N185" s="1"/>
      <c r="O185" s="1"/>
      <c r="P185" s="1"/>
      <c r="Q185" s="1"/>
      <c r="R185" s="1"/>
      <c r="S185" s="1"/>
      <c r="T185" s="1"/>
      <c r="U185" s="1"/>
      <c r="V185" s="1"/>
      <c r="W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row>
    <row r="186" ht="14.5" spans="1:167">
      <c r="A186" s="1"/>
      <c r="B186" s="1"/>
      <c r="C186" s="1"/>
      <c r="D186" s="1"/>
      <c r="E186" s="1"/>
      <c r="F186" s="1"/>
      <c r="G186" s="1"/>
      <c r="H186" s="1"/>
      <c r="I186" s="1"/>
      <c r="J186" s="1"/>
      <c r="K186" s="1"/>
      <c r="L186" s="1"/>
      <c r="M186" s="1"/>
      <c r="N186" s="1"/>
      <c r="O186" s="1"/>
      <c r="P186" s="1"/>
      <c r="Q186" s="1"/>
      <c r="R186" s="1"/>
      <c r="S186" s="1"/>
      <c r="T186" s="1"/>
      <c r="U186" s="1"/>
      <c r="V186" s="1"/>
      <c r="W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row>
    <row r="187" ht="14.5" spans="1:167">
      <c r="A187" s="1"/>
      <c r="B187" s="1"/>
      <c r="C187" s="1"/>
      <c r="D187" s="1"/>
      <c r="E187" s="1"/>
      <c r="F187" s="1"/>
      <c r="G187" s="1"/>
      <c r="H187" s="1"/>
      <c r="I187" s="1"/>
      <c r="J187" s="1"/>
      <c r="K187" s="1"/>
      <c r="L187" s="1"/>
      <c r="M187" s="1"/>
      <c r="N187" s="1"/>
      <c r="O187" s="1"/>
      <c r="P187" s="1"/>
      <c r="Q187" s="1"/>
      <c r="R187" s="1"/>
      <c r="S187" s="1"/>
      <c r="T187" s="1"/>
      <c r="U187" s="1"/>
      <c r="V187" s="1"/>
      <c r="W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row>
    <row r="188" ht="14.5" spans="1:167">
      <c r="A188" s="1"/>
      <c r="B188" s="1"/>
      <c r="C188" s="1"/>
      <c r="D188" s="1"/>
      <c r="E188" s="1"/>
      <c r="F188" s="1"/>
      <c r="G188" s="1"/>
      <c r="H188" s="1"/>
      <c r="I188" s="1"/>
      <c r="J188" s="1"/>
      <c r="K188" s="1"/>
      <c r="L188" s="1"/>
      <c r="M188" s="1"/>
      <c r="N188" s="1"/>
      <c r="O188" s="1"/>
      <c r="P188" s="1"/>
      <c r="Q188" s="1"/>
      <c r="R188" s="1"/>
      <c r="S188" s="1"/>
      <c r="T188" s="1"/>
      <c r="U188" s="1"/>
      <c r="V188" s="1"/>
      <c r="W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row>
    <row r="189" ht="14.5" spans="1:167">
      <c r="A189" s="1"/>
      <c r="B189" s="1"/>
      <c r="C189" s="1"/>
      <c r="D189" s="1"/>
      <c r="E189" s="1"/>
      <c r="F189" s="1"/>
      <c r="G189" s="1"/>
      <c r="H189" s="1"/>
      <c r="I189" s="1"/>
      <c r="J189" s="1"/>
      <c r="K189" s="1"/>
      <c r="L189" s="1"/>
      <c r="M189" s="1"/>
      <c r="N189" s="1"/>
      <c r="O189" s="1"/>
      <c r="P189" s="1"/>
      <c r="Q189" s="1"/>
      <c r="R189" s="1"/>
      <c r="S189" s="1"/>
      <c r="T189" s="1"/>
      <c r="U189" s="1"/>
      <c r="V189" s="1"/>
      <c r="W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row>
    <row r="190" ht="14.5" spans="1:167">
      <c r="A190" s="1"/>
      <c r="B190" s="1"/>
      <c r="C190" s="1"/>
      <c r="D190" s="1"/>
      <c r="E190" s="1"/>
      <c r="F190" s="1"/>
      <c r="G190" s="1"/>
      <c r="H190" s="1"/>
      <c r="I190" s="1"/>
      <c r="J190" s="1"/>
      <c r="K190" s="1"/>
      <c r="L190" s="1"/>
      <c r="M190" s="1"/>
      <c r="N190" s="1"/>
      <c r="O190" s="1"/>
      <c r="P190" s="1"/>
      <c r="Q190" s="1"/>
      <c r="R190" s="1"/>
      <c r="S190" s="1"/>
      <c r="T190" s="1"/>
      <c r="U190" s="1"/>
      <c r="V190" s="1"/>
      <c r="W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row>
    <row r="191" ht="14.5" spans="1:167">
      <c r="A191" s="1"/>
      <c r="B191" s="1"/>
      <c r="C191" s="1"/>
      <c r="D191" s="1"/>
      <c r="E191" s="1"/>
      <c r="F191" s="1"/>
      <c r="G191" s="1"/>
      <c r="H191" s="1"/>
      <c r="I191" s="1"/>
      <c r="J191" s="1"/>
      <c r="K191" s="1"/>
      <c r="L191" s="1"/>
      <c r="M191" s="1"/>
      <c r="N191" s="1"/>
      <c r="O191" s="1"/>
      <c r="P191" s="1"/>
      <c r="Q191" s="1"/>
      <c r="R191" s="1"/>
      <c r="S191" s="1"/>
      <c r="T191" s="1"/>
      <c r="U191" s="1"/>
      <c r="V191" s="1"/>
      <c r="W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row>
    <row r="192" ht="14.5" spans="1:167">
      <c r="A192" s="1"/>
      <c r="B192" s="1"/>
      <c r="C192" s="1"/>
      <c r="D192" s="1"/>
      <c r="E192" s="1"/>
      <c r="F192" s="1"/>
      <c r="G192" s="1"/>
      <c r="H192" s="1"/>
      <c r="I192" s="1"/>
      <c r="J192" s="1"/>
      <c r="K192" s="1"/>
      <c r="L192" s="1"/>
      <c r="M192" s="1"/>
      <c r="N192" s="1"/>
      <c r="O192" s="1"/>
      <c r="P192" s="1"/>
      <c r="Q192" s="1"/>
      <c r="R192" s="1"/>
      <c r="S192" s="1"/>
      <c r="T192" s="1"/>
      <c r="U192" s="1"/>
      <c r="V192" s="1"/>
      <c r="W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row>
    <row r="193" ht="14.5" spans="1:167">
      <c r="A193" s="1"/>
      <c r="B193" s="1"/>
      <c r="C193" s="1"/>
      <c r="D193" s="1"/>
      <c r="E193" s="1"/>
      <c r="F193" s="1"/>
      <c r="G193" s="1"/>
      <c r="H193" s="1"/>
      <c r="I193" s="1"/>
      <c r="J193" s="1"/>
      <c r="K193" s="1"/>
      <c r="L193" s="1"/>
      <c r="M193" s="1"/>
      <c r="N193" s="1"/>
      <c r="O193" s="1"/>
      <c r="P193" s="1"/>
      <c r="Q193" s="1"/>
      <c r="R193" s="1"/>
      <c r="S193" s="1"/>
      <c r="T193" s="1"/>
      <c r="U193" s="1"/>
      <c r="V193" s="1"/>
      <c r="W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row>
    <row r="194" ht="14.5" spans="1:167">
      <c r="A194" s="1"/>
      <c r="B194" s="1"/>
      <c r="C194" s="1"/>
      <c r="D194" s="1"/>
      <c r="E194" s="1"/>
      <c r="F194" s="1"/>
      <c r="G194" s="1"/>
      <c r="H194" s="1"/>
      <c r="I194" s="1"/>
      <c r="J194" s="1"/>
      <c r="K194" s="1"/>
      <c r="L194" s="1"/>
      <c r="M194" s="1"/>
      <c r="N194" s="1"/>
      <c r="O194" s="1"/>
      <c r="P194" s="1"/>
      <c r="Q194" s="1"/>
      <c r="R194" s="1"/>
      <c r="S194" s="1"/>
      <c r="T194" s="1"/>
      <c r="U194" s="1"/>
      <c r="V194" s="1"/>
      <c r="W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row>
    <row r="195" ht="14.5" spans="1:167">
      <c r="A195" s="1"/>
      <c r="B195" s="1"/>
      <c r="C195" s="1"/>
      <c r="D195" s="1"/>
      <c r="E195" s="1"/>
      <c r="F195" s="1"/>
      <c r="G195" s="1"/>
      <c r="H195" s="1"/>
      <c r="I195" s="1"/>
      <c r="J195" s="1"/>
      <c r="K195" s="1"/>
      <c r="L195" s="1"/>
      <c r="M195" s="1"/>
      <c r="N195" s="1"/>
      <c r="O195" s="1"/>
      <c r="P195" s="1"/>
      <c r="Q195" s="1"/>
      <c r="R195" s="1"/>
      <c r="S195" s="1"/>
      <c r="T195" s="1"/>
      <c r="U195" s="1"/>
      <c r="V195" s="1"/>
      <c r="W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row>
    <row r="196" ht="14.5" spans="1:167">
      <c r="A196" s="1"/>
      <c r="B196" s="1"/>
      <c r="C196" s="1"/>
      <c r="D196" s="1"/>
      <c r="E196" s="1"/>
      <c r="F196" s="1"/>
      <c r="G196" s="1"/>
      <c r="H196" s="1"/>
      <c r="I196" s="1"/>
      <c r="J196" s="1"/>
      <c r="K196" s="1"/>
      <c r="L196" s="1"/>
      <c r="M196" s="1"/>
      <c r="N196" s="1"/>
      <c r="O196" s="1"/>
      <c r="P196" s="1"/>
      <c r="Q196" s="1"/>
      <c r="R196" s="1"/>
      <c r="S196" s="1"/>
      <c r="T196" s="1"/>
      <c r="U196" s="1"/>
      <c r="V196" s="1"/>
      <c r="W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row>
    <row r="197" ht="14.5" spans="1:167">
      <c r="A197" s="1"/>
      <c r="B197" s="1"/>
      <c r="C197" s="1"/>
      <c r="D197" s="1"/>
      <c r="E197" s="1"/>
      <c r="F197" s="1"/>
      <c r="G197" s="1"/>
      <c r="H197" s="1"/>
      <c r="I197" s="1"/>
      <c r="J197" s="1"/>
      <c r="K197" s="1"/>
      <c r="L197" s="1"/>
      <c r="M197" s="1"/>
      <c r="N197" s="1"/>
      <c r="O197" s="1"/>
      <c r="P197" s="1"/>
      <c r="Q197" s="1"/>
      <c r="R197" s="1"/>
      <c r="S197" s="1"/>
      <c r="T197" s="1"/>
      <c r="U197" s="1"/>
      <c r="V197" s="1"/>
      <c r="W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row>
    <row r="198" ht="14.5" spans="1:167">
      <c r="A198" s="1"/>
      <c r="B198" s="1"/>
      <c r="C198" s="1"/>
      <c r="D198" s="1"/>
      <c r="E198" s="1"/>
      <c r="F198" s="1"/>
      <c r="G198" s="1"/>
      <c r="H198" s="1"/>
      <c r="I198" s="1"/>
      <c r="J198" s="1"/>
      <c r="K198" s="1"/>
      <c r="L198" s="1"/>
      <c r="M198" s="1"/>
      <c r="N198" s="1"/>
      <c r="O198" s="1"/>
      <c r="P198" s="1"/>
      <c r="Q198" s="1"/>
      <c r="R198" s="1"/>
      <c r="S198" s="1"/>
      <c r="T198" s="1"/>
      <c r="U198" s="1"/>
      <c r="V198" s="1"/>
      <c r="W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row>
    <row r="199" ht="14.5" spans="1:167">
      <c r="A199" s="1"/>
      <c r="B199" s="1"/>
      <c r="C199" s="1"/>
      <c r="D199" s="1"/>
      <c r="E199" s="1"/>
      <c r="F199" s="1"/>
      <c r="G199" s="1"/>
      <c r="H199" s="1"/>
      <c r="I199" s="1"/>
      <c r="J199" s="1"/>
      <c r="K199" s="1"/>
      <c r="L199" s="1"/>
      <c r="M199" s="1"/>
      <c r="N199" s="1"/>
      <c r="O199" s="1"/>
      <c r="P199" s="1"/>
      <c r="Q199" s="1"/>
      <c r="R199" s="1"/>
      <c r="S199" s="1"/>
      <c r="T199" s="1"/>
      <c r="U199" s="1"/>
      <c r="V199" s="1"/>
      <c r="W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row>
    <row r="200" ht="14.5" spans="1:167">
      <c r="A200" s="1"/>
      <c r="B200" s="1"/>
      <c r="C200" s="1"/>
      <c r="D200" s="1"/>
      <c r="E200" s="1"/>
      <c r="F200" s="1"/>
      <c r="G200" s="1"/>
      <c r="H200" s="1"/>
      <c r="I200" s="1"/>
      <c r="J200" s="1"/>
      <c r="K200" s="1"/>
      <c r="L200" s="1"/>
      <c r="M200" s="1"/>
      <c r="N200" s="1"/>
      <c r="O200" s="1"/>
      <c r="P200" s="1"/>
      <c r="Q200" s="1"/>
      <c r="R200" s="1"/>
      <c r="S200" s="1"/>
      <c r="T200" s="1"/>
      <c r="U200" s="1"/>
      <c r="V200" s="1"/>
      <c r="W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row>
    <row r="201" ht="14.5" spans="1:167">
      <c r="A201" s="1"/>
      <c r="B201" s="1"/>
      <c r="C201" s="1"/>
      <c r="D201" s="1"/>
      <c r="E201" s="1"/>
      <c r="F201" s="1"/>
      <c r="G201" s="1"/>
      <c r="H201" s="1"/>
      <c r="I201" s="1"/>
      <c r="J201" s="1"/>
      <c r="K201" s="1"/>
      <c r="L201" s="1"/>
      <c r="M201" s="1"/>
      <c r="N201" s="1"/>
      <c r="O201" s="1"/>
      <c r="P201" s="1"/>
      <c r="Q201" s="1"/>
      <c r="R201" s="1"/>
      <c r="S201" s="1"/>
      <c r="T201" s="1"/>
      <c r="U201" s="1"/>
      <c r="V201" s="1"/>
      <c r="W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row>
    <row r="202" ht="14.5" spans="1:167">
      <c r="A202" s="1"/>
      <c r="B202" s="1"/>
      <c r="C202" s="1"/>
      <c r="D202" s="1"/>
      <c r="E202" s="1"/>
      <c r="F202" s="1"/>
      <c r="G202" s="1"/>
      <c r="H202" s="1"/>
      <c r="I202" s="1"/>
      <c r="J202" s="1"/>
      <c r="K202" s="1"/>
      <c r="L202" s="1"/>
      <c r="M202" s="1"/>
      <c r="N202" s="1"/>
      <c r="O202" s="1"/>
      <c r="P202" s="1"/>
      <c r="Q202" s="1"/>
      <c r="R202" s="1"/>
      <c r="S202" s="1"/>
      <c r="T202" s="1"/>
      <c r="U202" s="1"/>
      <c r="V202" s="1"/>
      <c r="W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row>
    <row r="203" ht="14.5" spans="1:167">
      <c r="A203" s="1"/>
      <c r="B203" s="1"/>
      <c r="C203" s="1"/>
      <c r="D203" s="1"/>
      <c r="E203" s="1"/>
      <c r="F203" s="1"/>
      <c r="G203" s="1"/>
      <c r="H203" s="1"/>
      <c r="I203" s="1"/>
      <c r="J203" s="1"/>
      <c r="K203" s="1"/>
      <c r="L203" s="1"/>
      <c r="M203" s="1"/>
      <c r="N203" s="1"/>
      <c r="O203" s="1"/>
      <c r="P203" s="1"/>
      <c r="Q203" s="1"/>
      <c r="R203" s="1"/>
      <c r="S203" s="1"/>
      <c r="T203" s="1"/>
      <c r="U203" s="1"/>
      <c r="V203" s="1"/>
      <c r="W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row>
    <row r="204" ht="14.5" spans="1:167">
      <c r="A204" s="1"/>
      <c r="B204" s="1"/>
      <c r="C204" s="1"/>
      <c r="D204" s="1"/>
      <c r="E204" s="1"/>
      <c r="F204" s="1"/>
      <c r="G204" s="1"/>
      <c r="H204" s="1"/>
      <c r="I204" s="1"/>
      <c r="J204" s="1"/>
      <c r="K204" s="1"/>
      <c r="L204" s="1"/>
      <c r="M204" s="1"/>
      <c r="N204" s="1"/>
      <c r="O204" s="1"/>
      <c r="P204" s="1"/>
      <c r="Q204" s="1"/>
      <c r="R204" s="1"/>
      <c r="S204" s="1"/>
      <c r="T204" s="1"/>
      <c r="U204" s="1"/>
      <c r="V204" s="1"/>
      <c r="W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row>
    <row r="205" ht="14.5" spans="1:167">
      <c r="A205" s="1"/>
      <c r="B205" s="1"/>
      <c r="C205" s="1"/>
      <c r="D205" s="1"/>
      <c r="E205" s="1"/>
      <c r="F205" s="1"/>
      <c r="G205" s="1"/>
      <c r="H205" s="1"/>
      <c r="I205" s="1"/>
      <c r="J205" s="1"/>
      <c r="K205" s="1"/>
      <c r="L205" s="1"/>
      <c r="M205" s="1"/>
      <c r="N205" s="1"/>
      <c r="O205" s="1"/>
      <c r="P205" s="1"/>
      <c r="Q205" s="1"/>
      <c r="R205" s="1"/>
      <c r="S205" s="1"/>
      <c r="T205" s="1"/>
      <c r="U205" s="1"/>
      <c r="V205" s="1"/>
      <c r="W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row>
    <row r="206" ht="14.5" spans="1:167">
      <c r="A206" s="1"/>
      <c r="B206" s="1"/>
      <c r="C206" s="1"/>
      <c r="D206" s="1"/>
      <c r="E206" s="1"/>
      <c r="F206" s="1"/>
      <c r="G206" s="1"/>
      <c r="H206" s="1"/>
      <c r="I206" s="1"/>
      <c r="J206" s="1"/>
      <c r="K206" s="1"/>
      <c r="L206" s="1"/>
      <c r="M206" s="1"/>
      <c r="N206" s="1"/>
      <c r="O206" s="1"/>
      <c r="P206" s="1"/>
      <c r="Q206" s="1"/>
      <c r="R206" s="1"/>
      <c r="S206" s="1"/>
      <c r="T206" s="1"/>
      <c r="U206" s="1"/>
      <c r="V206" s="1"/>
      <c r="W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row>
    <row r="207" ht="14.5" spans="1:167">
      <c r="A207" s="1"/>
      <c r="B207" s="1"/>
      <c r="C207" s="1"/>
      <c r="D207" s="1"/>
      <c r="E207" s="1"/>
      <c r="F207" s="1"/>
      <c r="G207" s="1"/>
      <c r="H207" s="1"/>
      <c r="I207" s="1"/>
      <c r="J207" s="1"/>
      <c r="K207" s="1"/>
      <c r="L207" s="1"/>
      <c r="M207" s="1"/>
      <c r="N207" s="1"/>
      <c r="O207" s="1"/>
      <c r="P207" s="1"/>
      <c r="Q207" s="1"/>
      <c r="R207" s="1"/>
      <c r="S207" s="1"/>
      <c r="T207" s="1"/>
      <c r="U207" s="1"/>
      <c r="V207" s="1"/>
      <c r="W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row>
    <row r="208" ht="14.5" spans="1:167">
      <c r="A208" s="1"/>
      <c r="B208" s="1"/>
      <c r="C208" s="1"/>
      <c r="D208" s="1"/>
      <c r="E208" s="1"/>
      <c r="F208" s="1"/>
      <c r="G208" s="1"/>
      <c r="H208" s="1"/>
      <c r="I208" s="1"/>
      <c r="J208" s="1"/>
      <c r="K208" s="1"/>
      <c r="L208" s="1"/>
      <c r="M208" s="1"/>
      <c r="N208" s="1"/>
      <c r="O208" s="1"/>
      <c r="P208" s="1"/>
      <c r="Q208" s="1"/>
      <c r="R208" s="1"/>
      <c r="S208" s="1"/>
      <c r="T208" s="1"/>
      <c r="U208" s="1"/>
      <c r="V208" s="1"/>
      <c r="W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row>
    <row r="209" ht="14.5" spans="1:167">
      <c r="A209" s="1"/>
      <c r="B209" s="1"/>
      <c r="C209" s="1"/>
      <c r="D209" s="1"/>
      <c r="E209" s="1"/>
      <c r="F209" s="1"/>
      <c r="G209" s="1"/>
      <c r="H209" s="1"/>
      <c r="I209" s="1"/>
      <c r="J209" s="1"/>
      <c r="K209" s="1"/>
      <c r="L209" s="1"/>
      <c r="M209" s="1"/>
      <c r="N209" s="1"/>
      <c r="O209" s="1"/>
      <c r="P209" s="1"/>
      <c r="Q209" s="1"/>
      <c r="R209" s="1"/>
      <c r="S209" s="1"/>
      <c r="T209" s="1"/>
      <c r="U209" s="1"/>
      <c r="V209" s="1"/>
      <c r="W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row>
    <row r="210" ht="14.5" spans="1:167">
      <c r="A210" s="1"/>
      <c r="B210" s="1"/>
      <c r="C210" s="1"/>
      <c r="D210" s="1"/>
      <c r="E210" s="1"/>
      <c r="F210" s="1"/>
      <c r="G210" s="1"/>
      <c r="H210" s="1"/>
      <c r="I210" s="1"/>
      <c r="J210" s="1"/>
      <c r="K210" s="1"/>
      <c r="L210" s="1"/>
      <c r="M210" s="1"/>
      <c r="N210" s="1"/>
      <c r="O210" s="1"/>
      <c r="P210" s="1"/>
      <c r="Q210" s="1"/>
      <c r="R210" s="1"/>
      <c r="S210" s="1"/>
      <c r="T210" s="1"/>
      <c r="U210" s="1"/>
      <c r="V210" s="1"/>
      <c r="W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row>
    <row r="211" ht="14.5" spans="1:167">
      <c r="A211" s="1"/>
      <c r="B211" s="1"/>
      <c r="C211" s="1"/>
      <c r="D211" s="1"/>
      <c r="E211" s="1"/>
      <c r="F211" s="1"/>
      <c r="G211" s="1"/>
      <c r="H211" s="1"/>
      <c r="I211" s="1"/>
      <c r="J211" s="1"/>
      <c r="K211" s="1"/>
      <c r="L211" s="1"/>
      <c r="M211" s="1"/>
      <c r="N211" s="1"/>
      <c r="O211" s="1"/>
      <c r="P211" s="1"/>
      <c r="Q211" s="1"/>
      <c r="R211" s="1"/>
      <c r="S211" s="1"/>
      <c r="T211" s="1"/>
      <c r="U211" s="1"/>
      <c r="V211" s="1"/>
      <c r="W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row>
    <row r="212" ht="14.5" spans="1:167">
      <c r="A212" s="1"/>
      <c r="B212" s="1"/>
      <c r="C212" s="1"/>
      <c r="D212" s="1"/>
      <c r="E212" s="1"/>
      <c r="F212" s="1"/>
      <c r="G212" s="1"/>
      <c r="H212" s="1"/>
      <c r="I212" s="1"/>
      <c r="J212" s="1"/>
      <c r="K212" s="1"/>
      <c r="L212" s="1"/>
      <c r="M212" s="1"/>
      <c r="N212" s="1"/>
      <c r="O212" s="1"/>
      <c r="P212" s="1"/>
      <c r="Q212" s="1"/>
      <c r="R212" s="1"/>
      <c r="S212" s="1"/>
      <c r="T212" s="1"/>
      <c r="U212" s="1"/>
      <c r="V212" s="1"/>
      <c r="W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row>
    <row r="213" ht="14.5" spans="1:167">
      <c r="A213" s="1"/>
      <c r="B213" s="1"/>
      <c r="C213" s="1"/>
      <c r="D213" s="1"/>
      <c r="E213" s="1"/>
      <c r="F213" s="1"/>
      <c r="G213" s="1"/>
      <c r="H213" s="1"/>
      <c r="I213" s="1"/>
      <c r="J213" s="1"/>
      <c r="K213" s="1"/>
      <c r="L213" s="1"/>
      <c r="M213" s="1"/>
      <c r="N213" s="1"/>
      <c r="O213" s="1"/>
      <c r="P213" s="1"/>
      <c r="Q213" s="1"/>
      <c r="R213" s="1"/>
      <c r="S213" s="1"/>
      <c r="T213" s="1"/>
      <c r="U213" s="1"/>
      <c r="V213" s="1"/>
      <c r="W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row>
    <row r="214" ht="14.5" spans="1:167">
      <c r="A214" s="1"/>
      <c r="B214" s="1"/>
      <c r="C214" s="1"/>
      <c r="D214" s="1"/>
      <c r="E214" s="1"/>
      <c r="F214" s="1"/>
      <c r="G214" s="1"/>
      <c r="H214" s="1"/>
      <c r="I214" s="1"/>
      <c r="J214" s="1"/>
      <c r="K214" s="1"/>
      <c r="L214" s="1"/>
      <c r="M214" s="1"/>
      <c r="N214" s="1"/>
      <c r="O214" s="1"/>
      <c r="P214" s="1"/>
      <c r="Q214" s="1"/>
      <c r="R214" s="1"/>
      <c r="S214" s="1"/>
      <c r="T214" s="1"/>
      <c r="U214" s="1"/>
      <c r="V214" s="1"/>
      <c r="W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row>
    <row r="215" ht="14.5" spans="1:167">
      <c r="A215" s="1"/>
      <c r="B215" s="1"/>
      <c r="C215" s="1"/>
      <c r="D215" s="1"/>
      <c r="E215" s="1"/>
      <c r="F215" s="1"/>
      <c r="G215" s="1"/>
      <c r="H215" s="1"/>
      <c r="I215" s="1"/>
      <c r="J215" s="1"/>
      <c r="K215" s="1"/>
      <c r="L215" s="1"/>
      <c r="M215" s="1"/>
      <c r="N215" s="1"/>
      <c r="O215" s="1"/>
      <c r="P215" s="1"/>
      <c r="Q215" s="1"/>
      <c r="R215" s="1"/>
      <c r="S215" s="1"/>
      <c r="T215" s="1"/>
      <c r="U215" s="1"/>
      <c r="V215" s="1"/>
      <c r="W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row>
    <row r="216" ht="14.5" spans="1:167">
      <c r="A216" s="1"/>
      <c r="B216" s="1"/>
      <c r="C216" s="1"/>
      <c r="D216" s="1"/>
      <c r="E216" s="1"/>
      <c r="F216" s="1"/>
      <c r="G216" s="1"/>
      <c r="H216" s="1"/>
      <c r="I216" s="1"/>
      <c r="J216" s="1"/>
      <c r="K216" s="1"/>
      <c r="L216" s="1"/>
      <c r="M216" s="1"/>
      <c r="N216" s="1"/>
      <c r="O216" s="1"/>
      <c r="P216" s="1"/>
      <c r="Q216" s="1"/>
      <c r="R216" s="1"/>
      <c r="S216" s="1"/>
      <c r="T216" s="1"/>
      <c r="U216" s="1"/>
      <c r="V216" s="1"/>
      <c r="W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row>
    <row r="217" ht="14.5" spans="1:167">
      <c r="A217" s="1"/>
      <c r="B217" s="1"/>
      <c r="C217" s="1"/>
      <c r="D217" s="1"/>
      <c r="E217" s="1"/>
      <c r="F217" s="1"/>
      <c r="G217" s="1"/>
      <c r="H217" s="1"/>
      <c r="I217" s="1"/>
      <c r="J217" s="1"/>
      <c r="K217" s="1"/>
      <c r="L217" s="1"/>
      <c r="M217" s="1"/>
      <c r="N217" s="1"/>
      <c r="O217" s="1"/>
      <c r="P217" s="1"/>
      <c r="Q217" s="1"/>
      <c r="R217" s="1"/>
      <c r="S217" s="1"/>
      <c r="T217" s="1"/>
      <c r="U217" s="1"/>
      <c r="V217" s="1"/>
      <c r="W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row>
    <row r="218" ht="14.5" spans="1:167">
      <c r="A218" s="1"/>
      <c r="B218" s="1"/>
      <c r="C218" s="1"/>
      <c r="D218" s="1"/>
      <c r="E218" s="1"/>
      <c r="F218" s="1"/>
      <c r="G218" s="1"/>
      <c r="H218" s="1"/>
      <c r="I218" s="1"/>
      <c r="J218" s="1"/>
      <c r="K218" s="1"/>
      <c r="L218" s="1"/>
      <c r="M218" s="1"/>
      <c r="N218" s="1"/>
      <c r="O218" s="1"/>
      <c r="P218" s="1"/>
      <c r="Q218" s="1"/>
      <c r="R218" s="1"/>
      <c r="S218" s="1"/>
      <c r="T218" s="1"/>
      <c r="U218" s="1"/>
      <c r="V218" s="1"/>
      <c r="W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row>
    <row r="219" ht="14.5" spans="1:167">
      <c r="A219" s="1"/>
      <c r="B219" s="1"/>
      <c r="C219" s="1"/>
      <c r="D219" s="1"/>
      <c r="E219" s="1"/>
      <c r="F219" s="1"/>
      <c r="G219" s="1"/>
      <c r="H219" s="1"/>
      <c r="I219" s="1"/>
      <c r="J219" s="1"/>
      <c r="K219" s="1"/>
      <c r="L219" s="1"/>
      <c r="M219" s="1"/>
      <c r="N219" s="1"/>
      <c r="O219" s="1"/>
      <c r="P219" s="1"/>
      <c r="Q219" s="1"/>
      <c r="R219" s="1"/>
      <c r="S219" s="1"/>
      <c r="T219" s="1"/>
      <c r="U219" s="1"/>
      <c r="V219" s="1"/>
      <c r="W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row>
    <row r="220" ht="14.5" spans="1:167">
      <c r="A220" s="1"/>
      <c r="B220" s="1"/>
      <c r="C220" s="1"/>
      <c r="D220" s="1"/>
      <c r="E220" s="1"/>
      <c r="F220" s="1"/>
      <c r="G220" s="1"/>
      <c r="H220" s="1"/>
      <c r="I220" s="1"/>
      <c r="J220" s="1"/>
      <c r="K220" s="1"/>
      <c r="L220" s="1"/>
      <c r="M220" s="1"/>
      <c r="N220" s="1"/>
      <c r="O220" s="1"/>
      <c r="P220" s="1"/>
      <c r="Q220" s="1"/>
      <c r="R220" s="1"/>
      <c r="S220" s="1"/>
      <c r="T220" s="1"/>
      <c r="U220" s="1"/>
      <c r="V220" s="1"/>
      <c r="W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row>
    <row r="221" ht="14.5" spans="1:167">
      <c r="A221" s="1"/>
      <c r="B221" s="1"/>
      <c r="C221" s="1"/>
      <c r="D221" s="1"/>
      <c r="E221" s="1"/>
      <c r="F221" s="1"/>
      <c r="G221" s="1"/>
      <c r="H221" s="1"/>
      <c r="I221" s="1"/>
      <c r="J221" s="1"/>
      <c r="K221" s="1"/>
      <c r="L221" s="1"/>
      <c r="M221" s="1"/>
      <c r="N221" s="1"/>
      <c r="O221" s="1"/>
      <c r="P221" s="1"/>
      <c r="Q221" s="1"/>
      <c r="R221" s="1"/>
      <c r="S221" s="1"/>
      <c r="T221" s="1"/>
      <c r="U221" s="1"/>
      <c r="V221" s="1"/>
      <c r="W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row>
    <row r="222" ht="14.5" spans="1:167">
      <c r="A222" s="1"/>
      <c r="B222" s="1"/>
      <c r="C222" s="1"/>
      <c r="D222" s="1"/>
      <c r="E222" s="1"/>
      <c r="F222" s="1"/>
      <c r="G222" s="1"/>
      <c r="H222" s="1"/>
      <c r="I222" s="1"/>
      <c r="J222" s="1"/>
      <c r="K222" s="1"/>
      <c r="L222" s="1"/>
      <c r="M222" s="1"/>
      <c r="N222" s="1"/>
      <c r="O222" s="1"/>
      <c r="P222" s="1"/>
      <c r="Q222" s="1"/>
      <c r="R222" s="1"/>
      <c r="S222" s="1"/>
      <c r="T222" s="1"/>
      <c r="U222" s="1"/>
      <c r="V222" s="1"/>
      <c r="W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row>
    <row r="223" ht="14.5" spans="1:167">
      <c r="A223" s="1"/>
      <c r="B223" s="1"/>
      <c r="C223" s="1"/>
      <c r="D223" s="1"/>
      <c r="E223" s="1"/>
      <c r="F223" s="1"/>
      <c r="G223" s="1"/>
      <c r="H223" s="1"/>
      <c r="I223" s="1"/>
      <c r="J223" s="1"/>
      <c r="K223" s="1"/>
      <c r="L223" s="1"/>
      <c r="M223" s="1"/>
      <c r="N223" s="1"/>
      <c r="O223" s="1"/>
      <c r="P223" s="1"/>
      <c r="Q223" s="1"/>
      <c r="R223" s="1"/>
      <c r="S223" s="1"/>
      <c r="T223" s="1"/>
      <c r="U223" s="1"/>
      <c r="V223" s="1"/>
      <c r="W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row>
    <row r="224" ht="14.5" spans="1:167">
      <c r="A224" s="1"/>
      <c r="B224" s="1"/>
      <c r="C224" s="1"/>
      <c r="D224" s="1"/>
      <c r="E224" s="1"/>
      <c r="F224" s="1"/>
      <c r="G224" s="1"/>
      <c r="H224" s="1"/>
      <c r="I224" s="1"/>
      <c r="J224" s="1"/>
      <c r="K224" s="1"/>
      <c r="L224" s="1"/>
      <c r="M224" s="1"/>
      <c r="N224" s="1"/>
      <c r="O224" s="1"/>
      <c r="P224" s="1"/>
      <c r="Q224" s="1"/>
      <c r="R224" s="1"/>
      <c r="S224" s="1"/>
      <c r="T224" s="1"/>
      <c r="U224" s="1"/>
      <c r="V224" s="1"/>
      <c r="W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row>
    <row r="225" ht="14.5" spans="1:167">
      <c r="A225" s="1"/>
      <c r="B225" s="1"/>
      <c r="C225" s="1"/>
      <c r="D225" s="1"/>
      <c r="E225" s="1"/>
      <c r="F225" s="1"/>
      <c r="G225" s="1"/>
      <c r="H225" s="1"/>
      <c r="I225" s="1"/>
      <c r="J225" s="1"/>
      <c r="K225" s="1"/>
      <c r="L225" s="1"/>
      <c r="M225" s="1"/>
      <c r="N225" s="1"/>
      <c r="O225" s="1"/>
      <c r="P225" s="1"/>
      <c r="Q225" s="1"/>
      <c r="R225" s="1"/>
      <c r="S225" s="1"/>
      <c r="T225" s="1"/>
      <c r="U225" s="1"/>
      <c r="V225" s="1"/>
      <c r="W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row>
    <row r="226" ht="14.5" spans="1:167">
      <c r="A226" s="1"/>
      <c r="B226" s="1"/>
      <c r="C226" s="1"/>
      <c r="D226" s="1"/>
      <c r="E226" s="1"/>
      <c r="F226" s="1"/>
      <c r="G226" s="1"/>
      <c r="H226" s="1"/>
      <c r="I226" s="1"/>
      <c r="J226" s="1"/>
      <c r="K226" s="1"/>
      <c r="L226" s="1"/>
      <c r="M226" s="1"/>
      <c r="N226" s="1"/>
      <c r="O226" s="1"/>
      <c r="P226" s="1"/>
      <c r="Q226" s="1"/>
      <c r="R226" s="1"/>
      <c r="S226" s="1"/>
      <c r="T226" s="1"/>
      <c r="U226" s="1"/>
      <c r="V226" s="1"/>
      <c r="W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row>
    <row r="227" ht="14.5" spans="1:167">
      <c r="A227" s="1"/>
      <c r="B227" s="1"/>
      <c r="C227" s="1"/>
      <c r="D227" s="1"/>
      <c r="E227" s="1"/>
      <c r="F227" s="1"/>
      <c r="G227" s="1"/>
      <c r="H227" s="1"/>
      <c r="I227" s="1"/>
      <c r="J227" s="1"/>
      <c r="K227" s="1"/>
      <c r="L227" s="1"/>
      <c r="M227" s="1"/>
      <c r="N227" s="1"/>
      <c r="O227" s="1"/>
      <c r="P227" s="1"/>
      <c r="Q227" s="1"/>
      <c r="R227" s="1"/>
      <c r="S227" s="1"/>
      <c r="T227" s="1"/>
      <c r="U227" s="1"/>
      <c r="V227" s="1"/>
      <c r="W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row>
    <row r="228" ht="14.5" spans="1:167">
      <c r="A228" s="1"/>
      <c r="B228" s="1"/>
      <c r="C228" s="1"/>
      <c r="D228" s="1"/>
      <c r="E228" s="1"/>
      <c r="F228" s="1"/>
      <c r="G228" s="1"/>
      <c r="H228" s="1"/>
      <c r="I228" s="1"/>
      <c r="J228" s="1"/>
      <c r="K228" s="1"/>
      <c r="L228" s="1"/>
      <c r="M228" s="1"/>
      <c r="N228" s="1"/>
      <c r="O228" s="1"/>
      <c r="P228" s="1"/>
      <c r="Q228" s="1"/>
      <c r="R228" s="1"/>
      <c r="S228" s="1"/>
      <c r="T228" s="1"/>
      <c r="U228" s="1"/>
      <c r="V228" s="1"/>
      <c r="W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row>
    <row r="229" ht="14.5" spans="1:167">
      <c r="A229" s="1"/>
      <c r="B229" s="1"/>
      <c r="C229" s="1"/>
      <c r="D229" s="1"/>
      <c r="E229" s="1"/>
      <c r="F229" s="1"/>
      <c r="G229" s="1"/>
      <c r="H229" s="1"/>
      <c r="I229" s="1"/>
      <c r="J229" s="1"/>
      <c r="K229" s="1"/>
      <c r="L229" s="1"/>
      <c r="M229" s="1"/>
      <c r="N229" s="1"/>
      <c r="O229" s="1"/>
      <c r="P229" s="1"/>
      <c r="Q229" s="1"/>
      <c r="R229" s="1"/>
      <c r="S229" s="1"/>
      <c r="T229" s="1"/>
      <c r="U229" s="1"/>
      <c r="V229" s="1"/>
      <c r="W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row>
    <row r="230" ht="14.5" spans="1:167">
      <c r="A230" s="1"/>
      <c r="B230" s="1"/>
      <c r="C230" s="1"/>
      <c r="D230" s="1"/>
      <c r="E230" s="1"/>
      <c r="F230" s="1"/>
      <c r="G230" s="1"/>
      <c r="H230" s="1"/>
      <c r="I230" s="1"/>
      <c r="J230" s="1"/>
      <c r="K230" s="1"/>
      <c r="L230" s="1"/>
      <c r="M230" s="1"/>
      <c r="N230" s="1"/>
      <c r="O230" s="1"/>
      <c r="P230" s="1"/>
      <c r="Q230" s="1"/>
      <c r="R230" s="1"/>
      <c r="S230" s="1"/>
      <c r="T230" s="1"/>
      <c r="U230" s="1"/>
      <c r="V230" s="1"/>
      <c r="W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row>
    <row r="231" ht="14.5" spans="1:167">
      <c r="A231" s="1"/>
      <c r="B231" s="1"/>
      <c r="C231" s="1"/>
      <c r="D231" s="1"/>
      <c r="E231" s="1"/>
      <c r="F231" s="1"/>
      <c r="G231" s="1"/>
      <c r="H231" s="1"/>
      <c r="I231" s="1"/>
      <c r="J231" s="1"/>
      <c r="K231" s="1"/>
      <c r="L231" s="1"/>
      <c r="M231" s="1"/>
      <c r="N231" s="1"/>
      <c r="O231" s="1"/>
      <c r="P231" s="1"/>
      <c r="Q231" s="1"/>
      <c r="R231" s="1"/>
      <c r="S231" s="1"/>
      <c r="T231" s="1"/>
      <c r="U231" s="1"/>
      <c r="V231" s="1"/>
      <c r="W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row>
    <row r="232" ht="14.5" spans="1:167">
      <c r="A232" s="1"/>
      <c r="B232" s="1"/>
      <c r="C232" s="1"/>
      <c r="D232" s="1"/>
      <c r="E232" s="1"/>
      <c r="F232" s="1"/>
      <c r="G232" s="1"/>
      <c r="H232" s="1"/>
      <c r="I232" s="1"/>
      <c r="J232" s="1"/>
      <c r="K232" s="1"/>
      <c r="L232" s="1"/>
      <c r="M232" s="1"/>
      <c r="N232" s="1"/>
      <c r="O232" s="1"/>
      <c r="P232" s="1"/>
      <c r="Q232" s="1"/>
      <c r="R232" s="1"/>
      <c r="S232" s="1"/>
      <c r="T232" s="1"/>
      <c r="U232" s="1"/>
      <c r="V232" s="1"/>
      <c r="W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row>
    <row r="233" ht="14.5" spans="1:167">
      <c r="A233" s="1"/>
      <c r="B233" s="1"/>
      <c r="C233" s="1"/>
      <c r="D233" s="1"/>
      <c r="E233" s="1"/>
      <c r="F233" s="1"/>
      <c r="G233" s="1"/>
      <c r="H233" s="1"/>
      <c r="I233" s="1"/>
      <c r="J233" s="1"/>
      <c r="K233" s="1"/>
      <c r="L233" s="1"/>
      <c r="M233" s="1"/>
      <c r="N233" s="1"/>
      <c r="O233" s="1"/>
      <c r="P233" s="1"/>
      <c r="Q233" s="1"/>
      <c r="R233" s="1"/>
      <c r="S233" s="1"/>
      <c r="T233" s="1"/>
      <c r="U233" s="1"/>
      <c r="V233" s="1"/>
      <c r="W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row>
    <row r="234" ht="14.5" spans="1:167">
      <c r="A234" s="1"/>
      <c r="B234" s="1"/>
      <c r="C234" s="1"/>
      <c r="D234" s="1"/>
      <c r="E234" s="1"/>
      <c r="F234" s="1"/>
      <c r="G234" s="1"/>
      <c r="H234" s="1"/>
      <c r="I234" s="1"/>
      <c r="J234" s="1"/>
      <c r="K234" s="1"/>
      <c r="L234" s="1"/>
      <c r="M234" s="1"/>
      <c r="N234" s="1"/>
      <c r="O234" s="1"/>
      <c r="P234" s="1"/>
      <c r="Q234" s="1"/>
      <c r="R234" s="1"/>
      <c r="S234" s="1"/>
      <c r="T234" s="1"/>
      <c r="U234" s="1"/>
      <c r="V234" s="1"/>
      <c r="W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row>
    <row r="235" ht="14.5" spans="1:167">
      <c r="A235" s="1"/>
      <c r="B235" s="1"/>
      <c r="C235" s="1"/>
      <c r="D235" s="1"/>
      <c r="E235" s="1"/>
      <c r="F235" s="1"/>
      <c r="G235" s="1"/>
      <c r="H235" s="1"/>
      <c r="I235" s="1"/>
      <c r="J235" s="1"/>
      <c r="K235" s="1"/>
      <c r="L235" s="1"/>
      <c r="M235" s="1"/>
      <c r="N235" s="1"/>
      <c r="O235" s="1"/>
      <c r="P235" s="1"/>
      <c r="Q235" s="1"/>
      <c r="R235" s="1"/>
      <c r="S235" s="1"/>
      <c r="T235" s="1"/>
      <c r="U235" s="1"/>
      <c r="V235" s="1"/>
      <c r="W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row>
    <row r="236" ht="14.5" spans="1:167">
      <c r="A236" s="1"/>
      <c r="B236" s="1"/>
      <c r="C236" s="1"/>
      <c r="D236" s="1"/>
      <c r="E236" s="1"/>
      <c r="F236" s="1"/>
      <c r="G236" s="1"/>
      <c r="H236" s="1"/>
      <c r="I236" s="1"/>
      <c r="J236" s="1"/>
      <c r="K236" s="1"/>
      <c r="L236" s="1"/>
      <c r="M236" s="1"/>
      <c r="N236" s="1"/>
      <c r="O236" s="1"/>
      <c r="P236" s="1"/>
      <c r="Q236" s="1"/>
      <c r="R236" s="1"/>
      <c r="S236" s="1"/>
      <c r="T236" s="1"/>
      <c r="U236" s="1"/>
      <c r="V236" s="1"/>
      <c r="W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row>
    <row r="237" ht="14.5" spans="1:167">
      <c r="A237" s="1"/>
      <c r="B237" s="1"/>
      <c r="C237" s="1"/>
      <c r="D237" s="1"/>
      <c r="E237" s="1"/>
      <c r="F237" s="1"/>
      <c r="G237" s="1"/>
      <c r="H237" s="1"/>
      <c r="I237" s="1"/>
      <c r="J237" s="1"/>
      <c r="K237" s="1"/>
      <c r="L237" s="1"/>
      <c r="M237" s="1"/>
      <c r="N237" s="1"/>
      <c r="O237" s="1"/>
      <c r="P237" s="1"/>
      <c r="Q237" s="1"/>
      <c r="R237" s="1"/>
      <c r="S237" s="1"/>
      <c r="T237" s="1"/>
      <c r="U237" s="1"/>
      <c r="V237" s="1"/>
      <c r="W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row>
    <row r="238" ht="14.5" spans="1:167">
      <c r="A238" s="1"/>
      <c r="B238" s="1"/>
      <c r="C238" s="1"/>
      <c r="D238" s="1"/>
      <c r="E238" s="1"/>
      <c r="F238" s="1"/>
      <c r="G238" s="1"/>
      <c r="H238" s="1"/>
      <c r="I238" s="1"/>
      <c r="J238" s="1"/>
      <c r="K238" s="1"/>
      <c r="L238" s="1"/>
      <c r="M238" s="1"/>
      <c r="N238" s="1"/>
      <c r="O238" s="1"/>
      <c r="P238" s="1"/>
      <c r="Q238" s="1"/>
      <c r="R238" s="1"/>
      <c r="S238" s="1"/>
      <c r="T238" s="1"/>
      <c r="U238" s="1"/>
      <c r="V238" s="1"/>
      <c r="W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row>
    <row r="239" ht="14.5" spans="1:167">
      <c r="A239" s="1"/>
      <c r="B239" s="1"/>
      <c r="C239" s="1"/>
      <c r="D239" s="1"/>
      <c r="E239" s="1"/>
      <c r="F239" s="1"/>
      <c r="G239" s="1"/>
      <c r="H239" s="1"/>
      <c r="I239" s="1"/>
      <c r="J239" s="1"/>
      <c r="K239" s="1"/>
      <c r="L239" s="1"/>
      <c r="M239" s="1"/>
      <c r="N239" s="1"/>
      <c r="O239" s="1"/>
      <c r="P239" s="1"/>
      <c r="Q239" s="1"/>
      <c r="R239" s="1"/>
      <c r="S239" s="1"/>
      <c r="T239" s="1"/>
      <c r="U239" s="1"/>
      <c r="V239" s="1"/>
      <c r="W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row>
    <row r="240" ht="14.5" spans="1:167">
      <c r="A240" s="1"/>
      <c r="B240" s="1"/>
      <c r="C240" s="1"/>
      <c r="D240" s="1"/>
      <c r="E240" s="1"/>
      <c r="F240" s="1"/>
      <c r="G240" s="1"/>
      <c r="H240" s="1"/>
      <c r="I240" s="1"/>
      <c r="J240" s="1"/>
      <c r="K240" s="1"/>
      <c r="L240" s="1"/>
      <c r="M240" s="1"/>
      <c r="N240" s="1"/>
      <c r="O240" s="1"/>
      <c r="P240" s="1"/>
      <c r="Q240" s="1"/>
      <c r="R240" s="1"/>
      <c r="S240" s="1"/>
      <c r="T240" s="1"/>
      <c r="U240" s="1"/>
      <c r="V240" s="1"/>
      <c r="W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row>
    <row r="241" ht="14.5" spans="1:167">
      <c r="A241" s="1"/>
      <c r="B241" s="1"/>
      <c r="C241" s="1"/>
      <c r="D241" s="1"/>
      <c r="E241" s="1"/>
      <c r="F241" s="1"/>
      <c r="G241" s="1"/>
      <c r="H241" s="1"/>
      <c r="I241" s="1"/>
      <c r="J241" s="1"/>
      <c r="K241" s="1"/>
      <c r="L241" s="1"/>
      <c r="M241" s="1"/>
      <c r="N241" s="1"/>
      <c r="O241" s="1"/>
      <c r="P241" s="1"/>
      <c r="Q241" s="1"/>
      <c r="R241" s="1"/>
      <c r="S241" s="1"/>
      <c r="T241" s="1"/>
      <c r="U241" s="1"/>
      <c r="V241" s="1"/>
      <c r="W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row>
    <row r="242" ht="14.5" spans="1:167">
      <c r="A242" s="1"/>
      <c r="B242" s="1"/>
      <c r="C242" s="1"/>
      <c r="D242" s="1"/>
      <c r="E242" s="1"/>
      <c r="F242" s="1"/>
      <c r="G242" s="1"/>
      <c r="H242" s="1"/>
      <c r="I242" s="1"/>
      <c r="J242" s="1"/>
      <c r="K242" s="1"/>
      <c r="L242" s="1"/>
      <c r="M242" s="1"/>
      <c r="N242" s="1"/>
      <c r="O242" s="1"/>
      <c r="P242" s="1"/>
      <c r="Q242" s="1"/>
      <c r="R242" s="1"/>
      <c r="S242" s="1"/>
      <c r="T242" s="1"/>
      <c r="U242" s="1"/>
      <c r="V242" s="1"/>
      <c r="W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row>
    <row r="243" ht="14.5" spans="1:167">
      <c r="A243" s="1"/>
      <c r="B243" s="1"/>
      <c r="C243" s="1"/>
      <c r="D243" s="1"/>
      <c r="E243" s="1"/>
      <c r="F243" s="1"/>
      <c r="G243" s="1"/>
      <c r="H243" s="1"/>
      <c r="I243" s="1"/>
      <c r="J243" s="1"/>
      <c r="K243" s="1"/>
      <c r="L243" s="1"/>
      <c r="M243" s="1"/>
      <c r="N243" s="1"/>
      <c r="O243" s="1"/>
      <c r="P243" s="1"/>
      <c r="Q243" s="1"/>
      <c r="R243" s="1"/>
      <c r="S243" s="1"/>
      <c r="T243" s="1"/>
      <c r="U243" s="1"/>
      <c r="V243" s="1"/>
      <c r="W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row>
    <row r="244" ht="14.5" spans="1:167">
      <c r="A244" s="1"/>
      <c r="B244" s="1"/>
      <c r="C244" s="1"/>
      <c r="D244" s="1"/>
      <c r="E244" s="1"/>
      <c r="F244" s="1"/>
      <c r="G244" s="1"/>
      <c r="H244" s="1"/>
      <c r="I244" s="1"/>
      <c r="J244" s="1"/>
      <c r="K244" s="1"/>
      <c r="L244" s="1"/>
      <c r="M244" s="1"/>
      <c r="N244" s="1"/>
      <c r="O244" s="1"/>
      <c r="P244" s="1"/>
      <c r="Q244" s="1"/>
      <c r="R244" s="1"/>
      <c r="S244" s="1"/>
      <c r="T244" s="1"/>
      <c r="U244" s="1"/>
      <c r="V244" s="1"/>
      <c r="W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row>
    <row r="245" ht="14.5" spans="1:167">
      <c r="A245" s="1"/>
      <c r="B245" s="1"/>
      <c r="C245" s="1"/>
      <c r="D245" s="1"/>
      <c r="E245" s="1"/>
      <c r="F245" s="1"/>
      <c r="G245" s="1"/>
      <c r="H245" s="1"/>
      <c r="I245" s="1"/>
      <c r="J245" s="1"/>
      <c r="K245" s="1"/>
      <c r="L245" s="1"/>
      <c r="M245" s="1"/>
      <c r="N245" s="1"/>
      <c r="O245" s="1"/>
      <c r="P245" s="1"/>
      <c r="Q245" s="1"/>
      <c r="R245" s="1"/>
      <c r="S245" s="1"/>
      <c r="T245" s="1"/>
      <c r="U245" s="1"/>
      <c r="V245" s="1"/>
      <c r="W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row>
    <row r="246" ht="14.5" spans="1:167">
      <c r="A246" s="1"/>
      <c r="B246" s="1"/>
      <c r="C246" s="1"/>
      <c r="D246" s="1"/>
      <c r="E246" s="1"/>
      <c r="F246" s="1"/>
      <c r="G246" s="1"/>
      <c r="H246" s="1"/>
      <c r="I246" s="1"/>
      <c r="J246" s="1"/>
      <c r="K246" s="1"/>
      <c r="L246" s="1"/>
      <c r="M246" s="1"/>
      <c r="N246" s="1"/>
      <c r="O246" s="1"/>
      <c r="P246" s="1"/>
      <c r="Q246" s="1"/>
      <c r="R246" s="1"/>
      <c r="S246" s="1"/>
      <c r="T246" s="1"/>
      <c r="U246" s="1"/>
      <c r="V246" s="1"/>
      <c r="W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row>
    <row r="247" ht="14.5" spans="1:167">
      <c r="A247" s="1"/>
      <c r="B247" s="1"/>
      <c r="C247" s="1"/>
      <c r="D247" s="1"/>
      <c r="E247" s="1"/>
      <c r="F247" s="1"/>
      <c r="G247" s="1"/>
      <c r="H247" s="1"/>
      <c r="I247" s="1"/>
      <c r="J247" s="1"/>
      <c r="K247" s="1"/>
      <c r="L247" s="1"/>
      <c r="M247" s="1"/>
      <c r="N247" s="1"/>
      <c r="O247" s="1"/>
      <c r="P247" s="1"/>
      <c r="Q247" s="1"/>
      <c r="R247" s="1"/>
      <c r="S247" s="1"/>
      <c r="T247" s="1"/>
      <c r="U247" s="1"/>
      <c r="V247" s="1"/>
      <c r="W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row>
    <row r="248" ht="14.5" spans="1:167">
      <c r="A248" s="1"/>
      <c r="B248" s="1"/>
      <c r="C248" s="1"/>
      <c r="D248" s="1"/>
      <c r="E248" s="1"/>
      <c r="F248" s="1"/>
      <c r="G248" s="1"/>
      <c r="H248" s="1"/>
      <c r="I248" s="1"/>
      <c r="J248" s="1"/>
      <c r="K248" s="1"/>
      <c r="L248" s="1"/>
      <c r="M248" s="1"/>
      <c r="N248" s="1"/>
      <c r="O248" s="1"/>
      <c r="P248" s="1"/>
      <c r="Q248" s="1"/>
      <c r="R248" s="1"/>
      <c r="S248" s="1"/>
      <c r="T248" s="1"/>
      <c r="U248" s="1"/>
      <c r="V248" s="1"/>
      <c r="W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row>
    <row r="249" ht="14.5" spans="1:167">
      <c r="A249" s="1"/>
      <c r="B249" s="1"/>
      <c r="C249" s="1"/>
      <c r="D249" s="1"/>
      <c r="E249" s="1"/>
      <c r="F249" s="1"/>
      <c r="G249" s="1"/>
      <c r="H249" s="1"/>
      <c r="I249" s="1"/>
      <c r="J249" s="1"/>
      <c r="K249" s="1"/>
      <c r="L249" s="1"/>
      <c r="M249" s="1"/>
      <c r="N249" s="1"/>
      <c r="O249" s="1"/>
      <c r="P249" s="1"/>
      <c r="Q249" s="1"/>
      <c r="R249" s="1"/>
      <c r="S249" s="1"/>
      <c r="T249" s="1"/>
      <c r="U249" s="1"/>
      <c r="V249" s="1"/>
      <c r="W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row>
    <row r="250" ht="14.5" spans="1:167">
      <c r="A250" s="1"/>
      <c r="B250" s="1"/>
      <c r="C250" s="1"/>
      <c r="D250" s="1"/>
      <c r="E250" s="1"/>
      <c r="F250" s="1"/>
      <c r="G250" s="1"/>
      <c r="H250" s="1"/>
      <c r="I250" s="1"/>
      <c r="J250" s="1"/>
      <c r="K250" s="1"/>
      <c r="L250" s="1"/>
      <c r="M250" s="1"/>
      <c r="N250" s="1"/>
      <c r="O250" s="1"/>
      <c r="P250" s="1"/>
      <c r="Q250" s="1"/>
      <c r="R250" s="1"/>
      <c r="S250" s="1"/>
      <c r="T250" s="1"/>
      <c r="U250" s="1"/>
      <c r="V250" s="1"/>
      <c r="W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row>
    <row r="251" ht="14.5" spans="1:167">
      <c r="A251" s="1"/>
      <c r="B251" s="1"/>
      <c r="C251" s="1"/>
      <c r="D251" s="1"/>
      <c r="E251" s="1"/>
      <c r="F251" s="1"/>
      <c r="G251" s="1"/>
      <c r="H251" s="1"/>
      <c r="I251" s="1"/>
      <c r="J251" s="1"/>
      <c r="K251" s="1"/>
      <c r="L251" s="1"/>
      <c r="M251" s="1"/>
      <c r="N251" s="1"/>
      <c r="O251" s="1"/>
      <c r="P251" s="1"/>
      <c r="Q251" s="1"/>
      <c r="R251" s="1"/>
      <c r="S251" s="1"/>
      <c r="T251" s="1"/>
      <c r="U251" s="1"/>
      <c r="V251" s="1"/>
      <c r="W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row>
    <row r="252" ht="14.5" spans="1:167">
      <c r="A252" s="1"/>
      <c r="B252" s="1"/>
      <c r="C252" s="1"/>
      <c r="D252" s="1"/>
      <c r="E252" s="1"/>
      <c r="F252" s="1"/>
      <c r="G252" s="1"/>
      <c r="H252" s="1"/>
      <c r="I252" s="1"/>
      <c r="J252" s="1"/>
      <c r="K252" s="1"/>
      <c r="L252" s="1"/>
      <c r="M252" s="1"/>
      <c r="N252" s="1"/>
      <c r="O252" s="1"/>
      <c r="P252" s="1"/>
      <c r="Q252" s="1"/>
      <c r="R252" s="1"/>
      <c r="S252" s="1"/>
      <c r="T252" s="1"/>
      <c r="U252" s="1"/>
      <c r="V252" s="1"/>
      <c r="W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row>
    <row r="253" ht="14.5" spans="1:167">
      <c r="A253" s="1"/>
      <c r="B253" s="1"/>
      <c r="C253" s="1"/>
      <c r="D253" s="1"/>
      <c r="E253" s="1"/>
      <c r="F253" s="1"/>
      <c r="G253" s="1"/>
      <c r="H253" s="1"/>
      <c r="I253" s="1"/>
      <c r="J253" s="1"/>
      <c r="K253" s="1"/>
      <c r="L253" s="1"/>
      <c r="M253" s="1"/>
      <c r="N253" s="1"/>
      <c r="O253" s="1"/>
      <c r="P253" s="1"/>
      <c r="Q253" s="1"/>
      <c r="R253" s="1"/>
      <c r="S253" s="1"/>
      <c r="T253" s="1"/>
      <c r="U253" s="1"/>
      <c r="V253" s="1"/>
      <c r="W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row>
    <row r="254" ht="14.5" spans="1:167">
      <c r="A254" s="1"/>
      <c r="B254" s="1"/>
      <c r="C254" s="1"/>
      <c r="D254" s="1"/>
      <c r="E254" s="1"/>
      <c r="F254" s="1"/>
      <c r="G254" s="1"/>
      <c r="H254" s="1"/>
      <c r="I254" s="1"/>
      <c r="J254" s="1"/>
      <c r="K254" s="1"/>
      <c r="L254" s="1"/>
      <c r="M254" s="1"/>
      <c r="N254" s="1"/>
      <c r="O254" s="1"/>
      <c r="P254" s="1"/>
      <c r="Q254" s="1"/>
      <c r="R254" s="1"/>
      <c r="S254" s="1"/>
      <c r="T254" s="1"/>
      <c r="U254" s="1"/>
      <c r="V254" s="1"/>
      <c r="W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row>
    <row r="255" ht="14.5" spans="1:167">
      <c r="A255" s="1"/>
      <c r="B255" s="1"/>
      <c r="C255" s="1"/>
      <c r="D255" s="1"/>
      <c r="E255" s="1"/>
      <c r="F255" s="1"/>
      <c r="G255" s="1"/>
      <c r="H255" s="1"/>
      <c r="I255" s="1"/>
      <c r="J255" s="1"/>
      <c r="K255" s="1"/>
      <c r="L255" s="1"/>
      <c r="M255" s="1"/>
      <c r="N255" s="1"/>
      <c r="O255" s="1"/>
      <c r="P255" s="1"/>
      <c r="Q255" s="1"/>
      <c r="R255" s="1"/>
      <c r="S255" s="1"/>
      <c r="T255" s="1"/>
      <c r="U255" s="1"/>
      <c r="V255" s="1"/>
      <c r="W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row>
    <row r="256" ht="14.5" spans="1:167">
      <c r="A256" s="1"/>
      <c r="B256" s="1"/>
      <c r="C256" s="1"/>
      <c r="D256" s="1"/>
      <c r="E256" s="1"/>
      <c r="F256" s="1"/>
      <c r="G256" s="1"/>
      <c r="H256" s="1"/>
      <c r="I256" s="1"/>
      <c r="J256" s="1"/>
      <c r="K256" s="1"/>
      <c r="L256" s="1"/>
      <c r="M256" s="1"/>
      <c r="N256" s="1"/>
      <c r="O256" s="1"/>
      <c r="P256" s="1"/>
      <c r="Q256" s="1"/>
      <c r="R256" s="1"/>
      <c r="S256" s="1"/>
      <c r="T256" s="1"/>
      <c r="U256" s="1"/>
      <c r="V256" s="1"/>
      <c r="W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row>
    <row r="257" ht="14.5" spans="1:167">
      <c r="A257" s="1"/>
      <c r="B257" s="1"/>
      <c r="C257" s="1"/>
      <c r="D257" s="1"/>
      <c r="E257" s="1"/>
      <c r="F257" s="1"/>
      <c r="G257" s="1"/>
      <c r="H257" s="1"/>
      <c r="I257" s="1"/>
      <c r="J257" s="1"/>
      <c r="K257" s="1"/>
      <c r="L257" s="1"/>
      <c r="M257" s="1"/>
      <c r="N257" s="1"/>
      <c r="O257" s="1"/>
      <c r="P257" s="1"/>
      <c r="Q257" s="1"/>
      <c r="R257" s="1"/>
      <c r="S257" s="1"/>
      <c r="T257" s="1"/>
      <c r="U257" s="1"/>
      <c r="V257" s="1"/>
      <c r="W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row>
    <row r="258" ht="14.5" spans="1:167">
      <c r="A258" s="1"/>
      <c r="B258" s="1"/>
      <c r="C258" s="1"/>
      <c r="D258" s="1"/>
      <c r="E258" s="1"/>
      <c r="F258" s="1"/>
      <c r="G258" s="1"/>
      <c r="H258" s="1"/>
      <c r="I258" s="1"/>
      <c r="J258" s="1"/>
      <c r="K258" s="1"/>
      <c r="L258" s="1"/>
      <c r="M258" s="1"/>
      <c r="N258" s="1"/>
      <c r="O258" s="1"/>
      <c r="P258" s="1"/>
      <c r="Q258" s="1"/>
      <c r="R258" s="1"/>
      <c r="S258" s="1"/>
      <c r="T258" s="1"/>
      <c r="U258" s="1"/>
      <c r="V258" s="1"/>
      <c r="W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row>
    <row r="259" ht="14.5" spans="1:167">
      <c r="A259" s="1"/>
      <c r="B259" s="1"/>
      <c r="C259" s="1"/>
      <c r="D259" s="1"/>
      <c r="E259" s="1"/>
      <c r="F259" s="1"/>
      <c r="G259" s="1"/>
      <c r="H259" s="1"/>
      <c r="I259" s="1"/>
      <c r="J259" s="1"/>
      <c r="K259" s="1"/>
      <c r="L259" s="1"/>
      <c r="M259" s="1"/>
      <c r="N259" s="1"/>
      <c r="O259" s="1"/>
      <c r="P259" s="1"/>
      <c r="Q259" s="1"/>
      <c r="R259" s="1"/>
      <c r="S259" s="1"/>
      <c r="T259" s="1"/>
      <c r="U259" s="1"/>
      <c r="V259" s="1"/>
      <c r="W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row>
    <row r="260" ht="14.5" spans="1:167">
      <c r="A260" s="1"/>
      <c r="B260" s="1"/>
      <c r="C260" s="1"/>
      <c r="D260" s="1"/>
      <c r="E260" s="1"/>
      <c r="F260" s="1"/>
      <c r="G260" s="1"/>
      <c r="H260" s="1"/>
      <c r="I260" s="1"/>
      <c r="J260" s="1"/>
      <c r="K260" s="1"/>
      <c r="L260" s="1"/>
      <c r="M260" s="1"/>
      <c r="N260" s="1"/>
      <c r="O260" s="1"/>
      <c r="P260" s="1"/>
      <c r="Q260" s="1"/>
      <c r="R260" s="1"/>
      <c r="S260" s="1"/>
      <c r="T260" s="1"/>
      <c r="U260" s="1"/>
      <c r="V260" s="1"/>
      <c r="W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row>
    <row r="261" ht="14.5" spans="1:167">
      <c r="A261" s="1"/>
      <c r="B261" s="1"/>
      <c r="C261" s="1"/>
      <c r="D261" s="1"/>
      <c r="E261" s="1"/>
      <c r="F261" s="1"/>
      <c r="G261" s="1"/>
      <c r="H261" s="1"/>
      <c r="I261" s="1"/>
      <c r="J261" s="1"/>
      <c r="K261" s="1"/>
      <c r="L261" s="1"/>
      <c r="M261" s="1"/>
      <c r="N261" s="1"/>
      <c r="O261" s="1"/>
      <c r="P261" s="1"/>
      <c r="Q261" s="1"/>
      <c r="R261" s="1"/>
      <c r="S261" s="1"/>
      <c r="T261" s="1"/>
      <c r="U261" s="1"/>
      <c r="V261" s="1"/>
      <c r="W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row>
    <row r="262" ht="14.5" spans="1:167">
      <c r="A262" s="1"/>
      <c r="B262" s="1"/>
      <c r="C262" s="1"/>
      <c r="D262" s="1"/>
      <c r="E262" s="1"/>
      <c r="F262" s="1"/>
      <c r="G262" s="1"/>
      <c r="H262" s="1"/>
      <c r="I262" s="1"/>
      <c r="J262" s="1"/>
      <c r="K262" s="1"/>
      <c r="L262" s="1"/>
      <c r="M262" s="1"/>
      <c r="N262" s="1"/>
      <c r="O262" s="1"/>
      <c r="P262" s="1"/>
      <c r="Q262" s="1"/>
      <c r="R262" s="1"/>
      <c r="S262" s="1"/>
      <c r="T262" s="1"/>
      <c r="U262" s="1"/>
      <c r="V262" s="1"/>
      <c r="W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row>
    <row r="263" ht="14.5" spans="1:167">
      <c r="A263" s="1"/>
      <c r="B263" s="1"/>
      <c r="C263" s="1"/>
      <c r="D263" s="1"/>
      <c r="E263" s="1"/>
      <c r="F263" s="1"/>
      <c r="G263" s="1"/>
      <c r="H263" s="1"/>
      <c r="I263" s="1"/>
      <c r="J263" s="1"/>
      <c r="K263" s="1"/>
      <c r="L263" s="1"/>
      <c r="M263" s="1"/>
      <c r="N263" s="1"/>
      <c r="O263" s="1"/>
      <c r="P263" s="1"/>
      <c r="Q263" s="1"/>
      <c r="R263" s="1"/>
      <c r="S263" s="1"/>
      <c r="T263" s="1"/>
      <c r="U263" s="1"/>
      <c r="V263" s="1"/>
      <c r="W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row>
    <row r="264" ht="14.5" spans="1:167">
      <c r="A264" s="1"/>
      <c r="B264" s="1"/>
      <c r="C264" s="1"/>
      <c r="D264" s="1"/>
      <c r="E264" s="1"/>
      <c r="F264" s="1"/>
      <c r="G264" s="1"/>
      <c r="H264" s="1"/>
      <c r="I264" s="1"/>
      <c r="J264" s="1"/>
      <c r="K264" s="1"/>
      <c r="L264" s="1"/>
      <c r="M264" s="1"/>
      <c r="N264" s="1"/>
      <c r="O264" s="1"/>
      <c r="P264" s="1"/>
      <c r="Q264" s="1"/>
      <c r="R264" s="1"/>
      <c r="S264" s="1"/>
      <c r="T264" s="1"/>
      <c r="U264" s="1"/>
      <c r="V264" s="1"/>
      <c r="W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row>
    <row r="265" ht="14.5" spans="1:167">
      <c r="A265" s="1"/>
      <c r="B265" s="1"/>
      <c r="C265" s="1"/>
      <c r="D265" s="1"/>
      <c r="E265" s="1"/>
      <c r="F265" s="1"/>
      <c r="G265" s="1"/>
      <c r="H265" s="1"/>
      <c r="I265" s="1"/>
      <c r="J265" s="1"/>
      <c r="K265" s="1"/>
      <c r="L265" s="1"/>
      <c r="M265" s="1"/>
      <c r="N265" s="1"/>
      <c r="O265" s="1"/>
      <c r="P265" s="1"/>
      <c r="Q265" s="1"/>
      <c r="R265" s="1"/>
      <c r="S265" s="1"/>
      <c r="T265" s="1"/>
      <c r="U265" s="1"/>
      <c r="V265" s="1"/>
      <c r="W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row>
    <row r="266" ht="14.5" spans="1:167">
      <c r="A266" s="1"/>
      <c r="B266" s="1"/>
      <c r="C266" s="1"/>
      <c r="D266" s="1"/>
      <c r="E266" s="1"/>
      <c r="F266" s="1"/>
      <c r="G266" s="1"/>
      <c r="H266" s="1"/>
      <c r="I266" s="1"/>
      <c r="J266" s="1"/>
      <c r="K266" s="1"/>
      <c r="L266" s="1"/>
      <c r="M266" s="1"/>
      <c r="N266" s="1"/>
      <c r="O266" s="1"/>
      <c r="P266" s="1"/>
      <c r="Q266" s="1"/>
      <c r="R266" s="1"/>
      <c r="S266" s="1"/>
      <c r="T266" s="1"/>
      <c r="U266" s="1"/>
      <c r="V266" s="1"/>
      <c r="W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row>
    <row r="267" ht="14.5" spans="1:167">
      <c r="A267" s="1"/>
      <c r="B267" s="1"/>
      <c r="C267" s="1"/>
      <c r="D267" s="1"/>
      <c r="E267" s="1"/>
      <c r="F267" s="1"/>
      <c r="G267" s="1"/>
      <c r="H267" s="1"/>
      <c r="I267" s="1"/>
      <c r="J267" s="1"/>
      <c r="K267" s="1"/>
      <c r="L267" s="1"/>
      <c r="M267" s="1"/>
      <c r="N267" s="1"/>
      <c r="O267" s="1"/>
      <c r="P267" s="1"/>
      <c r="Q267" s="1"/>
      <c r="R267" s="1"/>
      <c r="S267" s="1"/>
      <c r="T267" s="1"/>
      <c r="U267" s="1"/>
      <c r="V267" s="1"/>
      <c r="W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row>
    <row r="268" ht="14.5" spans="1:167">
      <c r="A268" s="1"/>
      <c r="B268" s="1"/>
      <c r="C268" s="1"/>
      <c r="D268" s="1"/>
      <c r="E268" s="1"/>
      <c r="F268" s="1"/>
      <c r="G268" s="1"/>
      <c r="H268" s="1"/>
      <c r="I268" s="1"/>
      <c r="J268" s="1"/>
      <c r="K268" s="1"/>
      <c r="L268" s="1"/>
      <c r="M268" s="1"/>
      <c r="N268" s="1"/>
      <c r="O268" s="1"/>
      <c r="P268" s="1"/>
      <c r="Q268" s="1"/>
      <c r="R268" s="1"/>
      <c r="S268" s="1"/>
      <c r="T268" s="1"/>
      <c r="U268" s="1"/>
      <c r="V268" s="1"/>
      <c r="W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row>
    <row r="269" ht="14.5" spans="1:167">
      <c r="A269" s="1"/>
      <c r="B269" s="1"/>
      <c r="C269" s="1"/>
      <c r="D269" s="1"/>
      <c r="E269" s="1"/>
      <c r="F269" s="1"/>
      <c r="G269" s="1"/>
      <c r="H269" s="1"/>
      <c r="I269" s="1"/>
      <c r="J269" s="1"/>
      <c r="K269" s="1"/>
      <c r="L269" s="1"/>
      <c r="M269" s="1"/>
      <c r="N269" s="1"/>
      <c r="O269" s="1"/>
      <c r="P269" s="1"/>
      <c r="Q269" s="1"/>
      <c r="R269" s="1"/>
      <c r="S269" s="1"/>
      <c r="T269" s="1"/>
      <c r="U269" s="1"/>
      <c r="V269" s="1"/>
      <c r="W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row>
    <row r="270" ht="14.5" spans="1:167">
      <c r="A270" s="1"/>
      <c r="B270" s="1"/>
      <c r="C270" s="1"/>
      <c r="D270" s="1"/>
      <c r="E270" s="1"/>
      <c r="F270" s="1"/>
      <c r="G270" s="1"/>
      <c r="H270" s="1"/>
      <c r="I270" s="1"/>
      <c r="J270" s="1"/>
      <c r="K270" s="1"/>
      <c r="L270" s="1"/>
      <c r="M270" s="1"/>
      <c r="N270" s="1"/>
      <c r="O270" s="1"/>
      <c r="P270" s="1"/>
      <c r="Q270" s="1"/>
      <c r="R270" s="1"/>
      <c r="S270" s="1"/>
      <c r="T270" s="1"/>
      <c r="U270" s="1"/>
      <c r="V270" s="1"/>
      <c r="W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row>
    <row r="271" ht="14.5" spans="1:167">
      <c r="A271" s="1"/>
      <c r="B271" s="1"/>
      <c r="C271" s="1"/>
      <c r="D271" s="1"/>
      <c r="E271" s="1"/>
      <c r="F271" s="1"/>
      <c r="G271" s="1"/>
      <c r="H271" s="1"/>
      <c r="I271" s="1"/>
      <c r="J271" s="1"/>
      <c r="K271" s="1"/>
      <c r="L271" s="1"/>
      <c r="M271" s="1"/>
      <c r="N271" s="1"/>
      <c r="O271" s="1"/>
      <c r="P271" s="1"/>
      <c r="Q271" s="1"/>
      <c r="R271" s="1"/>
      <c r="S271" s="1"/>
      <c r="T271" s="1"/>
      <c r="U271" s="1"/>
      <c r="V271" s="1"/>
      <c r="W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row>
    <row r="272" ht="14.5" spans="1:167">
      <c r="A272" s="1"/>
      <c r="B272" s="1"/>
      <c r="C272" s="1"/>
      <c r="D272" s="1"/>
      <c r="E272" s="1"/>
      <c r="F272" s="1"/>
      <c r="G272" s="1"/>
      <c r="H272" s="1"/>
      <c r="I272" s="1"/>
      <c r="J272" s="1"/>
      <c r="K272" s="1"/>
      <c r="L272" s="1"/>
      <c r="M272" s="1"/>
      <c r="N272" s="1"/>
      <c r="O272" s="1"/>
      <c r="P272" s="1"/>
      <c r="Q272" s="1"/>
      <c r="R272" s="1"/>
      <c r="S272" s="1"/>
      <c r="T272" s="1"/>
      <c r="U272" s="1"/>
      <c r="V272" s="1"/>
      <c r="W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row>
    <row r="273" ht="14.5" spans="1:167">
      <c r="A273" s="1"/>
      <c r="B273" s="1"/>
      <c r="C273" s="1"/>
      <c r="D273" s="1"/>
      <c r="E273" s="1"/>
      <c r="F273" s="1"/>
      <c r="G273" s="1"/>
      <c r="H273" s="1"/>
      <c r="I273" s="1"/>
      <c r="J273" s="1"/>
      <c r="K273" s="1"/>
      <c r="L273" s="1"/>
      <c r="M273" s="1"/>
      <c r="N273" s="1"/>
      <c r="O273" s="1"/>
      <c r="P273" s="1"/>
      <c r="Q273" s="1"/>
      <c r="R273" s="1"/>
      <c r="S273" s="1"/>
      <c r="T273" s="1"/>
      <c r="U273" s="1"/>
      <c r="V273" s="1"/>
      <c r="W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row>
    <row r="274" ht="14.5" spans="1:167">
      <c r="A274" s="1"/>
      <c r="B274" s="1"/>
      <c r="C274" s="1"/>
      <c r="D274" s="1"/>
      <c r="E274" s="1"/>
      <c r="F274" s="1"/>
      <c r="G274" s="1"/>
      <c r="H274" s="1"/>
      <c r="I274" s="1"/>
      <c r="J274" s="1"/>
      <c r="K274" s="1"/>
      <c r="L274" s="1"/>
      <c r="M274" s="1"/>
      <c r="N274" s="1"/>
      <c r="O274" s="1"/>
      <c r="P274" s="1"/>
      <c r="Q274" s="1"/>
      <c r="R274" s="1"/>
      <c r="S274" s="1"/>
      <c r="T274" s="1"/>
      <c r="U274" s="1"/>
      <c r="V274" s="1"/>
      <c r="W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row>
    <row r="275" ht="14.5" spans="1:167">
      <c r="A275" s="1"/>
      <c r="B275" s="1"/>
      <c r="C275" s="1"/>
      <c r="D275" s="1"/>
      <c r="E275" s="1"/>
      <c r="F275" s="1"/>
      <c r="G275" s="1"/>
      <c r="H275" s="1"/>
      <c r="I275" s="1"/>
      <c r="J275" s="1"/>
      <c r="K275" s="1"/>
      <c r="L275" s="1"/>
      <c r="M275" s="1"/>
      <c r="N275" s="1"/>
      <c r="O275" s="1"/>
      <c r="P275" s="1"/>
      <c r="Q275" s="1"/>
      <c r="R275" s="1"/>
      <c r="S275" s="1"/>
      <c r="T275" s="1"/>
      <c r="U275" s="1"/>
      <c r="V275" s="1"/>
      <c r="W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row>
    <row r="276" ht="14.5" spans="1:167">
      <c r="A276" s="1"/>
      <c r="B276" s="1"/>
      <c r="C276" s="1"/>
      <c r="D276" s="1"/>
      <c r="E276" s="1"/>
      <c r="F276" s="1"/>
      <c r="G276" s="1"/>
      <c r="H276" s="1"/>
      <c r="I276" s="1"/>
      <c r="J276" s="1"/>
      <c r="K276" s="1"/>
      <c r="L276" s="1"/>
      <c r="M276" s="1"/>
      <c r="N276" s="1"/>
      <c r="O276" s="1"/>
      <c r="P276" s="1"/>
      <c r="Q276" s="1"/>
      <c r="R276" s="1"/>
      <c r="S276" s="1"/>
      <c r="T276" s="1"/>
      <c r="U276" s="1"/>
      <c r="V276" s="1"/>
      <c r="W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row>
    <row r="277" ht="14.5" spans="1:167">
      <c r="A277" s="1"/>
      <c r="B277" s="1"/>
      <c r="C277" s="1"/>
      <c r="D277" s="1"/>
      <c r="E277" s="1"/>
      <c r="F277" s="1"/>
      <c r="G277" s="1"/>
      <c r="H277" s="1"/>
      <c r="I277" s="1"/>
      <c r="J277" s="1"/>
      <c r="K277" s="1"/>
      <c r="L277" s="1"/>
      <c r="M277" s="1"/>
      <c r="N277" s="1"/>
      <c r="O277" s="1"/>
      <c r="P277" s="1"/>
      <c r="Q277" s="1"/>
      <c r="R277" s="1"/>
      <c r="S277" s="1"/>
      <c r="T277" s="1"/>
      <c r="U277" s="1"/>
      <c r="V277" s="1"/>
      <c r="W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row>
    <row r="278" ht="14.5" spans="1:167">
      <c r="A278" s="1"/>
      <c r="B278" s="1"/>
      <c r="C278" s="1"/>
      <c r="D278" s="1"/>
      <c r="E278" s="1"/>
      <c r="F278" s="1"/>
      <c r="G278" s="1"/>
      <c r="H278" s="1"/>
      <c r="I278" s="1"/>
      <c r="J278" s="1"/>
      <c r="K278" s="1"/>
      <c r="L278" s="1"/>
      <c r="M278" s="1"/>
      <c r="N278" s="1"/>
      <c r="O278" s="1"/>
      <c r="P278" s="1"/>
      <c r="Q278" s="1"/>
      <c r="R278" s="1"/>
      <c r="S278" s="1"/>
      <c r="T278" s="1"/>
      <c r="U278" s="1"/>
      <c r="V278" s="1"/>
      <c r="W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row>
    <row r="279" ht="14.5" spans="1:167">
      <c r="A279" s="1"/>
      <c r="B279" s="1"/>
      <c r="C279" s="1"/>
      <c r="D279" s="1"/>
      <c r="E279" s="1"/>
      <c r="F279" s="1"/>
      <c r="G279" s="1"/>
      <c r="H279" s="1"/>
      <c r="I279" s="1"/>
      <c r="J279" s="1"/>
      <c r="K279" s="1"/>
      <c r="L279" s="1"/>
      <c r="M279" s="1"/>
      <c r="N279" s="1"/>
      <c r="O279" s="1"/>
      <c r="P279" s="1"/>
      <c r="Q279" s="1"/>
      <c r="R279" s="1"/>
      <c r="S279" s="1"/>
      <c r="T279" s="1"/>
      <c r="U279" s="1"/>
      <c r="V279" s="1"/>
      <c r="W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row>
    <row r="280" ht="14.5" spans="1:167">
      <c r="A280" s="1"/>
      <c r="B280" s="1"/>
      <c r="C280" s="1"/>
      <c r="D280" s="1"/>
      <c r="E280" s="1"/>
      <c r="F280" s="1"/>
      <c r="G280" s="1"/>
      <c r="H280" s="1"/>
      <c r="I280" s="1"/>
      <c r="J280" s="1"/>
      <c r="K280" s="1"/>
      <c r="L280" s="1"/>
      <c r="M280" s="1"/>
      <c r="N280" s="1"/>
      <c r="O280" s="1"/>
      <c r="P280" s="1"/>
      <c r="Q280" s="1"/>
      <c r="R280" s="1"/>
      <c r="S280" s="1"/>
      <c r="T280" s="1"/>
      <c r="U280" s="1"/>
      <c r="V280" s="1"/>
      <c r="W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row>
    <row r="281" ht="14.5" spans="1:167">
      <c r="A281" s="1"/>
      <c r="B281" s="1"/>
      <c r="C281" s="1"/>
      <c r="D281" s="1"/>
      <c r="E281" s="1"/>
      <c r="F281" s="1"/>
      <c r="G281" s="1"/>
      <c r="H281" s="1"/>
      <c r="I281" s="1"/>
      <c r="J281" s="1"/>
      <c r="K281" s="1"/>
      <c r="L281" s="1"/>
      <c r="M281" s="1"/>
      <c r="N281" s="1"/>
      <c r="O281" s="1"/>
      <c r="P281" s="1"/>
      <c r="Q281" s="1"/>
      <c r="R281" s="1"/>
      <c r="S281" s="1"/>
      <c r="T281" s="1"/>
      <c r="U281" s="1"/>
      <c r="V281" s="1"/>
      <c r="W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row>
    <row r="282" ht="14.5" spans="1:167">
      <c r="A282" s="1"/>
      <c r="B282" s="1"/>
      <c r="C282" s="1"/>
      <c r="D282" s="1"/>
      <c r="E282" s="1"/>
      <c r="F282" s="1"/>
      <c r="G282" s="1"/>
      <c r="H282" s="1"/>
      <c r="I282" s="1"/>
      <c r="J282" s="1"/>
      <c r="K282" s="1"/>
      <c r="L282" s="1"/>
      <c r="M282" s="1"/>
      <c r="N282" s="1"/>
      <c r="O282" s="1"/>
      <c r="P282" s="1"/>
      <c r="Q282" s="1"/>
      <c r="R282" s="1"/>
      <c r="S282" s="1"/>
      <c r="T282" s="1"/>
      <c r="U282" s="1"/>
      <c r="V282" s="1"/>
      <c r="W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row>
    <row r="283" ht="14.5" spans="1:167">
      <c r="A283" s="1"/>
      <c r="B283" s="1"/>
      <c r="C283" s="1"/>
      <c r="D283" s="1"/>
      <c r="E283" s="1"/>
      <c r="F283" s="1"/>
      <c r="G283" s="1"/>
      <c r="H283" s="1"/>
      <c r="I283" s="1"/>
      <c r="J283" s="1"/>
      <c r="K283" s="1"/>
      <c r="L283" s="1"/>
      <c r="M283" s="1"/>
      <c r="N283" s="1"/>
      <c r="O283" s="1"/>
      <c r="P283" s="1"/>
      <c r="Q283" s="1"/>
      <c r="R283" s="1"/>
      <c r="S283" s="1"/>
      <c r="T283" s="1"/>
      <c r="U283" s="1"/>
      <c r="V283" s="1"/>
      <c r="W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row>
    <row r="284" ht="14.5" spans="1:167">
      <c r="A284" s="1"/>
      <c r="B284" s="1"/>
      <c r="C284" s="1"/>
      <c r="D284" s="1"/>
      <c r="E284" s="1"/>
      <c r="F284" s="1"/>
      <c r="G284" s="1"/>
      <c r="H284" s="1"/>
      <c r="I284" s="1"/>
      <c r="J284" s="1"/>
      <c r="K284" s="1"/>
      <c r="L284" s="1"/>
      <c r="M284" s="1"/>
      <c r="N284" s="1"/>
      <c r="O284" s="1"/>
      <c r="P284" s="1"/>
      <c r="Q284" s="1"/>
      <c r="R284" s="1"/>
      <c r="S284" s="1"/>
      <c r="T284" s="1"/>
      <c r="U284" s="1"/>
      <c r="V284" s="1"/>
      <c r="W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row>
    <row r="285" ht="14.5" spans="1:167">
      <c r="A285" s="1"/>
      <c r="B285" s="1"/>
      <c r="C285" s="1"/>
      <c r="D285" s="1"/>
      <c r="E285" s="1"/>
      <c r="F285" s="1"/>
      <c r="G285" s="1"/>
      <c r="H285" s="1"/>
      <c r="I285" s="1"/>
      <c r="J285" s="1"/>
      <c r="K285" s="1"/>
      <c r="L285" s="1"/>
      <c r="M285" s="1"/>
      <c r="N285" s="1"/>
      <c r="O285" s="1"/>
      <c r="P285" s="1"/>
      <c r="Q285" s="1"/>
      <c r="R285" s="1"/>
      <c r="S285" s="1"/>
      <c r="T285" s="1"/>
      <c r="U285" s="1"/>
      <c r="V285" s="1"/>
      <c r="W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row>
    <row r="286" ht="14.5" spans="1:167">
      <c r="A286" s="1"/>
      <c r="B286" s="1"/>
      <c r="C286" s="1"/>
      <c r="D286" s="1"/>
      <c r="E286" s="1"/>
      <c r="F286" s="1"/>
      <c r="G286" s="1"/>
      <c r="H286" s="1"/>
      <c r="I286" s="1"/>
      <c r="J286" s="1"/>
      <c r="K286" s="1"/>
      <c r="L286" s="1"/>
      <c r="M286" s="1"/>
      <c r="N286" s="1"/>
      <c r="O286" s="1"/>
      <c r="P286" s="1"/>
      <c r="Q286" s="1"/>
      <c r="R286" s="1"/>
      <c r="S286" s="1"/>
      <c r="T286" s="1"/>
      <c r="U286" s="1"/>
      <c r="V286" s="1"/>
      <c r="W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row>
    <row r="287" ht="14.5" spans="1:167">
      <c r="A287" s="1"/>
      <c r="B287" s="1"/>
      <c r="C287" s="1"/>
      <c r="D287" s="1"/>
      <c r="E287" s="1"/>
      <c r="F287" s="1"/>
      <c r="G287" s="1"/>
      <c r="H287" s="1"/>
      <c r="I287" s="1"/>
      <c r="J287" s="1"/>
      <c r="K287" s="1"/>
      <c r="L287" s="1"/>
      <c r="M287" s="1"/>
      <c r="N287" s="1"/>
      <c r="O287" s="1"/>
      <c r="P287" s="1"/>
      <c r="Q287" s="1"/>
      <c r="R287" s="1"/>
      <c r="S287" s="1"/>
      <c r="T287" s="1"/>
      <c r="U287" s="1"/>
      <c r="V287" s="1"/>
      <c r="W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row>
    <row r="288" ht="14.5" spans="1:167">
      <c r="A288" s="1"/>
      <c r="B288" s="1"/>
      <c r="C288" s="1"/>
      <c r="D288" s="1"/>
      <c r="E288" s="1"/>
      <c r="F288" s="1"/>
      <c r="G288" s="1"/>
      <c r="H288" s="1"/>
      <c r="I288" s="1"/>
      <c r="J288" s="1"/>
      <c r="K288" s="1"/>
      <c r="L288" s="1"/>
      <c r="M288" s="1"/>
      <c r="N288" s="1"/>
      <c r="O288" s="1"/>
      <c r="P288" s="1"/>
      <c r="Q288" s="1"/>
      <c r="R288" s="1"/>
      <c r="S288" s="1"/>
      <c r="T288" s="1"/>
      <c r="U288" s="1"/>
      <c r="V288" s="1"/>
      <c r="W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row>
    <row r="289" ht="14.5" spans="1:167">
      <c r="A289" s="1"/>
      <c r="B289" s="1"/>
      <c r="C289" s="1"/>
      <c r="D289" s="1"/>
      <c r="E289" s="1"/>
      <c r="F289" s="1"/>
      <c r="G289" s="1"/>
      <c r="H289" s="1"/>
      <c r="I289" s="1"/>
      <c r="J289" s="1"/>
      <c r="K289" s="1"/>
      <c r="L289" s="1"/>
      <c r="M289" s="1"/>
      <c r="N289" s="1"/>
      <c r="O289" s="1"/>
      <c r="P289" s="1"/>
      <c r="Q289" s="1"/>
      <c r="R289" s="1"/>
      <c r="S289" s="1"/>
      <c r="T289" s="1"/>
      <c r="U289" s="1"/>
      <c r="V289" s="1"/>
      <c r="W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row>
    <row r="290" ht="14.5" spans="1:167">
      <c r="A290" s="1"/>
      <c r="B290" s="1"/>
      <c r="C290" s="1"/>
      <c r="D290" s="1"/>
      <c r="E290" s="1"/>
      <c r="F290" s="1"/>
      <c r="G290" s="1"/>
      <c r="H290" s="1"/>
      <c r="I290" s="1"/>
      <c r="J290" s="1"/>
      <c r="K290" s="1"/>
      <c r="L290" s="1"/>
      <c r="M290" s="1"/>
      <c r="N290" s="1"/>
      <c r="O290" s="1"/>
      <c r="P290" s="1"/>
      <c r="Q290" s="1"/>
      <c r="R290" s="1"/>
      <c r="S290" s="1"/>
      <c r="T290" s="1"/>
      <c r="U290" s="1"/>
      <c r="V290" s="1"/>
      <c r="W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row>
    <row r="291" ht="14.5" spans="1:167">
      <c r="A291" s="1"/>
      <c r="B291" s="1"/>
      <c r="C291" s="1"/>
      <c r="D291" s="1"/>
      <c r="E291" s="1"/>
      <c r="F291" s="1"/>
      <c r="G291" s="1"/>
      <c r="H291" s="1"/>
      <c r="I291" s="1"/>
      <c r="J291" s="1"/>
      <c r="K291" s="1"/>
      <c r="L291" s="1"/>
      <c r="M291" s="1"/>
      <c r="N291" s="1"/>
      <c r="O291" s="1"/>
      <c r="P291" s="1"/>
      <c r="Q291" s="1"/>
      <c r="R291" s="1"/>
      <c r="S291" s="1"/>
      <c r="T291" s="1"/>
      <c r="U291" s="1"/>
      <c r="V291" s="1"/>
      <c r="W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row>
    <row r="292" ht="14.5" spans="1:167">
      <c r="A292" s="1"/>
      <c r="B292" s="1"/>
      <c r="C292" s="1"/>
      <c r="D292" s="1"/>
      <c r="E292" s="1"/>
      <c r="F292" s="1"/>
      <c r="G292" s="1"/>
      <c r="H292" s="1"/>
      <c r="I292" s="1"/>
      <c r="J292" s="1"/>
      <c r="K292" s="1"/>
      <c r="L292" s="1"/>
      <c r="M292" s="1"/>
      <c r="N292" s="1"/>
      <c r="O292" s="1"/>
      <c r="P292" s="1"/>
      <c r="Q292" s="1"/>
      <c r="R292" s="1"/>
      <c r="S292" s="1"/>
      <c r="T292" s="1"/>
      <c r="U292" s="1"/>
      <c r="V292" s="1"/>
      <c r="W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row>
    <row r="293" ht="14.5" spans="1:167">
      <c r="A293" s="1"/>
      <c r="B293" s="1"/>
      <c r="C293" s="1"/>
      <c r="D293" s="1"/>
      <c r="E293" s="1"/>
      <c r="F293" s="1"/>
      <c r="G293" s="1"/>
      <c r="H293" s="1"/>
      <c r="I293" s="1"/>
      <c r="J293" s="1"/>
      <c r="K293" s="1"/>
      <c r="L293" s="1"/>
      <c r="M293" s="1"/>
      <c r="N293" s="1"/>
      <c r="O293" s="1"/>
      <c r="P293" s="1"/>
      <c r="Q293" s="1"/>
      <c r="R293" s="1"/>
      <c r="S293" s="1"/>
      <c r="T293" s="1"/>
      <c r="U293" s="1"/>
      <c r="V293" s="1"/>
      <c r="W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row>
    <row r="294" ht="14.5" spans="1:167">
      <c r="A294" s="1"/>
      <c r="B294" s="1"/>
      <c r="C294" s="1"/>
      <c r="D294" s="1"/>
      <c r="E294" s="1"/>
      <c r="F294" s="1"/>
      <c r="G294" s="1"/>
      <c r="H294" s="1"/>
      <c r="I294" s="1"/>
      <c r="J294" s="1"/>
      <c r="K294" s="1"/>
      <c r="L294" s="1"/>
      <c r="M294" s="1"/>
      <c r="N294" s="1"/>
      <c r="O294" s="1"/>
      <c r="P294" s="1"/>
      <c r="Q294" s="1"/>
      <c r="R294" s="1"/>
      <c r="S294" s="1"/>
      <c r="T294" s="1"/>
      <c r="U294" s="1"/>
      <c r="V294" s="1"/>
      <c r="W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row>
    <row r="295" ht="14.5" spans="1:167">
      <c r="A295" s="1"/>
      <c r="B295" s="1"/>
      <c r="C295" s="1"/>
      <c r="D295" s="1"/>
      <c r="E295" s="1"/>
      <c r="F295" s="1"/>
      <c r="G295" s="1"/>
      <c r="H295" s="1"/>
      <c r="I295" s="1"/>
      <c r="J295" s="1"/>
      <c r="K295" s="1"/>
      <c r="L295" s="1"/>
      <c r="M295" s="1"/>
      <c r="N295" s="1"/>
      <c r="O295" s="1"/>
      <c r="P295" s="1"/>
      <c r="Q295" s="1"/>
      <c r="R295" s="1"/>
      <c r="S295" s="1"/>
      <c r="T295" s="1"/>
      <c r="U295" s="1"/>
      <c r="V295" s="1"/>
      <c r="W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row>
    <row r="296" ht="14.5" spans="1:167">
      <c r="A296" s="1"/>
      <c r="B296" s="1"/>
      <c r="C296" s="1"/>
      <c r="D296" s="1"/>
      <c r="E296" s="1"/>
      <c r="F296" s="1"/>
      <c r="G296" s="1"/>
      <c r="H296" s="1"/>
      <c r="I296" s="1"/>
      <c r="J296" s="1"/>
      <c r="K296" s="1"/>
      <c r="L296" s="1"/>
      <c r="M296" s="1"/>
      <c r="N296" s="1"/>
      <c r="O296" s="1"/>
      <c r="P296" s="1"/>
      <c r="Q296" s="1"/>
      <c r="R296" s="1"/>
      <c r="S296" s="1"/>
      <c r="T296" s="1"/>
      <c r="U296" s="1"/>
      <c r="V296" s="1"/>
      <c r="W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row>
    <row r="297" ht="14.5" spans="1:167">
      <c r="A297" s="1"/>
      <c r="B297" s="1"/>
      <c r="C297" s="1"/>
      <c r="D297" s="1"/>
      <c r="E297" s="1"/>
      <c r="F297" s="1"/>
      <c r="G297" s="1"/>
      <c r="H297" s="1"/>
      <c r="I297" s="1"/>
      <c r="J297" s="1"/>
      <c r="K297" s="1"/>
      <c r="L297" s="1"/>
      <c r="M297" s="1"/>
      <c r="N297" s="1"/>
      <c r="O297" s="1"/>
      <c r="P297" s="1"/>
      <c r="Q297" s="1"/>
      <c r="R297" s="1"/>
      <c r="S297" s="1"/>
      <c r="T297" s="1"/>
      <c r="U297" s="1"/>
      <c r="V297" s="1"/>
      <c r="W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row>
    <row r="298" ht="14.5" spans="1:167">
      <c r="A298" s="1"/>
      <c r="B298" s="1"/>
      <c r="C298" s="1"/>
      <c r="D298" s="1"/>
      <c r="E298" s="1"/>
      <c r="F298" s="1"/>
      <c r="G298" s="1"/>
      <c r="H298" s="1"/>
      <c r="I298" s="1"/>
      <c r="J298" s="1"/>
      <c r="K298" s="1"/>
      <c r="L298" s="1"/>
      <c r="M298" s="1"/>
      <c r="N298" s="1"/>
      <c r="O298" s="1"/>
      <c r="P298" s="1"/>
      <c r="Q298" s="1"/>
      <c r="R298" s="1"/>
      <c r="S298" s="1"/>
      <c r="T298" s="1"/>
      <c r="U298" s="1"/>
      <c r="V298" s="1"/>
      <c r="W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row>
    <row r="299" ht="14.5" spans="1:167">
      <c r="A299" s="1"/>
      <c r="B299" s="1"/>
      <c r="C299" s="1"/>
      <c r="D299" s="1"/>
      <c r="E299" s="1"/>
      <c r="F299" s="1"/>
      <c r="G299" s="1"/>
      <c r="H299" s="1"/>
      <c r="I299" s="1"/>
      <c r="J299" s="1"/>
      <c r="K299" s="1"/>
      <c r="L299" s="1"/>
      <c r="M299" s="1"/>
      <c r="N299" s="1"/>
      <c r="O299" s="1"/>
      <c r="P299" s="1"/>
      <c r="Q299" s="1"/>
      <c r="R299" s="1"/>
      <c r="S299" s="1"/>
      <c r="T299" s="1"/>
      <c r="U299" s="1"/>
      <c r="V299" s="1"/>
      <c r="W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row>
    <row r="300" ht="14.5" spans="1:167">
      <c r="A300" s="1"/>
      <c r="B300" s="1"/>
      <c r="C300" s="1"/>
      <c r="D300" s="1"/>
      <c r="E300" s="1"/>
      <c r="F300" s="1"/>
      <c r="G300" s="1"/>
      <c r="H300" s="1"/>
      <c r="I300" s="1"/>
      <c r="J300" s="1"/>
      <c r="K300" s="1"/>
      <c r="L300" s="1"/>
      <c r="M300" s="1"/>
      <c r="N300" s="1"/>
      <c r="O300" s="1"/>
      <c r="P300" s="1"/>
      <c r="Q300" s="1"/>
      <c r="R300" s="1"/>
      <c r="S300" s="1"/>
      <c r="T300" s="1"/>
      <c r="U300" s="1"/>
      <c r="V300" s="1"/>
      <c r="W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row>
    <row r="301" ht="14.5" spans="1:167">
      <c r="A301" s="1"/>
      <c r="B301" s="1"/>
      <c r="C301" s="1"/>
      <c r="D301" s="1"/>
      <c r="E301" s="1"/>
      <c r="F301" s="1"/>
      <c r="G301" s="1"/>
      <c r="H301" s="1"/>
      <c r="I301" s="1"/>
      <c r="J301" s="1"/>
      <c r="K301" s="1"/>
      <c r="L301" s="1"/>
      <c r="M301" s="1"/>
      <c r="N301" s="1"/>
      <c r="O301" s="1"/>
      <c r="P301" s="1"/>
      <c r="Q301" s="1"/>
      <c r="R301" s="1"/>
      <c r="S301" s="1"/>
      <c r="T301" s="1"/>
      <c r="U301" s="1"/>
      <c r="V301" s="1"/>
      <c r="W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row>
    <row r="302" ht="14.5" spans="1:167">
      <c r="A302" s="1"/>
      <c r="B302" s="1"/>
      <c r="C302" s="1"/>
      <c r="D302" s="1"/>
      <c r="E302" s="1"/>
      <c r="F302" s="1"/>
      <c r="G302" s="1"/>
      <c r="H302" s="1"/>
      <c r="I302" s="1"/>
      <c r="J302" s="1"/>
      <c r="K302" s="1"/>
      <c r="L302" s="1"/>
      <c r="M302" s="1"/>
      <c r="N302" s="1"/>
      <c r="O302" s="1"/>
      <c r="P302" s="1"/>
      <c r="Q302" s="1"/>
      <c r="R302" s="1"/>
      <c r="S302" s="1"/>
      <c r="T302" s="1"/>
      <c r="U302" s="1"/>
      <c r="V302" s="1"/>
      <c r="W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row>
    <row r="303" ht="14.5" spans="1:167">
      <c r="A303" s="1"/>
      <c r="B303" s="1"/>
      <c r="C303" s="1"/>
      <c r="D303" s="1"/>
      <c r="E303" s="1"/>
      <c r="F303" s="1"/>
      <c r="G303" s="1"/>
      <c r="H303" s="1"/>
      <c r="I303" s="1"/>
      <c r="J303" s="1"/>
      <c r="K303" s="1"/>
      <c r="L303" s="1"/>
      <c r="M303" s="1"/>
      <c r="N303" s="1"/>
      <c r="O303" s="1"/>
      <c r="P303" s="1"/>
      <c r="Q303" s="1"/>
      <c r="R303" s="1"/>
      <c r="S303" s="1"/>
      <c r="T303" s="1"/>
      <c r="U303" s="1"/>
      <c r="V303" s="1"/>
      <c r="W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row>
    <row r="304" ht="14.5" spans="1:167">
      <c r="A304" s="1"/>
      <c r="B304" s="1"/>
      <c r="C304" s="1"/>
      <c r="D304" s="1"/>
      <c r="E304" s="1"/>
      <c r="F304" s="1"/>
      <c r="G304" s="1"/>
      <c r="H304" s="1"/>
      <c r="I304" s="1"/>
      <c r="J304" s="1"/>
      <c r="K304" s="1"/>
      <c r="L304" s="1"/>
      <c r="M304" s="1"/>
      <c r="N304" s="1"/>
      <c r="O304" s="1"/>
      <c r="P304" s="1"/>
      <c r="Q304" s="1"/>
      <c r="R304" s="1"/>
      <c r="S304" s="1"/>
      <c r="T304" s="1"/>
      <c r="U304" s="1"/>
      <c r="V304" s="1"/>
      <c r="W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row>
    <row r="305" ht="14.5" spans="1:167">
      <c r="A305" s="1"/>
      <c r="B305" s="1"/>
      <c r="C305" s="1"/>
      <c r="D305" s="1"/>
      <c r="E305" s="1"/>
      <c r="F305" s="1"/>
      <c r="G305" s="1"/>
      <c r="H305" s="1"/>
      <c r="I305" s="1"/>
      <c r="J305" s="1"/>
      <c r="K305" s="1"/>
      <c r="L305" s="1"/>
      <c r="M305" s="1"/>
      <c r="N305" s="1"/>
      <c r="O305" s="1"/>
      <c r="P305" s="1"/>
      <c r="Q305" s="1"/>
      <c r="R305" s="1"/>
      <c r="S305" s="1"/>
      <c r="T305" s="1"/>
      <c r="U305" s="1"/>
      <c r="V305" s="1"/>
      <c r="W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row>
    <row r="306" ht="14.5" spans="1:167">
      <c r="A306" s="1"/>
      <c r="B306" s="1"/>
      <c r="C306" s="1"/>
      <c r="D306" s="1"/>
      <c r="E306" s="1"/>
      <c r="F306" s="1"/>
      <c r="G306" s="1"/>
      <c r="H306" s="1"/>
      <c r="I306" s="1"/>
      <c r="J306" s="1"/>
      <c r="K306" s="1"/>
      <c r="L306" s="1"/>
      <c r="M306" s="1"/>
      <c r="N306" s="1"/>
      <c r="O306" s="1"/>
      <c r="P306" s="1"/>
      <c r="Q306" s="1"/>
      <c r="R306" s="1"/>
      <c r="S306" s="1"/>
      <c r="T306" s="1"/>
      <c r="U306" s="1"/>
      <c r="V306" s="1"/>
      <c r="W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row>
    <row r="307" ht="14.5" spans="1:167">
      <c r="A307" s="1"/>
      <c r="B307" s="1"/>
      <c r="C307" s="1"/>
      <c r="D307" s="1"/>
      <c r="E307" s="1"/>
      <c r="F307" s="1"/>
      <c r="G307" s="1"/>
      <c r="H307" s="1"/>
      <c r="I307" s="1"/>
      <c r="J307" s="1"/>
      <c r="K307" s="1"/>
      <c r="L307" s="1"/>
      <c r="M307" s="1"/>
      <c r="N307" s="1"/>
      <c r="O307" s="1"/>
      <c r="P307" s="1"/>
      <c r="Q307" s="1"/>
      <c r="R307" s="1"/>
      <c r="S307" s="1"/>
      <c r="T307" s="1"/>
      <c r="U307" s="1"/>
      <c r="V307" s="1"/>
      <c r="W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row>
    <row r="308" ht="14.5" spans="1:167">
      <c r="A308" s="1"/>
      <c r="B308" s="1"/>
      <c r="C308" s="1"/>
      <c r="D308" s="1"/>
      <c r="E308" s="1"/>
      <c r="F308" s="1"/>
      <c r="G308" s="1"/>
      <c r="H308" s="1"/>
      <c r="I308" s="1"/>
      <c r="J308" s="1"/>
      <c r="K308" s="1"/>
      <c r="L308" s="1"/>
      <c r="M308" s="1"/>
      <c r="N308" s="1"/>
      <c r="O308" s="1"/>
      <c r="P308" s="1"/>
      <c r="Q308" s="1"/>
      <c r="R308" s="1"/>
      <c r="S308" s="1"/>
      <c r="T308" s="1"/>
      <c r="U308" s="1"/>
      <c r="V308" s="1"/>
      <c r="W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row>
    <row r="309" ht="14.5" spans="1:167">
      <c r="A309" s="1"/>
      <c r="B309" s="1"/>
      <c r="C309" s="1"/>
      <c r="D309" s="1"/>
      <c r="E309" s="1"/>
      <c r="F309" s="1"/>
      <c r="G309" s="1"/>
      <c r="H309" s="1"/>
      <c r="I309" s="1"/>
      <c r="J309" s="1"/>
      <c r="K309" s="1"/>
      <c r="L309" s="1"/>
      <c r="M309" s="1"/>
      <c r="N309" s="1"/>
      <c r="O309" s="1"/>
      <c r="P309" s="1"/>
      <c r="Q309" s="1"/>
      <c r="R309" s="1"/>
      <c r="S309" s="1"/>
      <c r="T309" s="1"/>
      <c r="U309" s="1"/>
      <c r="V309" s="1"/>
      <c r="W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row>
    <row r="310" ht="14.5" spans="1:167">
      <c r="A310" s="1"/>
      <c r="B310" s="1"/>
      <c r="C310" s="1"/>
      <c r="D310" s="1"/>
      <c r="E310" s="1"/>
      <c r="F310" s="1"/>
      <c r="G310" s="1"/>
      <c r="H310" s="1"/>
      <c r="I310" s="1"/>
      <c r="J310" s="1"/>
      <c r="K310" s="1"/>
      <c r="L310" s="1"/>
      <c r="M310" s="1"/>
      <c r="N310" s="1"/>
      <c r="O310" s="1"/>
      <c r="P310" s="1"/>
      <c r="Q310" s="1"/>
      <c r="R310" s="1"/>
      <c r="S310" s="1"/>
      <c r="T310" s="1"/>
      <c r="U310" s="1"/>
      <c r="V310" s="1"/>
      <c r="W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row>
    <row r="311" ht="14.5" spans="1:167">
      <c r="A311" s="1"/>
      <c r="B311" s="1"/>
      <c r="C311" s="1"/>
      <c r="D311" s="1"/>
      <c r="E311" s="1"/>
      <c r="F311" s="1"/>
      <c r="G311" s="1"/>
      <c r="H311" s="1"/>
      <c r="I311" s="1"/>
      <c r="J311" s="1"/>
      <c r="K311" s="1"/>
      <c r="L311" s="1"/>
      <c r="M311" s="1"/>
      <c r="N311" s="1"/>
      <c r="O311" s="1"/>
      <c r="P311" s="1"/>
      <c r="Q311" s="1"/>
      <c r="R311" s="1"/>
      <c r="S311" s="1"/>
      <c r="T311" s="1"/>
      <c r="U311" s="1"/>
      <c r="V311" s="1"/>
      <c r="W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row>
    <row r="312" ht="14.5" spans="1:167">
      <c r="A312" s="1"/>
      <c r="B312" s="1"/>
      <c r="C312" s="1"/>
      <c r="D312" s="1"/>
      <c r="E312" s="1"/>
      <c r="F312" s="1"/>
      <c r="G312" s="1"/>
      <c r="H312" s="1"/>
      <c r="I312" s="1"/>
      <c r="J312" s="1"/>
      <c r="K312" s="1"/>
      <c r="L312" s="1"/>
      <c r="M312" s="1"/>
      <c r="N312" s="1"/>
      <c r="O312" s="1"/>
      <c r="P312" s="1"/>
      <c r="Q312" s="1"/>
      <c r="R312" s="1"/>
      <c r="S312" s="1"/>
      <c r="T312" s="1"/>
      <c r="U312" s="1"/>
      <c r="V312" s="1"/>
      <c r="W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row>
    <row r="313" ht="14.5" spans="1:167">
      <c r="A313" s="1"/>
      <c r="B313" s="1"/>
      <c r="C313" s="1"/>
      <c r="D313" s="1"/>
      <c r="E313" s="1"/>
      <c r="F313" s="1"/>
      <c r="G313" s="1"/>
      <c r="H313" s="1"/>
      <c r="I313" s="1"/>
      <c r="J313" s="1"/>
      <c r="K313" s="1"/>
      <c r="L313" s="1"/>
      <c r="M313" s="1"/>
      <c r="N313" s="1"/>
      <c r="O313" s="1"/>
      <c r="P313" s="1"/>
      <c r="Q313" s="1"/>
      <c r="R313" s="1"/>
      <c r="S313" s="1"/>
      <c r="T313" s="1"/>
      <c r="U313" s="1"/>
      <c r="V313" s="1"/>
      <c r="W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row>
    <row r="314" ht="14.5" spans="1:167">
      <c r="A314" s="1"/>
      <c r="B314" s="1"/>
      <c r="C314" s="1"/>
      <c r="D314" s="1"/>
      <c r="E314" s="1"/>
      <c r="F314" s="1"/>
      <c r="G314" s="1"/>
      <c r="H314" s="1"/>
      <c r="I314" s="1"/>
      <c r="J314" s="1"/>
      <c r="K314" s="1"/>
      <c r="L314" s="1"/>
      <c r="M314" s="1"/>
      <c r="N314" s="1"/>
      <c r="O314" s="1"/>
      <c r="P314" s="1"/>
      <c r="Q314" s="1"/>
      <c r="R314" s="1"/>
      <c r="S314" s="1"/>
      <c r="T314" s="1"/>
      <c r="U314" s="1"/>
      <c r="V314" s="1"/>
      <c r="W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row>
    <row r="315" ht="14.5" spans="1:167">
      <c r="A315" s="1"/>
      <c r="B315" s="1"/>
      <c r="C315" s="1"/>
      <c r="D315" s="1"/>
      <c r="E315" s="1"/>
      <c r="F315" s="1"/>
      <c r="G315" s="1"/>
      <c r="H315" s="1"/>
      <c r="I315" s="1"/>
      <c r="J315" s="1"/>
      <c r="K315" s="1"/>
      <c r="L315" s="1"/>
      <c r="M315" s="1"/>
      <c r="N315" s="1"/>
      <c r="O315" s="1"/>
      <c r="P315" s="1"/>
      <c r="Q315" s="1"/>
      <c r="R315" s="1"/>
      <c r="S315" s="1"/>
      <c r="T315" s="1"/>
      <c r="U315" s="1"/>
      <c r="V315" s="1"/>
      <c r="W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row>
    <row r="316" ht="14.5" spans="1:167">
      <c r="A316" s="1"/>
      <c r="B316" s="1"/>
      <c r="C316" s="1"/>
      <c r="D316" s="1"/>
      <c r="E316" s="1"/>
      <c r="F316" s="1"/>
      <c r="G316" s="1"/>
      <c r="H316" s="1"/>
      <c r="I316" s="1"/>
      <c r="J316" s="1"/>
      <c r="K316" s="1"/>
      <c r="L316" s="1"/>
      <c r="M316" s="1"/>
      <c r="N316" s="1"/>
      <c r="O316" s="1"/>
      <c r="P316" s="1"/>
      <c r="Q316" s="1"/>
      <c r="R316" s="1"/>
      <c r="S316" s="1"/>
      <c r="T316" s="1"/>
      <c r="U316" s="1"/>
      <c r="V316" s="1"/>
      <c r="W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row>
    <row r="317" ht="14.5" spans="1:167">
      <c r="A317" s="1"/>
      <c r="B317" s="1"/>
      <c r="C317" s="1"/>
      <c r="D317" s="1"/>
      <c r="E317" s="1"/>
      <c r="F317" s="1"/>
      <c r="G317" s="1"/>
      <c r="H317" s="1"/>
      <c r="I317" s="1"/>
      <c r="J317" s="1"/>
      <c r="K317" s="1"/>
      <c r="L317" s="1"/>
      <c r="M317" s="1"/>
      <c r="N317" s="1"/>
      <c r="O317" s="1"/>
      <c r="P317" s="1"/>
      <c r="Q317" s="1"/>
      <c r="R317" s="1"/>
      <c r="S317" s="1"/>
      <c r="T317" s="1"/>
      <c r="U317" s="1"/>
      <c r="V317" s="1"/>
      <c r="W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row>
    <row r="318" ht="14.5" spans="1:167">
      <c r="A318" s="1"/>
      <c r="B318" s="1"/>
      <c r="C318" s="1"/>
      <c r="D318" s="1"/>
      <c r="E318" s="1"/>
      <c r="F318" s="1"/>
      <c r="G318" s="1"/>
      <c r="H318" s="1"/>
      <c r="I318" s="1"/>
      <c r="J318" s="1"/>
      <c r="K318" s="1"/>
      <c r="L318" s="1"/>
      <c r="M318" s="1"/>
      <c r="N318" s="1"/>
      <c r="O318" s="1"/>
      <c r="P318" s="1"/>
      <c r="Q318" s="1"/>
      <c r="R318" s="1"/>
      <c r="S318" s="1"/>
      <c r="T318" s="1"/>
      <c r="U318" s="1"/>
      <c r="V318" s="1"/>
      <c r="W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row>
    <row r="319" ht="14.5" spans="1:167">
      <c r="A319" s="1"/>
      <c r="B319" s="1"/>
      <c r="C319" s="1"/>
      <c r="D319" s="1"/>
      <c r="E319" s="1"/>
      <c r="F319" s="1"/>
      <c r="G319" s="1"/>
      <c r="H319" s="1"/>
      <c r="I319" s="1"/>
      <c r="J319" s="1"/>
      <c r="K319" s="1"/>
      <c r="L319" s="1"/>
      <c r="M319" s="1"/>
      <c r="N319" s="1"/>
      <c r="O319" s="1"/>
      <c r="P319" s="1"/>
      <c r="Q319" s="1"/>
      <c r="R319" s="1"/>
      <c r="S319" s="1"/>
      <c r="T319" s="1"/>
      <c r="U319" s="1"/>
      <c r="V319" s="1"/>
      <c r="W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row>
    <row r="320" ht="14.5" spans="1:167">
      <c r="A320" s="1"/>
      <c r="B320" s="1"/>
      <c r="C320" s="1"/>
      <c r="D320" s="1"/>
      <c r="E320" s="1"/>
      <c r="F320" s="1"/>
      <c r="G320" s="1"/>
      <c r="H320" s="1"/>
      <c r="I320" s="1"/>
      <c r="J320" s="1"/>
      <c r="K320" s="1"/>
      <c r="L320" s="1"/>
      <c r="M320" s="1"/>
      <c r="N320" s="1"/>
      <c r="O320" s="1"/>
      <c r="P320" s="1"/>
      <c r="Q320" s="1"/>
      <c r="R320" s="1"/>
      <c r="S320" s="1"/>
      <c r="T320" s="1"/>
      <c r="U320" s="1"/>
      <c r="V320" s="1"/>
      <c r="W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row>
    <row r="321" ht="14.5" spans="1:167">
      <c r="A321" s="1"/>
      <c r="B321" s="1"/>
      <c r="C321" s="1"/>
      <c r="D321" s="1"/>
      <c r="E321" s="1"/>
      <c r="F321" s="1"/>
      <c r="G321" s="1"/>
      <c r="H321" s="1"/>
      <c r="I321" s="1"/>
      <c r="J321" s="1"/>
      <c r="K321" s="1"/>
      <c r="L321" s="1"/>
      <c r="M321" s="1"/>
      <c r="N321" s="1"/>
      <c r="O321" s="1"/>
      <c r="P321" s="1"/>
      <c r="Q321" s="1"/>
      <c r="R321" s="1"/>
      <c r="S321" s="1"/>
      <c r="T321" s="1"/>
      <c r="U321" s="1"/>
      <c r="V321" s="1"/>
      <c r="W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row>
    <row r="322" ht="14.5" spans="1:167">
      <c r="A322" s="1"/>
      <c r="B322" s="1"/>
      <c r="C322" s="1"/>
      <c r="D322" s="1"/>
      <c r="E322" s="1"/>
      <c r="F322" s="1"/>
      <c r="G322" s="1"/>
      <c r="H322" s="1"/>
      <c r="I322" s="1"/>
      <c r="J322" s="1"/>
      <c r="K322" s="1"/>
      <c r="L322" s="1"/>
      <c r="M322" s="1"/>
      <c r="N322" s="1"/>
      <c r="O322" s="1"/>
      <c r="P322" s="1"/>
      <c r="Q322" s="1"/>
      <c r="R322" s="1"/>
      <c r="S322" s="1"/>
      <c r="T322" s="1"/>
      <c r="U322" s="1"/>
      <c r="V322" s="1"/>
      <c r="W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row>
    <row r="323" ht="14.5" spans="1:167">
      <c r="A323" s="1"/>
      <c r="B323" s="1"/>
      <c r="C323" s="1"/>
      <c r="D323" s="1"/>
      <c r="E323" s="1"/>
      <c r="F323" s="1"/>
      <c r="G323" s="1"/>
      <c r="H323" s="1"/>
      <c r="I323" s="1"/>
      <c r="J323" s="1"/>
      <c r="K323" s="1"/>
      <c r="L323" s="1"/>
      <c r="M323" s="1"/>
      <c r="N323" s="1"/>
      <c r="O323" s="1"/>
      <c r="P323" s="1"/>
      <c r="Q323" s="1"/>
      <c r="R323" s="1"/>
      <c r="S323" s="1"/>
      <c r="T323" s="1"/>
      <c r="U323" s="1"/>
      <c r="V323" s="1"/>
      <c r="W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row>
    <row r="324" ht="14.5" spans="1:167">
      <c r="A324" s="1"/>
      <c r="B324" s="1"/>
      <c r="C324" s="1"/>
      <c r="D324" s="1"/>
      <c r="E324" s="1"/>
      <c r="F324" s="1"/>
      <c r="G324" s="1"/>
      <c r="H324" s="1"/>
      <c r="I324" s="1"/>
      <c r="J324" s="1"/>
      <c r="K324" s="1"/>
      <c r="L324" s="1"/>
      <c r="M324" s="1"/>
      <c r="N324" s="1"/>
      <c r="O324" s="1"/>
      <c r="P324" s="1"/>
      <c r="Q324" s="1"/>
      <c r="R324" s="1"/>
      <c r="S324" s="1"/>
      <c r="T324" s="1"/>
      <c r="U324" s="1"/>
      <c r="V324" s="1"/>
      <c r="W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row>
    <row r="325" ht="14.5" spans="1:167">
      <c r="A325" s="1"/>
      <c r="B325" s="1"/>
      <c r="C325" s="1"/>
      <c r="D325" s="1"/>
      <c r="E325" s="1"/>
      <c r="F325" s="1"/>
      <c r="G325" s="1"/>
      <c r="H325" s="1"/>
      <c r="I325" s="1"/>
      <c r="J325" s="1"/>
      <c r="K325" s="1"/>
      <c r="L325" s="1"/>
      <c r="M325" s="1"/>
      <c r="N325" s="1"/>
      <c r="O325" s="1"/>
      <c r="P325" s="1"/>
      <c r="Q325" s="1"/>
      <c r="R325" s="1"/>
      <c r="S325" s="1"/>
      <c r="T325" s="1"/>
      <c r="U325" s="1"/>
      <c r="V325" s="1"/>
      <c r="W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row>
    <row r="326" ht="14.5" spans="1:167">
      <c r="A326" s="1"/>
      <c r="B326" s="1"/>
      <c r="C326" s="1"/>
      <c r="D326" s="1"/>
      <c r="E326" s="1"/>
      <c r="F326" s="1"/>
      <c r="G326" s="1"/>
      <c r="H326" s="1"/>
      <c r="I326" s="1"/>
      <c r="J326" s="1"/>
      <c r="K326" s="1"/>
      <c r="L326" s="1"/>
      <c r="M326" s="1"/>
      <c r="N326" s="1"/>
      <c r="O326" s="1"/>
      <c r="P326" s="1"/>
      <c r="Q326" s="1"/>
      <c r="R326" s="1"/>
      <c r="S326" s="1"/>
      <c r="T326" s="1"/>
      <c r="U326" s="1"/>
      <c r="V326" s="1"/>
      <c r="W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row>
    <row r="327" ht="14.5" spans="1:167">
      <c r="A327" s="1"/>
      <c r="B327" s="1"/>
      <c r="C327" s="1"/>
      <c r="D327" s="1"/>
      <c r="E327" s="1"/>
      <c r="F327" s="1"/>
      <c r="G327" s="1"/>
      <c r="H327" s="1"/>
      <c r="I327" s="1"/>
      <c r="J327" s="1"/>
      <c r="K327" s="1"/>
      <c r="L327" s="1"/>
      <c r="M327" s="1"/>
      <c r="N327" s="1"/>
      <c r="O327" s="1"/>
      <c r="P327" s="1"/>
      <c r="Q327" s="1"/>
      <c r="R327" s="1"/>
      <c r="S327" s="1"/>
      <c r="T327" s="1"/>
      <c r="U327" s="1"/>
      <c r="V327" s="1"/>
      <c r="W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row>
    <row r="328" ht="14.5" spans="1:167">
      <c r="A328" s="1"/>
      <c r="B328" s="1"/>
      <c r="C328" s="1"/>
      <c r="D328" s="1"/>
      <c r="E328" s="1"/>
      <c r="F328" s="1"/>
      <c r="G328" s="1"/>
      <c r="H328" s="1"/>
      <c r="I328" s="1"/>
      <c r="J328" s="1"/>
      <c r="K328" s="1"/>
      <c r="L328" s="1"/>
      <c r="M328" s="1"/>
      <c r="N328" s="1"/>
      <c r="O328" s="1"/>
      <c r="P328" s="1"/>
      <c r="Q328" s="1"/>
      <c r="R328" s="1"/>
      <c r="S328" s="1"/>
      <c r="T328" s="1"/>
      <c r="U328" s="1"/>
      <c r="V328" s="1"/>
      <c r="W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row>
    <row r="329" ht="14.5" spans="1:167">
      <c r="A329" s="1"/>
      <c r="B329" s="1"/>
      <c r="C329" s="1"/>
      <c r="D329" s="1"/>
      <c r="E329" s="1"/>
      <c r="F329" s="1"/>
      <c r="G329" s="1"/>
      <c r="H329" s="1"/>
      <c r="I329" s="1"/>
      <c r="J329" s="1"/>
      <c r="K329" s="1"/>
      <c r="L329" s="1"/>
      <c r="M329" s="1"/>
      <c r="N329" s="1"/>
      <c r="O329" s="1"/>
      <c r="P329" s="1"/>
      <c r="Q329" s="1"/>
      <c r="R329" s="1"/>
      <c r="S329" s="1"/>
      <c r="T329" s="1"/>
      <c r="U329" s="1"/>
      <c r="V329" s="1"/>
      <c r="W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row>
    <row r="330" ht="14.5" spans="1:167">
      <c r="A330" s="1"/>
      <c r="B330" s="1"/>
      <c r="C330" s="1"/>
      <c r="D330" s="1"/>
      <c r="E330" s="1"/>
      <c r="F330" s="1"/>
      <c r="G330" s="1"/>
      <c r="H330" s="1"/>
      <c r="I330" s="1"/>
      <c r="J330" s="1"/>
      <c r="K330" s="1"/>
      <c r="L330" s="1"/>
      <c r="M330" s="1"/>
      <c r="N330" s="1"/>
      <c r="O330" s="1"/>
      <c r="P330" s="1"/>
      <c r="Q330" s="1"/>
      <c r="R330" s="1"/>
      <c r="S330" s="1"/>
      <c r="T330" s="1"/>
      <c r="U330" s="1"/>
      <c r="V330" s="1"/>
      <c r="W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row>
    <row r="331" ht="14.5" spans="1:167">
      <c r="A331" s="1"/>
      <c r="B331" s="1"/>
      <c r="C331" s="1"/>
      <c r="D331" s="1"/>
      <c r="E331" s="1"/>
      <c r="F331" s="1"/>
      <c r="G331" s="1"/>
      <c r="H331" s="1"/>
      <c r="I331" s="1"/>
      <c r="J331" s="1"/>
      <c r="K331" s="1"/>
      <c r="L331" s="1"/>
      <c r="M331" s="1"/>
      <c r="N331" s="1"/>
      <c r="O331" s="1"/>
      <c r="P331" s="1"/>
      <c r="Q331" s="1"/>
      <c r="R331" s="1"/>
      <c r="S331" s="1"/>
      <c r="T331" s="1"/>
      <c r="U331" s="1"/>
      <c r="V331" s="1"/>
      <c r="W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row>
    <row r="332" ht="14.5" spans="1:167">
      <c r="A332" s="1"/>
      <c r="B332" s="1"/>
      <c r="C332" s="1"/>
      <c r="D332" s="1"/>
      <c r="E332" s="1"/>
      <c r="F332" s="1"/>
      <c r="G332" s="1"/>
      <c r="H332" s="1"/>
      <c r="I332" s="1"/>
      <c r="J332" s="1"/>
      <c r="K332" s="1"/>
      <c r="L332" s="1"/>
      <c r="M332" s="1"/>
      <c r="N332" s="1"/>
      <c r="O332" s="1"/>
      <c r="P332" s="1"/>
      <c r="Q332" s="1"/>
      <c r="R332" s="1"/>
      <c r="S332" s="1"/>
      <c r="T332" s="1"/>
      <c r="U332" s="1"/>
      <c r="V332" s="1"/>
      <c r="W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row>
    <row r="333" ht="14.5" spans="1:167">
      <c r="A333" s="1"/>
      <c r="B333" s="1"/>
      <c r="C333" s="1"/>
      <c r="D333" s="1"/>
      <c r="E333" s="1"/>
      <c r="F333" s="1"/>
      <c r="G333" s="1"/>
      <c r="H333" s="1"/>
      <c r="I333" s="1"/>
      <c r="J333" s="1"/>
      <c r="K333" s="1"/>
      <c r="L333" s="1"/>
      <c r="M333" s="1"/>
      <c r="N333" s="1"/>
      <c r="O333" s="1"/>
      <c r="P333" s="1"/>
      <c r="Q333" s="1"/>
      <c r="R333" s="1"/>
      <c r="S333" s="1"/>
      <c r="T333" s="1"/>
      <c r="U333" s="1"/>
      <c r="V333" s="1"/>
      <c r="W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row>
    <row r="334" ht="14.5" spans="1:167">
      <c r="A334" s="1"/>
      <c r="B334" s="1"/>
      <c r="C334" s="1"/>
      <c r="D334" s="1"/>
      <c r="E334" s="1"/>
      <c r="F334" s="1"/>
      <c r="G334" s="1"/>
      <c r="H334" s="1"/>
      <c r="I334" s="1"/>
      <c r="J334" s="1"/>
      <c r="K334" s="1"/>
      <c r="L334" s="1"/>
      <c r="M334" s="1"/>
      <c r="N334" s="1"/>
      <c r="O334" s="1"/>
      <c r="P334" s="1"/>
      <c r="Q334" s="1"/>
      <c r="R334" s="1"/>
      <c r="S334" s="1"/>
      <c r="T334" s="1"/>
      <c r="U334" s="1"/>
      <c r="V334" s="1"/>
      <c r="W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row>
    <row r="335" ht="14.5" spans="1:167">
      <c r="A335" s="1"/>
      <c r="B335" s="1"/>
      <c r="C335" s="1"/>
      <c r="D335" s="1"/>
      <c r="E335" s="1"/>
      <c r="F335" s="1"/>
      <c r="G335" s="1"/>
      <c r="H335" s="1"/>
      <c r="I335" s="1"/>
      <c r="J335" s="1"/>
      <c r="K335" s="1"/>
      <c r="L335" s="1"/>
      <c r="M335" s="1"/>
      <c r="N335" s="1"/>
      <c r="O335" s="1"/>
      <c r="P335" s="1"/>
      <c r="Q335" s="1"/>
      <c r="R335" s="1"/>
      <c r="S335" s="1"/>
      <c r="T335" s="1"/>
      <c r="U335" s="1"/>
      <c r="V335" s="1"/>
      <c r="W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row>
    <row r="336" ht="14.5" spans="1:167">
      <c r="A336" s="1"/>
      <c r="B336" s="1"/>
      <c r="C336" s="1"/>
      <c r="D336" s="1"/>
      <c r="E336" s="1"/>
      <c r="F336" s="1"/>
      <c r="G336" s="1"/>
      <c r="H336" s="1"/>
      <c r="I336" s="1"/>
      <c r="J336" s="1"/>
      <c r="K336" s="1"/>
      <c r="L336" s="1"/>
      <c r="M336" s="1"/>
      <c r="N336" s="1"/>
      <c r="O336" s="1"/>
      <c r="P336" s="1"/>
      <c r="Q336" s="1"/>
      <c r="R336" s="1"/>
      <c r="S336" s="1"/>
      <c r="T336" s="1"/>
      <c r="U336" s="1"/>
      <c r="V336" s="1"/>
      <c r="W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row>
    <row r="337" ht="14.5" spans="1:167">
      <c r="A337" s="1"/>
      <c r="B337" s="1"/>
      <c r="C337" s="1"/>
      <c r="D337" s="1"/>
      <c r="E337" s="1"/>
      <c r="F337" s="1"/>
      <c r="G337" s="1"/>
      <c r="H337" s="1"/>
      <c r="I337" s="1"/>
      <c r="J337" s="1"/>
      <c r="K337" s="1"/>
      <c r="L337" s="1"/>
      <c r="M337" s="1"/>
      <c r="N337" s="1"/>
      <c r="O337" s="1"/>
      <c r="P337" s="1"/>
      <c r="Q337" s="1"/>
      <c r="R337" s="1"/>
      <c r="S337" s="1"/>
      <c r="T337" s="1"/>
      <c r="U337" s="1"/>
      <c r="V337" s="1"/>
      <c r="W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row>
    <row r="338" ht="14.5" spans="1:167">
      <c r="A338" s="1"/>
      <c r="B338" s="1"/>
      <c r="C338" s="1"/>
      <c r="D338" s="1"/>
      <c r="E338" s="1"/>
      <c r="F338" s="1"/>
      <c r="G338" s="1"/>
      <c r="H338" s="1"/>
      <c r="I338" s="1"/>
      <c r="J338" s="1"/>
      <c r="K338" s="1"/>
      <c r="L338" s="1"/>
      <c r="M338" s="1"/>
      <c r="N338" s="1"/>
      <c r="O338" s="1"/>
      <c r="P338" s="1"/>
      <c r="Q338" s="1"/>
      <c r="R338" s="1"/>
      <c r="S338" s="1"/>
      <c r="T338" s="1"/>
      <c r="U338" s="1"/>
      <c r="V338" s="1"/>
      <c r="W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row>
    <row r="339" ht="14.5" spans="1:167">
      <c r="A339" s="1"/>
      <c r="B339" s="1"/>
      <c r="C339" s="1"/>
      <c r="D339" s="1"/>
      <c r="E339" s="1"/>
      <c r="F339" s="1"/>
      <c r="G339" s="1"/>
      <c r="H339" s="1"/>
      <c r="I339" s="1"/>
      <c r="J339" s="1"/>
      <c r="K339" s="1"/>
      <c r="L339" s="1"/>
      <c r="M339" s="1"/>
      <c r="N339" s="1"/>
      <c r="O339" s="1"/>
      <c r="P339" s="1"/>
      <c r="Q339" s="1"/>
      <c r="R339" s="1"/>
      <c r="S339" s="1"/>
      <c r="T339" s="1"/>
      <c r="U339" s="1"/>
      <c r="V339" s="1"/>
      <c r="W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row>
    <row r="340" ht="14.5" spans="1:167">
      <c r="A340" s="1"/>
      <c r="B340" s="1"/>
      <c r="C340" s="1"/>
      <c r="D340" s="1"/>
      <c r="E340" s="1"/>
      <c r="F340" s="1"/>
      <c r="G340" s="1"/>
      <c r="H340" s="1"/>
      <c r="I340" s="1"/>
      <c r="J340" s="1"/>
      <c r="K340" s="1"/>
      <c r="L340" s="1"/>
      <c r="M340" s="1"/>
      <c r="N340" s="1"/>
      <c r="O340" s="1"/>
      <c r="P340" s="1"/>
      <c r="Q340" s="1"/>
      <c r="R340" s="1"/>
      <c r="S340" s="1"/>
      <c r="T340" s="1"/>
      <c r="U340" s="1"/>
      <c r="V340" s="1"/>
      <c r="W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row>
    <row r="341" ht="14.5" spans="1:167">
      <c r="A341" s="1"/>
      <c r="B341" s="1"/>
      <c r="C341" s="1"/>
      <c r="D341" s="1"/>
      <c r="E341" s="1"/>
      <c r="F341" s="1"/>
      <c r="G341" s="1"/>
      <c r="H341" s="1"/>
      <c r="I341" s="1"/>
      <c r="J341" s="1"/>
      <c r="K341" s="1"/>
      <c r="L341" s="1"/>
      <c r="M341" s="1"/>
      <c r="N341" s="1"/>
      <c r="O341" s="1"/>
      <c r="P341" s="1"/>
      <c r="Q341" s="1"/>
      <c r="R341" s="1"/>
      <c r="S341" s="1"/>
      <c r="T341" s="1"/>
      <c r="U341" s="1"/>
      <c r="V341" s="1"/>
      <c r="W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row>
    <row r="342" ht="14.5" spans="1:167">
      <c r="A342" s="1"/>
      <c r="B342" s="1"/>
      <c r="C342" s="1"/>
      <c r="D342" s="1"/>
      <c r="E342" s="1"/>
      <c r="F342" s="1"/>
      <c r="G342" s="1"/>
      <c r="H342" s="1"/>
      <c r="I342" s="1"/>
      <c r="J342" s="1"/>
      <c r="K342" s="1"/>
      <c r="L342" s="1"/>
      <c r="M342" s="1"/>
      <c r="N342" s="1"/>
      <c r="O342" s="1"/>
      <c r="P342" s="1"/>
      <c r="Q342" s="1"/>
      <c r="R342" s="1"/>
      <c r="S342" s="1"/>
      <c r="T342" s="1"/>
      <c r="U342" s="1"/>
      <c r="V342" s="1"/>
      <c r="W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row>
    <row r="343" ht="14.5" spans="1:167">
      <c r="A343" s="1"/>
      <c r="B343" s="1"/>
      <c r="C343" s="1"/>
      <c r="D343" s="1"/>
      <c r="E343" s="1"/>
      <c r="F343" s="1"/>
      <c r="G343" s="1"/>
      <c r="H343" s="1"/>
      <c r="I343" s="1"/>
      <c r="J343" s="1"/>
      <c r="K343" s="1"/>
      <c r="L343" s="1"/>
      <c r="M343" s="1"/>
      <c r="N343" s="1"/>
      <c r="O343" s="1"/>
      <c r="P343" s="1"/>
      <c r="Q343" s="1"/>
      <c r="R343" s="1"/>
      <c r="S343" s="1"/>
      <c r="T343" s="1"/>
      <c r="U343" s="1"/>
      <c r="V343" s="1"/>
      <c r="W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row>
    <row r="344" ht="14.5" spans="1:167">
      <c r="A344" s="1"/>
      <c r="B344" s="1"/>
      <c r="C344" s="1"/>
      <c r="D344" s="1"/>
      <c r="E344" s="1"/>
      <c r="F344" s="1"/>
      <c r="G344" s="1"/>
      <c r="H344" s="1"/>
      <c r="I344" s="1"/>
      <c r="J344" s="1"/>
      <c r="K344" s="1"/>
      <c r="L344" s="1"/>
      <c r="M344" s="1"/>
      <c r="N344" s="1"/>
      <c r="O344" s="1"/>
      <c r="P344" s="1"/>
      <c r="Q344" s="1"/>
      <c r="R344" s="1"/>
      <c r="S344" s="1"/>
      <c r="T344" s="1"/>
      <c r="U344" s="1"/>
      <c r="V344" s="1"/>
      <c r="W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row>
    <row r="345" ht="14.5" spans="1:167">
      <c r="A345" s="1"/>
      <c r="B345" s="1"/>
      <c r="C345" s="1"/>
      <c r="D345" s="1"/>
      <c r="E345" s="1"/>
      <c r="F345" s="1"/>
      <c r="G345" s="1"/>
      <c r="H345" s="1"/>
      <c r="I345" s="1"/>
      <c r="J345" s="1"/>
      <c r="K345" s="1"/>
      <c r="L345" s="1"/>
      <c r="M345" s="1"/>
      <c r="N345" s="1"/>
      <c r="O345" s="1"/>
      <c r="P345" s="1"/>
      <c r="Q345" s="1"/>
      <c r="R345" s="1"/>
      <c r="S345" s="1"/>
      <c r="T345" s="1"/>
      <c r="U345" s="1"/>
      <c r="V345" s="1"/>
      <c r="W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row>
    <row r="346" ht="14.5" spans="1:167">
      <c r="A346" s="1"/>
      <c r="B346" s="1"/>
      <c r="C346" s="1"/>
      <c r="D346" s="1"/>
      <c r="E346" s="1"/>
      <c r="F346" s="1"/>
      <c r="G346" s="1"/>
      <c r="H346" s="1"/>
      <c r="I346" s="1"/>
      <c r="J346" s="1"/>
      <c r="K346" s="1"/>
      <c r="L346" s="1"/>
      <c r="M346" s="1"/>
      <c r="N346" s="1"/>
      <c r="O346" s="1"/>
      <c r="P346" s="1"/>
      <c r="Q346" s="1"/>
      <c r="R346" s="1"/>
      <c r="S346" s="1"/>
      <c r="T346" s="1"/>
      <c r="U346" s="1"/>
      <c r="V346" s="1"/>
      <c r="W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row>
    <row r="347" ht="14.5" spans="1:167">
      <c r="A347" s="1"/>
      <c r="B347" s="1"/>
      <c r="C347" s="1"/>
      <c r="D347" s="1"/>
      <c r="E347" s="1"/>
      <c r="F347" s="1"/>
      <c r="G347" s="1"/>
      <c r="H347" s="1"/>
      <c r="I347" s="1"/>
      <c r="J347" s="1"/>
      <c r="K347" s="1"/>
      <c r="L347" s="1"/>
      <c r="M347" s="1"/>
      <c r="N347" s="1"/>
      <c r="O347" s="1"/>
      <c r="P347" s="1"/>
      <c r="Q347" s="1"/>
      <c r="R347" s="1"/>
      <c r="S347" s="1"/>
      <c r="T347" s="1"/>
      <c r="U347" s="1"/>
      <c r="V347" s="1"/>
      <c r="W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row>
    <row r="348" ht="14.5" spans="1:167">
      <c r="A348" s="1"/>
      <c r="B348" s="1"/>
      <c r="C348" s="1"/>
      <c r="D348" s="1"/>
      <c r="E348" s="1"/>
      <c r="F348" s="1"/>
      <c r="G348" s="1"/>
      <c r="H348" s="1"/>
      <c r="I348" s="1"/>
      <c r="J348" s="1"/>
      <c r="K348" s="1"/>
      <c r="L348" s="1"/>
      <c r="M348" s="1"/>
      <c r="N348" s="1"/>
      <c r="O348" s="1"/>
      <c r="P348" s="1"/>
      <c r="Q348" s="1"/>
      <c r="R348" s="1"/>
      <c r="S348" s="1"/>
      <c r="T348" s="1"/>
      <c r="U348" s="1"/>
      <c r="V348" s="1"/>
      <c r="W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row>
    <row r="349" ht="14.5" spans="1:167">
      <c r="A349" s="1"/>
      <c r="B349" s="1"/>
      <c r="C349" s="1"/>
      <c r="D349" s="1"/>
      <c r="E349" s="1"/>
      <c r="F349" s="1"/>
      <c r="G349" s="1"/>
      <c r="H349" s="1"/>
      <c r="I349" s="1"/>
      <c r="J349" s="1"/>
      <c r="K349" s="1"/>
      <c r="L349" s="1"/>
      <c r="M349" s="1"/>
      <c r="N349" s="1"/>
      <c r="O349" s="1"/>
      <c r="P349" s="1"/>
      <c r="Q349" s="1"/>
      <c r="R349" s="1"/>
      <c r="S349" s="1"/>
      <c r="T349" s="1"/>
      <c r="U349" s="1"/>
      <c r="V349" s="1"/>
      <c r="W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row>
    <row r="350" ht="14.5" spans="1:167">
      <c r="A350" s="1"/>
      <c r="B350" s="1"/>
      <c r="C350" s="1"/>
      <c r="D350" s="1"/>
      <c r="E350" s="1"/>
      <c r="F350" s="1"/>
      <c r="G350" s="1"/>
      <c r="H350" s="1"/>
      <c r="I350" s="1"/>
      <c r="J350" s="1"/>
      <c r="K350" s="1"/>
      <c r="L350" s="1"/>
      <c r="M350" s="1"/>
      <c r="N350" s="1"/>
      <c r="O350" s="1"/>
      <c r="P350" s="1"/>
      <c r="Q350" s="1"/>
      <c r="R350" s="1"/>
      <c r="S350" s="1"/>
      <c r="T350" s="1"/>
      <c r="U350" s="1"/>
      <c r="V350" s="1"/>
      <c r="W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row>
    <row r="351" ht="14.5" spans="1:167">
      <c r="A351" s="1"/>
      <c r="B351" s="1"/>
      <c r="C351" s="1"/>
      <c r="D351" s="1"/>
      <c r="E351" s="1"/>
      <c r="F351" s="1"/>
      <c r="G351" s="1"/>
      <c r="H351" s="1"/>
      <c r="I351" s="1"/>
      <c r="J351" s="1"/>
      <c r="K351" s="1"/>
      <c r="L351" s="1"/>
      <c r="M351" s="1"/>
      <c r="N351" s="1"/>
      <c r="O351" s="1"/>
      <c r="P351" s="1"/>
      <c r="Q351" s="1"/>
      <c r="R351" s="1"/>
      <c r="S351" s="1"/>
      <c r="T351" s="1"/>
      <c r="U351" s="1"/>
      <c r="V351" s="1"/>
      <c r="W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row>
    <row r="352" ht="14.5" spans="1:167">
      <c r="A352" s="1"/>
      <c r="B352" s="1"/>
      <c r="C352" s="1"/>
      <c r="D352" s="1"/>
      <c r="E352" s="1"/>
      <c r="F352" s="1"/>
      <c r="G352" s="1"/>
      <c r="H352" s="1"/>
      <c r="I352" s="1"/>
      <c r="J352" s="1"/>
      <c r="K352" s="1"/>
      <c r="L352" s="1"/>
      <c r="M352" s="1"/>
      <c r="N352" s="1"/>
      <c r="O352" s="1"/>
      <c r="P352" s="1"/>
      <c r="Q352" s="1"/>
      <c r="R352" s="1"/>
      <c r="S352" s="1"/>
      <c r="T352" s="1"/>
      <c r="U352" s="1"/>
      <c r="V352" s="1"/>
      <c r="W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row>
    <row r="353" ht="14.5" spans="1:167">
      <c r="A353" s="1"/>
      <c r="B353" s="1"/>
      <c r="C353" s="1"/>
      <c r="D353" s="1"/>
      <c r="E353" s="1"/>
      <c r="F353" s="1"/>
      <c r="G353" s="1"/>
      <c r="H353" s="1"/>
      <c r="I353" s="1"/>
      <c r="J353" s="1"/>
      <c r="K353" s="1"/>
      <c r="L353" s="1"/>
      <c r="M353" s="1"/>
      <c r="N353" s="1"/>
      <c r="O353" s="1"/>
      <c r="P353" s="1"/>
      <c r="Q353" s="1"/>
      <c r="R353" s="1"/>
      <c r="S353" s="1"/>
      <c r="T353" s="1"/>
      <c r="U353" s="1"/>
      <c r="V353" s="1"/>
      <c r="W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row>
    <row r="354" ht="14.5" spans="1:167">
      <c r="A354" s="1"/>
      <c r="B354" s="1"/>
      <c r="C354" s="1"/>
      <c r="D354" s="1"/>
      <c r="E354" s="1"/>
      <c r="F354" s="1"/>
      <c r="G354" s="1"/>
      <c r="H354" s="1"/>
      <c r="I354" s="1"/>
      <c r="J354" s="1"/>
      <c r="K354" s="1"/>
      <c r="L354" s="1"/>
      <c r="M354" s="1"/>
      <c r="N354" s="1"/>
      <c r="O354" s="1"/>
      <c r="P354" s="1"/>
      <c r="Q354" s="1"/>
      <c r="R354" s="1"/>
      <c r="S354" s="1"/>
      <c r="T354" s="1"/>
      <c r="U354" s="1"/>
      <c r="V354" s="1"/>
      <c r="W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row>
    <row r="355" ht="14.5" spans="1:167">
      <c r="A355" s="1"/>
      <c r="B355" s="1"/>
      <c r="C355" s="1"/>
      <c r="D355" s="1"/>
      <c r="E355" s="1"/>
      <c r="F355" s="1"/>
      <c r="G355" s="1"/>
      <c r="H355" s="1"/>
      <c r="I355" s="1"/>
      <c r="J355" s="1"/>
      <c r="K355" s="1"/>
      <c r="L355" s="1"/>
      <c r="M355" s="1"/>
      <c r="N355" s="1"/>
      <c r="O355" s="1"/>
      <c r="P355" s="1"/>
      <c r="Q355" s="1"/>
      <c r="R355" s="1"/>
      <c r="S355" s="1"/>
      <c r="T355" s="1"/>
      <c r="U355" s="1"/>
      <c r="V355" s="1"/>
      <c r="W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row>
    <row r="356" ht="14.5" spans="1:167">
      <c r="A356" s="1"/>
      <c r="B356" s="1"/>
      <c r="C356" s="1"/>
      <c r="D356" s="1"/>
      <c r="E356" s="1"/>
      <c r="F356" s="1"/>
      <c r="G356" s="1"/>
      <c r="H356" s="1"/>
      <c r="I356" s="1"/>
      <c r="J356" s="1"/>
      <c r="K356" s="1"/>
      <c r="L356" s="1"/>
      <c r="M356" s="1"/>
      <c r="N356" s="1"/>
      <c r="O356" s="1"/>
      <c r="P356" s="1"/>
      <c r="Q356" s="1"/>
      <c r="R356" s="1"/>
      <c r="S356" s="1"/>
      <c r="T356" s="1"/>
      <c r="U356" s="1"/>
      <c r="V356" s="1"/>
      <c r="W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row>
    <row r="357" ht="14.5" spans="1:167">
      <c r="A357" s="1"/>
      <c r="B357" s="1"/>
      <c r="C357" s="1"/>
      <c r="D357" s="1"/>
      <c r="E357" s="1"/>
      <c r="F357" s="1"/>
      <c r="G357" s="1"/>
      <c r="H357" s="1"/>
      <c r="I357" s="1"/>
      <c r="J357" s="1"/>
      <c r="K357" s="1"/>
      <c r="L357" s="1"/>
      <c r="M357" s="1"/>
      <c r="N357" s="1"/>
      <c r="O357" s="1"/>
      <c r="P357" s="1"/>
      <c r="Q357" s="1"/>
      <c r="R357" s="1"/>
      <c r="S357" s="1"/>
      <c r="T357" s="1"/>
      <c r="U357" s="1"/>
      <c r="V357" s="1"/>
      <c r="W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row>
    <row r="358" ht="14.5" spans="1:167">
      <c r="A358" s="1"/>
      <c r="B358" s="1"/>
      <c r="C358" s="1"/>
      <c r="D358" s="1"/>
      <c r="E358" s="1"/>
      <c r="F358" s="1"/>
      <c r="G358" s="1"/>
      <c r="H358" s="1"/>
      <c r="I358" s="1"/>
      <c r="J358" s="1"/>
      <c r="K358" s="1"/>
      <c r="L358" s="1"/>
      <c r="M358" s="1"/>
      <c r="N358" s="1"/>
      <c r="O358" s="1"/>
      <c r="P358" s="1"/>
      <c r="Q358" s="1"/>
      <c r="R358" s="1"/>
      <c r="S358" s="1"/>
      <c r="T358" s="1"/>
      <c r="U358" s="1"/>
      <c r="V358" s="1"/>
      <c r="W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row>
    <row r="359" ht="14.5" spans="1:167">
      <c r="A359" s="1"/>
      <c r="B359" s="1"/>
      <c r="C359" s="1"/>
      <c r="D359" s="1"/>
      <c r="E359" s="1"/>
      <c r="F359" s="1"/>
      <c r="G359" s="1"/>
      <c r="H359" s="1"/>
      <c r="I359" s="1"/>
      <c r="J359" s="1"/>
      <c r="K359" s="1"/>
      <c r="L359" s="1"/>
      <c r="M359" s="1"/>
      <c r="N359" s="1"/>
      <c r="O359" s="1"/>
      <c r="P359" s="1"/>
      <c r="Q359" s="1"/>
      <c r="R359" s="1"/>
      <c r="S359" s="1"/>
      <c r="T359" s="1"/>
      <c r="U359" s="1"/>
      <c r="V359" s="1"/>
      <c r="W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row>
    <row r="360" ht="14.5" spans="1:167">
      <c r="A360" s="1"/>
      <c r="B360" s="1"/>
      <c r="C360" s="1"/>
      <c r="D360" s="1"/>
      <c r="E360" s="1"/>
      <c r="F360" s="1"/>
      <c r="G360" s="1"/>
      <c r="H360" s="1"/>
      <c r="I360" s="1"/>
      <c r="J360" s="1"/>
      <c r="K360" s="1"/>
      <c r="L360" s="1"/>
      <c r="M360" s="1"/>
      <c r="N360" s="1"/>
      <c r="O360" s="1"/>
      <c r="P360" s="1"/>
      <c r="Q360" s="1"/>
      <c r="R360" s="1"/>
      <c r="S360" s="1"/>
      <c r="T360" s="1"/>
      <c r="U360" s="1"/>
      <c r="V360" s="1"/>
      <c r="W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row>
    <row r="361" ht="14.5" spans="1:167">
      <c r="A361" s="1"/>
      <c r="B361" s="1"/>
      <c r="C361" s="1"/>
      <c r="D361" s="1"/>
      <c r="E361" s="1"/>
      <c r="F361" s="1"/>
      <c r="G361" s="1"/>
      <c r="H361" s="1"/>
      <c r="I361" s="1"/>
      <c r="J361" s="1"/>
      <c r="K361" s="1"/>
      <c r="L361" s="1"/>
      <c r="M361" s="1"/>
      <c r="N361" s="1"/>
      <c r="O361" s="1"/>
      <c r="P361" s="1"/>
      <c r="Q361" s="1"/>
      <c r="R361" s="1"/>
      <c r="S361" s="1"/>
      <c r="T361" s="1"/>
      <c r="U361" s="1"/>
      <c r="V361" s="1"/>
      <c r="W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row>
    <row r="362" ht="14.5" spans="1:167">
      <c r="A362" s="1"/>
      <c r="B362" s="1"/>
      <c r="C362" s="1"/>
      <c r="D362" s="1"/>
      <c r="E362" s="1"/>
      <c r="F362" s="1"/>
      <c r="G362" s="1"/>
      <c r="H362" s="1"/>
      <c r="I362" s="1"/>
      <c r="J362" s="1"/>
      <c r="K362" s="1"/>
      <c r="L362" s="1"/>
      <c r="M362" s="1"/>
      <c r="N362" s="1"/>
      <c r="O362" s="1"/>
      <c r="P362" s="1"/>
      <c r="Q362" s="1"/>
      <c r="R362" s="1"/>
      <c r="S362" s="1"/>
      <c r="T362" s="1"/>
      <c r="U362" s="1"/>
      <c r="V362" s="1"/>
      <c r="W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row>
    <row r="363" ht="14.5" spans="1:167">
      <c r="A363" s="1"/>
      <c r="B363" s="1"/>
      <c r="C363" s="1"/>
      <c r="D363" s="1"/>
      <c r="E363" s="1"/>
      <c r="F363" s="1"/>
      <c r="G363" s="1"/>
      <c r="H363" s="1"/>
      <c r="I363" s="1"/>
      <c r="J363" s="1"/>
      <c r="K363" s="1"/>
      <c r="L363" s="1"/>
      <c r="M363" s="1"/>
      <c r="N363" s="1"/>
      <c r="O363" s="1"/>
      <c r="P363" s="1"/>
      <c r="Q363" s="1"/>
      <c r="R363" s="1"/>
      <c r="S363" s="1"/>
      <c r="T363" s="1"/>
      <c r="U363" s="1"/>
      <c r="V363" s="1"/>
      <c r="W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row>
    <row r="364" ht="14.5" spans="1:167">
      <c r="A364" s="1"/>
      <c r="B364" s="1"/>
      <c r="C364" s="1"/>
      <c r="D364" s="1"/>
      <c r="E364" s="1"/>
      <c r="F364" s="1"/>
      <c r="G364" s="1"/>
      <c r="H364" s="1"/>
      <c r="I364" s="1"/>
      <c r="J364" s="1"/>
      <c r="K364" s="1"/>
      <c r="L364" s="1"/>
      <c r="M364" s="1"/>
      <c r="N364" s="1"/>
      <c r="O364" s="1"/>
      <c r="P364" s="1"/>
      <c r="Q364" s="1"/>
      <c r="R364" s="1"/>
      <c r="S364" s="1"/>
      <c r="T364" s="1"/>
      <c r="U364" s="1"/>
      <c r="V364" s="1"/>
      <c r="W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row>
    <row r="365" ht="14.5" spans="1:167">
      <c r="A365" s="1"/>
      <c r="B365" s="1"/>
      <c r="C365" s="1"/>
      <c r="D365" s="1"/>
      <c r="E365" s="1"/>
      <c r="F365" s="1"/>
      <c r="G365" s="1"/>
      <c r="H365" s="1"/>
      <c r="I365" s="1"/>
      <c r="J365" s="1"/>
      <c r="K365" s="1"/>
      <c r="L365" s="1"/>
      <c r="M365" s="1"/>
      <c r="N365" s="1"/>
      <c r="O365" s="1"/>
      <c r="P365" s="1"/>
      <c r="Q365" s="1"/>
      <c r="R365" s="1"/>
      <c r="S365" s="1"/>
      <c r="T365" s="1"/>
      <c r="U365" s="1"/>
      <c r="V365" s="1"/>
      <c r="W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row>
    <row r="366" ht="14.5" spans="1:167">
      <c r="A366" s="1"/>
      <c r="B366" s="1"/>
      <c r="C366" s="1"/>
      <c r="D366" s="1"/>
      <c r="E366" s="1"/>
      <c r="F366" s="1"/>
      <c r="G366" s="1"/>
      <c r="H366" s="1"/>
      <c r="I366" s="1"/>
      <c r="J366" s="1"/>
      <c r="K366" s="1"/>
      <c r="L366" s="1"/>
      <c r="M366" s="1"/>
      <c r="N366" s="1"/>
      <c r="O366" s="1"/>
      <c r="P366" s="1"/>
      <c r="Q366" s="1"/>
      <c r="R366" s="1"/>
      <c r="S366" s="1"/>
      <c r="T366" s="1"/>
      <c r="U366" s="1"/>
      <c r="V366" s="1"/>
      <c r="W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row>
    <row r="367" ht="14.5" spans="1:167">
      <c r="A367" s="1"/>
      <c r="B367" s="1"/>
      <c r="C367" s="1"/>
      <c r="D367" s="1"/>
      <c r="E367" s="1"/>
      <c r="F367" s="1"/>
      <c r="G367" s="1"/>
      <c r="H367" s="1"/>
      <c r="I367" s="1"/>
      <c r="J367" s="1"/>
      <c r="K367" s="1"/>
      <c r="L367" s="1"/>
      <c r="M367" s="1"/>
      <c r="N367" s="1"/>
      <c r="O367" s="1"/>
      <c r="P367" s="1"/>
      <c r="Q367" s="1"/>
      <c r="R367" s="1"/>
      <c r="S367" s="1"/>
      <c r="T367" s="1"/>
      <c r="U367" s="1"/>
      <c r="V367" s="1"/>
      <c r="W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row>
    <row r="368" ht="14.5" spans="1:167">
      <c r="A368" s="1"/>
      <c r="B368" s="1"/>
      <c r="C368" s="1"/>
      <c r="D368" s="1"/>
      <c r="E368" s="1"/>
      <c r="F368" s="1"/>
      <c r="G368" s="1"/>
      <c r="H368" s="1"/>
      <c r="I368" s="1"/>
      <c r="J368" s="1"/>
      <c r="K368" s="1"/>
      <c r="L368" s="1"/>
      <c r="M368" s="1"/>
      <c r="N368" s="1"/>
      <c r="O368" s="1"/>
      <c r="P368" s="1"/>
      <c r="Q368" s="1"/>
      <c r="R368" s="1"/>
      <c r="S368" s="1"/>
      <c r="T368" s="1"/>
      <c r="U368" s="1"/>
      <c r="V368" s="1"/>
      <c r="W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row>
    <row r="369" ht="14.5" spans="1:167">
      <c r="A369" s="1"/>
      <c r="B369" s="1"/>
      <c r="C369" s="1"/>
      <c r="D369" s="1"/>
      <c r="E369" s="1"/>
      <c r="F369" s="1"/>
      <c r="G369" s="1"/>
      <c r="H369" s="1"/>
      <c r="I369" s="1"/>
      <c r="J369" s="1"/>
      <c r="K369" s="1"/>
      <c r="L369" s="1"/>
      <c r="M369" s="1"/>
      <c r="N369" s="1"/>
      <c r="O369" s="1"/>
      <c r="P369" s="1"/>
      <c r="Q369" s="1"/>
      <c r="R369" s="1"/>
      <c r="S369" s="1"/>
      <c r="T369" s="1"/>
      <c r="U369" s="1"/>
      <c r="V369" s="1"/>
      <c r="W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row>
    <row r="370" ht="14.5" spans="1:167">
      <c r="A370" s="1"/>
      <c r="B370" s="1"/>
      <c r="C370" s="1"/>
      <c r="D370" s="1"/>
      <c r="E370" s="1"/>
      <c r="F370" s="1"/>
      <c r="G370" s="1"/>
      <c r="H370" s="1"/>
      <c r="I370" s="1"/>
      <c r="J370" s="1"/>
      <c r="K370" s="1"/>
      <c r="L370" s="1"/>
      <c r="M370" s="1"/>
      <c r="N370" s="1"/>
      <c r="O370" s="1"/>
      <c r="P370" s="1"/>
      <c r="Q370" s="1"/>
      <c r="R370" s="1"/>
      <c r="S370" s="1"/>
      <c r="T370" s="1"/>
      <c r="U370" s="1"/>
      <c r="V370" s="1"/>
      <c r="W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row>
    <row r="371" ht="14.5" spans="1:167">
      <c r="A371" s="1"/>
      <c r="B371" s="1"/>
      <c r="C371" s="1"/>
      <c r="D371" s="1"/>
      <c r="E371" s="1"/>
      <c r="F371" s="1"/>
      <c r="G371" s="1"/>
      <c r="H371" s="1"/>
      <c r="I371" s="1"/>
      <c r="J371" s="1"/>
      <c r="K371" s="1"/>
      <c r="L371" s="1"/>
      <c r="M371" s="1"/>
      <c r="N371" s="1"/>
      <c r="O371" s="1"/>
      <c r="P371" s="1"/>
      <c r="Q371" s="1"/>
      <c r="R371" s="1"/>
      <c r="S371" s="1"/>
      <c r="T371" s="1"/>
      <c r="U371" s="1"/>
      <c r="V371" s="1"/>
      <c r="W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row>
    <row r="372" ht="14.5" spans="1:167">
      <c r="A372" s="1"/>
      <c r="B372" s="1"/>
      <c r="C372" s="1"/>
      <c r="D372" s="1"/>
      <c r="E372" s="1"/>
      <c r="F372" s="1"/>
      <c r="G372" s="1"/>
      <c r="H372" s="1"/>
      <c r="I372" s="1"/>
      <c r="J372" s="1"/>
      <c r="K372" s="1"/>
      <c r="L372" s="1"/>
      <c r="M372" s="1"/>
      <c r="N372" s="1"/>
      <c r="O372" s="1"/>
      <c r="P372" s="1"/>
      <c r="Q372" s="1"/>
      <c r="R372" s="1"/>
      <c r="S372" s="1"/>
      <c r="T372" s="1"/>
      <c r="U372" s="1"/>
      <c r="V372" s="1"/>
      <c r="W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row>
    <row r="373" ht="14.5" spans="1:167">
      <c r="A373" s="1"/>
      <c r="B373" s="1"/>
      <c r="C373" s="1"/>
      <c r="D373" s="1"/>
      <c r="E373" s="1"/>
      <c r="F373" s="1"/>
      <c r="G373" s="1"/>
      <c r="H373" s="1"/>
      <c r="I373" s="1"/>
      <c r="J373" s="1"/>
      <c r="K373" s="1"/>
      <c r="L373" s="1"/>
      <c r="M373" s="1"/>
      <c r="N373" s="1"/>
      <c r="O373" s="1"/>
      <c r="P373" s="1"/>
      <c r="Q373" s="1"/>
      <c r="R373" s="1"/>
      <c r="S373" s="1"/>
      <c r="T373" s="1"/>
      <c r="U373" s="1"/>
      <c r="V373" s="1"/>
      <c r="W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row>
    <row r="374" ht="14.5" spans="1:167">
      <c r="A374" s="1"/>
      <c r="B374" s="1"/>
      <c r="C374" s="1"/>
      <c r="D374" s="1"/>
      <c r="E374" s="1"/>
      <c r="F374" s="1"/>
      <c r="G374" s="1"/>
      <c r="H374" s="1"/>
      <c r="I374" s="1"/>
      <c r="J374" s="1"/>
      <c r="K374" s="1"/>
      <c r="L374" s="1"/>
      <c r="M374" s="1"/>
      <c r="N374" s="1"/>
      <c r="O374" s="1"/>
      <c r="P374" s="1"/>
      <c r="Q374" s="1"/>
      <c r="R374" s="1"/>
      <c r="S374" s="1"/>
      <c r="T374" s="1"/>
      <c r="U374" s="1"/>
      <c r="V374" s="1"/>
      <c r="W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row>
    <row r="375" ht="14.5" spans="1:167">
      <c r="A375" s="1"/>
      <c r="B375" s="1"/>
      <c r="C375" s="1"/>
      <c r="D375" s="1"/>
      <c r="E375" s="1"/>
      <c r="F375" s="1"/>
      <c r="G375" s="1"/>
      <c r="H375" s="1"/>
      <c r="I375" s="1"/>
      <c r="J375" s="1"/>
      <c r="K375" s="1"/>
      <c r="L375" s="1"/>
      <c r="M375" s="1"/>
      <c r="N375" s="1"/>
      <c r="O375" s="1"/>
      <c r="P375" s="1"/>
      <c r="Q375" s="1"/>
      <c r="R375" s="1"/>
      <c r="S375" s="1"/>
      <c r="T375" s="1"/>
      <c r="U375" s="1"/>
      <c r="V375" s="1"/>
      <c r="W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row>
    <row r="376" ht="14.5" spans="1:167">
      <c r="A376" s="1"/>
      <c r="B376" s="1"/>
      <c r="C376" s="1"/>
      <c r="D376" s="1"/>
      <c r="E376" s="1"/>
      <c r="F376" s="1"/>
      <c r="G376" s="1"/>
      <c r="H376" s="1"/>
      <c r="I376" s="1"/>
      <c r="J376" s="1"/>
      <c r="K376" s="1"/>
      <c r="L376" s="1"/>
      <c r="M376" s="1"/>
      <c r="N376" s="1"/>
      <c r="O376" s="1"/>
      <c r="P376" s="1"/>
      <c r="Q376" s="1"/>
      <c r="R376" s="1"/>
      <c r="S376" s="1"/>
      <c r="T376" s="1"/>
      <c r="U376" s="1"/>
      <c r="V376" s="1"/>
      <c r="W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row>
    <row r="377" ht="14.5" spans="1:167">
      <c r="A377" s="1"/>
      <c r="B377" s="1"/>
      <c r="C377" s="1"/>
      <c r="D377" s="1"/>
      <c r="E377" s="1"/>
      <c r="F377" s="1"/>
      <c r="G377" s="1"/>
      <c r="H377" s="1"/>
      <c r="I377" s="1"/>
      <c r="J377" s="1"/>
      <c r="K377" s="1"/>
      <c r="L377" s="1"/>
      <c r="M377" s="1"/>
      <c r="N377" s="1"/>
      <c r="O377" s="1"/>
      <c r="P377" s="1"/>
      <c r="Q377" s="1"/>
      <c r="R377" s="1"/>
      <c r="S377" s="1"/>
      <c r="T377" s="1"/>
      <c r="U377" s="1"/>
      <c r="V377" s="1"/>
      <c r="W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row>
    <row r="378" ht="14.5" spans="1:167">
      <c r="A378" s="1"/>
      <c r="B378" s="1"/>
      <c r="C378" s="1"/>
      <c r="D378" s="1"/>
      <c r="E378" s="1"/>
      <c r="F378" s="1"/>
      <c r="G378" s="1"/>
      <c r="H378" s="1"/>
      <c r="I378" s="1"/>
      <c r="J378" s="1"/>
      <c r="K378" s="1"/>
      <c r="L378" s="1"/>
      <c r="M378" s="1"/>
      <c r="N378" s="1"/>
      <c r="O378" s="1"/>
      <c r="P378" s="1"/>
      <c r="Q378" s="1"/>
      <c r="R378" s="1"/>
      <c r="S378" s="1"/>
      <c r="T378" s="1"/>
      <c r="U378" s="1"/>
      <c r="V378" s="1"/>
      <c r="W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row>
    <row r="379" ht="14.5" spans="1:167">
      <c r="A379" s="1"/>
      <c r="B379" s="1"/>
      <c r="C379" s="1"/>
      <c r="D379" s="1"/>
      <c r="E379" s="1"/>
      <c r="F379" s="1"/>
      <c r="G379" s="1"/>
      <c r="H379" s="1"/>
      <c r="I379" s="1"/>
      <c r="J379" s="1"/>
      <c r="K379" s="1"/>
      <c r="L379" s="1"/>
      <c r="M379" s="1"/>
      <c r="N379" s="1"/>
      <c r="O379" s="1"/>
      <c r="P379" s="1"/>
      <c r="Q379" s="1"/>
      <c r="R379" s="1"/>
      <c r="S379" s="1"/>
      <c r="T379" s="1"/>
      <c r="U379" s="1"/>
      <c r="V379" s="1"/>
      <c r="W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row>
    <row r="380" ht="14.5" spans="1:167">
      <c r="A380" s="1"/>
      <c r="B380" s="1"/>
      <c r="C380" s="1"/>
      <c r="D380" s="1"/>
      <c r="E380" s="1"/>
      <c r="F380" s="1"/>
      <c r="G380" s="1"/>
      <c r="H380" s="1"/>
      <c r="I380" s="1"/>
      <c r="J380" s="1"/>
      <c r="K380" s="1"/>
      <c r="L380" s="1"/>
      <c r="M380" s="1"/>
      <c r="N380" s="1"/>
      <c r="O380" s="1"/>
      <c r="P380" s="1"/>
      <c r="Q380" s="1"/>
      <c r="R380" s="1"/>
      <c r="S380" s="1"/>
      <c r="T380" s="1"/>
      <c r="U380" s="1"/>
      <c r="V380" s="1"/>
      <c r="W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row>
    <row r="381" ht="14.5" spans="1:167">
      <c r="A381" s="1"/>
      <c r="B381" s="1"/>
      <c r="C381" s="1"/>
      <c r="D381" s="1"/>
      <c r="E381" s="1"/>
      <c r="F381" s="1"/>
      <c r="G381" s="1"/>
      <c r="H381" s="1"/>
      <c r="I381" s="1"/>
      <c r="J381" s="1"/>
      <c r="K381" s="1"/>
      <c r="L381" s="1"/>
      <c r="M381" s="1"/>
      <c r="N381" s="1"/>
      <c r="O381" s="1"/>
      <c r="P381" s="1"/>
      <c r="Q381" s="1"/>
      <c r="R381" s="1"/>
      <c r="S381" s="1"/>
      <c r="T381" s="1"/>
      <c r="U381" s="1"/>
      <c r="V381" s="1"/>
      <c r="W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row>
    <row r="382" ht="14.5" spans="1:167">
      <c r="A382" s="1"/>
      <c r="B382" s="1"/>
      <c r="C382" s="1"/>
      <c r="D382" s="1"/>
      <c r="E382" s="1"/>
      <c r="F382" s="1"/>
      <c r="G382" s="1"/>
      <c r="H382" s="1"/>
      <c r="I382" s="1"/>
      <c r="J382" s="1"/>
      <c r="K382" s="1"/>
      <c r="L382" s="1"/>
      <c r="M382" s="1"/>
      <c r="N382" s="1"/>
      <c r="O382" s="1"/>
      <c r="P382" s="1"/>
      <c r="Q382" s="1"/>
      <c r="R382" s="1"/>
      <c r="S382" s="1"/>
      <c r="T382" s="1"/>
      <c r="U382" s="1"/>
      <c r="V382" s="1"/>
      <c r="W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row>
    <row r="383" ht="14.5" spans="1:167">
      <c r="A383" s="1"/>
      <c r="B383" s="1"/>
      <c r="C383" s="1"/>
      <c r="D383" s="1"/>
      <c r="E383" s="1"/>
      <c r="F383" s="1"/>
      <c r="G383" s="1"/>
      <c r="H383" s="1"/>
      <c r="I383" s="1"/>
      <c r="J383" s="1"/>
      <c r="K383" s="1"/>
      <c r="L383" s="1"/>
      <c r="M383" s="1"/>
      <c r="N383" s="1"/>
      <c r="O383" s="1"/>
      <c r="P383" s="1"/>
      <c r="Q383" s="1"/>
      <c r="R383" s="1"/>
      <c r="S383" s="1"/>
      <c r="T383" s="1"/>
      <c r="U383" s="1"/>
      <c r="V383" s="1"/>
      <c r="W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row>
    <row r="384" ht="14.5" spans="1:167">
      <c r="A384" s="1"/>
      <c r="B384" s="1"/>
      <c r="C384" s="1"/>
      <c r="D384" s="1"/>
      <c r="E384" s="1"/>
      <c r="F384" s="1"/>
      <c r="G384" s="1"/>
      <c r="H384" s="1"/>
      <c r="I384" s="1"/>
      <c r="J384" s="1"/>
      <c r="K384" s="1"/>
      <c r="L384" s="1"/>
      <c r="M384" s="1"/>
      <c r="N384" s="1"/>
      <c r="O384" s="1"/>
      <c r="P384" s="1"/>
      <c r="Q384" s="1"/>
      <c r="R384" s="1"/>
      <c r="S384" s="1"/>
      <c r="T384" s="1"/>
      <c r="U384" s="1"/>
      <c r="V384" s="1"/>
      <c r="W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row>
    <row r="385" ht="14.5" spans="1:167">
      <c r="A385" s="1"/>
      <c r="B385" s="1"/>
      <c r="C385" s="1"/>
      <c r="D385" s="1"/>
      <c r="E385" s="1"/>
      <c r="F385" s="1"/>
      <c r="G385" s="1"/>
      <c r="H385" s="1"/>
      <c r="I385" s="1"/>
      <c r="J385" s="1"/>
      <c r="K385" s="1"/>
      <c r="L385" s="1"/>
      <c r="M385" s="1"/>
      <c r="N385" s="1"/>
      <c r="O385" s="1"/>
      <c r="P385" s="1"/>
      <c r="Q385" s="1"/>
      <c r="R385" s="1"/>
      <c r="S385" s="1"/>
      <c r="T385" s="1"/>
      <c r="U385" s="1"/>
      <c r="V385" s="1"/>
      <c r="W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row>
    <row r="386" ht="14.5" spans="1:167">
      <c r="A386" s="1"/>
      <c r="B386" s="1"/>
      <c r="C386" s="1"/>
      <c r="D386" s="1"/>
      <c r="E386" s="1"/>
      <c r="F386" s="1"/>
      <c r="G386" s="1"/>
      <c r="H386" s="1"/>
      <c r="I386" s="1"/>
      <c r="J386" s="1"/>
      <c r="K386" s="1"/>
      <c r="L386" s="1"/>
      <c r="M386" s="1"/>
      <c r="N386" s="1"/>
      <c r="O386" s="1"/>
      <c r="P386" s="1"/>
      <c r="Q386" s="1"/>
      <c r="R386" s="1"/>
      <c r="S386" s="1"/>
      <c r="T386" s="1"/>
      <c r="U386" s="1"/>
      <c r="V386" s="1"/>
      <c r="W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row>
    <row r="387" ht="14.5" spans="1:167">
      <c r="A387" s="1"/>
      <c r="B387" s="1"/>
      <c r="C387" s="1"/>
      <c r="D387" s="1"/>
      <c r="E387" s="1"/>
      <c r="F387" s="1"/>
      <c r="G387" s="1"/>
      <c r="H387" s="1"/>
      <c r="I387" s="1"/>
      <c r="J387" s="1"/>
      <c r="K387" s="1"/>
      <c r="L387" s="1"/>
      <c r="M387" s="1"/>
      <c r="N387" s="1"/>
      <c r="O387" s="1"/>
      <c r="P387" s="1"/>
      <c r="Q387" s="1"/>
      <c r="R387" s="1"/>
      <c r="S387" s="1"/>
      <c r="T387" s="1"/>
      <c r="U387" s="1"/>
      <c r="V387" s="1"/>
      <c r="W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row>
    <row r="388" ht="14.5" spans="1:167">
      <c r="A388" s="1"/>
      <c r="B388" s="1"/>
      <c r="C388" s="1"/>
      <c r="D388" s="1"/>
      <c r="E388" s="1"/>
      <c r="F388" s="1"/>
      <c r="G388" s="1"/>
      <c r="H388" s="1"/>
      <c r="I388" s="1"/>
      <c r="J388" s="1"/>
      <c r="K388" s="1"/>
      <c r="L388" s="1"/>
      <c r="M388" s="1"/>
      <c r="N388" s="1"/>
      <c r="O388" s="1"/>
      <c r="P388" s="1"/>
      <c r="Q388" s="1"/>
      <c r="R388" s="1"/>
      <c r="S388" s="1"/>
      <c r="T388" s="1"/>
      <c r="U388" s="1"/>
      <c r="V388" s="1"/>
      <c r="W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row>
    <row r="389" ht="14.5" spans="1:167">
      <c r="A389" s="1"/>
      <c r="B389" s="1"/>
      <c r="C389" s="1"/>
      <c r="D389" s="1"/>
      <c r="E389" s="1"/>
      <c r="F389" s="1"/>
      <c r="G389" s="1"/>
      <c r="H389" s="1"/>
      <c r="I389" s="1"/>
      <c r="J389" s="1"/>
      <c r="K389" s="1"/>
      <c r="L389" s="1"/>
      <c r="M389" s="1"/>
      <c r="N389" s="1"/>
      <c r="O389" s="1"/>
      <c r="P389" s="1"/>
      <c r="Q389" s="1"/>
      <c r="R389" s="1"/>
      <c r="S389" s="1"/>
      <c r="T389" s="1"/>
      <c r="U389" s="1"/>
      <c r="V389" s="1"/>
      <c r="W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row>
    <row r="390" ht="14.5" spans="1:167">
      <c r="A390" s="1"/>
      <c r="B390" s="1"/>
      <c r="C390" s="1"/>
      <c r="D390" s="1"/>
      <c r="E390" s="1"/>
      <c r="F390" s="1"/>
      <c r="G390" s="1"/>
      <c r="H390" s="1"/>
      <c r="I390" s="1"/>
      <c r="J390" s="1"/>
      <c r="K390" s="1"/>
      <c r="L390" s="1"/>
      <c r="M390" s="1"/>
      <c r="N390" s="1"/>
      <c r="O390" s="1"/>
      <c r="P390" s="1"/>
      <c r="Q390" s="1"/>
      <c r="R390" s="1"/>
      <c r="S390" s="1"/>
      <c r="T390" s="1"/>
      <c r="U390" s="1"/>
      <c r="V390" s="1"/>
      <c r="W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row>
    <row r="391" ht="14.5" spans="1:167">
      <c r="A391" s="1"/>
      <c r="B391" s="1"/>
      <c r="C391" s="1"/>
      <c r="D391" s="1"/>
      <c r="E391" s="1"/>
      <c r="F391" s="1"/>
      <c r="G391" s="1"/>
      <c r="H391" s="1"/>
      <c r="I391" s="1"/>
      <c r="J391" s="1"/>
      <c r="K391" s="1"/>
      <c r="L391" s="1"/>
      <c r="M391" s="1"/>
      <c r="N391" s="1"/>
      <c r="O391" s="1"/>
      <c r="P391" s="1"/>
      <c r="Q391" s="1"/>
      <c r="R391" s="1"/>
      <c r="S391" s="1"/>
      <c r="T391" s="1"/>
      <c r="U391" s="1"/>
      <c r="V391" s="1"/>
      <c r="W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row>
    <row r="392" ht="14.5" spans="1:167">
      <c r="A392" s="1"/>
      <c r="B392" s="1"/>
      <c r="C392" s="1"/>
      <c r="D392" s="1"/>
      <c r="E392" s="1"/>
      <c r="F392" s="1"/>
      <c r="G392" s="1"/>
      <c r="H392" s="1"/>
      <c r="I392" s="1"/>
      <c r="J392" s="1"/>
      <c r="K392" s="1"/>
      <c r="L392" s="1"/>
      <c r="M392" s="1"/>
      <c r="N392" s="1"/>
      <c r="O392" s="1"/>
      <c r="P392" s="1"/>
      <c r="Q392" s="1"/>
      <c r="R392" s="1"/>
      <c r="S392" s="1"/>
      <c r="T392" s="1"/>
      <c r="U392" s="1"/>
      <c r="V392" s="1"/>
      <c r="W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row>
    <row r="393" ht="14.5" spans="1:167">
      <c r="A393" s="1"/>
      <c r="B393" s="1"/>
      <c r="C393" s="1"/>
      <c r="D393" s="1"/>
      <c r="E393" s="1"/>
      <c r="F393" s="1"/>
      <c r="G393" s="1"/>
      <c r="H393" s="1"/>
      <c r="I393" s="1"/>
      <c r="J393" s="1"/>
      <c r="K393" s="1"/>
      <c r="L393" s="1"/>
      <c r="M393" s="1"/>
      <c r="N393" s="1"/>
      <c r="O393" s="1"/>
      <c r="P393" s="1"/>
      <c r="Q393" s="1"/>
      <c r="R393" s="1"/>
      <c r="S393" s="1"/>
      <c r="T393" s="1"/>
      <c r="U393" s="1"/>
      <c r="V393" s="1"/>
      <c r="W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row>
    <row r="394" ht="14.5" spans="1:167">
      <c r="A394" s="1"/>
      <c r="B394" s="1"/>
      <c r="C394" s="1"/>
      <c r="D394" s="1"/>
      <c r="E394" s="1"/>
      <c r="F394" s="1"/>
      <c r="G394" s="1"/>
      <c r="H394" s="1"/>
      <c r="I394" s="1"/>
      <c r="J394" s="1"/>
      <c r="K394" s="1"/>
      <c r="L394" s="1"/>
      <c r="M394" s="1"/>
      <c r="N394" s="1"/>
      <c r="O394" s="1"/>
      <c r="P394" s="1"/>
      <c r="Q394" s="1"/>
      <c r="R394" s="1"/>
      <c r="S394" s="1"/>
      <c r="T394" s="1"/>
      <c r="U394" s="1"/>
      <c r="V394" s="1"/>
      <c r="W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row>
    <row r="395" ht="14.5" spans="1:167">
      <c r="A395" s="1"/>
      <c r="B395" s="1"/>
      <c r="C395" s="1"/>
      <c r="D395" s="1"/>
      <c r="E395" s="1"/>
      <c r="F395" s="1"/>
      <c r="G395" s="1"/>
      <c r="H395" s="1"/>
      <c r="I395" s="1"/>
      <c r="J395" s="1"/>
      <c r="K395" s="1"/>
      <c r="L395" s="1"/>
      <c r="M395" s="1"/>
      <c r="N395" s="1"/>
      <c r="O395" s="1"/>
      <c r="P395" s="1"/>
      <c r="Q395" s="1"/>
      <c r="R395" s="1"/>
      <c r="S395" s="1"/>
      <c r="T395" s="1"/>
      <c r="U395" s="1"/>
      <c r="V395" s="1"/>
      <c r="W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row>
    <row r="396" ht="14.5" spans="1:167">
      <c r="A396" s="1"/>
      <c r="B396" s="1"/>
      <c r="C396" s="1"/>
      <c r="D396" s="1"/>
      <c r="E396" s="1"/>
      <c r="F396" s="1"/>
      <c r="G396" s="1"/>
      <c r="H396" s="1"/>
      <c r="I396" s="1"/>
      <c r="J396" s="1"/>
      <c r="K396" s="1"/>
      <c r="L396" s="1"/>
      <c r="M396" s="1"/>
      <c r="N396" s="1"/>
      <c r="O396" s="1"/>
      <c r="P396" s="1"/>
      <c r="Q396" s="1"/>
      <c r="R396" s="1"/>
      <c r="S396" s="1"/>
      <c r="T396" s="1"/>
      <c r="U396" s="1"/>
      <c r="V396" s="1"/>
      <c r="W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row>
    <row r="397" ht="14.5" spans="1:167">
      <c r="A397" s="1"/>
      <c r="B397" s="1"/>
      <c r="C397" s="1"/>
      <c r="D397" s="1"/>
      <c r="E397" s="1"/>
      <c r="F397" s="1"/>
      <c r="G397" s="1"/>
      <c r="H397" s="1"/>
      <c r="I397" s="1"/>
      <c r="J397" s="1"/>
      <c r="K397" s="1"/>
      <c r="L397" s="1"/>
      <c r="M397" s="1"/>
      <c r="N397" s="1"/>
      <c r="O397" s="1"/>
      <c r="P397" s="1"/>
      <c r="Q397" s="1"/>
      <c r="R397" s="1"/>
      <c r="S397" s="1"/>
      <c r="T397" s="1"/>
      <c r="U397" s="1"/>
      <c r="V397" s="1"/>
      <c r="W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row>
    <row r="398" ht="14.5" spans="1:167">
      <c r="A398" s="1"/>
      <c r="B398" s="1"/>
      <c r="C398" s="1"/>
      <c r="D398" s="1"/>
      <c r="E398" s="1"/>
      <c r="F398" s="1"/>
      <c r="G398" s="1"/>
      <c r="H398" s="1"/>
      <c r="I398" s="1"/>
      <c r="J398" s="1"/>
      <c r="K398" s="1"/>
      <c r="L398" s="1"/>
      <c r="M398" s="1"/>
      <c r="N398" s="1"/>
      <c r="O398" s="1"/>
      <c r="P398" s="1"/>
      <c r="Q398" s="1"/>
      <c r="R398" s="1"/>
      <c r="S398" s="1"/>
      <c r="T398" s="1"/>
      <c r="U398" s="1"/>
      <c r="V398" s="1"/>
      <c r="W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row>
    <row r="399" ht="14.5" spans="1:167">
      <c r="A399" s="1"/>
      <c r="B399" s="1"/>
      <c r="C399" s="1"/>
      <c r="D399" s="1"/>
      <c r="E399" s="1"/>
      <c r="F399" s="1"/>
      <c r="G399" s="1"/>
      <c r="H399" s="1"/>
      <c r="I399" s="1"/>
      <c r="J399" s="1"/>
      <c r="K399" s="1"/>
      <c r="L399" s="1"/>
      <c r="M399" s="1"/>
      <c r="N399" s="1"/>
      <c r="O399" s="1"/>
      <c r="P399" s="1"/>
      <c r="Q399" s="1"/>
      <c r="R399" s="1"/>
      <c r="S399" s="1"/>
      <c r="T399" s="1"/>
      <c r="U399" s="1"/>
      <c r="V399" s="1"/>
      <c r="W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row>
    <row r="400" ht="14.5" spans="1:167">
      <c r="A400" s="1"/>
      <c r="B400" s="1"/>
      <c r="C400" s="1"/>
      <c r="D400" s="1"/>
      <c r="E400" s="1"/>
      <c r="F400" s="1"/>
      <c r="G400" s="1"/>
      <c r="H400" s="1"/>
      <c r="I400" s="1"/>
      <c r="J400" s="1"/>
      <c r="K400" s="1"/>
      <c r="L400" s="1"/>
      <c r="M400" s="1"/>
      <c r="N400" s="1"/>
      <c r="O400" s="1"/>
      <c r="P400" s="1"/>
      <c r="Q400" s="1"/>
      <c r="R400" s="1"/>
      <c r="S400" s="1"/>
      <c r="T400" s="1"/>
      <c r="U400" s="1"/>
      <c r="V400" s="1"/>
      <c r="W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row>
    <row r="401" ht="14.5" spans="1:167">
      <c r="A401" s="1"/>
      <c r="B401" s="1"/>
      <c r="C401" s="1"/>
      <c r="D401" s="1"/>
      <c r="E401" s="1"/>
      <c r="F401" s="1"/>
      <c r="G401" s="1"/>
      <c r="H401" s="1"/>
      <c r="I401" s="1"/>
      <c r="J401" s="1"/>
      <c r="K401" s="1"/>
      <c r="L401" s="1"/>
      <c r="M401" s="1"/>
      <c r="N401" s="1"/>
      <c r="O401" s="1"/>
      <c r="P401" s="1"/>
      <c r="Q401" s="1"/>
      <c r="R401" s="1"/>
      <c r="S401" s="1"/>
      <c r="T401" s="1"/>
      <c r="U401" s="1"/>
      <c r="V401" s="1"/>
      <c r="W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row>
    <row r="402" ht="14.5" spans="1:167">
      <c r="A402" s="1"/>
      <c r="B402" s="1"/>
      <c r="C402" s="1"/>
      <c r="D402" s="1"/>
      <c r="E402" s="1"/>
      <c r="F402" s="1"/>
      <c r="G402" s="1"/>
      <c r="H402" s="1"/>
      <c r="I402" s="1"/>
      <c r="J402" s="1"/>
      <c r="K402" s="1"/>
      <c r="L402" s="1"/>
      <c r="M402" s="1"/>
      <c r="N402" s="1"/>
      <c r="O402" s="1"/>
      <c r="P402" s="1"/>
      <c r="Q402" s="1"/>
      <c r="R402" s="1"/>
      <c r="S402" s="1"/>
      <c r="T402" s="1"/>
      <c r="U402" s="1"/>
      <c r="V402" s="1"/>
      <c r="W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row>
    <row r="403" ht="14.5" spans="1:167">
      <c r="A403" s="1"/>
      <c r="B403" s="1"/>
      <c r="C403" s="1"/>
      <c r="D403" s="1"/>
      <c r="E403" s="1"/>
      <c r="F403" s="1"/>
      <c r="G403" s="1"/>
      <c r="H403" s="1"/>
      <c r="I403" s="1"/>
      <c r="J403" s="1"/>
      <c r="K403" s="1"/>
      <c r="L403" s="1"/>
      <c r="M403" s="1"/>
      <c r="N403" s="1"/>
      <c r="O403" s="1"/>
      <c r="P403" s="1"/>
      <c r="Q403" s="1"/>
      <c r="R403" s="1"/>
      <c r="S403" s="1"/>
      <c r="T403" s="1"/>
      <c r="U403" s="1"/>
      <c r="V403" s="1"/>
      <c r="W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row>
    <row r="404" ht="14.5" spans="1:167">
      <c r="A404" s="1"/>
      <c r="B404" s="1"/>
      <c r="C404" s="1"/>
      <c r="D404" s="1"/>
      <c r="E404" s="1"/>
      <c r="F404" s="1"/>
      <c r="G404" s="1"/>
      <c r="H404" s="1"/>
      <c r="I404" s="1"/>
      <c r="J404" s="1"/>
      <c r="K404" s="1"/>
      <c r="L404" s="1"/>
      <c r="M404" s="1"/>
      <c r="N404" s="1"/>
      <c r="O404" s="1"/>
      <c r="P404" s="1"/>
      <c r="Q404" s="1"/>
      <c r="R404" s="1"/>
      <c r="S404" s="1"/>
      <c r="T404" s="1"/>
      <c r="U404" s="1"/>
      <c r="V404" s="1"/>
      <c r="W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row>
    <row r="405" ht="14.5" spans="1:167">
      <c r="A405" s="1"/>
      <c r="B405" s="1"/>
      <c r="C405" s="1"/>
      <c r="D405" s="1"/>
      <c r="E405" s="1"/>
      <c r="F405" s="1"/>
      <c r="G405" s="1"/>
      <c r="H405" s="1"/>
      <c r="I405" s="1"/>
      <c r="J405" s="1"/>
      <c r="K405" s="1"/>
      <c r="L405" s="1"/>
      <c r="M405" s="1"/>
      <c r="N405" s="1"/>
      <c r="O405" s="1"/>
      <c r="P405" s="1"/>
      <c r="Q405" s="1"/>
      <c r="R405" s="1"/>
      <c r="S405" s="1"/>
      <c r="T405" s="1"/>
      <c r="U405" s="1"/>
      <c r="V405" s="1"/>
      <c r="W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row>
    <row r="406" ht="14.5" spans="1:167">
      <c r="A406" s="1"/>
      <c r="B406" s="1"/>
      <c r="C406" s="1"/>
      <c r="D406" s="1"/>
      <c r="E406" s="1"/>
      <c r="F406" s="1"/>
      <c r="G406" s="1"/>
      <c r="H406" s="1"/>
      <c r="I406" s="1"/>
      <c r="J406" s="1"/>
      <c r="K406" s="1"/>
      <c r="L406" s="1"/>
      <c r="M406" s="1"/>
      <c r="N406" s="1"/>
      <c r="O406" s="1"/>
      <c r="P406" s="1"/>
      <c r="Q406" s="1"/>
      <c r="R406" s="1"/>
      <c r="S406" s="1"/>
      <c r="T406" s="1"/>
      <c r="U406" s="1"/>
      <c r="V406" s="1"/>
      <c r="W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row>
    <row r="407" ht="14.5" spans="1:167">
      <c r="A407" s="1"/>
      <c r="B407" s="1"/>
      <c r="C407" s="1"/>
      <c r="D407" s="1"/>
      <c r="E407" s="1"/>
      <c r="F407" s="1"/>
      <c r="G407" s="1"/>
      <c r="H407" s="1"/>
      <c r="I407" s="1"/>
      <c r="J407" s="1"/>
      <c r="K407" s="1"/>
      <c r="L407" s="1"/>
      <c r="M407" s="1"/>
      <c r="N407" s="1"/>
      <c r="O407" s="1"/>
      <c r="P407" s="1"/>
      <c r="Q407" s="1"/>
      <c r="R407" s="1"/>
      <c r="S407" s="1"/>
      <c r="T407" s="1"/>
      <c r="U407" s="1"/>
      <c r="V407" s="1"/>
      <c r="W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row>
  </sheetData>
  <mergeCells count="2597">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 ref="A71:B71"/>
    <mergeCell ref="Y71:Z71"/>
    <mergeCell ref="AW71:AX71"/>
    <mergeCell ref="BU71:BV71"/>
    <mergeCell ref="CS71:CT71"/>
    <mergeCell ref="DQ71:DR71"/>
    <mergeCell ref="EO71:EP71"/>
    <mergeCell ref="A72:B72"/>
    <mergeCell ref="Y72:Z72"/>
    <mergeCell ref="AW72:AX72"/>
    <mergeCell ref="BU72:BV72"/>
    <mergeCell ref="CS72:CT72"/>
    <mergeCell ref="DQ72:DR72"/>
    <mergeCell ref="EO72:EP72"/>
    <mergeCell ref="A73:B73"/>
    <mergeCell ref="Y73:Z73"/>
    <mergeCell ref="AW73:AX73"/>
    <mergeCell ref="BU73:BV73"/>
    <mergeCell ref="CS73:CT73"/>
    <mergeCell ref="DQ73:DR73"/>
    <mergeCell ref="EO73:EP73"/>
    <mergeCell ref="A74:B74"/>
    <mergeCell ref="Y74:Z74"/>
    <mergeCell ref="AW74:AX74"/>
    <mergeCell ref="BU74:BV74"/>
    <mergeCell ref="CS74:CT74"/>
    <mergeCell ref="DQ74:DR74"/>
    <mergeCell ref="EO74:EP74"/>
    <mergeCell ref="A75:B75"/>
    <mergeCell ref="Y75:Z75"/>
    <mergeCell ref="AW75:AX75"/>
    <mergeCell ref="BU75:BV75"/>
    <mergeCell ref="CS75:CT75"/>
    <mergeCell ref="DQ75:DR75"/>
    <mergeCell ref="EO75:EP75"/>
    <mergeCell ref="A76:B76"/>
    <mergeCell ref="Y76:Z76"/>
    <mergeCell ref="AW76:AX76"/>
    <mergeCell ref="BU76:BV76"/>
    <mergeCell ref="CS76:CT76"/>
    <mergeCell ref="DQ76:DR76"/>
    <mergeCell ref="EO76:EP76"/>
    <mergeCell ref="A77:B77"/>
    <mergeCell ref="Y77:Z77"/>
    <mergeCell ref="AW77:AX77"/>
    <mergeCell ref="BU77:BV77"/>
    <mergeCell ref="CS77:CT77"/>
    <mergeCell ref="DQ77:DR77"/>
    <mergeCell ref="EO77:EP77"/>
    <mergeCell ref="A78:B78"/>
    <mergeCell ref="Y78:Z78"/>
    <mergeCell ref="AW78:AX78"/>
    <mergeCell ref="BU78:BV78"/>
    <mergeCell ref="CS78:CT78"/>
    <mergeCell ref="DQ78:DR78"/>
    <mergeCell ref="EO78:EP78"/>
    <mergeCell ref="A79:B79"/>
    <mergeCell ref="Y79:Z79"/>
    <mergeCell ref="AW79:AX79"/>
    <mergeCell ref="BU79:BV79"/>
    <mergeCell ref="CS79:CT79"/>
    <mergeCell ref="DQ79:DR79"/>
    <mergeCell ref="EO79:EP79"/>
    <mergeCell ref="A80:B80"/>
    <mergeCell ref="Y80:Z80"/>
    <mergeCell ref="AW80:AX80"/>
    <mergeCell ref="BU80:BV80"/>
    <mergeCell ref="CS80:CT80"/>
    <mergeCell ref="DQ80:DR80"/>
    <mergeCell ref="EO80:EP80"/>
    <mergeCell ref="A81:B81"/>
    <mergeCell ref="Y81:Z81"/>
    <mergeCell ref="AW81:AX81"/>
    <mergeCell ref="BU81:BV81"/>
    <mergeCell ref="CS81:CT81"/>
    <mergeCell ref="DQ81:DR81"/>
    <mergeCell ref="EO81:EP81"/>
    <mergeCell ref="A82:B82"/>
    <mergeCell ref="Y82:Z82"/>
    <mergeCell ref="AW82:AX82"/>
    <mergeCell ref="BU82:BV82"/>
    <mergeCell ref="CS82:CT82"/>
    <mergeCell ref="DQ82:DR82"/>
    <mergeCell ref="EO82:EP82"/>
    <mergeCell ref="A83:B83"/>
    <mergeCell ref="Y83:Z83"/>
    <mergeCell ref="AW83:AX83"/>
    <mergeCell ref="BU83:BV83"/>
    <mergeCell ref="CS83:CT83"/>
    <mergeCell ref="DQ83:DR83"/>
    <mergeCell ref="EO83:EP83"/>
    <mergeCell ref="A84:B84"/>
    <mergeCell ref="Y84:Z84"/>
    <mergeCell ref="AW84:AX84"/>
    <mergeCell ref="BU84:BV84"/>
    <mergeCell ref="CS84:CT84"/>
    <mergeCell ref="DQ84:DR84"/>
    <mergeCell ref="EO84:EP84"/>
    <mergeCell ref="A85:B85"/>
    <mergeCell ref="Y85:Z85"/>
    <mergeCell ref="AW85:AX85"/>
    <mergeCell ref="BU85:BV85"/>
    <mergeCell ref="CS85:CT85"/>
    <mergeCell ref="DQ85:DR85"/>
    <mergeCell ref="EO85:EP85"/>
    <mergeCell ref="A86:B86"/>
    <mergeCell ref="Y86:Z86"/>
    <mergeCell ref="AW86:AX86"/>
    <mergeCell ref="BU86:BV86"/>
    <mergeCell ref="CS86:CT86"/>
    <mergeCell ref="DQ86:DR86"/>
    <mergeCell ref="EO86:EP86"/>
    <mergeCell ref="A87:B87"/>
    <mergeCell ref="Y87:Z87"/>
    <mergeCell ref="AW87:AX87"/>
    <mergeCell ref="BU87:BV87"/>
    <mergeCell ref="CS87:CT87"/>
    <mergeCell ref="DQ87:DR87"/>
    <mergeCell ref="EO87:EP87"/>
    <mergeCell ref="A88:B88"/>
    <mergeCell ref="Y88:Z88"/>
    <mergeCell ref="AW88:AX88"/>
    <mergeCell ref="BU88:BV88"/>
    <mergeCell ref="CS88:CT88"/>
    <mergeCell ref="DQ88:DR88"/>
    <mergeCell ref="EO88:EP88"/>
    <mergeCell ref="A89:B89"/>
    <mergeCell ref="Y89:Z89"/>
    <mergeCell ref="AW89:AX89"/>
    <mergeCell ref="BU89:BV89"/>
    <mergeCell ref="CS89:CT89"/>
    <mergeCell ref="DQ89:DR89"/>
    <mergeCell ref="EO89:EP89"/>
    <mergeCell ref="A90:B90"/>
    <mergeCell ref="Y90:Z90"/>
    <mergeCell ref="AW90:AX90"/>
    <mergeCell ref="BU90:BV90"/>
    <mergeCell ref="CS90:CT90"/>
    <mergeCell ref="DQ90:DR90"/>
    <mergeCell ref="EO90:EP90"/>
    <mergeCell ref="A91:B91"/>
    <mergeCell ref="Y91:Z91"/>
    <mergeCell ref="AW91:AX91"/>
    <mergeCell ref="BU91:BV91"/>
    <mergeCell ref="CS91:CT91"/>
    <mergeCell ref="DQ91:DR91"/>
    <mergeCell ref="EO91:EP91"/>
    <mergeCell ref="A92:B92"/>
    <mergeCell ref="Y92:Z92"/>
    <mergeCell ref="AW92:AX92"/>
    <mergeCell ref="BU92:BV92"/>
    <mergeCell ref="CS92:CT92"/>
    <mergeCell ref="DQ92:DR92"/>
    <mergeCell ref="EO92:EP92"/>
    <mergeCell ref="A93:B93"/>
    <mergeCell ref="Y93:Z93"/>
    <mergeCell ref="AW93:AX93"/>
    <mergeCell ref="BU93:BV93"/>
    <mergeCell ref="CS93:CT93"/>
    <mergeCell ref="DQ93:DR93"/>
    <mergeCell ref="EO93:EP93"/>
    <mergeCell ref="A94:B94"/>
    <mergeCell ref="Y94:Z94"/>
    <mergeCell ref="AW94:AX94"/>
    <mergeCell ref="BU94:BV94"/>
    <mergeCell ref="CS94:CT94"/>
    <mergeCell ref="DQ94:DR94"/>
    <mergeCell ref="EO94:EP94"/>
    <mergeCell ref="A95:B95"/>
    <mergeCell ref="Y95:Z95"/>
    <mergeCell ref="AW95:AX95"/>
    <mergeCell ref="BU95:BV95"/>
    <mergeCell ref="CS95:CT95"/>
    <mergeCell ref="DQ95:DR95"/>
    <mergeCell ref="EO95:EP95"/>
    <mergeCell ref="A96:B96"/>
    <mergeCell ref="Y96:Z96"/>
    <mergeCell ref="AW96:AX96"/>
    <mergeCell ref="BU96:BV96"/>
    <mergeCell ref="CS96:CT96"/>
    <mergeCell ref="DQ96:DR96"/>
    <mergeCell ref="EO96:EP96"/>
    <mergeCell ref="A97:B97"/>
    <mergeCell ref="Y97:Z97"/>
    <mergeCell ref="AW97:AX97"/>
    <mergeCell ref="BU97:BV97"/>
    <mergeCell ref="CS97:CT97"/>
    <mergeCell ref="DQ97:DR97"/>
    <mergeCell ref="EO97:EP97"/>
    <mergeCell ref="A98:B98"/>
    <mergeCell ref="Y98:Z98"/>
    <mergeCell ref="AW98:AX98"/>
    <mergeCell ref="BU98:BV98"/>
    <mergeCell ref="CS98:CT98"/>
    <mergeCell ref="DQ98:DR98"/>
    <mergeCell ref="EO98:EP98"/>
    <mergeCell ref="A99:B99"/>
    <mergeCell ref="Y99:Z99"/>
    <mergeCell ref="AW99:AX99"/>
    <mergeCell ref="BU99:BV99"/>
    <mergeCell ref="CS99:CT99"/>
    <mergeCell ref="DQ99:DR99"/>
    <mergeCell ref="EO99:EP99"/>
    <mergeCell ref="A100:B100"/>
    <mergeCell ref="Y100:Z100"/>
    <mergeCell ref="AW100:AX100"/>
    <mergeCell ref="BU100:BV100"/>
    <mergeCell ref="CS100:CT100"/>
    <mergeCell ref="DQ100:DR100"/>
    <mergeCell ref="EO100:EP100"/>
    <mergeCell ref="A101:B101"/>
    <mergeCell ref="Y101:Z101"/>
    <mergeCell ref="AW101:AX101"/>
    <mergeCell ref="BU101:BV101"/>
    <mergeCell ref="CS101:CT101"/>
    <mergeCell ref="DQ101:DR101"/>
    <mergeCell ref="EO101:EP101"/>
    <mergeCell ref="A102:B102"/>
    <mergeCell ref="Y102:Z102"/>
    <mergeCell ref="AW102:AX102"/>
    <mergeCell ref="BU102:BV102"/>
    <mergeCell ref="CS102:CT102"/>
    <mergeCell ref="DQ102:DR102"/>
    <mergeCell ref="EO102:EP102"/>
    <mergeCell ref="A103:B103"/>
    <mergeCell ref="Y103:Z103"/>
    <mergeCell ref="AW103:AX103"/>
    <mergeCell ref="BU103:BV103"/>
    <mergeCell ref="CS103:CT103"/>
    <mergeCell ref="DQ103:DR103"/>
    <mergeCell ref="EO103:EP103"/>
    <mergeCell ref="A104:B104"/>
    <mergeCell ref="Y104:Z104"/>
    <mergeCell ref="AW104:AX104"/>
    <mergeCell ref="BU104:BV104"/>
    <mergeCell ref="CS104:CT104"/>
    <mergeCell ref="DQ104:DR104"/>
    <mergeCell ref="EO104:EP104"/>
    <mergeCell ref="A105:B105"/>
    <mergeCell ref="Y105:Z105"/>
    <mergeCell ref="AW105:AX105"/>
    <mergeCell ref="BU105:BV105"/>
    <mergeCell ref="CS105:CT105"/>
    <mergeCell ref="DQ105:DR105"/>
    <mergeCell ref="EO105:EP105"/>
    <mergeCell ref="A106:B106"/>
    <mergeCell ref="Y106:Z106"/>
    <mergeCell ref="AW106:AX106"/>
    <mergeCell ref="BU106:BV106"/>
    <mergeCell ref="CS106:CT106"/>
    <mergeCell ref="DQ106:DR106"/>
    <mergeCell ref="EO106:EP106"/>
    <mergeCell ref="A107:B107"/>
    <mergeCell ref="Y107:Z107"/>
    <mergeCell ref="AW107:AX107"/>
    <mergeCell ref="BU107:BV107"/>
    <mergeCell ref="CS107:CT107"/>
    <mergeCell ref="DQ107:DR107"/>
    <mergeCell ref="EO107:EP107"/>
    <mergeCell ref="A108:B108"/>
    <mergeCell ref="Y108:Z108"/>
    <mergeCell ref="AW108:AX108"/>
    <mergeCell ref="BU108:BV108"/>
    <mergeCell ref="CS108:CT108"/>
    <mergeCell ref="DQ108:DR108"/>
    <mergeCell ref="EO108:EP108"/>
    <mergeCell ref="A109:B109"/>
    <mergeCell ref="Y109:Z109"/>
    <mergeCell ref="AW109:AX109"/>
    <mergeCell ref="BU109:BV109"/>
    <mergeCell ref="CS109:CT109"/>
    <mergeCell ref="DQ109:DR109"/>
    <mergeCell ref="EO109:EP109"/>
    <mergeCell ref="A110:B110"/>
    <mergeCell ref="Y110:Z110"/>
    <mergeCell ref="AW110:AX110"/>
    <mergeCell ref="BU110:BV110"/>
    <mergeCell ref="CS110:CT110"/>
    <mergeCell ref="DQ110:DR110"/>
    <mergeCell ref="EO110:EP110"/>
    <mergeCell ref="A111:B111"/>
    <mergeCell ref="Y111:Z111"/>
    <mergeCell ref="AW111:AX111"/>
    <mergeCell ref="BU111:BV111"/>
    <mergeCell ref="CS111:CT111"/>
    <mergeCell ref="DQ111:DR111"/>
    <mergeCell ref="EO111:EP111"/>
    <mergeCell ref="A112:B112"/>
    <mergeCell ref="Y112:Z112"/>
    <mergeCell ref="AW112:AX112"/>
    <mergeCell ref="BU112:BV112"/>
    <mergeCell ref="CS112:CT112"/>
    <mergeCell ref="DQ112:DR112"/>
    <mergeCell ref="EO112:EP112"/>
    <mergeCell ref="A113:B113"/>
    <mergeCell ref="Y113:Z113"/>
    <mergeCell ref="AW113:AX113"/>
    <mergeCell ref="BU113:BV113"/>
    <mergeCell ref="CS113:CT113"/>
    <mergeCell ref="DQ113:DR113"/>
    <mergeCell ref="EO113:EP113"/>
    <mergeCell ref="A114:B114"/>
    <mergeCell ref="Y114:Z114"/>
    <mergeCell ref="AW114:AX114"/>
    <mergeCell ref="BU114:BV114"/>
    <mergeCell ref="CS114:CT114"/>
    <mergeCell ref="DQ114:DR114"/>
    <mergeCell ref="EO114:EP114"/>
    <mergeCell ref="A115:B115"/>
    <mergeCell ref="Y115:Z115"/>
    <mergeCell ref="AW115:AX115"/>
    <mergeCell ref="BU115:BV115"/>
    <mergeCell ref="CS115:CT115"/>
    <mergeCell ref="DQ115:DR115"/>
    <mergeCell ref="EO115:EP115"/>
    <mergeCell ref="A116:B116"/>
    <mergeCell ref="Y116:Z116"/>
    <mergeCell ref="AW116:AX116"/>
    <mergeCell ref="BU116:BV116"/>
    <mergeCell ref="CS116:CT116"/>
    <mergeCell ref="DQ116:DR116"/>
    <mergeCell ref="EO116:EP116"/>
    <mergeCell ref="A117:B117"/>
    <mergeCell ref="Y117:Z117"/>
    <mergeCell ref="AW117:AX117"/>
    <mergeCell ref="BU117:BV117"/>
    <mergeCell ref="CS117:CT117"/>
    <mergeCell ref="DQ117:DR117"/>
    <mergeCell ref="EO117:EP117"/>
    <mergeCell ref="A118:B118"/>
    <mergeCell ref="Y118:Z118"/>
    <mergeCell ref="AW118:AX118"/>
    <mergeCell ref="BU118:BV118"/>
    <mergeCell ref="CS118:CT118"/>
    <mergeCell ref="DQ118:DR118"/>
    <mergeCell ref="EO118:EP118"/>
    <mergeCell ref="A119:B119"/>
    <mergeCell ref="Y119:Z119"/>
    <mergeCell ref="AW119:AX119"/>
    <mergeCell ref="BU119:BV119"/>
    <mergeCell ref="CS119:CT119"/>
    <mergeCell ref="DQ119:DR119"/>
    <mergeCell ref="EO119:EP119"/>
    <mergeCell ref="A120:B120"/>
    <mergeCell ref="Y120:Z120"/>
    <mergeCell ref="AW120:AX120"/>
    <mergeCell ref="BU120:BV120"/>
    <mergeCell ref="CS120:CT120"/>
    <mergeCell ref="DQ120:DR120"/>
    <mergeCell ref="EO120:EP120"/>
    <mergeCell ref="A121:B121"/>
    <mergeCell ref="Y121:Z121"/>
    <mergeCell ref="AW121:AX121"/>
    <mergeCell ref="BU121:BV121"/>
    <mergeCell ref="CS121:CT121"/>
    <mergeCell ref="DQ121:DR121"/>
    <mergeCell ref="EO121:EP121"/>
    <mergeCell ref="A122:B122"/>
    <mergeCell ref="Y122:Z122"/>
    <mergeCell ref="AW122:AX122"/>
    <mergeCell ref="BU122:BV122"/>
    <mergeCell ref="CS122:CT122"/>
    <mergeCell ref="DQ122:DR122"/>
    <mergeCell ref="EO122:EP122"/>
    <mergeCell ref="A123:B123"/>
    <mergeCell ref="Y123:Z123"/>
    <mergeCell ref="AW123:AX123"/>
    <mergeCell ref="BU123:BV123"/>
    <mergeCell ref="CS123:CT123"/>
    <mergeCell ref="DQ123:DR123"/>
    <mergeCell ref="EO123:EP123"/>
    <mergeCell ref="A124:B124"/>
    <mergeCell ref="Y124:Z124"/>
    <mergeCell ref="AW124:AX124"/>
    <mergeCell ref="BU124:BV124"/>
    <mergeCell ref="CS124:CT124"/>
    <mergeCell ref="DQ124:DR124"/>
    <mergeCell ref="EO124:EP124"/>
    <mergeCell ref="A125:B125"/>
    <mergeCell ref="Y125:Z125"/>
    <mergeCell ref="AW125:AX125"/>
    <mergeCell ref="BU125:BV125"/>
    <mergeCell ref="CS125:CT125"/>
    <mergeCell ref="DQ125:DR125"/>
    <mergeCell ref="EO125:EP125"/>
    <mergeCell ref="A126:B126"/>
    <mergeCell ref="Y126:Z126"/>
    <mergeCell ref="AW126:AX126"/>
    <mergeCell ref="BU126:BV126"/>
    <mergeCell ref="CS126:CT126"/>
    <mergeCell ref="DQ126:DR126"/>
    <mergeCell ref="EO126:EP126"/>
    <mergeCell ref="A127:B127"/>
    <mergeCell ref="Y127:Z127"/>
    <mergeCell ref="AW127:AX127"/>
    <mergeCell ref="BU127:BV127"/>
    <mergeCell ref="CS127:CT127"/>
    <mergeCell ref="DQ127:DR127"/>
    <mergeCell ref="EO127:EP127"/>
    <mergeCell ref="A128:B128"/>
    <mergeCell ref="Y128:Z128"/>
    <mergeCell ref="AW128:AX128"/>
    <mergeCell ref="BU128:BV128"/>
    <mergeCell ref="CS128:CT128"/>
    <mergeCell ref="DQ128:DR128"/>
    <mergeCell ref="EO128:EP128"/>
    <mergeCell ref="A129:B129"/>
    <mergeCell ref="Y129:Z129"/>
    <mergeCell ref="AW129:AX129"/>
    <mergeCell ref="BU129:BV129"/>
    <mergeCell ref="CS129:CT129"/>
    <mergeCell ref="DQ129:DR129"/>
    <mergeCell ref="EO129:EP129"/>
    <mergeCell ref="A130:B130"/>
    <mergeCell ref="Y130:Z130"/>
    <mergeCell ref="AW130:AX130"/>
    <mergeCell ref="BU130:BV130"/>
    <mergeCell ref="CS130:CT130"/>
    <mergeCell ref="DQ130:DR130"/>
    <mergeCell ref="EO130:EP130"/>
    <mergeCell ref="A131:B131"/>
    <mergeCell ref="Y131:Z131"/>
    <mergeCell ref="AW131:AX131"/>
    <mergeCell ref="BU131:BV131"/>
    <mergeCell ref="CS131:CT131"/>
    <mergeCell ref="DQ131:DR131"/>
    <mergeCell ref="EO131:EP131"/>
    <mergeCell ref="A132:B132"/>
    <mergeCell ref="Y132:Z132"/>
    <mergeCell ref="AW132:AX132"/>
    <mergeCell ref="BU132:BV132"/>
    <mergeCell ref="CS132:CT132"/>
    <mergeCell ref="DQ132:DR132"/>
    <mergeCell ref="EO132:EP132"/>
    <mergeCell ref="A133:B133"/>
    <mergeCell ref="Y133:Z133"/>
    <mergeCell ref="AW133:AX133"/>
    <mergeCell ref="BU133:BV133"/>
    <mergeCell ref="CS133:CT133"/>
    <mergeCell ref="DQ133:DR133"/>
    <mergeCell ref="EO133:EP133"/>
    <mergeCell ref="A134:B134"/>
    <mergeCell ref="Y134:Z134"/>
    <mergeCell ref="AW134:AX134"/>
    <mergeCell ref="BU134:BV134"/>
    <mergeCell ref="CS134:CT134"/>
    <mergeCell ref="DQ134:DR134"/>
    <mergeCell ref="EO134:EP134"/>
    <mergeCell ref="A135:B135"/>
    <mergeCell ref="Y135:Z135"/>
    <mergeCell ref="AW135:AX135"/>
    <mergeCell ref="BU135:BV135"/>
    <mergeCell ref="CS135:CT135"/>
    <mergeCell ref="DQ135:DR135"/>
    <mergeCell ref="EO135:EP135"/>
    <mergeCell ref="A136:B136"/>
    <mergeCell ref="Y136:Z136"/>
    <mergeCell ref="AW136:AX136"/>
    <mergeCell ref="BU136:BV136"/>
    <mergeCell ref="CS136:CT136"/>
    <mergeCell ref="DQ136:DR136"/>
    <mergeCell ref="EO136:EP136"/>
    <mergeCell ref="A137:B137"/>
    <mergeCell ref="Y137:Z137"/>
    <mergeCell ref="AW137:AX137"/>
    <mergeCell ref="BU137:BV137"/>
    <mergeCell ref="CS137:CT137"/>
    <mergeCell ref="DQ137:DR137"/>
    <mergeCell ref="EO137:EP137"/>
    <mergeCell ref="A138:B138"/>
    <mergeCell ref="Y138:Z138"/>
    <mergeCell ref="AW138:AX138"/>
    <mergeCell ref="BU138:BV138"/>
    <mergeCell ref="CS138:CT138"/>
    <mergeCell ref="DQ138:DR138"/>
    <mergeCell ref="EO138:EP138"/>
    <mergeCell ref="A139:B139"/>
    <mergeCell ref="Y139:Z139"/>
    <mergeCell ref="AW139:AX139"/>
    <mergeCell ref="BU139:BV139"/>
    <mergeCell ref="CS139:CT139"/>
    <mergeCell ref="DQ139:DR139"/>
    <mergeCell ref="EO139:EP139"/>
    <mergeCell ref="A140:B140"/>
    <mergeCell ref="Y140:Z140"/>
    <mergeCell ref="AW140:AX140"/>
    <mergeCell ref="BU140:BV140"/>
    <mergeCell ref="CS140:CT140"/>
    <mergeCell ref="DQ140:DR140"/>
    <mergeCell ref="EO140:EP140"/>
    <mergeCell ref="A141:B141"/>
    <mergeCell ref="Y141:Z141"/>
    <mergeCell ref="AW141:AX141"/>
    <mergeCell ref="BU141:BV141"/>
    <mergeCell ref="CS141:CT141"/>
    <mergeCell ref="DQ141:DR141"/>
    <mergeCell ref="EO141:EP141"/>
    <mergeCell ref="A142:B142"/>
    <mergeCell ref="Y142:Z142"/>
    <mergeCell ref="AW142:AX142"/>
    <mergeCell ref="BU142:BV142"/>
    <mergeCell ref="CS142:CT142"/>
    <mergeCell ref="DQ142:DR142"/>
    <mergeCell ref="EO142:EP142"/>
    <mergeCell ref="A143:B143"/>
    <mergeCell ref="Y143:Z143"/>
    <mergeCell ref="AW143:AX143"/>
    <mergeCell ref="BU143:BV143"/>
    <mergeCell ref="CS143:CT143"/>
    <mergeCell ref="DQ143:DR143"/>
    <mergeCell ref="EO143:EP143"/>
    <mergeCell ref="A144:B144"/>
    <mergeCell ref="Y144:Z144"/>
    <mergeCell ref="AW144:AX144"/>
    <mergeCell ref="BU144:BV144"/>
    <mergeCell ref="CS144:CT144"/>
    <mergeCell ref="DQ144:DR144"/>
    <mergeCell ref="EO144:EP144"/>
    <mergeCell ref="A145:B145"/>
    <mergeCell ref="Y145:Z145"/>
    <mergeCell ref="AW145:AX145"/>
    <mergeCell ref="BU145:BV145"/>
    <mergeCell ref="CS145:CT145"/>
    <mergeCell ref="DQ145:DR145"/>
    <mergeCell ref="EO145:EP145"/>
    <mergeCell ref="A146:B146"/>
    <mergeCell ref="Y146:Z146"/>
    <mergeCell ref="AW146:AX146"/>
    <mergeCell ref="BU146:BV146"/>
    <mergeCell ref="CS146:CT146"/>
    <mergeCell ref="DQ146:DR146"/>
    <mergeCell ref="EO146:EP146"/>
    <mergeCell ref="A147:B147"/>
    <mergeCell ref="Y147:Z147"/>
    <mergeCell ref="AW147:AX147"/>
    <mergeCell ref="BU147:BV147"/>
    <mergeCell ref="CS147:CT147"/>
    <mergeCell ref="DQ147:DR147"/>
    <mergeCell ref="EO147:EP147"/>
    <mergeCell ref="A148:B148"/>
    <mergeCell ref="Y148:Z148"/>
    <mergeCell ref="AW148:AX148"/>
    <mergeCell ref="BU148:BV148"/>
    <mergeCell ref="CS148:CT148"/>
    <mergeCell ref="DQ148:DR148"/>
    <mergeCell ref="EO148:EP148"/>
    <mergeCell ref="A149:B149"/>
    <mergeCell ref="Y149:Z149"/>
    <mergeCell ref="AW149:AX149"/>
    <mergeCell ref="BU149:BV149"/>
    <mergeCell ref="CS149:CT149"/>
    <mergeCell ref="DQ149:DR149"/>
    <mergeCell ref="EO149:EP149"/>
    <mergeCell ref="A150:B150"/>
    <mergeCell ref="Y150:Z150"/>
    <mergeCell ref="AW150:AX150"/>
    <mergeCell ref="BU150:BV150"/>
    <mergeCell ref="CS150:CT150"/>
    <mergeCell ref="DQ150:DR150"/>
    <mergeCell ref="EO150:EP150"/>
    <mergeCell ref="A151:B151"/>
    <mergeCell ref="Y151:Z151"/>
    <mergeCell ref="AW151:AX151"/>
    <mergeCell ref="BU151:BV151"/>
    <mergeCell ref="CS151:CT151"/>
    <mergeCell ref="DQ151:DR151"/>
    <mergeCell ref="EO151:EP151"/>
    <mergeCell ref="A152:B152"/>
    <mergeCell ref="Y152:Z152"/>
    <mergeCell ref="AW152:AX152"/>
    <mergeCell ref="BU152:BV152"/>
    <mergeCell ref="CS152:CT152"/>
    <mergeCell ref="DQ152:DR152"/>
    <mergeCell ref="EO152:EP152"/>
    <mergeCell ref="A153:B153"/>
    <mergeCell ref="Y153:Z153"/>
    <mergeCell ref="AW153:AX153"/>
    <mergeCell ref="BU153:BV153"/>
    <mergeCell ref="CS153:CT153"/>
    <mergeCell ref="DQ153:DR153"/>
    <mergeCell ref="EO153:EP153"/>
    <mergeCell ref="A154:B154"/>
    <mergeCell ref="Y154:Z154"/>
    <mergeCell ref="AW154:AX154"/>
    <mergeCell ref="BU154:BV154"/>
    <mergeCell ref="CS154:CT154"/>
    <mergeCell ref="DQ154:DR154"/>
    <mergeCell ref="EO154:EP154"/>
    <mergeCell ref="A155:B155"/>
    <mergeCell ref="Y155:Z155"/>
    <mergeCell ref="AW155:AX155"/>
    <mergeCell ref="BU155:BV155"/>
    <mergeCell ref="CS155:CT155"/>
    <mergeCell ref="DQ155:DR155"/>
    <mergeCell ref="EO155:EP155"/>
    <mergeCell ref="A156:B156"/>
    <mergeCell ref="Y156:Z156"/>
    <mergeCell ref="AW156:AX156"/>
    <mergeCell ref="BU156:BV156"/>
    <mergeCell ref="CS156:CT156"/>
    <mergeCell ref="DQ156:DR156"/>
    <mergeCell ref="EO156:EP156"/>
    <mergeCell ref="A157:B157"/>
    <mergeCell ref="Y157:Z157"/>
    <mergeCell ref="AW157:AX157"/>
    <mergeCell ref="BU157:BV157"/>
    <mergeCell ref="CS157:CT157"/>
    <mergeCell ref="DQ157:DR157"/>
    <mergeCell ref="EO157:EP157"/>
    <mergeCell ref="A158:B158"/>
    <mergeCell ref="Y158:Z158"/>
    <mergeCell ref="AW158:AX158"/>
    <mergeCell ref="BU158:BV158"/>
    <mergeCell ref="CS158:CT158"/>
    <mergeCell ref="DQ158:DR158"/>
    <mergeCell ref="EO158:EP158"/>
    <mergeCell ref="A159:B159"/>
    <mergeCell ref="Y159:Z159"/>
    <mergeCell ref="AW159:AX159"/>
    <mergeCell ref="BU159:BV159"/>
    <mergeCell ref="CS159:CT159"/>
    <mergeCell ref="DQ159:DR159"/>
    <mergeCell ref="EO159:EP159"/>
    <mergeCell ref="A160:B160"/>
    <mergeCell ref="Y160:Z160"/>
    <mergeCell ref="AW160:AX160"/>
    <mergeCell ref="BU160:BV160"/>
    <mergeCell ref="CS160:CT160"/>
    <mergeCell ref="DQ160:DR160"/>
    <mergeCell ref="EO160:EP160"/>
    <mergeCell ref="A161:B161"/>
    <mergeCell ref="Y161:Z161"/>
    <mergeCell ref="AW161:AX161"/>
    <mergeCell ref="BU161:BV161"/>
    <mergeCell ref="CS161:CT161"/>
    <mergeCell ref="DQ161:DR161"/>
    <mergeCell ref="EO161:EP161"/>
    <mergeCell ref="A162:B162"/>
    <mergeCell ref="Y162:Z162"/>
    <mergeCell ref="AW162:AX162"/>
    <mergeCell ref="BU162:BV162"/>
    <mergeCell ref="CS162:CT162"/>
    <mergeCell ref="DQ162:DR162"/>
    <mergeCell ref="EO162:EP162"/>
    <mergeCell ref="A163:B163"/>
    <mergeCell ref="Y163:Z163"/>
    <mergeCell ref="AW163:AX163"/>
    <mergeCell ref="BU163:BV163"/>
    <mergeCell ref="CS163:CT163"/>
    <mergeCell ref="DQ163:DR163"/>
    <mergeCell ref="EO163:EP163"/>
    <mergeCell ref="A164:B164"/>
    <mergeCell ref="Y164:Z164"/>
    <mergeCell ref="AW164:AX164"/>
    <mergeCell ref="BU164:BV164"/>
    <mergeCell ref="CS164:CT164"/>
    <mergeCell ref="DQ164:DR164"/>
    <mergeCell ref="EO164:EP164"/>
    <mergeCell ref="A165:B165"/>
    <mergeCell ref="Y165:Z165"/>
    <mergeCell ref="AW165:AX165"/>
    <mergeCell ref="BU165:BV165"/>
    <mergeCell ref="CS165:CT165"/>
    <mergeCell ref="DQ165:DR165"/>
    <mergeCell ref="EO165:EP165"/>
    <mergeCell ref="A166:B166"/>
    <mergeCell ref="Y166:Z166"/>
    <mergeCell ref="AW166:AX166"/>
    <mergeCell ref="BU166:BV166"/>
    <mergeCell ref="CS166:CT166"/>
    <mergeCell ref="DQ166:DR166"/>
    <mergeCell ref="EO166:EP166"/>
    <mergeCell ref="A167:B167"/>
    <mergeCell ref="Y167:Z167"/>
    <mergeCell ref="AW167:AX167"/>
    <mergeCell ref="BU167:BV167"/>
    <mergeCell ref="CS167:CT167"/>
    <mergeCell ref="DQ167:DR167"/>
    <mergeCell ref="EO167:EP167"/>
    <mergeCell ref="A168:B168"/>
    <mergeCell ref="Y168:Z168"/>
    <mergeCell ref="AW168:AX168"/>
    <mergeCell ref="BU168:BV168"/>
    <mergeCell ref="CS168:CT168"/>
    <mergeCell ref="DQ168:DR168"/>
    <mergeCell ref="EO168:EP168"/>
    <mergeCell ref="A169:B169"/>
    <mergeCell ref="Y169:Z169"/>
    <mergeCell ref="AW169:AX169"/>
    <mergeCell ref="BU169:BV169"/>
    <mergeCell ref="CS169:CT169"/>
    <mergeCell ref="DQ169:DR169"/>
    <mergeCell ref="EO169:EP169"/>
    <mergeCell ref="A170:B170"/>
    <mergeCell ref="Y170:Z170"/>
    <mergeCell ref="AW170:AX170"/>
    <mergeCell ref="BU170:BV170"/>
    <mergeCell ref="CS170:CT170"/>
    <mergeCell ref="DQ170:DR170"/>
    <mergeCell ref="EO170:EP170"/>
    <mergeCell ref="A171:B171"/>
    <mergeCell ref="Y171:Z171"/>
    <mergeCell ref="AW171:AX171"/>
    <mergeCell ref="BU171:BV171"/>
    <mergeCell ref="CS171:CT171"/>
    <mergeCell ref="DQ171:DR171"/>
    <mergeCell ref="EO171:EP171"/>
    <mergeCell ref="A172:B172"/>
    <mergeCell ref="Y172:Z172"/>
    <mergeCell ref="AW172:AX172"/>
    <mergeCell ref="BU172:BV172"/>
    <mergeCell ref="CS172:CT172"/>
    <mergeCell ref="DQ172:DR172"/>
    <mergeCell ref="EO172:EP172"/>
    <mergeCell ref="A173:B173"/>
    <mergeCell ref="Y173:Z173"/>
    <mergeCell ref="AW173:AX173"/>
    <mergeCell ref="BU173:BV173"/>
    <mergeCell ref="CS173:CT173"/>
    <mergeCell ref="DQ173:DR173"/>
    <mergeCell ref="EO173:EP173"/>
    <mergeCell ref="A174:B174"/>
    <mergeCell ref="Y174:Z174"/>
    <mergeCell ref="AW174:AX174"/>
    <mergeCell ref="BU174:BV174"/>
    <mergeCell ref="CS174:CT174"/>
    <mergeCell ref="DQ174:DR174"/>
    <mergeCell ref="EO174:EP174"/>
    <mergeCell ref="A175:B175"/>
    <mergeCell ref="Y175:Z175"/>
    <mergeCell ref="AW175:AX175"/>
    <mergeCell ref="BU175:BV175"/>
    <mergeCell ref="CS175:CT175"/>
    <mergeCell ref="DQ175:DR175"/>
    <mergeCell ref="EO175:EP175"/>
    <mergeCell ref="A176:B176"/>
    <mergeCell ref="Y176:Z176"/>
    <mergeCell ref="AW176:AX176"/>
    <mergeCell ref="BU176:BV176"/>
    <mergeCell ref="CS176:CT176"/>
    <mergeCell ref="DQ176:DR176"/>
    <mergeCell ref="EO176:EP176"/>
    <mergeCell ref="A177:B177"/>
    <mergeCell ref="Y177:Z177"/>
    <mergeCell ref="AW177:AX177"/>
    <mergeCell ref="BU177:BV177"/>
    <mergeCell ref="CS177:CT177"/>
    <mergeCell ref="DQ177:DR177"/>
    <mergeCell ref="EO177:EP177"/>
    <mergeCell ref="A178:B178"/>
    <mergeCell ref="Y178:Z178"/>
    <mergeCell ref="AW178:AX178"/>
    <mergeCell ref="BU178:BV178"/>
    <mergeCell ref="CS178:CT178"/>
    <mergeCell ref="DQ178:DR178"/>
    <mergeCell ref="EO178:EP178"/>
    <mergeCell ref="A179:B179"/>
    <mergeCell ref="Y179:Z179"/>
    <mergeCell ref="AW179:AX179"/>
    <mergeCell ref="BU179:BV179"/>
    <mergeCell ref="CS179:CT179"/>
    <mergeCell ref="DQ179:DR179"/>
    <mergeCell ref="EO179:EP179"/>
    <mergeCell ref="A180:B180"/>
    <mergeCell ref="Y180:Z180"/>
    <mergeCell ref="AW180:AX180"/>
    <mergeCell ref="BU180:BV180"/>
    <mergeCell ref="CS180:CT180"/>
    <mergeCell ref="DQ180:DR180"/>
    <mergeCell ref="EO180:EP180"/>
    <mergeCell ref="A181:B181"/>
    <mergeCell ref="Y181:Z181"/>
    <mergeCell ref="AW181:AX181"/>
    <mergeCell ref="BU181:BV181"/>
    <mergeCell ref="CS181:CT181"/>
    <mergeCell ref="DQ181:DR181"/>
    <mergeCell ref="EO181:EP181"/>
    <mergeCell ref="A182:B182"/>
    <mergeCell ref="Y182:Z182"/>
    <mergeCell ref="AW182:AX182"/>
    <mergeCell ref="BU182:BV182"/>
    <mergeCell ref="CS182:CT182"/>
    <mergeCell ref="DQ182:DR182"/>
    <mergeCell ref="EO182:EP182"/>
    <mergeCell ref="A183:B183"/>
    <mergeCell ref="Y183:Z183"/>
    <mergeCell ref="AW183:AX183"/>
    <mergeCell ref="BU183:BV183"/>
    <mergeCell ref="CS183:CT183"/>
    <mergeCell ref="DQ183:DR183"/>
    <mergeCell ref="EO183:EP183"/>
    <mergeCell ref="A184:B184"/>
    <mergeCell ref="Y184:Z184"/>
    <mergeCell ref="AW184:AX184"/>
    <mergeCell ref="BU184:BV184"/>
    <mergeCell ref="CS184:CT184"/>
    <mergeCell ref="DQ184:DR184"/>
    <mergeCell ref="EO184:EP184"/>
    <mergeCell ref="A185:B185"/>
    <mergeCell ref="Y185:Z185"/>
    <mergeCell ref="AW185:AX185"/>
    <mergeCell ref="BU185:BV185"/>
    <mergeCell ref="CS185:CT185"/>
    <mergeCell ref="DQ185:DR185"/>
    <mergeCell ref="EO185:EP185"/>
    <mergeCell ref="A186:B186"/>
    <mergeCell ref="Y186:Z186"/>
    <mergeCell ref="AW186:AX186"/>
    <mergeCell ref="BU186:BV186"/>
    <mergeCell ref="CS186:CT186"/>
    <mergeCell ref="DQ186:DR186"/>
    <mergeCell ref="EO186:EP186"/>
    <mergeCell ref="A187:B187"/>
    <mergeCell ref="Y187:Z187"/>
    <mergeCell ref="AW187:AX187"/>
    <mergeCell ref="BU187:BV187"/>
    <mergeCell ref="CS187:CT187"/>
    <mergeCell ref="DQ187:DR187"/>
    <mergeCell ref="EO187:EP187"/>
    <mergeCell ref="A188:B188"/>
    <mergeCell ref="Y188:Z188"/>
    <mergeCell ref="AW188:AX188"/>
    <mergeCell ref="BU188:BV188"/>
    <mergeCell ref="CS188:CT188"/>
    <mergeCell ref="DQ188:DR188"/>
    <mergeCell ref="EO188:EP188"/>
    <mergeCell ref="A189:B189"/>
    <mergeCell ref="Y189:Z189"/>
    <mergeCell ref="AW189:AX189"/>
    <mergeCell ref="BU189:BV189"/>
    <mergeCell ref="CS189:CT189"/>
    <mergeCell ref="DQ189:DR189"/>
    <mergeCell ref="EO189:EP189"/>
    <mergeCell ref="A190:B190"/>
    <mergeCell ref="Y190:Z190"/>
    <mergeCell ref="AW190:AX190"/>
    <mergeCell ref="BU190:BV190"/>
    <mergeCell ref="CS190:CT190"/>
    <mergeCell ref="DQ190:DR190"/>
    <mergeCell ref="EO190:EP190"/>
    <mergeCell ref="A191:B191"/>
    <mergeCell ref="Y191:Z191"/>
    <mergeCell ref="AW191:AX191"/>
    <mergeCell ref="BU191:BV191"/>
    <mergeCell ref="CS191:CT191"/>
    <mergeCell ref="DQ191:DR191"/>
    <mergeCell ref="EO191:EP191"/>
    <mergeCell ref="A192:B192"/>
    <mergeCell ref="Y192:Z192"/>
    <mergeCell ref="AW192:AX192"/>
    <mergeCell ref="BU192:BV192"/>
    <mergeCell ref="CS192:CT192"/>
    <mergeCell ref="DQ192:DR192"/>
    <mergeCell ref="EO192:EP192"/>
    <mergeCell ref="A193:B193"/>
    <mergeCell ref="Y193:Z193"/>
    <mergeCell ref="AW193:AX193"/>
    <mergeCell ref="BU193:BV193"/>
    <mergeCell ref="CS193:CT193"/>
    <mergeCell ref="DQ193:DR193"/>
    <mergeCell ref="EO193:EP193"/>
    <mergeCell ref="A194:B194"/>
    <mergeCell ref="Y194:Z194"/>
    <mergeCell ref="AW194:AX194"/>
    <mergeCell ref="BU194:BV194"/>
    <mergeCell ref="CS194:CT194"/>
    <mergeCell ref="DQ194:DR194"/>
    <mergeCell ref="EO194:EP194"/>
    <mergeCell ref="A195:B195"/>
    <mergeCell ref="Y195:Z195"/>
    <mergeCell ref="AW195:AX195"/>
    <mergeCell ref="BU195:BV195"/>
    <mergeCell ref="CS195:CT195"/>
    <mergeCell ref="DQ195:DR195"/>
    <mergeCell ref="EO195:EP195"/>
    <mergeCell ref="A196:B196"/>
    <mergeCell ref="Y196:Z196"/>
    <mergeCell ref="AW196:AX196"/>
    <mergeCell ref="BU196:BV196"/>
    <mergeCell ref="CS196:CT196"/>
    <mergeCell ref="DQ196:DR196"/>
    <mergeCell ref="EO196:EP196"/>
    <mergeCell ref="A197:B197"/>
    <mergeCell ref="Y197:Z197"/>
    <mergeCell ref="AW197:AX197"/>
    <mergeCell ref="BU197:BV197"/>
    <mergeCell ref="CS197:CT197"/>
    <mergeCell ref="DQ197:DR197"/>
    <mergeCell ref="EO197:EP197"/>
    <mergeCell ref="A198:B198"/>
    <mergeCell ref="Y198:Z198"/>
    <mergeCell ref="AW198:AX198"/>
    <mergeCell ref="BU198:BV198"/>
    <mergeCell ref="CS198:CT198"/>
    <mergeCell ref="DQ198:DR198"/>
    <mergeCell ref="EO198:EP198"/>
    <mergeCell ref="A199:B199"/>
    <mergeCell ref="Y199:Z199"/>
    <mergeCell ref="AW199:AX199"/>
    <mergeCell ref="BU199:BV199"/>
    <mergeCell ref="CS199:CT199"/>
    <mergeCell ref="DQ199:DR199"/>
    <mergeCell ref="EO199:EP199"/>
    <mergeCell ref="A200:B200"/>
    <mergeCell ref="Y200:Z200"/>
    <mergeCell ref="AW200:AX200"/>
    <mergeCell ref="BU200:BV200"/>
    <mergeCell ref="CS200:CT200"/>
    <mergeCell ref="DQ200:DR200"/>
    <mergeCell ref="EO200:EP200"/>
    <mergeCell ref="A201:B201"/>
    <mergeCell ref="Y201:Z201"/>
    <mergeCell ref="AW201:AX201"/>
    <mergeCell ref="BU201:BV201"/>
    <mergeCell ref="CS201:CT201"/>
    <mergeCell ref="DQ201:DR201"/>
    <mergeCell ref="EO201:EP201"/>
    <mergeCell ref="A202:B202"/>
    <mergeCell ref="Y202:Z202"/>
    <mergeCell ref="AW202:AX202"/>
    <mergeCell ref="BU202:BV202"/>
    <mergeCell ref="CS202:CT202"/>
    <mergeCell ref="DQ202:DR202"/>
    <mergeCell ref="EO202:EP202"/>
    <mergeCell ref="A203:B203"/>
    <mergeCell ref="Y203:Z203"/>
    <mergeCell ref="AW203:AX203"/>
    <mergeCell ref="BU203:BV203"/>
    <mergeCell ref="CS203:CT203"/>
    <mergeCell ref="DQ203:DR203"/>
    <mergeCell ref="EO203:EP203"/>
    <mergeCell ref="A204:B204"/>
    <mergeCell ref="Y204:Z204"/>
    <mergeCell ref="AW204:AX204"/>
    <mergeCell ref="BU204:BV204"/>
    <mergeCell ref="CS204:CT204"/>
    <mergeCell ref="DQ204:DR204"/>
    <mergeCell ref="EO204:EP204"/>
    <mergeCell ref="A205:B205"/>
    <mergeCell ref="Y205:Z205"/>
    <mergeCell ref="AW205:AX205"/>
    <mergeCell ref="BU205:BV205"/>
    <mergeCell ref="CS205:CT205"/>
    <mergeCell ref="DQ205:DR205"/>
    <mergeCell ref="EO205:EP205"/>
    <mergeCell ref="A206:B206"/>
    <mergeCell ref="Y206:Z206"/>
    <mergeCell ref="AW206:AX206"/>
    <mergeCell ref="BU206:BV206"/>
    <mergeCell ref="CS206:CT206"/>
    <mergeCell ref="DQ206:DR206"/>
    <mergeCell ref="EO206:EP206"/>
    <mergeCell ref="A207:B207"/>
    <mergeCell ref="Y207:Z207"/>
    <mergeCell ref="AW207:AX207"/>
    <mergeCell ref="BU207:BV207"/>
    <mergeCell ref="CS207:CT207"/>
    <mergeCell ref="DQ207:DR207"/>
    <mergeCell ref="EO207:EP207"/>
    <mergeCell ref="A208:B208"/>
    <mergeCell ref="Y208:Z208"/>
    <mergeCell ref="AW208:AX208"/>
    <mergeCell ref="BU208:BV208"/>
    <mergeCell ref="CS208:CT208"/>
    <mergeCell ref="DQ208:DR208"/>
    <mergeCell ref="EO208:EP208"/>
    <mergeCell ref="A209:B209"/>
    <mergeCell ref="Y209:Z209"/>
    <mergeCell ref="AW209:AX209"/>
    <mergeCell ref="BU209:BV209"/>
    <mergeCell ref="CS209:CT209"/>
    <mergeCell ref="DQ209:DR209"/>
    <mergeCell ref="EO209:EP209"/>
    <mergeCell ref="A210:B210"/>
    <mergeCell ref="Y210:Z210"/>
    <mergeCell ref="AW210:AX210"/>
    <mergeCell ref="BU210:BV210"/>
    <mergeCell ref="CS210:CT210"/>
    <mergeCell ref="DQ210:DR210"/>
    <mergeCell ref="EO210:EP210"/>
    <mergeCell ref="A211:B211"/>
    <mergeCell ref="Y211:Z211"/>
    <mergeCell ref="AW211:AX211"/>
    <mergeCell ref="BU211:BV211"/>
    <mergeCell ref="CS211:CT211"/>
    <mergeCell ref="DQ211:DR211"/>
    <mergeCell ref="EO211:EP211"/>
    <mergeCell ref="A212:B212"/>
    <mergeCell ref="Y212:Z212"/>
    <mergeCell ref="AW212:AX212"/>
    <mergeCell ref="BU212:BV212"/>
    <mergeCell ref="CS212:CT212"/>
    <mergeCell ref="DQ212:DR212"/>
    <mergeCell ref="EO212:EP212"/>
    <mergeCell ref="A213:B213"/>
    <mergeCell ref="Y213:Z213"/>
    <mergeCell ref="AW213:AX213"/>
    <mergeCell ref="BU213:BV213"/>
    <mergeCell ref="CS213:CT213"/>
    <mergeCell ref="DQ213:DR213"/>
    <mergeCell ref="EO213:EP213"/>
    <mergeCell ref="A214:B214"/>
    <mergeCell ref="Y214:Z214"/>
    <mergeCell ref="AW214:AX214"/>
    <mergeCell ref="BU214:BV214"/>
    <mergeCell ref="CS214:CT214"/>
    <mergeCell ref="DQ214:DR214"/>
    <mergeCell ref="EO214:EP214"/>
    <mergeCell ref="A215:B215"/>
    <mergeCell ref="Y215:Z215"/>
    <mergeCell ref="AW215:AX215"/>
    <mergeCell ref="BU215:BV215"/>
    <mergeCell ref="CS215:CT215"/>
    <mergeCell ref="DQ215:DR215"/>
    <mergeCell ref="EO215:EP215"/>
    <mergeCell ref="A216:B216"/>
    <mergeCell ref="Y216:Z216"/>
    <mergeCell ref="AW216:AX216"/>
    <mergeCell ref="BU216:BV216"/>
    <mergeCell ref="CS216:CT216"/>
    <mergeCell ref="DQ216:DR216"/>
    <mergeCell ref="EO216:EP216"/>
    <mergeCell ref="A217:B217"/>
    <mergeCell ref="Y217:Z217"/>
    <mergeCell ref="AW217:AX217"/>
    <mergeCell ref="BU217:BV217"/>
    <mergeCell ref="CS217:CT217"/>
    <mergeCell ref="DQ217:DR217"/>
    <mergeCell ref="EO217:EP217"/>
    <mergeCell ref="A218:B218"/>
    <mergeCell ref="Y218:Z218"/>
    <mergeCell ref="AW218:AX218"/>
    <mergeCell ref="BU218:BV218"/>
    <mergeCell ref="CS218:CT218"/>
    <mergeCell ref="DQ218:DR218"/>
    <mergeCell ref="EO218:EP218"/>
    <mergeCell ref="A219:B219"/>
    <mergeCell ref="Y219:Z219"/>
    <mergeCell ref="AW219:AX219"/>
    <mergeCell ref="BU219:BV219"/>
    <mergeCell ref="CS219:CT219"/>
    <mergeCell ref="DQ219:DR219"/>
    <mergeCell ref="EO219:EP219"/>
    <mergeCell ref="A220:B220"/>
    <mergeCell ref="Y220:Z220"/>
    <mergeCell ref="AW220:AX220"/>
    <mergeCell ref="BU220:BV220"/>
    <mergeCell ref="CS220:CT220"/>
    <mergeCell ref="DQ220:DR220"/>
    <mergeCell ref="EO220:EP220"/>
    <mergeCell ref="A221:B221"/>
    <mergeCell ref="Y221:Z221"/>
    <mergeCell ref="AW221:AX221"/>
    <mergeCell ref="BU221:BV221"/>
    <mergeCell ref="CS221:CT221"/>
    <mergeCell ref="DQ221:DR221"/>
    <mergeCell ref="EO221:EP221"/>
    <mergeCell ref="A222:B222"/>
    <mergeCell ref="Y222:Z222"/>
    <mergeCell ref="AW222:AX222"/>
    <mergeCell ref="BU222:BV222"/>
    <mergeCell ref="CS222:CT222"/>
    <mergeCell ref="DQ222:DR222"/>
    <mergeCell ref="EO222:EP222"/>
    <mergeCell ref="A223:B223"/>
    <mergeCell ref="Y223:Z223"/>
    <mergeCell ref="AW223:AX223"/>
    <mergeCell ref="BU223:BV223"/>
    <mergeCell ref="CS223:CT223"/>
    <mergeCell ref="DQ223:DR223"/>
    <mergeCell ref="EO223:EP223"/>
    <mergeCell ref="A224:B224"/>
    <mergeCell ref="Y224:Z224"/>
    <mergeCell ref="AW224:AX224"/>
    <mergeCell ref="BU224:BV224"/>
    <mergeCell ref="CS224:CT224"/>
    <mergeCell ref="DQ224:DR224"/>
    <mergeCell ref="EO224:EP224"/>
    <mergeCell ref="A225:B225"/>
    <mergeCell ref="Y225:Z225"/>
    <mergeCell ref="AW225:AX225"/>
    <mergeCell ref="BU225:BV225"/>
    <mergeCell ref="CS225:CT225"/>
    <mergeCell ref="DQ225:DR225"/>
    <mergeCell ref="EO225:EP225"/>
    <mergeCell ref="A226:B226"/>
    <mergeCell ref="Y226:Z226"/>
    <mergeCell ref="AW226:AX226"/>
    <mergeCell ref="BU226:BV226"/>
    <mergeCell ref="CS226:CT226"/>
    <mergeCell ref="DQ226:DR226"/>
    <mergeCell ref="EO226:EP226"/>
    <mergeCell ref="A227:B227"/>
    <mergeCell ref="Y227:Z227"/>
    <mergeCell ref="AW227:AX227"/>
    <mergeCell ref="BU227:BV227"/>
    <mergeCell ref="CS227:CT227"/>
    <mergeCell ref="DQ227:DR227"/>
    <mergeCell ref="EO227:EP227"/>
    <mergeCell ref="A228:B228"/>
    <mergeCell ref="Y228:Z228"/>
    <mergeCell ref="AW228:AX228"/>
    <mergeCell ref="BU228:BV228"/>
    <mergeCell ref="CS228:CT228"/>
    <mergeCell ref="DQ228:DR228"/>
    <mergeCell ref="EO228:EP228"/>
    <mergeCell ref="A229:B229"/>
    <mergeCell ref="Y229:Z229"/>
    <mergeCell ref="AW229:AX229"/>
    <mergeCell ref="BU229:BV229"/>
    <mergeCell ref="CS229:CT229"/>
    <mergeCell ref="DQ229:DR229"/>
    <mergeCell ref="EO229:EP229"/>
    <mergeCell ref="A230:B230"/>
    <mergeCell ref="Y230:Z230"/>
    <mergeCell ref="AW230:AX230"/>
    <mergeCell ref="BU230:BV230"/>
    <mergeCell ref="CS230:CT230"/>
    <mergeCell ref="DQ230:DR230"/>
    <mergeCell ref="EO230:EP230"/>
    <mergeCell ref="A231:B231"/>
    <mergeCell ref="Y231:Z231"/>
    <mergeCell ref="AW231:AX231"/>
    <mergeCell ref="BU231:BV231"/>
    <mergeCell ref="CS231:CT231"/>
    <mergeCell ref="DQ231:DR231"/>
    <mergeCell ref="EO231:EP231"/>
    <mergeCell ref="A232:B232"/>
    <mergeCell ref="Y232:Z232"/>
    <mergeCell ref="AW232:AX232"/>
    <mergeCell ref="BU232:BV232"/>
    <mergeCell ref="CS232:CT232"/>
    <mergeCell ref="DQ232:DR232"/>
    <mergeCell ref="EO232:EP232"/>
    <mergeCell ref="A233:B233"/>
    <mergeCell ref="Y233:Z233"/>
    <mergeCell ref="AW233:AX233"/>
    <mergeCell ref="BU233:BV233"/>
    <mergeCell ref="CS233:CT233"/>
    <mergeCell ref="DQ233:DR233"/>
    <mergeCell ref="EO233:EP233"/>
    <mergeCell ref="A234:B234"/>
    <mergeCell ref="Y234:Z234"/>
    <mergeCell ref="AW234:AX234"/>
    <mergeCell ref="BU234:BV234"/>
    <mergeCell ref="CS234:CT234"/>
    <mergeCell ref="DQ234:DR234"/>
    <mergeCell ref="EO234:EP234"/>
    <mergeCell ref="A235:B235"/>
    <mergeCell ref="Y235:Z235"/>
    <mergeCell ref="AW235:AX235"/>
    <mergeCell ref="BU235:BV235"/>
    <mergeCell ref="CS235:CT235"/>
    <mergeCell ref="DQ235:DR235"/>
    <mergeCell ref="EO235:EP235"/>
    <mergeCell ref="A236:B236"/>
    <mergeCell ref="Y236:Z236"/>
    <mergeCell ref="AW236:AX236"/>
    <mergeCell ref="BU236:BV236"/>
    <mergeCell ref="CS236:CT236"/>
    <mergeCell ref="DQ236:DR236"/>
    <mergeCell ref="EO236:EP236"/>
    <mergeCell ref="A237:B237"/>
    <mergeCell ref="Y237:Z237"/>
    <mergeCell ref="AW237:AX237"/>
    <mergeCell ref="BU237:BV237"/>
    <mergeCell ref="CS237:CT237"/>
    <mergeCell ref="DQ237:DR237"/>
    <mergeCell ref="EO237:EP237"/>
    <mergeCell ref="A238:B238"/>
    <mergeCell ref="Y238:Z238"/>
    <mergeCell ref="AW238:AX238"/>
    <mergeCell ref="BU238:BV238"/>
    <mergeCell ref="CS238:CT238"/>
    <mergeCell ref="DQ238:DR238"/>
    <mergeCell ref="EO238:EP238"/>
    <mergeCell ref="A239:B239"/>
    <mergeCell ref="Y239:Z239"/>
    <mergeCell ref="AW239:AX239"/>
    <mergeCell ref="BU239:BV239"/>
    <mergeCell ref="CS239:CT239"/>
    <mergeCell ref="DQ239:DR239"/>
    <mergeCell ref="EO239:EP239"/>
    <mergeCell ref="A240:B240"/>
    <mergeCell ref="Y240:Z240"/>
    <mergeCell ref="AW240:AX240"/>
    <mergeCell ref="BU240:BV240"/>
    <mergeCell ref="CS240:CT240"/>
    <mergeCell ref="DQ240:DR240"/>
    <mergeCell ref="EO240:EP240"/>
    <mergeCell ref="A241:B241"/>
    <mergeCell ref="Y241:Z241"/>
    <mergeCell ref="AW241:AX241"/>
    <mergeCell ref="BU241:BV241"/>
    <mergeCell ref="CS241:CT241"/>
    <mergeCell ref="DQ241:DR241"/>
    <mergeCell ref="EO241:EP241"/>
    <mergeCell ref="A242:B242"/>
    <mergeCell ref="Y242:Z242"/>
    <mergeCell ref="AW242:AX242"/>
    <mergeCell ref="BU242:BV242"/>
    <mergeCell ref="CS242:CT242"/>
    <mergeCell ref="DQ242:DR242"/>
    <mergeCell ref="EO242:EP242"/>
    <mergeCell ref="A243:B243"/>
    <mergeCell ref="Y243:Z243"/>
    <mergeCell ref="AW243:AX243"/>
    <mergeCell ref="BU243:BV243"/>
    <mergeCell ref="CS243:CT243"/>
    <mergeCell ref="DQ243:DR243"/>
    <mergeCell ref="EO243:EP243"/>
    <mergeCell ref="A244:B244"/>
    <mergeCell ref="Y244:Z244"/>
    <mergeCell ref="AW244:AX244"/>
    <mergeCell ref="BU244:BV244"/>
    <mergeCell ref="CS244:CT244"/>
    <mergeCell ref="DQ244:DR244"/>
    <mergeCell ref="EO244:EP244"/>
    <mergeCell ref="A245:B245"/>
    <mergeCell ref="Y245:Z245"/>
    <mergeCell ref="AW245:AX245"/>
    <mergeCell ref="BU245:BV245"/>
    <mergeCell ref="CS245:CT245"/>
    <mergeCell ref="DQ245:DR245"/>
    <mergeCell ref="EO245:EP245"/>
    <mergeCell ref="A246:B246"/>
    <mergeCell ref="Y246:Z246"/>
    <mergeCell ref="AW246:AX246"/>
    <mergeCell ref="BU246:BV246"/>
    <mergeCell ref="CS246:CT246"/>
    <mergeCell ref="DQ246:DR246"/>
    <mergeCell ref="EO246:EP246"/>
    <mergeCell ref="A247:B247"/>
    <mergeCell ref="Y247:Z247"/>
    <mergeCell ref="AW247:AX247"/>
    <mergeCell ref="BU247:BV247"/>
    <mergeCell ref="CS247:CT247"/>
    <mergeCell ref="DQ247:DR247"/>
    <mergeCell ref="EO247:EP247"/>
    <mergeCell ref="A248:B248"/>
    <mergeCell ref="Y248:Z248"/>
    <mergeCell ref="AW248:AX248"/>
    <mergeCell ref="BU248:BV248"/>
    <mergeCell ref="CS248:CT248"/>
    <mergeCell ref="DQ248:DR248"/>
    <mergeCell ref="EO248:EP248"/>
    <mergeCell ref="A249:B249"/>
    <mergeCell ref="Y249:Z249"/>
    <mergeCell ref="AW249:AX249"/>
    <mergeCell ref="BU249:BV249"/>
    <mergeCell ref="CS249:CT249"/>
    <mergeCell ref="DQ249:DR249"/>
    <mergeCell ref="EO249:EP249"/>
    <mergeCell ref="A250:B250"/>
    <mergeCell ref="Y250:Z250"/>
    <mergeCell ref="AW250:AX250"/>
    <mergeCell ref="BU250:BV250"/>
    <mergeCell ref="CS250:CT250"/>
    <mergeCell ref="DQ250:DR250"/>
    <mergeCell ref="EO250:EP250"/>
    <mergeCell ref="A251:B251"/>
    <mergeCell ref="Y251:Z251"/>
    <mergeCell ref="AW251:AX251"/>
    <mergeCell ref="BU251:BV251"/>
    <mergeCell ref="CS251:CT251"/>
    <mergeCell ref="DQ251:DR251"/>
    <mergeCell ref="EO251:EP251"/>
    <mergeCell ref="A252:B252"/>
    <mergeCell ref="Y252:Z252"/>
    <mergeCell ref="AW252:AX252"/>
    <mergeCell ref="BU252:BV252"/>
    <mergeCell ref="CS252:CT252"/>
    <mergeCell ref="DQ252:DR252"/>
    <mergeCell ref="EO252:EP252"/>
    <mergeCell ref="A253:B253"/>
    <mergeCell ref="Y253:Z253"/>
    <mergeCell ref="AW253:AX253"/>
    <mergeCell ref="BU253:BV253"/>
    <mergeCell ref="CS253:CT253"/>
    <mergeCell ref="DQ253:DR253"/>
    <mergeCell ref="EO253:EP253"/>
    <mergeCell ref="A254:B254"/>
    <mergeCell ref="Y254:Z254"/>
    <mergeCell ref="AW254:AX254"/>
    <mergeCell ref="BU254:BV254"/>
    <mergeCell ref="CS254:CT254"/>
    <mergeCell ref="DQ254:DR254"/>
    <mergeCell ref="EO254:EP254"/>
    <mergeCell ref="A255:B255"/>
    <mergeCell ref="Y255:Z255"/>
    <mergeCell ref="AW255:AX255"/>
    <mergeCell ref="BU255:BV255"/>
    <mergeCell ref="CS255:CT255"/>
    <mergeCell ref="DQ255:DR255"/>
    <mergeCell ref="EO255:EP255"/>
    <mergeCell ref="A256:B256"/>
    <mergeCell ref="Y256:Z256"/>
    <mergeCell ref="AW256:AX256"/>
    <mergeCell ref="BU256:BV256"/>
    <mergeCell ref="CS256:CT256"/>
    <mergeCell ref="DQ256:DR256"/>
    <mergeCell ref="EO256:EP256"/>
    <mergeCell ref="A257:B257"/>
    <mergeCell ref="Y257:Z257"/>
    <mergeCell ref="AW257:AX257"/>
    <mergeCell ref="BU257:BV257"/>
    <mergeCell ref="CS257:CT257"/>
    <mergeCell ref="DQ257:DR257"/>
    <mergeCell ref="EO257:EP257"/>
    <mergeCell ref="A258:B258"/>
    <mergeCell ref="Y258:Z258"/>
    <mergeCell ref="AW258:AX258"/>
    <mergeCell ref="BU258:BV258"/>
    <mergeCell ref="CS258:CT258"/>
    <mergeCell ref="DQ258:DR258"/>
    <mergeCell ref="EO258:EP258"/>
    <mergeCell ref="A259:B259"/>
    <mergeCell ref="Y259:Z259"/>
    <mergeCell ref="AW259:AX259"/>
    <mergeCell ref="BU259:BV259"/>
    <mergeCell ref="CS259:CT259"/>
    <mergeCell ref="DQ259:DR259"/>
    <mergeCell ref="EO259:EP259"/>
    <mergeCell ref="A260:B260"/>
    <mergeCell ref="Y260:Z260"/>
    <mergeCell ref="AW260:AX260"/>
    <mergeCell ref="BU260:BV260"/>
    <mergeCell ref="CS260:CT260"/>
    <mergeCell ref="DQ260:DR260"/>
    <mergeCell ref="EO260:EP260"/>
    <mergeCell ref="A261:B261"/>
    <mergeCell ref="Y261:Z261"/>
    <mergeCell ref="AW261:AX261"/>
    <mergeCell ref="BU261:BV261"/>
    <mergeCell ref="CS261:CT261"/>
    <mergeCell ref="DQ261:DR261"/>
    <mergeCell ref="EO261:EP261"/>
    <mergeCell ref="A262:B262"/>
    <mergeCell ref="Y262:Z262"/>
    <mergeCell ref="AW262:AX262"/>
    <mergeCell ref="BU262:BV262"/>
    <mergeCell ref="CS262:CT262"/>
    <mergeCell ref="DQ262:DR262"/>
    <mergeCell ref="EO262:EP262"/>
    <mergeCell ref="A263:B263"/>
    <mergeCell ref="Y263:Z263"/>
    <mergeCell ref="AW263:AX263"/>
    <mergeCell ref="BU263:BV263"/>
    <mergeCell ref="CS263:CT263"/>
    <mergeCell ref="DQ263:DR263"/>
    <mergeCell ref="EO263:EP263"/>
    <mergeCell ref="A264:B264"/>
    <mergeCell ref="Y264:Z264"/>
    <mergeCell ref="AW264:AX264"/>
    <mergeCell ref="BU264:BV264"/>
    <mergeCell ref="CS264:CT264"/>
    <mergeCell ref="DQ264:DR264"/>
    <mergeCell ref="EO264:EP264"/>
    <mergeCell ref="A265:B265"/>
    <mergeCell ref="Y265:Z265"/>
    <mergeCell ref="AW265:AX265"/>
    <mergeCell ref="BU265:BV265"/>
    <mergeCell ref="CS265:CT265"/>
    <mergeCell ref="DQ265:DR265"/>
    <mergeCell ref="EO265:EP265"/>
    <mergeCell ref="A266:B266"/>
    <mergeCell ref="Y266:Z266"/>
    <mergeCell ref="AW266:AX266"/>
    <mergeCell ref="BU266:BV266"/>
    <mergeCell ref="CS266:CT266"/>
    <mergeCell ref="DQ266:DR266"/>
    <mergeCell ref="EO266:EP266"/>
    <mergeCell ref="A267:B267"/>
    <mergeCell ref="Y267:Z267"/>
    <mergeCell ref="AW267:AX267"/>
    <mergeCell ref="BU267:BV267"/>
    <mergeCell ref="CS267:CT267"/>
    <mergeCell ref="DQ267:DR267"/>
    <mergeCell ref="EO267:EP267"/>
    <mergeCell ref="A268:B268"/>
    <mergeCell ref="Y268:Z268"/>
    <mergeCell ref="AW268:AX268"/>
    <mergeCell ref="BU268:BV268"/>
    <mergeCell ref="CS268:CT268"/>
    <mergeCell ref="DQ268:DR268"/>
    <mergeCell ref="EO268:EP268"/>
    <mergeCell ref="A269:B269"/>
    <mergeCell ref="Y269:Z269"/>
    <mergeCell ref="AW269:AX269"/>
    <mergeCell ref="BU269:BV269"/>
    <mergeCell ref="CS269:CT269"/>
    <mergeCell ref="DQ269:DR269"/>
    <mergeCell ref="EO269:EP269"/>
    <mergeCell ref="A270:B270"/>
    <mergeCell ref="Y270:Z270"/>
    <mergeCell ref="AW270:AX270"/>
    <mergeCell ref="BU270:BV270"/>
    <mergeCell ref="CS270:CT270"/>
    <mergeCell ref="DQ270:DR270"/>
    <mergeCell ref="EO270:EP270"/>
    <mergeCell ref="A271:B271"/>
    <mergeCell ref="Y271:Z271"/>
    <mergeCell ref="AW271:AX271"/>
    <mergeCell ref="BU271:BV271"/>
    <mergeCell ref="CS271:CT271"/>
    <mergeCell ref="DQ271:DR271"/>
    <mergeCell ref="EO271:EP271"/>
    <mergeCell ref="A272:B272"/>
    <mergeCell ref="Y272:Z272"/>
    <mergeCell ref="AW272:AX272"/>
    <mergeCell ref="BU272:BV272"/>
    <mergeCell ref="CS272:CT272"/>
    <mergeCell ref="DQ272:DR272"/>
    <mergeCell ref="EO272:EP272"/>
    <mergeCell ref="A273:B273"/>
    <mergeCell ref="Y273:Z273"/>
    <mergeCell ref="AW273:AX273"/>
    <mergeCell ref="BU273:BV273"/>
    <mergeCell ref="CS273:CT273"/>
    <mergeCell ref="DQ273:DR273"/>
    <mergeCell ref="EO273:EP273"/>
    <mergeCell ref="A274:B274"/>
    <mergeCell ref="Y274:Z274"/>
    <mergeCell ref="AW274:AX274"/>
    <mergeCell ref="BU274:BV274"/>
    <mergeCell ref="CS274:CT274"/>
    <mergeCell ref="DQ274:DR274"/>
    <mergeCell ref="EO274:EP274"/>
    <mergeCell ref="A275:B275"/>
    <mergeCell ref="Y275:Z275"/>
    <mergeCell ref="AW275:AX275"/>
    <mergeCell ref="BU275:BV275"/>
    <mergeCell ref="CS275:CT275"/>
    <mergeCell ref="DQ275:DR275"/>
    <mergeCell ref="EO275:EP275"/>
    <mergeCell ref="A276:B276"/>
    <mergeCell ref="Y276:Z276"/>
    <mergeCell ref="AW276:AX276"/>
    <mergeCell ref="BU276:BV276"/>
    <mergeCell ref="CS276:CT276"/>
    <mergeCell ref="DQ276:DR276"/>
    <mergeCell ref="EO276:EP276"/>
    <mergeCell ref="A277:B277"/>
    <mergeCell ref="Y277:Z277"/>
    <mergeCell ref="AW277:AX277"/>
    <mergeCell ref="BU277:BV277"/>
    <mergeCell ref="CS277:CT277"/>
    <mergeCell ref="DQ277:DR277"/>
    <mergeCell ref="EO277:EP277"/>
    <mergeCell ref="A278:B278"/>
    <mergeCell ref="Y278:Z278"/>
    <mergeCell ref="AW278:AX278"/>
    <mergeCell ref="BU278:BV278"/>
    <mergeCell ref="CS278:CT278"/>
    <mergeCell ref="DQ278:DR278"/>
    <mergeCell ref="EO278:EP278"/>
    <mergeCell ref="A279:B279"/>
    <mergeCell ref="Y279:Z279"/>
    <mergeCell ref="AW279:AX279"/>
    <mergeCell ref="BU279:BV279"/>
    <mergeCell ref="CS279:CT279"/>
    <mergeCell ref="DQ279:DR279"/>
    <mergeCell ref="EO279:EP279"/>
    <mergeCell ref="A280:B280"/>
    <mergeCell ref="Y280:Z280"/>
    <mergeCell ref="AW280:AX280"/>
    <mergeCell ref="BU280:BV280"/>
    <mergeCell ref="CS280:CT280"/>
    <mergeCell ref="DQ280:DR280"/>
    <mergeCell ref="EO280:EP280"/>
    <mergeCell ref="A281:B281"/>
    <mergeCell ref="Y281:Z281"/>
    <mergeCell ref="AW281:AX281"/>
    <mergeCell ref="BU281:BV281"/>
    <mergeCell ref="CS281:CT281"/>
    <mergeCell ref="DQ281:DR281"/>
    <mergeCell ref="EO281:EP281"/>
    <mergeCell ref="A282:B282"/>
    <mergeCell ref="Y282:Z282"/>
    <mergeCell ref="AW282:AX282"/>
    <mergeCell ref="BU282:BV282"/>
    <mergeCell ref="CS282:CT282"/>
    <mergeCell ref="DQ282:DR282"/>
    <mergeCell ref="EO282:EP282"/>
    <mergeCell ref="A283:B283"/>
    <mergeCell ref="Y283:Z283"/>
    <mergeCell ref="AW283:AX283"/>
    <mergeCell ref="BU283:BV283"/>
    <mergeCell ref="CS283:CT283"/>
    <mergeCell ref="DQ283:DR283"/>
    <mergeCell ref="EO283:EP283"/>
    <mergeCell ref="A284:B284"/>
    <mergeCell ref="Y284:Z284"/>
    <mergeCell ref="AW284:AX284"/>
    <mergeCell ref="BU284:BV284"/>
    <mergeCell ref="CS284:CT284"/>
    <mergeCell ref="DQ284:DR284"/>
    <mergeCell ref="EO284:EP284"/>
    <mergeCell ref="A285:B285"/>
    <mergeCell ref="Y285:Z285"/>
    <mergeCell ref="AW285:AX285"/>
    <mergeCell ref="BU285:BV285"/>
    <mergeCell ref="CS285:CT285"/>
    <mergeCell ref="DQ285:DR285"/>
    <mergeCell ref="EO285:EP285"/>
    <mergeCell ref="A286:B286"/>
    <mergeCell ref="Y286:Z286"/>
    <mergeCell ref="AW286:AX286"/>
    <mergeCell ref="BU286:BV286"/>
    <mergeCell ref="CS286:CT286"/>
    <mergeCell ref="DQ286:DR286"/>
    <mergeCell ref="EO286:EP286"/>
    <mergeCell ref="A287:B287"/>
    <mergeCell ref="Y287:Z287"/>
    <mergeCell ref="AW287:AX287"/>
    <mergeCell ref="BU287:BV287"/>
    <mergeCell ref="CS287:CT287"/>
    <mergeCell ref="DQ287:DR287"/>
    <mergeCell ref="EO287:EP287"/>
    <mergeCell ref="A288:B288"/>
    <mergeCell ref="Y288:Z288"/>
    <mergeCell ref="AW288:AX288"/>
    <mergeCell ref="BU288:BV288"/>
    <mergeCell ref="CS288:CT288"/>
    <mergeCell ref="DQ288:DR288"/>
    <mergeCell ref="EO288:EP288"/>
    <mergeCell ref="A289:B289"/>
    <mergeCell ref="Y289:Z289"/>
    <mergeCell ref="AW289:AX289"/>
    <mergeCell ref="BU289:BV289"/>
    <mergeCell ref="CS289:CT289"/>
    <mergeCell ref="DQ289:DR289"/>
    <mergeCell ref="EO289:EP289"/>
    <mergeCell ref="A290:B290"/>
    <mergeCell ref="Y290:Z290"/>
    <mergeCell ref="AW290:AX290"/>
    <mergeCell ref="BU290:BV290"/>
    <mergeCell ref="CS290:CT290"/>
    <mergeCell ref="DQ290:DR290"/>
    <mergeCell ref="EO290:EP290"/>
    <mergeCell ref="A291:B291"/>
    <mergeCell ref="Y291:Z291"/>
    <mergeCell ref="AW291:AX291"/>
    <mergeCell ref="BU291:BV291"/>
    <mergeCell ref="CS291:CT291"/>
    <mergeCell ref="DQ291:DR291"/>
    <mergeCell ref="EO291:EP291"/>
    <mergeCell ref="A292:B292"/>
    <mergeCell ref="Y292:Z292"/>
    <mergeCell ref="AW292:AX292"/>
    <mergeCell ref="BU292:BV292"/>
    <mergeCell ref="CS292:CT292"/>
    <mergeCell ref="DQ292:DR292"/>
    <mergeCell ref="EO292:EP292"/>
    <mergeCell ref="A293:B293"/>
    <mergeCell ref="Y293:Z293"/>
    <mergeCell ref="AW293:AX293"/>
    <mergeCell ref="BU293:BV293"/>
    <mergeCell ref="CS293:CT293"/>
    <mergeCell ref="DQ293:DR293"/>
    <mergeCell ref="EO293:EP293"/>
    <mergeCell ref="A294:B294"/>
    <mergeCell ref="Y294:Z294"/>
    <mergeCell ref="AW294:AX294"/>
    <mergeCell ref="BU294:BV294"/>
    <mergeCell ref="CS294:CT294"/>
    <mergeCell ref="DQ294:DR294"/>
    <mergeCell ref="EO294:EP294"/>
    <mergeCell ref="A295:B295"/>
    <mergeCell ref="Y295:Z295"/>
    <mergeCell ref="AW295:AX295"/>
    <mergeCell ref="BU295:BV295"/>
    <mergeCell ref="CS295:CT295"/>
    <mergeCell ref="DQ295:DR295"/>
    <mergeCell ref="EO295:EP295"/>
    <mergeCell ref="A296:B296"/>
    <mergeCell ref="Y296:Z296"/>
    <mergeCell ref="AW296:AX296"/>
    <mergeCell ref="BU296:BV296"/>
    <mergeCell ref="CS296:CT296"/>
    <mergeCell ref="DQ296:DR296"/>
    <mergeCell ref="EO296:EP296"/>
    <mergeCell ref="A297:B297"/>
    <mergeCell ref="Y297:Z297"/>
    <mergeCell ref="AW297:AX297"/>
    <mergeCell ref="BU297:BV297"/>
    <mergeCell ref="CS297:CT297"/>
    <mergeCell ref="DQ297:DR297"/>
    <mergeCell ref="EO297:EP297"/>
    <mergeCell ref="A298:B298"/>
    <mergeCell ref="Y298:Z298"/>
    <mergeCell ref="AW298:AX298"/>
    <mergeCell ref="BU298:BV298"/>
    <mergeCell ref="CS298:CT298"/>
    <mergeCell ref="DQ298:DR298"/>
    <mergeCell ref="EO298:EP298"/>
    <mergeCell ref="A299:B299"/>
    <mergeCell ref="Y299:Z299"/>
    <mergeCell ref="AW299:AX299"/>
    <mergeCell ref="BU299:BV299"/>
    <mergeCell ref="CS299:CT299"/>
    <mergeCell ref="DQ299:DR299"/>
    <mergeCell ref="EO299:EP299"/>
    <mergeCell ref="A300:B300"/>
    <mergeCell ref="Y300:Z300"/>
    <mergeCell ref="AW300:AX300"/>
    <mergeCell ref="BU300:BV300"/>
    <mergeCell ref="CS300:CT300"/>
    <mergeCell ref="DQ300:DR300"/>
    <mergeCell ref="EO300:EP300"/>
    <mergeCell ref="A301:B301"/>
    <mergeCell ref="Y301:Z301"/>
    <mergeCell ref="AW301:AX301"/>
    <mergeCell ref="BU301:BV301"/>
    <mergeCell ref="CS301:CT301"/>
    <mergeCell ref="DQ301:DR301"/>
    <mergeCell ref="EO301:EP301"/>
    <mergeCell ref="A302:B302"/>
    <mergeCell ref="Y302:Z302"/>
    <mergeCell ref="AW302:AX302"/>
    <mergeCell ref="BU302:BV302"/>
    <mergeCell ref="CS302:CT302"/>
    <mergeCell ref="DQ302:DR302"/>
    <mergeCell ref="EO302:EP302"/>
    <mergeCell ref="A303:B303"/>
    <mergeCell ref="Y303:Z303"/>
    <mergeCell ref="AW303:AX303"/>
    <mergeCell ref="BU303:BV303"/>
    <mergeCell ref="CS303:CT303"/>
    <mergeCell ref="DQ303:DR303"/>
    <mergeCell ref="EO303:EP303"/>
    <mergeCell ref="A304:B304"/>
    <mergeCell ref="Y304:Z304"/>
    <mergeCell ref="AW304:AX304"/>
    <mergeCell ref="BU304:BV304"/>
    <mergeCell ref="CS304:CT304"/>
    <mergeCell ref="DQ304:DR304"/>
    <mergeCell ref="EO304:EP304"/>
    <mergeCell ref="A305:B305"/>
    <mergeCell ref="Y305:Z305"/>
    <mergeCell ref="AW305:AX305"/>
    <mergeCell ref="BU305:BV305"/>
    <mergeCell ref="CS305:CT305"/>
    <mergeCell ref="DQ305:DR305"/>
    <mergeCell ref="EO305:EP305"/>
    <mergeCell ref="A306:B306"/>
    <mergeCell ref="Y306:Z306"/>
    <mergeCell ref="AW306:AX306"/>
    <mergeCell ref="BU306:BV306"/>
    <mergeCell ref="CS306:CT306"/>
    <mergeCell ref="DQ306:DR306"/>
    <mergeCell ref="EO306:EP306"/>
    <mergeCell ref="A307:B307"/>
    <mergeCell ref="Y307:Z307"/>
    <mergeCell ref="AW307:AX307"/>
    <mergeCell ref="BU307:BV307"/>
    <mergeCell ref="CS307:CT307"/>
    <mergeCell ref="DQ307:DR307"/>
    <mergeCell ref="EO307:EP307"/>
    <mergeCell ref="A308:B308"/>
    <mergeCell ref="Y308:Z308"/>
    <mergeCell ref="AW308:AX308"/>
    <mergeCell ref="BU308:BV308"/>
    <mergeCell ref="CS308:CT308"/>
    <mergeCell ref="DQ308:DR308"/>
    <mergeCell ref="EO308:EP308"/>
    <mergeCell ref="A309:B309"/>
    <mergeCell ref="Y309:Z309"/>
    <mergeCell ref="AW309:AX309"/>
    <mergeCell ref="BU309:BV309"/>
    <mergeCell ref="CS309:CT309"/>
    <mergeCell ref="DQ309:DR309"/>
    <mergeCell ref="EO309:EP309"/>
    <mergeCell ref="A310:B310"/>
    <mergeCell ref="Y310:Z310"/>
    <mergeCell ref="AW310:AX310"/>
    <mergeCell ref="BU310:BV310"/>
    <mergeCell ref="CS310:CT310"/>
    <mergeCell ref="DQ310:DR310"/>
    <mergeCell ref="EO310:EP310"/>
    <mergeCell ref="A311:B311"/>
    <mergeCell ref="Y311:Z311"/>
    <mergeCell ref="AW311:AX311"/>
    <mergeCell ref="BU311:BV311"/>
    <mergeCell ref="CS311:CT311"/>
    <mergeCell ref="DQ311:DR311"/>
    <mergeCell ref="EO311:EP311"/>
    <mergeCell ref="A312:B312"/>
    <mergeCell ref="Y312:Z312"/>
    <mergeCell ref="AW312:AX312"/>
    <mergeCell ref="BU312:BV312"/>
    <mergeCell ref="CS312:CT312"/>
    <mergeCell ref="DQ312:DR312"/>
    <mergeCell ref="EO312:EP312"/>
    <mergeCell ref="A313:B313"/>
    <mergeCell ref="Y313:Z313"/>
    <mergeCell ref="AW313:AX313"/>
    <mergeCell ref="BU313:BV313"/>
    <mergeCell ref="CS313:CT313"/>
    <mergeCell ref="DQ313:DR313"/>
    <mergeCell ref="EO313:EP313"/>
    <mergeCell ref="A314:B314"/>
    <mergeCell ref="Y314:Z314"/>
    <mergeCell ref="AW314:AX314"/>
    <mergeCell ref="BU314:BV314"/>
    <mergeCell ref="CS314:CT314"/>
    <mergeCell ref="DQ314:DR314"/>
    <mergeCell ref="EO314:EP314"/>
    <mergeCell ref="A315:B315"/>
    <mergeCell ref="Y315:Z315"/>
    <mergeCell ref="AW315:AX315"/>
    <mergeCell ref="BU315:BV315"/>
    <mergeCell ref="CS315:CT315"/>
    <mergeCell ref="DQ315:DR315"/>
    <mergeCell ref="EO315:EP315"/>
    <mergeCell ref="A316:B316"/>
    <mergeCell ref="Y316:Z316"/>
    <mergeCell ref="AW316:AX316"/>
    <mergeCell ref="BU316:BV316"/>
    <mergeCell ref="CS316:CT316"/>
    <mergeCell ref="DQ316:DR316"/>
    <mergeCell ref="EO316:EP316"/>
    <mergeCell ref="A317:B317"/>
    <mergeCell ref="Y317:Z317"/>
    <mergeCell ref="AW317:AX317"/>
    <mergeCell ref="BU317:BV317"/>
    <mergeCell ref="CS317:CT317"/>
    <mergeCell ref="DQ317:DR317"/>
    <mergeCell ref="EO317:EP317"/>
    <mergeCell ref="A318:B318"/>
    <mergeCell ref="Y318:Z318"/>
    <mergeCell ref="AW318:AX318"/>
    <mergeCell ref="BU318:BV318"/>
    <mergeCell ref="CS318:CT318"/>
    <mergeCell ref="DQ318:DR318"/>
    <mergeCell ref="EO318:EP318"/>
    <mergeCell ref="A319:B319"/>
    <mergeCell ref="Y319:Z319"/>
    <mergeCell ref="AW319:AX319"/>
    <mergeCell ref="BU319:BV319"/>
    <mergeCell ref="CS319:CT319"/>
    <mergeCell ref="DQ319:DR319"/>
    <mergeCell ref="EO319:EP319"/>
    <mergeCell ref="A320:B320"/>
    <mergeCell ref="Y320:Z320"/>
    <mergeCell ref="AW320:AX320"/>
    <mergeCell ref="BU320:BV320"/>
    <mergeCell ref="CS320:CT320"/>
    <mergeCell ref="DQ320:DR320"/>
    <mergeCell ref="EO320:EP320"/>
    <mergeCell ref="A321:B321"/>
    <mergeCell ref="Y321:Z321"/>
    <mergeCell ref="AW321:AX321"/>
    <mergeCell ref="BU321:BV321"/>
    <mergeCell ref="CS321:CT321"/>
    <mergeCell ref="DQ321:DR321"/>
    <mergeCell ref="EO321:EP321"/>
    <mergeCell ref="A322:B322"/>
    <mergeCell ref="Y322:Z322"/>
    <mergeCell ref="AW322:AX322"/>
    <mergeCell ref="BU322:BV322"/>
    <mergeCell ref="CS322:CT322"/>
    <mergeCell ref="DQ322:DR322"/>
    <mergeCell ref="EO322:EP322"/>
    <mergeCell ref="A323:B323"/>
    <mergeCell ref="Y323:Z323"/>
    <mergeCell ref="AW323:AX323"/>
    <mergeCell ref="BU323:BV323"/>
    <mergeCell ref="CS323:CT323"/>
    <mergeCell ref="DQ323:DR323"/>
    <mergeCell ref="EO323:EP323"/>
    <mergeCell ref="A324:B324"/>
    <mergeCell ref="Y324:Z324"/>
    <mergeCell ref="AW324:AX324"/>
    <mergeCell ref="BU324:BV324"/>
    <mergeCell ref="CS324:CT324"/>
    <mergeCell ref="DQ324:DR324"/>
    <mergeCell ref="EO324:EP324"/>
    <mergeCell ref="A325:B325"/>
    <mergeCell ref="Y325:Z325"/>
    <mergeCell ref="AW325:AX325"/>
    <mergeCell ref="BU325:BV325"/>
    <mergeCell ref="CS325:CT325"/>
    <mergeCell ref="DQ325:DR325"/>
    <mergeCell ref="EO325:EP325"/>
    <mergeCell ref="A326:B326"/>
    <mergeCell ref="Y326:Z326"/>
    <mergeCell ref="AW326:AX326"/>
    <mergeCell ref="BU326:BV326"/>
    <mergeCell ref="CS326:CT326"/>
    <mergeCell ref="DQ326:DR326"/>
    <mergeCell ref="EO326:EP326"/>
    <mergeCell ref="A327:B327"/>
    <mergeCell ref="Y327:Z327"/>
    <mergeCell ref="AW327:AX327"/>
    <mergeCell ref="BU327:BV327"/>
    <mergeCell ref="CS327:CT327"/>
    <mergeCell ref="DQ327:DR327"/>
    <mergeCell ref="EO327:EP327"/>
    <mergeCell ref="A328:B328"/>
    <mergeCell ref="Y328:Z328"/>
    <mergeCell ref="AW328:AX328"/>
    <mergeCell ref="BU328:BV328"/>
    <mergeCell ref="CS328:CT328"/>
    <mergeCell ref="DQ328:DR328"/>
    <mergeCell ref="EO328:EP328"/>
    <mergeCell ref="A329:B329"/>
    <mergeCell ref="Y329:Z329"/>
    <mergeCell ref="AW329:AX329"/>
    <mergeCell ref="BU329:BV329"/>
    <mergeCell ref="CS329:CT329"/>
    <mergeCell ref="DQ329:DR329"/>
    <mergeCell ref="EO329:EP329"/>
    <mergeCell ref="A330:B330"/>
    <mergeCell ref="Y330:Z330"/>
    <mergeCell ref="AW330:AX330"/>
    <mergeCell ref="BU330:BV330"/>
    <mergeCell ref="CS330:CT330"/>
    <mergeCell ref="DQ330:DR330"/>
    <mergeCell ref="EO330:EP330"/>
    <mergeCell ref="A331:B331"/>
    <mergeCell ref="Y331:Z331"/>
    <mergeCell ref="AW331:AX331"/>
    <mergeCell ref="BU331:BV331"/>
    <mergeCell ref="CS331:CT331"/>
    <mergeCell ref="DQ331:DR331"/>
    <mergeCell ref="EO331:EP331"/>
    <mergeCell ref="A332:B332"/>
    <mergeCell ref="Y332:Z332"/>
    <mergeCell ref="AW332:AX332"/>
    <mergeCell ref="BU332:BV332"/>
    <mergeCell ref="CS332:CT332"/>
    <mergeCell ref="DQ332:DR332"/>
    <mergeCell ref="EO332:EP332"/>
    <mergeCell ref="A333:B333"/>
    <mergeCell ref="Y333:Z333"/>
    <mergeCell ref="AW333:AX333"/>
    <mergeCell ref="BU333:BV333"/>
    <mergeCell ref="CS333:CT333"/>
    <mergeCell ref="DQ333:DR333"/>
    <mergeCell ref="EO333:EP333"/>
    <mergeCell ref="A334:B334"/>
    <mergeCell ref="Y334:Z334"/>
    <mergeCell ref="AW334:AX334"/>
    <mergeCell ref="BU334:BV334"/>
    <mergeCell ref="CS334:CT334"/>
    <mergeCell ref="DQ334:DR334"/>
    <mergeCell ref="EO334:EP334"/>
    <mergeCell ref="A335:B335"/>
    <mergeCell ref="Y335:Z335"/>
    <mergeCell ref="AW335:AX335"/>
    <mergeCell ref="BU335:BV335"/>
    <mergeCell ref="CS335:CT335"/>
    <mergeCell ref="DQ335:DR335"/>
    <mergeCell ref="EO335:EP335"/>
    <mergeCell ref="A336:B336"/>
    <mergeCell ref="Y336:Z336"/>
    <mergeCell ref="AW336:AX336"/>
    <mergeCell ref="BU336:BV336"/>
    <mergeCell ref="CS336:CT336"/>
    <mergeCell ref="DQ336:DR336"/>
    <mergeCell ref="EO336:EP336"/>
    <mergeCell ref="A337:B337"/>
    <mergeCell ref="Y337:Z337"/>
    <mergeCell ref="AW337:AX337"/>
    <mergeCell ref="BU337:BV337"/>
    <mergeCell ref="CS337:CT337"/>
    <mergeCell ref="DQ337:DR337"/>
    <mergeCell ref="EO337:EP337"/>
    <mergeCell ref="A338:B338"/>
    <mergeCell ref="Y338:Z338"/>
    <mergeCell ref="AW338:AX338"/>
    <mergeCell ref="BU338:BV338"/>
    <mergeCell ref="CS338:CT338"/>
    <mergeCell ref="DQ338:DR338"/>
    <mergeCell ref="EO338:EP338"/>
    <mergeCell ref="A339:B339"/>
    <mergeCell ref="Y339:Z339"/>
    <mergeCell ref="AW339:AX339"/>
    <mergeCell ref="BU339:BV339"/>
    <mergeCell ref="CS339:CT339"/>
    <mergeCell ref="DQ339:DR339"/>
    <mergeCell ref="EO339:EP339"/>
    <mergeCell ref="A340:B340"/>
    <mergeCell ref="Y340:Z340"/>
    <mergeCell ref="AW340:AX340"/>
    <mergeCell ref="BU340:BV340"/>
    <mergeCell ref="CS340:CT340"/>
    <mergeCell ref="DQ340:DR340"/>
    <mergeCell ref="EO340:EP340"/>
    <mergeCell ref="A341:B341"/>
    <mergeCell ref="Y341:Z341"/>
    <mergeCell ref="AW341:AX341"/>
    <mergeCell ref="BU341:BV341"/>
    <mergeCell ref="CS341:CT341"/>
    <mergeCell ref="DQ341:DR341"/>
    <mergeCell ref="EO341:EP341"/>
    <mergeCell ref="A342:B342"/>
    <mergeCell ref="Y342:Z342"/>
    <mergeCell ref="AW342:AX342"/>
    <mergeCell ref="BU342:BV342"/>
    <mergeCell ref="CS342:CT342"/>
    <mergeCell ref="DQ342:DR342"/>
    <mergeCell ref="EO342:EP342"/>
    <mergeCell ref="A343:B343"/>
    <mergeCell ref="Y343:Z343"/>
    <mergeCell ref="AW343:AX343"/>
    <mergeCell ref="BU343:BV343"/>
    <mergeCell ref="CS343:CT343"/>
    <mergeCell ref="DQ343:DR343"/>
    <mergeCell ref="EO343:EP343"/>
    <mergeCell ref="A344:B344"/>
    <mergeCell ref="Y344:Z344"/>
    <mergeCell ref="AW344:AX344"/>
    <mergeCell ref="BU344:BV344"/>
    <mergeCell ref="CS344:CT344"/>
    <mergeCell ref="DQ344:DR344"/>
    <mergeCell ref="EO344:EP344"/>
    <mergeCell ref="A345:B345"/>
    <mergeCell ref="Y345:Z345"/>
    <mergeCell ref="AW345:AX345"/>
    <mergeCell ref="BU345:BV345"/>
    <mergeCell ref="CS345:CT345"/>
    <mergeCell ref="DQ345:DR345"/>
    <mergeCell ref="EO345:EP345"/>
    <mergeCell ref="A346:B346"/>
    <mergeCell ref="Y346:Z346"/>
    <mergeCell ref="AW346:AX346"/>
    <mergeCell ref="BU346:BV346"/>
    <mergeCell ref="CS346:CT346"/>
    <mergeCell ref="DQ346:DR346"/>
    <mergeCell ref="EO346:EP346"/>
    <mergeCell ref="A347:B347"/>
    <mergeCell ref="Y347:Z347"/>
    <mergeCell ref="AW347:AX347"/>
    <mergeCell ref="BU347:BV347"/>
    <mergeCell ref="CS347:CT347"/>
    <mergeCell ref="DQ347:DR347"/>
    <mergeCell ref="EO347:EP347"/>
    <mergeCell ref="A348:B348"/>
    <mergeCell ref="Y348:Z348"/>
    <mergeCell ref="AW348:AX348"/>
    <mergeCell ref="BU348:BV348"/>
    <mergeCell ref="CS348:CT348"/>
    <mergeCell ref="DQ348:DR348"/>
    <mergeCell ref="EO348:EP348"/>
    <mergeCell ref="A349:B349"/>
    <mergeCell ref="Y349:Z349"/>
    <mergeCell ref="AW349:AX349"/>
    <mergeCell ref="BU349:BV349"/>
    <mergeCell ref="CS349:CT349"/>
    <mergeCell ref="DQ349:DR349"/>
    <mergeCell ref="EO349:EP349"/>
    <mergeCell ref="A350:B350"/>
    <mergeCell ref="Y350:Z350"/>
    <mergeCell ref="AW350:AX350"/>
    <mergeCell ref="BU350:BV350"/>
    <mergeCell ref="CS350:CT350"/>
    <mergeCell ref="DQ350:DR350"/>
    <mergeCell ref="EO350:EP350"/>
    <mergeCell ref="A351:B351"/>
    <mergeCell ref="Y351:Z351"/>
    <mergeCell ref="AW351:AX351"/>
    <mergeCell ref="BU351:BV351"/>
    <mergeCell ref="CS351:CT351"/>
    <mergeCell ref="DQ351:DR351"/>
    <mergeCell ref="EO351:EP351"/>
    <mergeCell ref="A352:B352"/>
    <mergeCell ref="Y352:Z352"/>
    <mergeCell ref="AW352:AX352"/>
    <mergeCell ref="BU352:BV352"/>
    <mergeCell ref="CS352:CT352"/>
    <mergeCell ref="DQ352:DR352"/>
    <mergeCell ref="EO352:EP352"/>
    <mergeCell ref="A353:B353"/>
    <mergeCell ref="Y353:Z353"/>
    <mergeCell ref="AW353:AX353"/>
    <mergeCell ref="BU353:BV353"/>
    <mergeCell ref="CS353:CT353"/>
    <mergeCell ref="DQ353:DR353"/>
    <mergeCell ref="EO353:EP353"/>
    <mergeCell ref="A354:B354"/>
    <mergeCell ref="Y354:Z354"/>
    <mergeCell ref="AW354:AX354"/>
    <mergeCell ref="BU354:BV354"/>
    <mergeCell ref="CS354:CT354"/>
    <mergeCell ref="DQ354:DR354"/>
    <mergeCell ref="EO354:EP354"/>
    <mergeCell ref="A355:B355"/>
    <mergeCell ref="Y355:Z355"/>
    <mergeCell ref="AW355:AX355"/>
    <mergeCell ref="BU355:BV355"/>
    <mergeCell ref="CS355:CT355"/>
    <mergeCell ref="DQ355:DR355"/>
    <mergeCell ref="EO355:EP355"/>
    <mergeCell ref="A356:B356"/>
    <mergeCell ref="Y356:Z356"/>
    <mergeCell ref="AW356:AX356"/>
    <mergeCell ref="BU356:BV356"/>
    <mergeCell ref="CS356:CT356"/>
    <mergeCell ref="DQ356:DR356"/>
    <mergeCell ref="EO356:EP356"/>
    <mergeCell ref="A357:B357"/>
    <mergeCell ref="Y357:Z357"/>
    <mergeCell ref="AW357:AX357"/>
    <mergeCell ref="BU357:BV357"/>
    <mergeCell ref="CS357:CT357"/>
    <mergeCell ref="DQ357:DR357"/>
    <mergeCell ref="EO357:EP357"/>
    <mergeCell ref="A358:B358"/>
    <mergeCell ref="Y358:Z358"/>
    <mergeCell ref="AW358:AX358"/>
    <mergeCell ref="BU358:BV358"/>
    <mergeCell ref="CS358:CT358"/>
    <mergeCell ref="DQ358:DR358"/>
    <mergeCell ref="EO358:EP358"/>
    <mergeCell ref="A359:B359"/>
    <mergeCell ref="Y359:Z359"/>
    <mergeCell ref="AW359:AX359"/>
    <mergeCell ref="BU359:BV359"/>
    <mergeCell ref="CS359:CT359"/>
    <mergeCell ref="DQ359:DR359"/>
    <mergeCell ref="EO359:EP359"/>
    <mergeCell ref="A360:B360"/>
    <mergeCell ref="Y360:Z360"/>
    <mergeCell ref="AW360:AX360"/>
    <mergeCell ref="BU360:BV360"/>
    <mergeCell ref="CS360:CT360"/>
    <mergeCell ref="DQ360:DR360"/>
    <mergeCell ref="EO360:EP360"/>
    <mergeCell ref="A361:B361"/>
    <mergeCell ref="Y361:Z361"/>
    <mergeCell ref="AW361:AX361"/>
    <mergeCell ref="BU361:BV361"/>
    <mergeCell ref="CS361:CT361"/>
    <mergeCell ref="DQ361:DR361"/>
    <mergeCell ref="EO361:EP361"/>
    <mergeCell ref="A362:B362"/>
    <mergeCell ref="Y362:Z362"/>
    <mergeCell ref="AW362:AX362"/>
    <mergeCell ref="BU362:BV362"/>
    <mergeCell ref="CS362:CT362"/>
    <mergeCell ref="DQ362:DR362"/>
    <mergeCell ref="EO362:EP362"/>
    <mergeCell ref="A363:B363"/>
    <mergeCell ref="Y363:Z363"/>
    <mergeCell ref="AW363:AX363"/>
    <mergeCell ref="BU363:BV363"/>
    <mergeCell ref="CS363:CT363"/>
    <mergeCell ref="DQ363:DR363"/>
    <mergeCell ref="EO363:EP363"/>
    <mergeCell ref="A364:B364"/>
    <mergeCell ref="Y364:Z364"/>
    <mergeCell ref="AW364:AX364"/>
    <mergeCell ref="BU364:BV364"/>
    <mergeCell ref="CS364:CT364"/>
    <mergeCell ref="DQ364:DR364"/>
    <mergeCell ref="EO364:EP364"/>
    <mergeCell ref="A365:B365"/>
    <mergeCell ref="Y365:Z365"/>
    <mergeCell ref="AW365:AX365"/>
    <mergeCell ref="BU365:BV365"/>
    <mergeCell ref="CS365:CT365"/>
    <mergeCell ref="DQ365:DR365"/>
    <mergeCell ref="EO365:EP365"/>
    <mergeCell ref="A366:B366"/>
    <mergeCell ref="Y366:Z366"/>
    <mergeCell ref="AW366:AX366"/>
    <mergeCell ref="BU366:BV366"/>
    <mergeCell ref="CS366:CT366"/>
    <mergeCell ref="DQ366:DR366"/>
    <mergeCell ref="EO366:EP366"/>
    <mergeCell ref="A367:B367"/>
    <mergeCell ref="Y367:Z367"/>
    <mergeCell ref="AW367:AX367"/>
    <mergeCell ref="BU367:BV367"/>
    <mergeCell ref="CS367:CT367"/>
    <mergeCell ref="DQ367:DR367"/>
    <mergeCell ref="EO367:EP367"/>
    <mergeCell ref="A368:B368"/>
    <mergeCell ref="Y368:Z368"/>
    <mergeCell ref="AW368:AX368"/>
    <mergeCell ref="BU368:BV368"/>
    <mergeCell ref="CS368:CT368"/>
    <mergeCell ref="DQ368:DR368"/>
    <mergeCell ref="EO368:EP368"/>
    <mergeCell ref="A369:B369"/>
    <mergeCell ref="Y369:Z369"/>
    <mergeCell ref="AW369:AX369"/>
    <mergeCell ref="BU369:BV369"/>
    <mergeCell ref="CS369:CT369"/>
    <mergeCell ref="DQ369:DR369"/>
    <mergeCell ref="EO369:EP369"/>
    <mergeCell ref="A370:B370"/>
    <mergeCell ref="Y370:Z370"/>
    <mergeCell ref="AW370:AX370"/>
    <mergeCell ref="BU370:BV370"/>
    <mergeCell ref="CS370:CT370"/>
    <mergeCell ref="DQ370:DR370"/>
    <mergeCell ref="EO370:EP370"/>
    <mergeCell ref="A371:B371"/>
    <mergeCell ref="Y371:Z371"/>
    <mergeCell ref="AW371:AX371"/>
    <mergeCell ref="BU371:BV371"/>
    <mergeCell ref="CS371:CT371"/>
    <mergeCell ref="DQ371:DR371"/>
    <mergeCell ref="EO371:EP371"/>
    <mergeCell ref="A372:B372"/>
    <mergeCell ref="Y372:Z372"/>
    <mergeCell ref="AW372:AX372"/>
    <mergeCell ref="BU372:BV372"/>
    <mergeCell ref="CS372:CT372"/>
    <mergeCell ref="DQ372:DR372"/>
    <mergeCell ref="EO372:EP372"/>
    <mergeCell ref="A373:B373"/>
    <mergeCell ref="Y373:Z373"/>
    <mergeCell ref="AW373:AX373"/>
    <mergeCell ref="BU373:BV373"/>
    <mergeCell ref="CS373:CT373"/>
    <mergeCell ref="DQ373:DR373"/>
    <mergeCell ref="EO373:EP373"/>
    <mergeCell ref="A374:B374"/>
    <mergeCell ref="Y374:Z374"/>
    <mergeCell ref="AW374:AX374"/>
    <mergeCell ref="BU374:BV374"/>
    <mergeCell ref="CS374:CT374"/>
    <mergeCell ref="DQ374:DR374"/>
    <mergeCell ref="EO374:EP374"/>
    <mergeCell ref="A375:B375"/>
    <mergeCell ref="Y375:Z375"/>
    <mergeCell ref="AW375:AX375"/>
    <mergeCell ref="BU375:BV375"/>
    <mergeCell ref="CS375:CT375"/>
    <mergeCell ref="DQ375:DR375"/>
    <mergeCell ref="EO375:EP375"/>
    <mergeCell ref="A376:B376"/>
    <mergeCell ref="Y376:Z376"/>
    <mergeCell ref="AW376:AX376"/>
    <mergeCell ref="BU376:BV376"/>
    <mergeCell ref="CS376:CT376"/>
    <mergeCell ref="DQ376:DR376"/>
    <mergeCell ref="EO376:EP376"/>
    <mergeCell ref="A377:B377"/>
    <mergeCell ref="Y377:Z377"/>
    <mergeCell ref="AW377:AX377"/>
    <mergeCell ref="BU377:BV377"/>
    <mergeCell ref="CS377:CT377"/>
    <mergeCell ref="DQ377:DR377"/>
    <mergeCell ref="EO377:EP377"/>
    <mergeCell ref="A378:B378"/>
    <mergeCell ref="Y378:Z378"/>
    <mergeCell ref="AW378:AX378"/>
    <mergeCell ref="BU378:BV378"/>
    <mergeCell ref="CS378:CT378"/>
    <mergeCell ref="DQ378:DR378"/>
    <mergeCell ref="EO378:EP378"/>
    <mergeCell ref="A379:B379"/>
    <mergeCell ref="Y379:Z379"/>
    <mergeCell ref="AW379:AX379"/>
    <mergeCell ref="BU379:BV379"/>
    <mergeCell ref="CS379:CT379"/>
    <mergeCell ref="DQ379:DR379"/>
    <mergeCell ref="EO379:EP379"/>
    <mergeCell ref="A380:B380"/>
    <mergeCell ref="Y380:Z380"/>
    <mergeCell ref="AW380:AX380"/>
    <mergeCell ref="BU380:BV380"/>
    <mergeCell ref="CS380:CT380"/>
    <mergeCell ref="DQ380:DR380"/>
    <mergeCell ref="EO380:EP380"/>
    <mergeCell ref="A381:B381"/>
    <mergeCell ref="Y381:Z381"/>
    <mergeCell ref="AW381:AX381"/>
    <mergeCell ref="BU381:BV381"/>
    <mergeCell ref="CS381:CT381"/>
    <mergeCell ref="DQ381:DR381"/>
    <mergeCell ref="EO381:EP381"/>
    <mergeCell ref="A382:B382"/>
    <mergeCell ref="Y382:Z382"/>
    <mergeCell ref="AW382:AX382"/>
    <mergeCell ref="BU382:BV382"/>
    <mergeCell ref="CS382:CT382"/>
    <mergeCell ref="DQ382:DR382"/>
    <mergeCell ref="EO382:EP382"/>
    <mergeCell ref="A383:B383"/>
    <mergeCell ref="Y383:Z383"/>
    <mergeCell ref="AW383:AX383"/>
    <mergeCell ref="BU383:BV383"/>
    <mergeCell ref="CS383:CT383"/>
    <mergeCell ref="DQ383:DR383"/>
    <mergeCell ref="EO383:EP383"/>
    <mergeCell ref="A384:B384"/>
    <mergeCell ref="Y384:Z384"/>
    <mergeCell ref="AW384:AX384"/>
    <mergeCell ref="BU384:BV384"/>
    <mergeCell ref="CS384:CT384"/>
    <mergeCell ref="DQ384:DR384"/>
    <mergeCell ref="EO384:EP384"/>
    <mergeCell ref="A385:B385"/>
    <mergeCell ref="Y385:Z385"/>
    <mergeCell ref="AW385:AX385"/>
    <mergeCell ref="BU385:BV385"/>
    <mergeCell ref="CS385:CT385"/>
    <mergeCell ref="DQ385:DR385"/>
    <mergeCell ref="EO385:EP385"/>
    <mergeCell ref="A386:B386"/>
    <mergeCell ref="Y386:Z386"/>
    <mergeCell ref="AW386:AX386"/>
    <mergeCell ref="BU386:BV386"/>
    <mergeCell ref="CS386:CT386"/>
    <mergeCell ref="DQ386:DR386"/>
    <mergeCell ref="EO386:EP386"/>
    <mergeCell ref="A387:B387"/>
    <mergeCell ref="Y387:Z387"/>
    <mergeCell ref="AW387:AX387"/>
    <mergeCell ref="BU387:BV387"/>
    <mergeCell ref="CS387:CT387"/>
    <mergeCell ref="DQ387:DR387"/>
    <mergeCell ref="EO387:EP387"/>
    <mergeCell ref="A388:B388"/>
    <mergeCell ref="Y388:Z388"/>
    <mergeCell ref="AW388:AX388"/>
    <mergeCell ref="BU388:BV388"/>
    <mergeCell ref="CS388:CT388"/>
    <mergeCell ref="DQ388:DR388"/>
    <mergeCell ref="EO388:EP388"/>
    <mergeCell ref="A389:B389"/>
    <mergeCell ref="Y389:Z389"/>
    <mergeCell ref="AW389:AX389"/>
    <mergeCell ref="BU389:BV389"/>
    <mergeCell ref="CS389:CT389"/>
    <mergeCell ref="DQ389:DR389"/>
    <mergeCell ref="EO389:EP389"/>
    <mergeCell ref="A390:B390"/>
    <mergeCell ref="Y390:Z390"/>
    <mergeCell ref="AW390:AX390"/>
    <mergeCell ref="BU390:BV390"/>
    <mergeCell ref="CS390:CT390"/>
    <mergeCell ref="DQ390:DR390"/>
    <mergeCell ref="EO390:EP390"/>
    <mergeCell ref="A391:B391"/>
    <mergeCell ref="Y391:Z391"/>
    <mergeCell ref="AW391:AX391"/>
    <mergeCell ref="BU391:BV391"/>
    <mergeCell ref="CS391:CT391"/>
    <mergeCell ref="DQ391:DR391"/>
    <mergeCell ref="EO391:EP391"/>
    <mergeCell ref="A392:B392"/>
    <mergeCell ref="Y392:Z392"/>
    <mergeCell ref="AW392:AX392"/>
    <mergeCell ref="BU392:BV392"/>
    <mergeCell ref="CS392:CT392"/>
    <mergeCell ref="DQ392:DR392"/>
    <mergeCell ref="EO392:EP392"/>
    <mergeCell ref="A393:B393"/>
    <mergeCell ref="Y393:Z393"/>
    <mergeCell ref="AW393:AX393"/>
    <mergeCell ref="BU393:BV393"/>
    <mergeCell ref="CS393:CT393"/>
    <mergeCell ref="DQ393:DR393"/>
    <mergeCell ref="EO393:EP393"/>
    <mergeCell ref="A394:B394"/>
    <mergeCell ref="Y394:Z394"/>
    <mergeCell ref="AW394:AX394"/>
    <mergeCell ref="BU394:BV394"/>
    <mergeCell ref="CS394:CT394"/>
    <mergeCell ref="DQ394:DR394"/>
    <mergeCell ref="EO394:EP394"/>
    <mergeCell ref="A395:B395"/>
    <mergeCell ref="Y395:Z395"/>
    <mergeCell ref="AW395:AX395"/>
    <mergeCell ref="BU395:BV395"/>
    <mergeCell ref="CS395:CT395"/>
    <mergeCell ref="DQ395:DR395"/>
    <mergeCell ref="EO395:EP395"/>
    <mergeCell ref="A396:B396"/>
    <mergeCell ref="Y396:Z396"/>
    <mergeCell ref="AW396:AX396"/>
    <mergeCell ref="BU396:BV396"/>
    <mergeCell ref="CS396:CT396"/>
    <mergeCell ref="DQ396:DR396"/>
    <mergeCell ref="EO396:EP396"/>
    <mergeCell ref="A397:B397"/>
    <mergeCell ref="Y397:Z397"/>
    <mergeCell ref="AW397:AX397"/>
    <mergeCell ref="BU397:BV397"/>
    <mergeCell ref="CS397:CT397"/>
    <mergeCell ref="DQ397:DR397"/>
    <mergeCell ref="EO397:EP397"/>
    <mergeCell ref="A398:B398"/>
    <mergeCell ref="Y398:Z398"/>
    <mergeCell ref="AW398:AX398"/>
    <mergeCell ref="BU398:BV398"/>
    <mergeCell ref="CS398:CT398"/>
    <mergeCell ref="DQ398:DR398"/>
    <mergeCell ref="EO398:EP398"/>
    <mergeCell ref="A399:B399"/>
    <mergeCell ref="Y399:Z399"/>
    <mergeCell ref="AW399:AX399"/>
    <mergeCell ref="BU399:BV399"/>
    <mergeCell ref="CS399:CT399"/>
    <mergeCell ref="DQ399:DR399"/>
    <mergeCell ref="EO399:EP399"/>
    <mergeCell ref="A400:B400"/>
    <mergeCell ref="Y400:Z400"/>
    <mergeCell ref="AW400:AX400"/>
    <mergeCell ref="BU400:BV400"/>
    <mergeCell ref="CS400:CT400"/>
    <mergeCell ref="DQ400:DR400"/>
    <mergeCell ref="EO400:EP400"/>
    <mergeCell ref="A401:B401"/>
    <mergeCell ref="Y401:Z401"/>
    <mergeCell ref="AW401:AX401"/>
    <mergeCell ref="BU401:BV401"/>
    <mergeCell ref="CS401:CT401"/>
    <mergeCell ref="DQ401:DR401"/>
    <mergeCell ref="EO401:EP401"/>
    <mergeCell ref="A402:B402"/>
    <mergeCell ref="Y402:Z402"/>
    <mergeCell ref="AW402:AX402"/>
    <mergeCell ref="BU402:BV402"/>
    <mergeCell ref="CS402:CT402"/>
    <mergeCell ref="DQ402:DR402"/>
    <mergeCell ref="EO402:EP402"/>
    <mergeCell ref="A403:B403"/>
    <mergeCell ref="Y403:Z403"/>
    <mergeCell ref="AW403:AX403"/>
    <mergeCell ref="BU403:BV403"/>
    <mergeCell ref="CS403:CT403"/>
    <mergeCell ref="DQ403:DR403"/>
    <mergeCell ref="EO403:EP403"/>
    <mergeCell ref="A404:B404"/>
    <mergeCell ref="Y404:Z404"/>
    <mergeCell ref="AW404:AX404"/>
    <mergeCell ref="BU404:BV404"/>
    <mergeCell ref="CS404:CT404"/>
    <mergeCell ref="DQ404:DR404"/>
    <mergeCell ref="EO404:EP404"/>
    <mergeCell ref="A405:B405"/>
    <mergeCell ref="Y405:Z405"/>
    <mergeCell ref="AW405:AX405"/>
    <mergeCell ref="BU405:BV405"/>
    <mergeCell ref="CS405:CT405"/>
    <mergeCell ref="DQ405:DR405"/>
    <mergeCell ref="EO405:EP405"/>
    <mergeCell ref="A406:B406"/>
    <mergeCell ref="Y406:Z406"/>
    <mergeCell ref="AW406:AX406"/>
    <mergeCell ref="BU406:BV406"/>
    <mergeCell ref="CS406:CT406"/>
    <mergeCell ref="DQ406:DR406"/>
    <mergeCell ref="EO406:EP406"/>
    <mergeCell ref="A407:B407"/>
    <mergeCell ref="Y407:Z407"/>
    <mergeCell ref="AW407:AX407"/>
    <mergeCell ref="BU407:BV407"/>
    <mergeCell ref="CS407:CT407"/>
    <mergeCell ref="DQ407:DR407"/>
    <mergeCell ref="EO407:EP407"/>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zoomScale="85" zoomScaleNormal="85" topLeftCell="AA2" workbookViewId="0">
      <selection activeCell="BU8" sqref="BU8:BV8"/>
    </sheetView>
  </sheetViews>
  <sheetFormatPr defaultColWidth="9" defaultRowHeight="12.5"/>
  <cols>
    <col min="2" max="2" width="44.8181818181818" customWidth="1"/>
    <col min="4" max="22" width="9" hidden="1" customWidth="1"/>
    <col min="28" max="46" width="9" hidden="1" customWidth="1"/>
    <col min="52" max="70" width="9" hidden="1" customWidth="1"/>
    <col min="76" max="94" width="9" hidden="1" customWidth="1"/>
    <col min="100" max="118" width="9" hidden="1" customWidth="1"/>
    <col min="125" max="142" width="9" hidden="1"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216</v>
      </c>
      <c r="B5" s="2"/>
      <c r="C5" s="1"/>
      <c r="D5" s="1"/>
      <c r="E5" s="1"/>
      <c r="F5" s="1"/>
      <c r="G5" s="1"/>
      <c r="H5" s="1"/>
      <c r="I5" s="1"/>
      <c r="J5" s="3"/>
      <c r="K5" s="1"/>
      <c r="L5" s="1"/>
      <c r="M5" s="1"/>
      <c r="N5" s="1"/>
      <c r="O5" s="3"/>
      <c r="P5" s="1"/>
      <c r="Q5" s="1"/>
      <c r="R5" s="1"/>
      <c r="S5" s="1"/>
      <c r="T5" s="1"/>
      <c r="U5" s="1"/>
      <c r="V5" s="1"/>
      <c r="W5" s="1"/>
      <c r="Y5" s="2" t="s">
        <v>216</v>
      </c>
      <c r="Z5" s="2"/>
      <c r="AA5" s="1"/>
      <c r="AB5" s="1"/>
      <c r="AC5" s="1"/>
      <c r="AD5" s="1"/>
      <c r="AE5" s="1"/>
      <c r="AF5" s="1"/>
      <c r="AG5" s="1"/>
      <c r="AH5" s="3"/>
      <c r="AI5" s="1"/>
      <c r="AJ5" s="1"/>
      <c r="AK5" s="1"/>
      <c r="AL5" s="1"/>
      <c r="AM5" s="3"/>
      <c r="AN5" s="1"/>
      <c r="AO5" s="1"/>
      <c r="AP5" s="1"/>
      <c r="AQ5" s="1"/>
      <c r="AR5" s="1"/>
      <c r="AS5" s="1"/>
      <c r="AT5" s="1"/>
      <c r="AU5" s="1"/>
      <c r="AW5" s="2" t="s">
        <v>216</v>
      </c>
      <c r="AX5" s="2"/>
      <c r="AY5" s="1"/>
      <c r="AZ5" s="1"/>
      <c r="BA5" s="1"/>
      <c r="BB5" s="1"/>
      <c r="BC5" s="1"/>
      <c r="BD5" s="1"/>
      <c r="BE5" s="1"/>
      <c r="BF5" s="3"/>
      <c r="BG5" s="1"/>
      <c r="BH5" s="1"/>
      <c r="BI5" s="1"/>
      <c r="BJ5" s="1"/>
      <c r="BK5" s="3"/>
      <c r="BL5" s="1"/>
      <c r="BM5" s="3"/>
      <c r="BN5" s="3"/>
      <c r="BO5" s="3"/>
      <c r="BP5" s="3"/>
      <c r="BQ5" s="3"/>
      <c r="BR5" s="3"/>
      <c r="BS5" s="3"/>
      <c r="BU5" s="2" t="s">
        <v>216</v>
      </c>
      <c r="BV5" s="2"/>
      <c r="BW5" s="1"/>
      <c r="BX5" s="1"/>
      <c r="BY5" s="1"/>
      <c r="BZ5" s="1"/>
      <c r="CA5" s="1"/>
      <c r="CB5" s="1"/>
      <c r="CC5" s="1"/>
      <c r="CD5" s="3"/>
      <c r="CE5" s="1"/>
      <c r="CF5" s="1"/>
      <c r="CG5" s="1"/>
      <c r="CH5" s="1"/>
      <c r="CI5" s="3"/>
      <c r="CJ5" s="1"/>
      <c r="CK5" s="1"/>
      <c r="CL5" s="1"/>
      <c r="CM5" s="1"/>
      <c r="CN5" s="1"/>
      <c r="CO5" s="1"/>
      <c r="CP5" s="1"/>
      <c r="CQ5" s="1"/>
      <c r="CS5" s="2" t="s">
        <v>216</v>
      </c>
      <c r="CT5" s="2"/>
      <c r="CU5" s="1"/>
      <c r="CV5" s="1"/>
      <c r="CW5" s="1"/>
      <c r="CX5" s="1"/>
      <c r="CY5" s="1"/>
      <c r="CZ5" s="1"/>
      <c r="DA5" s="1"/>
      <c r="DB5" s="3"/>
      <c r="DC5" s="1"/>
      <c r="DD5" s="1"/>
      <c r="DE5" s="1"/>
      <c r="DF5" s="1"/>
      <c r="DG5" s="3"/>
      <c r="DH5" s="1"/>
      <c r="DI5" s="1"/>
      <c r="DJ5" s="1"/>
      <c r="DK5" s="1"/>
      <c r="DL5" s="1"/>
      <c r="DM5" s="1"/>
      <c r="DN5" s="1"/>
      <c r="DO5" s="1"/>
      <c r="DQ5" s="2" t="s">
        <v>216</v>
      </c>
      <c r="DR5" s="2"/>
      <c r="DS5" s="1"/>
      <c r="DT5" s="1"/>
      <c r="DU5" s="1"/>
      <c r="DV5" s="1"/>
      <c r="DW5" s="1"/>
      <c r="DX5" s="1"/>
      <c r="DY5" s="1"/>
      <c r="DZ5" s="3"/>
      <c r="EA5" s="1"/>
      <c r="EB5" s="1"/>
      <c r="EC5" s="1"/>
      <c r="ED5" s="1"/>
      <c r="EE5" s="1"/>
      <c r="EF5" s="1"/>
      <c r="EG5" s="1"/>
      <c r="EH5" s="1"/>
      <c r="EI5" s="1"/>
      <c r="EJ5" s="1"/>
      <c r="EK5" s="1"/>
      <c r="EL5" s="1"/>
      <c r="EM5" s="1"/>
      <c r="EO5" s="2" t="s">
        <v>216</v>
      </c>
      <c r="EP5" s="2"/>
      <c r="EQ5" s="1"/>
      <c r="ER5" s="1"/>
      <c r="ES5" s="1"/>
      <c r="ET5" s="1"/>
      <c r="EU5" s="1"/>
      <c r="EV5" s="1"/>
      <c r="EW5" s="1"/>
      <c r="EX5" s="3"/>
      <c r="EY5" s="1"/>
      <c r="EZ5" s="1"/>
      <c r="FA5" s="1"/>
      <c r="FB5" s="1"/>
      <c r="FC5" s="3"/>
      <c r="FD5" s="1"/>
      <c r="FE5" s="3"/>
      <c r="FF5" s="3"/>
      <c r="FG5" s="3"/>
      <c r="FH5" s="3"/>
      <c r="FI5" s="3"/>
      <c r="FJ5" s="3"/>
      <c r="FK5" s="3"/>
    </row>
    <row r="6" ht="14.5" spans="1:167">
      <c r="A6" s="1"/>
      <c r="B6" s="1"/>
      <c r="C6" s="1"/>
      <c r="D6" s="1"/>
      <c r="E6" s="1"/>
      <c r="F6" s="1"/>
      <c r="G6" s="1"/>
      <c r="H6" s="3"/>
      <c r="I6" s="1"/>
      <c r="J6" s="1"/>
      <c r="K6" s="1"/>
      <c r="L6" s="1"/>
      <c r="M6" s="1"/>
      <c r="N6" s="1"/>
      <c r="O6" s="1"/>
      <c r="P6" s="1"/>
      <c r="Q6" s="1"/>
      <c r="R6" s="1"/>
      <c r="S6" s="1"/>
      <c r="T6" s="1"/>
      <c r="U6" s="1"/>
      <c r="V6" s="1"/>
      <c r="W6" s="1"/>
      <c r="Y6" s="1"/>
      <c r="Z6" s="1"/>
      <c r="AA6" s="1"/>
      <c r="AB6" s="1"/>
      <c r="AC6" s="1"/>
      <c r="AD6" s="1"/>
      <c r="AE6" s="1"/>
      <c r="AF6" s="3"/>
      <c r="AG6" s="1"/>
      <c r="AH6" s="1"/>
      <c r="AI6" s="1"/>
      <c r="AJ6" s="1"/>
      <c r="AK6" s="1"/>
      <c r="AL6" s="1"/>
      <c r="AM6" s="1"/>
      <c r="AN6" s="1"/>
      <c r="AO6" s="1"/>
      <c r="AP6" s="1"/>
      <c r="AQ6" s="1"/>
      <c r="AR6" s="1"/>
      <c r="AS6" s="1"/>
      <c r="AT6" s="1"/>
      <c r="AU6" s="1"/>
      <c r="AW6" s="1"/>
      <c r="AX6" s="1"/>
      <c r="AY6" s="1"/>
      <c r="AZ6" s="1"/>
      <c r="BA6" s="1"/>
      <c r="BB6" s="1"/>
      <c r="BC6" s="1"/>
      <c r="BD6" s="3"/>
      <c r="BE6" s="1"/>
      <c r="BF6" s="1"/>
      <c r="BG6" s="1"/>
      <c r="BH6" s="1"/>
      <c r="BI6" s="1"/>
      <c r="BJ6" s="1"/>
      <c r="BK6" s="1"/>
      <c r="BL6" s="1"/>
      <c r="BM6" s="1"/>
      <c r="BN6" s="1"/>
      <c r="BO6" s="1"/>
      <c r="BP6" s="1"/>
      <c r="BQ6" s="1"/>
      <c r="BR6" s="1"/>
      <c r="BS6" s="1"/>
      <c r="BU6" s="1"/>
      <c r="BV6" s="1"/>
      <c r="BW6" s="1"/>
      <c r="BX6" s="1"/>
      <c r="BY6" s="1"/>
      <c r="BZ6" s="1"/>
      <c r="CA6" s="1"/>
      <c r="CB6" s="3"/>
      <c r="CC6" s="1"/>
      <c r="CD6" s="1"/>
      <c r="CE6" s="1"/>
      <c r="CF6" s="1"/>
      <c r="CG6" s="1"/>
      <c r="CH6" s="1"/>
      <c r="CI6" s="1"/>
      <c r="CJ6" s="1"/>
      <c r="CK6" s="1"/>
      <c r="CL6" s="1"/>
      <c r="CM6" s="1"/>
      <c r="CN6" s="1"/>
      <c r="CO6" s="1"/>
      <c r="CP6" s="1"/>
      <c r="CQ6" s="1"/>
      <c r="CS6" s="1"/>
      <c r="CT6" s="1"/>
      <c r="CU6" s="1"/>
      <c r="CV6" s="1"/>
      <c r="CW6" s="1"/>
      <c r="CX6" s="1"/>
      <c r="CY6" s="1"/>
      <c r="CZ6" s="3"/>
      <c r="DA6" s="1"/>
      <c r="DB6" s="1"/>
      <c r="DC6" s="1"/>
      <c r="DD6" s="1"/>
      <c r="DE6" s="1"/>
      <c r="DF6" s="1"/>
      <c r="DG6" s="1"/>
      <c r="DH6" s="1"/>
      <c r="DI6" s="1"/>
      <c r="DJ6" s="1"/>
      <c r="DK6" s="1"/>
      <c r="DL6" s="1"/>
      <c r="DM6" s="1"/>
      <c r="DN6" s="1"/>
      <c r="DO6" s="1"/>
      <c r="DQ6" s="1"/>
      <c r="DR6" s="1"/>
      <c r="DS6" s="1"/>
      <c r="DT6" s="1"/>
      <c r="DU6" s="1"/>
      <c r="DV6" s="1"/>
      <c r="DW6" s="1"/>
      <c r="DX6" s="3"/>
      <c r="DY6" s="1"/>
      <c r="DZ6" s="1"/>
      <c r="EA6" s="1"/>
      <c r="EB6" s="1"/>
      <c r="EC6" s="1"/>
      <c r="ED6" s="1"/>
      <c r="EE6" s="1"/>
      <c r="EF6" s="1"/>
      <c r="EG6" s="1"/>
      <c r="EH6" s="1"/>
      <c r="EI6" s="1"/>
      <c r="EJ6" s="1"/>
      <c r="EK6" s="1"/>
      <c r="EL6" s="1"/>
      <c r="EM6" s="1"/>
      <c r="EO6" s="1"/>
      <c r="EP6" s="1"/>
      <c r="EQ6" s="1"/>
      <c r="ER6" s="1"/>
      <c r="ES6" s="1"/>
      <c r="ET6" s="1"/>
      <c r="EU6" s="1"/>
      <c r="EV6" s="3"/>
      <c r="EW6" s="1"/>
      <c r="EX6" s="1"/>
      <c r="EY6" s="1"/>
      <c r="EZ6" s="1"/>
      <c r="FA6" s="1"/>
      <c r="FB6" s="1"/>
      <c r="FC6" s="1"/>
      <c r="FD6" s="1"/>
      <c r="FE6" s="1"/>
      <c r="FF6" s="1"/>
      <c r="FG6" s="1"/>
      <c r="FH6" s="1"/>
      <c r="FI6" s="1"/>
      <c r="FJ6" s="1"/>
      <c r="FK6" s="1"/>
    </row>
    <row r="7" ht="17.5" spans="1:167">
      <c r="A7" s="4" t="s">
        <v>217</v>
      </c>
      <c r="B7" s="4"/>
      <c r="C7" s="1"/>
      <c r="D7" s="1"/>
      <c r="E7" s="1"/>
      <c r="F7" s="1"/>
      <c r="G7" s="1"/>
      <c r="H7" s="1"/>
      <c r="I7" s="1"/>
      <c r="J7" s="1"/>
      <c r="K7" s="1"/>
      <c r="L7" s="1"/>
      <c r="M7" s="1"/>
      <c r="N7" s="1"/>
      <c r="O7" s="1"/>
      <c r="P7" s="1"/>
      <c r="Q7" s="1"/>
      <c r="R7" s="1"/>
      <c r="S7" s="1"/>
      <c r="T7" s="1"/>
      <c r="U7" s="1"/>
      <c r="V7" s="1"/>
      <c r="W7" s="1"/>
      <c r="Y7" s="4" t="s">
        <v>218</v>
      </c>
      <c r="Z7" s="4"/>
      <c r="AA7" s="1"/>
      <c r="AB7" s="1"/>
      <c r="AC7" s="1"/>
      <c r="AD7" s="1"/>
      <c r="AE7" s="1"/>
      <c r="AF7" s="1"/>
      <c r="AG7" s="1"/>
      <c r="AH7" s="1"/>
      <c r="AI7" s="1"/>
      <c r="AJ7" s="1"/>
      <c r="AK7" s="1"/>
      <c r="AL7" s="1"/>
      <c r="AM7" s="1"/>
      <c r="AN7" s="1"/>
      <c r="AO7" s="1"/>
      <c r="AP7" s="1"/>
      <c r="AQ7" s="1"/>
      <c r="AR7" s="1"/>
      <c r="AS7" s="1"/>
      <c r="AT7" s="1"/>
      <c r="AU7" s="1"/>
      <c r="AW7" s="4" t="s">
        <v>219</v>
      </c>
      <c r="AX7" s="4"/>
      <c r="AY7" s="1"/>
      <c r="AZ7" s="1"/>
      <c r="BA7" s="1"/>
      <c r="BB7" s="1"/>
      <c r="BC7" s="1"/>
      <c r="BD7" s="1"/>
      <c r="BE7" s="1"/>
      <c r="BF7" s="1"/>
      <c r="BG7" s="1"/>
      <c r="BH7" s="1"/>
      <c r="BI7" s="1"/>
      <c r="BJ7" s="1"/>
      <c r="BK7" s="1"/>
      <c r="BL7" s="1"/>
      <c r="BM7" s="1"/>
      <c r="BN7" s="1"/>
      <c r="BO7" s="1"/>
      <c r="BP7" s="1"/>
      <c r="BQ7" s="1"/>
      <c r="BR7" s="1"/>
      <c r="BS7" s="1"/>
      <c r="BU7" s="4" t="s">
        <v>220</v>
      </c>
      <c r="BV7" s="4"/>
      <c r="BW7" s="1"/>
      <c r="BX7" s="1"/>
      <c r="BY7" s="1"/>
      <c r="BZ7" s="1"/>
      <c r="CA7" s="1"/>
      <c r="CB7" s="1"/>
      <c r="CC7" s="1"/>
      <c r="CD7" s="1"/>
      <c r="CE7" s="1"/>
      <c r="CF7" s="1"/>
      <c r="CG7" s="1"/>
      <c r="CH7" s="1"/>
      <c r="CI7" s="1"/>
      <c r="CJ7" s="1"/>
      <c r="CK7" s="1"/>
      <c r="CL7" s="1"/>
      <c r="CM7" s="1"/>
      <c r="CN7" s="1"/>
      <c r="CO7" s="1"/>
      <c r="CP7" s="1"/>
      <c r="CQ7" s="1"/>
      <c r="CS7" s="4" t="s">
        <v>221</v>
      </c>
      <c r="CT7" s="4"/>
      <c r="CU7" s="1"/>
      <c r="CV7" s="1"/>
      <c r="CW7" s="1"/>
      <c r="CX7" s="1"/>
      <c r="CY7" s="1"/>
      <c r="CZ7" s="1"/>
      <c r="DA7" s="1"/>
      <c r="DB7" s="1"/>
      <c r="DC7" s="1"/>
      <c r="DD7" s="1"/>
      <c r="DE7" s="1"/>
      <c r="DF7" s="1"/>
      <c r="DG7" s="1"/>
      <c r="DH7" s="1"/>
      <c r="DI7" s="1"/>
      <c r="DJ7" s="1"/>
      <c r="DK7" s="1"/>
      <c r="DL7" s="1"/>
      <c r="DM7" s="1"/>
      <c r="DN7" s="1"/>
      <c r="DO7" s="1"/>
      <c r="DQ7" s="4" t="s">
        <v>222</v>
      </c>
      <c r="DR7" s="4"/>
      <c r="DS7" s="1"/>
      <c r="DT7" s="1"/>
      <c r="DU7" s="1"/>
      <c r="DV7" s="1"/>
      <c r="DW7" s="1"/>
      <c r="DX7" s="1"/>
      <c r="DY7" s="1"/>
      <c r="DZ7" s="1"/>
      <c r="EA7" s="1"/>
      <c r="EB7" s="1"/>
      <c r="EC7" s="1"/>
      <c r="ED7" s="1"/>
      <c r="EE7" s="1"/>
      <c r="EF7" s="1"/>
      <c r="EG7" s="1"/>
      <c r="EH7" s="1"/>
      <c r="EI7" s="1"/>
      <c r="EJ7" s="1"/>
      <c r="EK7" s="1"/>
      <c r="EL7" s="1"/>
      <c r="EM7" s="1"/>
      <c r="EO7" s="4" t="s">
        <v>223</v>
      </c>
      <c r="EP7" s="4"/>
      <c r="EQ7" s="1"/>
      <c r="ER7" s="1"/>
      <c r="ES7" s="1"/>
      <c r="ET7" s="1"/>
      <c r="EU7" s="1"/>
      <c r="EV7" s="1"/>
      <c r="EW7" s="1"/>
      <c r="EX7" s="1"/>
      <c r="EY7" s="1"/>
      <c r="EZ7" s="1"/>
      <c r="FA7" s="1"/>
      <c r="FB7" s="1"/>
      <c r="FC7" s="1"/>
      <c r="FD7" s="1"/>
      <c r="FE7" s="1"/>
      <c r="FF7" s="1"/>
      <c r="FG7" s="1"/>
      <c r="FH7" s="1"/>
      <c r="FI7" s="1"/>
      <c r="FJ7" s="1"/>
      <c r="FK7" s="1"/>
    </row>
    <row r="8" ht="15.5" spans="1:167">
      <c r="A8" s="4" t="s">
        <v>272</v>
      </c>
      <c r="B8" s="4"/>
      <c r="C8" s="1"/>
      <c r="D8" s="1"/>
      <c r="E8" s="1"/>
      <c r="F8" s="1"/>
      <c r="G8" s="1"/>
      <c r="H8" s="1"/>
      <c r="I8" s="1"/>
      <c r="J8" s="1"/>
      <c r="K8" s="1"/>
      <c r="L8" s="1"/>
      <c r="M8" s="1"/>
      <c r="N8" s="1"/>
      <c r="O8" s="1"/>
      <c r="P8" s="1"/>
      <c r="Q8" s="1"/>
      <c r="R8" s="1"/>
      <c r="S8" s="1"/>
      <c r="T8" s="1"/>
      <c r="U8" s="1"/>
      <c r="V8" s="1"/>
      <c r="W8" s="1"/>
      <c r="Y8" s="4" t="s">
        <v>272</v>
      </c>
      <c r="Z8" s="4"/>
      <c r="AA8" s="1"/>
      <c r="AB8" s="1"/>
      <c r="AC8" s="1"/>
      <c r="AD8" s="1"/>
      <c r="AE8" s="1"/>
      <c r="AF8" s="1"/>
      <c r="AG8" s="1"/>
      <c r="AH8" s="1"/>
      <c r="AI8" s="1"/>
      <c r="AJ8" s="1"/>
      <c r="AK8" s="1"/>
      <c r="AL8" s="1"/>
      <c r="AM8" s="1"/>
      <c r="AN8" s="1"/>
      <c r="AO8" s="1"/>
      <c r="AP8" s="1"/>
      <c r="AQ8" s="1"/>
      <c r="AR8" s="1"/>
      <c r="AS8" s="1"/>
      <c r="AT8" s="1"/>
      <c r="AU8" s="1"/>
      <c r="AW8" s="4" t="s">
        <v>272</v>
      </c>
      <c r="AX8" s="4"/>
      <c r="AY8" s="1"/>
      <c r="AZ8" s="1"/>
      <c r="BA8" s="1"/>
      <c r="BB8" s="1"/>
      <c r="BC8" s="1"/>
      <c r="BD8" s="1"/>
      <c r="BE8" s="1"/>
      <c r="BF8" s="1"/>
      <c r="BG8" s="1"/>
      <c r="BH8" s="1"/>
      <c r="BI8" s="1"/>
      <c r="BJ8" s="1"/>
      <c r="BK8" s="1"/>
      <c r="BL8" s="1"/>
      <c r="BM8" s="1"/>
      <c r="BN8" s="1"/>
      <c r="BO8" s="1"/>
      <c r="BP8" s="1"/>
      <c r="BQ8" s="1"/>
      <c r="BR8" s="1"/>
      <c r="BS8" s="1"/>
      <c r="BU8" s="4" t="s">
        <v>272</v>
      </c>
      <c r="BV8" s="4"/>
      <c r="BW8" s="1"/>
      <c r="BX8" s="1"/>
      <c r="BY8" s="1"/>
      <c r="BZ8" s="1"/>
      <c r="CA8" s="1"/>
      <c r="CB8" s="1"/>
      <c r="CC8" s="1"/>
      <c r="CD8" s="1"/>
      <c r="CE8" s="1"/>
      <c r="CF8" s="1"/>
      <c r="CG8" s="1"/>
      <c r="CH8" s="1"/>
      <c r="CI8" s="1"/>
      <c r="CJ8" s="1"/>
      <c r="CK8" s="1"/>
      <c r="CL8" s="1"/>
      <c r="CM8" s="1"/>
      <c r="CN8" s="1"/>
      <c r="CO8" s="1"/>
      <c r="CP8" s="1"/>
      <c r="CQ8" s="1"/>
      <c r="CS8" s="4" t="s">
        <v>272</v>
      </c>
      <c r="CT8" s="4"/>
      <c r="CU8" s="1"/>
      <c r="CV8" s="1"/>
      <c r="CW8" s="1"/>
      <c r="CX8" s="1"/>
      <c r="CY8" s="1"/>
      <c r="CZ8" s="1"/>
      <c r="DA8" s="1"/>
      <c r="DB8" s="1"/>
      <c r="DC8" s="1"/>
      <c r="DD8" s="1"/>
      <c r="DE8" s="1"/>
      <c r="DF8" s="1"/>
      <c r="DG8" s="1"/>
      <c r="DH8" s="1"/>
      <c r="DI8" s="1"/>
      <c r="DJ8" s="1"/>
      <c r="DK8" s="1"/>
      <c r="DL8" s="1"/>
      <c r="DM8" s="1"/>
      <c r="DN8" s="1"/>
      <c r="DO8" s="1"/>
      <c r="DQ8" s="4" t="s">
        <v>272</v>
      </c>
      <c r="DR8" s="4"/>
      <c r="DS8" s="1"/>
      <c r="DT8" s="1"/>
      <c r="DU8" s="1"/>
      <c r="DV8" s="1"/>
      <c r="DW8" s="1"/>
      <c r="DX8" s="1"/>
      <c r="DY8" s="1"/>
      <c r="DZ8" s="1"/>
      <c r="EA8" s="1"/>
      <c r="EB8" s="1"/>
      <c r="EC8" s="1"/>
      <c r="ED8" s="1"/>
      <c r="EE8" s="1"/>
      <c r="EF8" s="1"/>
      <c r="EG8" s="1"/>
      <c r="EH8" s="1"/>
      <c r="EI8" s="1"/>
      <c r="EJ8" s="1"/>
      <c r="EK8" s="1"/>
      <c r="EL8" s="1"/>
      <c r="EM8" s="1"/>
      <c r="EO8" s="4" t="s">
        <v>272</v>
      </c>
      <c r="EP8" s="4"/>
      <c r="EQ8" s="1"/>
      <c r="ER8" s="1"/>
      <c r="ES8" s="1"/>
      <c r="ET8" s="1"/>
      <c r="EU8" s="1"/>
      <c r="EV8" s="1"/>
      <c r="EW8" s="1"/>
      <c r="EX8" s="1"/>
      <c r="EY8" s="1"/>
      <c r="EZ8" s="1"/>
      <c r="FA8" s="1"/>
      <c r="FB8" s="1"/>
      <c r="FC8" s="1"/>
      <c r="FD8" s="1"/>
      <c r="FE8" s="1"/>
      <c r="FF8" s="1"/>
      <c r="FG8" s="1"/>
      <c r="FH8" s="1"/>
      <c r="FI8" s="1"/>
      <c r="FJ8" s="1"/>
      <c r="FK8" s="1"/>
    </row>
    <row r="9" ht="14.5" spans="1:167">
      <c r="A9" s="1"/>
      <c r="B9" s="1"/>
      <c r="C9" s="1"/>
      <c r="D9" s="1"/>
      <c r="E9" s="1"/>
      <c r="F9" s="1"/>
      <c r="G9" s="1"/>
      <c r="H9" s="5"/>
      <c r="I9" s="1"/>
      <c r="J9" s="1"/>
      <c r="K9" s="1"/>
      <c r="L9" s="1"/>
      <c r="M9" s="1"/>
      <c r="N9" s="1"/>
      <c r="O9" s="1"/>
      <c r="P9" s="1"/>
      <c r="Q9" s="1"/>
      <c r="R9" s="1"/>
      <c r="S9" s="1"/>
      <c r="T9" s="1"/>
      <c r="U9" s="1"/>
      <c r="V9" s="1"/>
      <c r="W9" s="1"/>
      <c r="Y9" s="1"/>
      <c r="Z9" s="1"/>
      <c r="AA9" s="1"/>
      <c r="AB9" s="1"/>
      <c r="AC9" s="1"/>
      <c r="AD9" s="1"/>
      <c r="AE9" s="1"/>
      <c r="AF9" s="5"/>
      <c r="AG9" s="1"/>
      <c r="AH9" s="1"/>
      <c r="AI9" s="1"/>
      <c r="AJ9" s="1"/>
      <c r="AK9" s="1"/>
      <c r="AL9" s="1"/>
      <c r="AM9" s="1"/>
      <c r="AN9" s="1"/>
      <c r="AO9" s="1"/>
      <c r="AP9" s="1"/>
      <c r="AQ9" s="1"/>
      <c r="AR9" s="1"/>
      <c r="AS9" s="1"/>
      <c r="AT9" s="1"/>
      <c r="AU9" s="1"/>
      <c r="AW9" s="1"/>
      <c r="AX9" s="1"/>
      <c r="AY9" s="1"/>
      <c r="AZ9" s="1"/>
      <c r="BA9" s="1"/>
      <c r="BB9" s="1"/>
      <c r="BC9" s="1"/>
      <c r="BD9" s="5"/>
      <c r="BE9" s="1"/>
      <c r="BF9" s="1"/>
      <c r="BG9" s="1"/>
      <c r="BH9" s="1"/>
      <c r="BI9" s="1"/>
      <c r="BJ9" s="1"/>
      <c r="BK9" s="1"/>
      <c r="BL9" s="1"/>
      <c r="BM9" s="1"/>
      <c r="BN9" s="1"/>
      <c r="BO9" s="1"/>
      <c r="BP9" s="1"/>
      <c r="BQ9" s="1"/>
      <c r="BR9" s="1"/>
      <c r="BS9" s="1"/>
      <c r="BU9" s="1"/>
      <c r="BV9" s="1"/>
      <c r="BW9" s="1"/>
      <c r="BX9" s="1"/>
      <c r="BY9" s="1"/>
      <c r="BZ9" s="1"/>
      <c r="CA9" s="1"/>
      <c r="CB9" s="5"/>
      <c r="CC9" s="1"/>
      <c r="CD9" s="1"/>
      <c r="CE9" s="1"/>
      <c r="CF9" s="1"/>
      <c r="CG9" s="1"/>
      <c r="CH9" s="1"/>
      <c r="CI9" s="1"/>
      <c r="CJ9" s="1"/>
      <c r="CK9" s="1"/>
      <c r="CL9" s="1"/>
      <c r="CM9" s="1"/>
      <c r="CN9" s="1"/>
      <c r="CO9" s="1"/>
      <c r="CP9" s="1"/>
      <c r="CQ9" s="1"/>
      <c r="CS9" s="1"/>
      <c r="CT9" s="1"/>
      <c r="CU9" s="1"/>
      <c r="CV9" s="1"/>
      <c r="CW9" s="1"/>
      <c r="CX9" s="1"/>
      <c r="CY9" s="1"/>
      <c r="CZ9" s="5"/>
      <c r="DA9" s="1"/>
      <c r="DB9" s="1"/>
      <c r="DC9" s="1"/>
      <c r="DD9" s="1"/>
      <c r="DE9" s="1"/>
      <c r="DF9" s="1"/>
      <c r="DG9" s="1"/>
      <c r="DH9" s="1"/>
      <c r="DI9" s="1"/>
      <c r="DJ9" s="1"/>
      <c r="DK9" s="1"/>
      <c r="DL9" s="1"/>
      <c r="DM9" s="1"/>
      <c r="DN9" s="1"/>
      <c r="DO9" s="1"/>
      <c r="DQ9" s="1"/>
      <c r="DR9" s="1"/>
      <c r="DS9" s="1"/>
      <c r="DT9" s="1"/>
      <c r="DU9" s="1"/>
      <c r="DV9" s="1"/>
      <c r="DW9" s="1"/>
      <c r="DX9" s="5"/>
      <c r="DY9" s="1"/>
      <c r="DZ9" s="1"/>
      <c r="EA9" s="1"/>
      <c r="EB9" s="1"/>
      <c r="EC9" s="1"/>
      <c r="ED9" s="1"/>
      <c r="EE9" s="1"/>
      <c r="EF9" s="1"/>
      <c r="EG9" s="1"/>
      <c r="EH9" s="1"/>
      <c r="EI9" s="1"/>
      <c r="EJ9" s="1"/>
      <c r="EK9" s="1"/>
      <c r="EL9" s="1"/>
      <c r="EM9" s="1"/>
      <c r="EO9" s="1"/>
      <c r="EP9" s="1"/>
      <c r="EQ9" s="1"/>
      <c r="ER9" s="1"/>
      <c r="ES9" s="1"/>
      <c r="ET9" s="1"/>
      <c r="EU9" s="1"/>
      <c r="EV9" s="5"/>
      <c r="EW9" s="1"/>
      <c r="EX9" s="1"/>
      <c r="EY9" s="1"/>
      <c r="EZ9" s="1"/>
      <c r="FA9" s="1"/>
      <c r="FB9" s="1"/>
      <c r="FC9" s="1"/>
      <c r="FD9" s="1"/>
      <c r="FE9" s="1"/>
      <c r="FF9" s="1"/>
      <c r="FG9" s="1"/>
      <c r="FH9" s="1"/>
      <c r="FI9" s="1"/>
      <c r="FJ9" s="1"/>
      <c r="FK9" s="1"/>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273</v>
      </c>
      <c r="C13" s="5">
        <v>96.8</v>
      </c>
      <c r="D13" s="5">
        <v>91.1</v>
      </c>
      <c r="E13" s="5">
        <v>98.4</v>
      </c>
      <c r="F13" s="5">
        <v>97.7</v>
      </c>
      <c r="G13" s="5">
        <v>104.7</v>
      </c>
      <c r="H13" s="5">
        <v>89.4</v>
      </c>
      <c r="I13" s="5">
        <v>84</v>
      </c>
      <c r="J13" s="5">
        <v>93.9</v>
      </c>
      <c r="K13" s="5">
        <v>81.6</v>
      </c>
      <c r="L13" s="5">
        <v>73.2</v>
      </c>
      <c r="M13" s="5">
        <v>60.5</v>
      </c>
      <c r="N13" s="5">
        <v>54</v>
      </c>
      <c r="O13" s="5">
        <v>47.4</v>
      </c>
      <c r="P13" s="5">
        <v>53</v>
      </c>
      <c r="Q13" s="5">
        <v>46.7</v>
      </c>
      <c r="R13" s="5">
        <v>52.2</v>
      </c>
      <c r="S13" s="5">
        <v>60.4</v>
      </c>
      <c r="T13" s="5">
        <v>64.6</v>
      </c>
      <c r="U13" s="5">
        <v>67.9</v>
      </c>
      <c r="V13" s="5">
        <v>61.2</v>
      </c>
      <c r="W13" s="5">
        <v>50.4</v>
      </c>
      <c r="Y13" s="8"/>
      <c r="Z13" s="9" t="s">
        <v>273</v>
      </c>
      <c r="AA13" s="5">
        <v>223.6</v>
      </c>
      <c r="AB13" s="5">
        <v>203.3</v>
      </c>
      <c r="AC13" s="5">
        <v>223.5</v>
      </c>
      <c r="AD13" s="5">
        <v>219.6</v>
      </c>
      <c r="AE13" s="5">
        <v>230.9</v>
      </c>
      <c r="AF13" s="5">
        <v>203.6</v>
      </c>
      <c r="AG13" s="5">
        <v>192.6</v>
      </c>
      <c r="AH13" s="5">
        <v>179.6</v>
      </c>
      <c r="AI13" s="5">
        <v>173.6</v>
      </c>
      <c r="AJ13" s="5">
        <v>144.5</v>
      </c>
      <c r="AK13" s="5">
        <v>138.1</v>
      </c>
      <c r="AL13" s="5">
        <v>139.1</v>
      </c>
      <c r="AM13" s="5">
        <v>125.7</v>
      </c>
      <c r="AN13" s="5">
        <v>125.4</v>
      </c>
      <c r="AO13" s="5">
        <v>125.7</v>
      </c>
      <c r="AP13" s="5">
        <v>138.1</v>
      </c>
      <c r="AQ13" s="5">
        <v>134.9</v>
      </c>
      <c r="AR13" s="5">
        <v>133.5</v>
      </c>
      <c r="AS13" s="5">
        <v>143.5</v>
      </c>
      <c r="AT13" s="5">
        <v>151.8</v>
      </c>
      <c r="AU13" s="5">
        <v>130.5</v>
      </c>
      <c r="AW13" s="8"/>
      <c r="AX13" s="9" t="s">
        <v>273</v>
      </c>
      <c r="AY13" s="5">
        <v>156.1</v>
      </c>
      <c r="AZ13" s="5">
        <v>142.4</v>
      </c>
      <c r="BA13" s="5">
        <v>147.5</v>
      </c>
      <c r="BB13" s="5">
        <v>147</v>
      </c>
      <c r="BC13" s="5">
        <v>164.4</v>
      </c>
      <c r="BD13" s="5">
        <v>135.2</v>
      </c>
      <c r="BE13" s="5">
        <v>124.7</v>
      </c>
      <c r="BF13" s="5">
        <v>118.2</v>
      </c>
      <c r="BG13" s="5">
        <v>108.6</v>
      </c>
      <c r="BH13" s="5">
        <v>89.7</v>
      </c>
      <c r="BI13" s="5">
        <v>87.2</v>
      </c>
      <c r="BJ13" s="5">
        <v>89.6</v>
      </c>
      <c r="BK13" s="5">
        <v>72.6</v>
      </c>
      <c r="BL13" s="5">
        <v>101.2</v>
      </c>
      <c r="BM13" s="5">
        <v>92.9</v>
      </c>
      <c r="BN13" s="5">
        <v>86.4</v>
      </c>
      <c r="BO13" s="5">
        <v>75.6</v>
      </c>
      <c r="BP13" s="5">
        <v>81.9</v>
      </c>
      <c r="BQ13" s="5">
        <v>73.8</v>
      </c>
      <c r="BR13" s="5">
        <v>71</v>
      </c>
      <c r="BS13" s="5">
        <v>71.7</v>
      </c>
      <c r="BU13" s="8"/>
      <c r="BV13" s="9" t="s">
        <v>273</v>
      </c>
      <c r="BW13" s="5">
        <v>8.7</v>
      </c>
      <c r="BX13" s="5">
        <v>8.5</v>
      </c>
      <c r="BY13" s="5">
        <v>8.3</v>
      </c>
      <c r="BZ13" s="5">
        <v>8.5</v>
      </c>
      <c r="CA13" s="5">
        <v>10.1</v>
      </c>
      <c r="CB13" s="5">
        <v>11.2</v>
      </c>
      <c r="CC13" s="5">
        <v>11.2</v>
      </c>
      <c r="CD13" s="5">
        <v>10.8</v>
      </c>
      <c r="CE13" s="5">
        <v>10.1</v>
      </c>
      <c r="CF13" s="5">
        <v>8.2</v>
      </c>
      <c r="CG13" s="5">
        <v>7</v>
      </c>
      <c r="CH13" s="5">
        <v>6.9</v>
      </c>
      <c r="CI13" s="5">
        <v>6.8</v>
      </c>
      <c r="CJ13" s="5">
        <v>6.9</v>
      </c>
      <c r="CK13" s="5">
        <v>8.3</v>
      </c>
      <c r="CL13" s="5">
        <v>6.3</v>
      </c>
      <c r="CM13" s="5">
        <v>6.4</v>
      </c>
      <c r="CN13" s="5">
        <v>5.8</v>
      </c>
      <c r="CO13" s="5">
        <v>6.5</v>
      </c>
      <c r="CP13" s="5">
        <v>6.6</v>
      </c>
      <c r="CQ13" s="5">
        <v>5.8</v>
      </c>
      <c r="CS13" s="8"/>
      <c r="CT13" s="9" t="s">
        <v>273</v>
      </c>
      <c r="CU13" s="5">
        <v>15.5</v>
      </c>
      <c r="CV13" s="5">
        <v>14.9</v>
      </c>
      <c r="CW13" s="5">
        <v>15.9</v>
      </c>
      <c r="CX13" s="5">
        <v>14</v>
      </c>
      <c r="CY13" s="5">
        <v>14.9</v>
      </c>
      <c r="CZ13" s="5">
        <v>9.2</v>
      </c>
      <c r="DA13" s="5">
        <v>1.6</v>
      </c>
      <c r="DB13" s="5">
        <v>5.4</v>
      </c>
      <c r="DC13" s="5">
        <v>0.9</v>
      </c>
      <c r="DD13" s="5">
        <v>4</v>
      </c>
      <c r="DE13" s="5">
        <v>3.9</v>
      </c>
      <c r="DF13" s="5">
        <v>4.2</v>
      </c>
      <c r="DG13" s="5">
        <v>8.5</v>
      </c>
      <c r="DH13" s="5">
        <v>8.7</v>
      </c>
      <c r="DI13" s="5">
        <v>6.5</v>
      </c>
      <c r="DJ13" s="5">
        <v>5.1</v>
      </c>
      <c r="DK13" s="5">
        <v>5.5</v>
      </c>
      <c r="DL13" s="5">
        <v>6.6</v>
      </c>
      <c r="DM13" s="5">
        <v>2.7</v>
      </c>
      <c r="DN13" s="5">
        <v>2.4</v>
      </c>
      <c r="DO13" s="5">
        <v>2.5</v>
      </c>
      <c r="DQ13" s="8"/>
      <c r="DR13" s="9" t="s">
        <v>273</v>
      </c>
      <c r="DS13" s="5">
        <v>85.4</v>
      </c>
      <c r="DT13" s="5">
        <v>83.9</v>
      </c>
      <c r="DU13" s="5">
        <v>92.6</v>
      </c>
      <c r="DV13" s="5">
        <v>97.9</v>
      </c>
      <c r="DW13" s="5">
        <v>110</v>
      </c>
      <c r="DX13" s="5">
        <v>117.4</v>
      </c>
      <c r="DY13" s="5">
        <v>86.1</v>
      </c>
      <c r="DZ13" s="5">
        <v>88.3</v>
      </c>
      <c r="EA13" s="5">
        <v>76.3</v>
      </c>
      <c r="EB13" s="5">
        <v>75.3</v>
      </c>
      <c r="EC13" s="5">
        <v>72.9</v>
      </c>
      <c r="ED13" s="5">
        <v>74.1</v>
      </c>
      <c r="EE13" s="5">
        <v>78.1</v>
      </c>
      <c r="EF13" s="5">
        <v>84.5</v>
      </c>
      <c r="EG13" s="5">
        <v>86.2</v>
      </c>
      <c r="EH13" s="5">
        <v>75.5</v>
      </c>
      <c r="EI13" s="5">
        <v>54.2</v>
      </c>
      <c r="EJ13" s="5">
        <v>53.9</v>
      </c>
      <c r="EK13" s="5">
        <v>78.3</v>
      </c>
      <c r="EL13" s="5">
        <v>73.5</v>
      </c>
      <c r="EM13" s="5">
        <v>72.9</v>
      </c>
      <c r="EO13" s="8"/>
      <c r="EP13" s="9" t="s">
        <v>273</v>
      </c>
      <c r="EQ13" s="5">
        <v>281.5</v>
      </c>
      <c r="ER13" s="5">
        <v>250.3</v>
      </c>
      <c r="ES13" s="5">
        <v>240.5</v>
      </c>
      <c r="ET13" s="5">
        <v>231.7</v>
      </c>
      <c r="EU13" s="5">
        <v>266.8</v>
      </c>
      <c r="EV13" s="5">
        <v>260.2</v>
      </c>
      <c r="EW13" s="5">
        <v>247.4</v>
      </c>
      <c r="EX13" s="5">
        <v>226.5</v>
      </c>
      <c r="EY13" s="5">
        <v>179.5</v>
      </c>
      <c r="EZ13" s="5">
        <v>184.3</v>
      </c>
      <c r="FA13" s="5">
        <v>183.1</v>
      </c>
      <c r="FB13" s="5">
        <v>171.9</v>
      </c>
      <c r="FC13" s="5">
        <v>185.9</v>
      </c>
      <c r="FD13" s="5">
        <v>180.9</v>
      </c>
      <c r="FE13" s="5">
        <v>204.2</v>
      </c>
      <c r="FF13" s="5">
        <v>208.4</v>
      </c>
      <c r="FG13" s="5">
        <v>193.4</v>
      </c>
      <c r="FH13" s="5">
        <v>195.4</v>
      </c>
      <c r="FI13" s="5">
        <v>190.7</v>
      </c>
      <c r="FJ13" s="5">
        <v>193.5</v>
      </c>
      <c r="FK13" s="5">
        <v>177.8</v>
      </c>
    </row>
    <row r="14" ht="14.5" spans="1:167">
      <c r="A14" s="1"/>
      <c r="B14" s="10" t="s">
        <v>227</v>
      </c>
      <c r="C14" s="3"/>
      <c r="D14" s="3"/>
      <c r="E14" s="3"/>
      <c r="F14" s="3"/>
      <c r="G14" s="3"/>
      <c r="H14" s="3"/>
      <c r="I14" s="3"/>
      <c r="J14" s="3"/>
      <c r="K14" s="3"/>
      <c r="L14" s="3"/>
      <c r="M14" s="3"/>
      <c r="N14" s="3"/>
      <c r="O14" s="3"/>
      <c r="P14" s="3"/>
      <c r="Q14" s="3"/>
      <c r="R14" s="3"/>
      <c r="S14" s="3"/>
      <c r="T14" s="3"/>
      <c r="U14" s="3"/>
      <c r="V14" s="3"/>
      <c r="W14" s="3"/>
      <c r="Y14" s="1"/>
      <c r="Z14" s="10" t="s">
        <v>227</v>
      </c>
      <c r="AA14" s="3"/>
      <c r="AB14" s="3"/>
      <c r="AC14" s="3"/>
      <c r="AD14" s="3"/>
      <c r="AE14" s="3"/>
      <c r="AF14" s="3"/>
      <c r="AG14" s="3"/>
      <c r="AH14" s="3"/>
      <c r="AI14" s="3"/>
      <c r="AJ14" s="3"/>
      <c r="AK14" s="3"/>
      <c r="AL14" s="3"/>
      <c r="AM14" s="3"/>
      <c r="AN14" s="3"/>
      <c r="AO14" s="3"/>
      <c r="AP14" s="3"/>
      <c r="AQ14" s="3"/>
      <c r="AR14" s="3"/>
      <c r="AS14" s="3"/>
      <c r="AT14" s="3"/>
      <c r="AU14" s="3"/>
      <c r="AW14" s="1"/>
      <c r="AX14" s="10" t="s">
        <v>227</v>
      </c>
      <c r="AY14" s="3"/>
      <c r="AZ14" s="3"/>
      <c r="BA14" s="3"/>
      <c r="BB14" s="3"/>
      <c r="BC14" s="3"/>
      <c r="BD14" s="3"/>
      <c r="BE14" s="3"/>
      <c r="BF14" s="3"/>
      <c r="BG14" s="3"/>
      <c r="BH14" s="3"/>
      <c r="BI14" s="3"/>
      <c r="BJ14" s="3"/>
      <c r="BK14" s="3"/>
      <c r="BL14" s="3"/>
      <c r="BM14" s="3"/>
      <c r="BN14" s="3"/>
      <c r="BO14" s="3"/>
      <c r="BP14" s="3"/>
      <c r="BQ14" s="3"/>
      <c r="BR14" s="3"/>
      <c r="BS14" s="3"/>
      <c r="BU14" s="1"/>
      <c r="BV14" s="10" t="s">
        <v>227</v>
      </c>
      <c r="BW14" s="3"/>
      <c r="BX14" s="3"/>
      <c r="BY14" s="3"/>
      <c r="BZ14" s="3"/>
      <c r="CA14" s="3"/>
      <c r="CB14" s="3"/>
      <c r="CC14" s="3"/>
      <c r="CD14" s="3"/>
      <c r="CE14" s="3"/>
      <c r="CF14" s="3"/>
      <c r="CG14" s="3"/>
      <c r="CH14" s="3"/>
      <c r="CI14" s="3"/>
      <c r="CJ14" s="3"/>
      <c r="CK14" s="3"/>
      <c r="CL14" s="3"/>
      <c r="CM14" s="3"/>
      <c r="CN14" s="3"/>
      <c r="CO14" s="3"/>
      <c r="CP14" s="3"/>
      <c r="CQ14" s="3"/>
      <c r="CS14" s="1"/>
      <c r="CT14" s="10" t="s">
        <v>227</v>
      </c>
      <c r="CU14" s="3"/>
      <c r="CV14" s="3"/>
      <c r="CW14" s="3"/>
      <c r="CX14" s="3"/>
      <c r="CY14" s="3"/>
      <c r="CZ14" s="3"/>
      <c r="DA14" s="3"/>
      <c r="DB14" s="3"/>
      <c r="DC14" s="3"/>
      <c r="DD14" s="3"/>
      <c r="DE14" s="3"/>
      <c r="DF14" s="3"/>
      <c r="DG14" s="3"/>
      <c r="DH14" s="3"/>
      <c r="DI14" s="3"/>
      <c r="DJ14" s="3"/>
      <c r="DK14" s="3"/>
      <c r="DL14" s="3"/>
      <c r="DM14" s="3"/>
      <c r="DN14" s="3"/>
      <c r="DO14" s="3"/>
      <c r="DQ14" s="1"/>
      <c r="DR14" s="10" t="s">
        <v>227</v>
      </c>
      <c r="DS14" s="3"/>
      <c r="DT14" s="3"/>
      <c r="DU14" s="3"/>
      <c r="DV14" s="3"/>
      <c r="DW14" s="3"/>
      <c r="DX14" s="3"/>
      <c r="DY14" s="3"/>
      <c r="DZ14" s="3"/>
      <c r="EA14" s="3"/>
      <c r="EB14" s="3"/>
      <c r="EC14" s="3"/>
      <c r="ED14" s="3"/>
      <c r="EE14" s="3"/>
      <c r="EF14" s="3"/>
      <c r="EG14" s="3"/>
      <c r="EH14" s="3"/>
      <c r="EI14" s="3"/>
      <c r="EJ14" s="3"/>
      <c r="EK14" s="3"/>
      <c r="EL14" s="3"/>
      <c r="EM14" s="3"/>
      <c r="EO14" s="1"/>
      <c r="EP14" s="10" t="s">
        <v>227</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228</v>
      </c>
      <c r="C15" s="3">
        <v>36.1</v>
      </c>
      <c r="D15" s="3">
        <v>34.1</v>
      </c>
      <c r="E15" s="3">
        <v>34</v>
      </c>
      <c r="F15" s="3">
        <v>35.5</v>
      </c>
      <c r="G15" s="3">
        <v>35.4</v>
      </c>
      <c r="H15" s="3">
        <v>29.7</v>
      </c>
      <c r="I15" s="3">
        <v>24.3</v>
      </c>
      <c r="J15" s="3">
        <v>29.1</v>
      </c>
      <c r="K15" s="3">
        <v>24.4</v>
      </c>
      <c r="L15" s="3">
        <v>20.6</v>
      </c>
      <c r="M15" s="3" t="s">
        <v>126</v>
      </c>
      <c r="N15" s="3" t="s">
        <v>126</v>
      </c>
      <c r="O15" s="3" t="s">
        <v>126</v>
      </c>
      <c r="P15" s="3">
        <v>17.8</v>
      </c>
      <c r="Q15" s="3">
        <v>15</v>
      </c>
      <c r="R15" s="3" t="s">
        <v>126</v>
      </c>
      <c r="S15" s="3" t="s">
        <v>126</v>
      </c>
      <c r="T15" s="3">
        <v>18.7</v>
      </c>
      <c r="U15" s="3">
        <v>19.1</v>
      </c>
      <c r="V15" s="3">
        <v>17.4</v>
      </c>
      <c r="W15" s="3">
        <v>17.1</v>
      </c>
      <c r="Y15" s="1"/>
      <c r="Z15" s="11" t="s">
        <v>228</v>
      </c>
      <c r="AA15" s="3">
        <v>81.2</v>
      </c>
      <c r="AB15" s="3">
        <v>75.4</v>
      </c>
      <c r="AC15" s="3">
        <v>78.5</v>
      </c>
      <c r="AD15" s="3">
        <v>81.7</v>
      </c>
      <c r="AE15" s="3">
        <v>82.2</v>
      </c>
      <c r="AF15" s="3">
        <v>80.4</v>
      </c>
      <c r="AG15" s="3">
        <v>77.7</v>
      </c>
      <c r="AH15" s="3">
        <v>70</v>
      </c>
      <c r="AI15" s="3">
        <v>66.3</v>
      </c>
      <c r="AJ15" s="3">
        <v>58</v>
      </c>
      <c r="AK15" s="3">
        <v>56.7</v>
      </c>
      <c r="AL15" s="3">
        <v>54.1</v>
      </c>
      <c r="AM15" s="3">
        <v>46.9</v>
      </c>
      <c r="AN15" s="3">
        <v>47.9</v>
      </c>
      <c r="AO15" s="3">
        <v>50.4</v>
      </c>
      <c r="AP15" s="3">
        <v>50</v>
      </c>
      <c r="AQ15" s="3">
        <v>50.6</v>
      </c>
      <c r="AR15" s="3">
        <v>53.7</v>
      </c>
      <c r="AS15" s="3">
        <v>57.6</v>
      </c>
      <c r="AT15" s="3">
        <v>56.5</v>
      </c>
      <c r="AU15" s="3">
        <v>50.9</v>
      </c>
      <c r="AW15" s="1"/>
      <c r="AX15" s="11" t="s">
        <v>228</v>
      </c>
      <c r="AY15" s="3">
        <v>36.1</v>
      </c>
      <c r="AZ15" s="3">
        <v>34.6</v>
      </c>
      <c r="BA15" s="3">
        <v>33.2</v>
      </c>
      <c r="BB15" s="3">
        <v>31.9</v>
      </c>
      <c r="BC15" s="3">
        <v>31.1</v>
      </c>
      <c r="BD15" s="3">
        <v>29</v>
      </c>
      <c r="BE15" s="3">
        <v>27.4</v>
      </c>
      <c r="BF15" s="3">
        <v>25</v>
      </c>
      <c r="BG15" s="3">
        <v>24.5</v>
      </c>
      <c r="BH15" s="3">
        <v>18.8</v>
      </c>
      <c r="BI15" s="3">
        <v>19.9</v>
      </c>
      <c r="BJ15" s="3">
        <v>18.9</v>
      </c>
      <c r="BK15" s="3" t="s">
        <v>126</v>
      </c>
      <c r="BL15" s="3" t="s">
        <v>126</v>
      </c>
      <c r="BM15" s="3">
        <v>20.1</v>
      </c>
      <c r="BN15" s="3" t="s">
        <v>126</v>
      </c>
      <c r="BO15" s="3">
        <v>17.8</v>
      </c>
      <c r="BP15" s="3">
        <v>16.8</v>
      </c>
      <c r="BQ15" s="3">
        <v>14.4</v>
      </c>
      <c r="BR15" s="3">
        <v>15.2</v>
      </c>
      <c r="BS15" s="3">
        <v>15</v>
      </c>
      <c r="BU15" s="1"/>
      <c r="BV15" s="11" t="s">
        <v>228</v>
      </c>
      <c r="BW15" s="3" t="s">
        <v>126</v>
      </c>
      <c r="BX15" s="3" t="s">
        <v>126</v>
      </c>
      <c r="BY15" s="3" t="s">
        <v>126</v>
      </c>
      <c r="BZ15" s="3" t="s">
        <v>126</v>
      </c>
      <c r="CA15" s="3" t="s">
        <v>126</v>
      </c>
      <c r="CB15" s="3" t="s">
        <v>126</v>
      </c>
      <c r="CC15" s="3" t="s">
        <v>126</v>
      </c>
      <c r="CD15" s="3" t="s">
        <v>126</v>
      </c>
      <c r="CE15" s="3" t="s">
        <v>126</v>
      </c>
      <c r="CF15" s="3" t="s">
        <v>126</v>
      </c>
      <c r="CG15" s="3" t="s">
        <v>126</v>
      </c>
      <c r="CH15" s="3" t="s">
        <v>126</v>
      </c>
      <c r="CI15" s="3" t="s">
        <v>126</v>
      </c>
      <c r="CJ15" s="3" t="s">
        <v>126</v>
      </c>
      <c r="CK15" s="3" t="s">
        <v>126</v>
      </c>
      <c r="CL15" s="3" t="s">
        <v>126</v>
      </c>
      <c r="CM15" s="3" t="s">
        <v>126</v>
      </c>
      <c r="CN15" s="3" t="s">
        <v>126</v>
      </c>
      <c r="CO15" s="3" t="s">
        <v>126</v>
      </c>
      <c r="CP15" s="3" t="s">
        <v>126</v>
      </c>
      <c r="CQ15" s="3" t="s">
        <v>126</v>
      </c>
      <c r="CS15" s="1"/>
      <c r="CT15" s="11" t="s">
        <v>228</v>
      </c>
      <c r="CU15" s="3" t="s">
        <v>126</v>
      </c>
      <c r="CV15" s="3" t="s">
        <v>126</v>
      </c>
      <c r="CW15" s="3" t="s">
        <v>126</v>
      </c>
      <c r="CX15" s="3" t="s">
        <v>126</v>
      </c>
      <c r="CY15" s="3" t="s">
        <v>126</v>
      </c>
      <c r="CZ15" s="3" t="s">
        <v>126</v>
      </c>
      <c r="DA15" s="3" t="s">
        <v>126</v>
      </c>
      <c r="DB15" s="3" t="s">
        <v>126</v>
      </c>
      <c r="DC15" s="3" t="s">
        <v>126</v>
      </c>
      <c r="DD15" s="3" t="s">
        <v>126</v>
      </c>
      <c r="DE15" s="3" t="s">
        <v>126</v>
      </c>
      <c r="DF15" s="3" t="s">
        <v>126</v>
      </c>
      <c r="DG15" s="3" t="s">
        <v>126</v>
      </c>
      <c r="DH15" s="3" t="s">
        <v>126</v>
      </c>
      <c r="DI15" s="3" t="s">
        <v>126</v>
      </c>
      <c r="DJ15" s="3" t="s">
        <v>126</v>
      </c>
      <c r="DK15" s="3" t="s">
        <v>126</v>
      </c>
      <c r="DL15" s="3" t="s">
        <v>126</v>
      </c>
      <c r="DM15" s="3" t="s">
        <v>126</v>
      </c>
      <c r="DN15" s="3" t="s">
        <v>126</v>
      </c>
      <c r="DO15" s="3" t="s">
        <v>126</v>
      </c>
      <c r="DQ15" s="1"/>
      <c r="DR15" s="11" t="s">
        <v>228</v>
      </c>
      <c r="DS15" s="3">
        <v>13.3</v>
      </c>
      <c r="DT15" s="3">
        <v>13.7</v>
      </c>
      <c r="DU15" s="3">
        <v>14.3</v>
      </c>
      <c r="DV15" s="3">
        <v>13.6</v>
      </c>
      <c r="DW15" s="3">
        <v>12.8</v>
      </c>
      <c r="DX15" s="3">
        <v>11.3</v>
      </c>
      <c r="DY15" s="3">
        <v>14.3</v>
      </c>
      <c r="DZ15" s="3">
        <v>15.9</v>
      </c>
      <c r="EA15" s="3">
        <v>12.5</v>
      </c>
      <c r="EB15" s="3">
        <v>11</v>
      </c>
      <c r="EC15" s="3">
        <v>10.1</v>
      </c>
      <c r="ED15" s="3">
        <v>10.1</v>
      </c>
      <c r="EE15" s="3" t="s">
        <v>126</v>
      </c>
      <c r="EF15" s="3" t="s">
        <v>126</v>
      </c>
      <c r="EG15" s="3" t="s">
        <v>126</v>
      </c>
      <c r="EH15" s="3" t="s">
        <v>126</v>
      </c>
      <c r="EI15" s="3">
        <v>11</v>
      </c>
      <c r="EJ15" s="3" t="s">
        <v>126</v>
      </c>
      <c r="EK15" s="3">
        <v>12.2</v>
      </c>
      <c r="EL15" s="3">
        <v>11.8</v>
      </c>
      <c r="EM15" s="3">
        <v>10.3</v>
      </c>
      <c r="EO15" s="1"/>
      <c r="EP15" s="11" t="s">
        <v>228</v>
      </c>
      <c r="EQ15" s="3">
        <v>53</v>
      </c>
      <c r="ER15" s="3">
        <v>48.6</v>
      </c>
      <c r="ES15" s="3">
        <v>47.3</v>
      </c>
      <c r="ET15" s="3">
        <v>49.1</v>
      </c>
      <c r="EU15" s="3">
        <v>51.2</v>
      </c>
      <c r="EV15" s="3">
        <v>52.5</v>
      </c>
      <c r="EW15" s="3">
        <v>46.7</v>
      </c>
      <c r="EX15" s="3">
        <v>42.3</v>
      </c>
      <c r="EY15" s="3">
        <v>36.5</v>
      </c>
      <c r="EZ15" s="3">
        <v>33.8</v>
      </c>
      <c r="FA15" s="3">
        <v>32.8</v>
      </c>
      <c r="FB15" s="3">
        <v>28.1</v>
      </c>
      <c r="FC15" s="3">
        <v>35.3</v>
      </c>
      <c r="FD15" s="3">
        <v>37.8</v>
      </c>
      <c r="FE15" s="3">
        <v>39.6</v>
      </c>
      <c r="FF15" s="3">
        <v>36.8</v>
      </c>
      <c r="FG15" s="3">
        <v>34</v>
      </c>
      <c r="FH15" s="3">
        <v>37</v>
      </c>
      <c r="FI15" s="3">
        <v>34.2</v>
      </c>
      <c r="FJ15" s="3">
        <v>35.2</v>
      </c>
      <c r="FK15" s="3">
        <v>32.5</v>
      </c>
    </row>
    <row r="16" ht="14.5" spans="1:167">
      <c r="A16" s="1"/>
      <c r="B16" s="11" t="s">
        <v>229</v>
      </c>
      <c r="C16" s="3" t="s">
        <v>126</v>
      </c>
      <c r="D16" s="3" t="s">
        <v>126</v>
      </c>
      <c r="E16" s="3" t="s">
        <v>126</v>
      </c>
      <c r="F16" s="3" t="s">
        <v>126</v>
      </c>
      <c r="G16" s="3" t="s">
        <v>126</v>
      </c>
      <c r="H16" s="3" t="s">
        <v>126</v>
      </c>
      <c r="I16" s="3" t="s">
        <v>126</v>
      </c>
      <c r="J16" s="3" t="s">
        <v>126</v>
      </c>
      <c r="K16" s="3" t="s">
        <v>126</v>
      </c>
      <c r="L16" s="3" t="s">
        <v>126</v>
      </c>
      <c r="M16" s="3" t="s">
        <v>126</v>
      </c>
      <c r="N16" s="3" t="s">
        <v>126</v>
      </c>
      <c r="O16" s="3" t="s">
        <v>126</v>
      </c>
      <c r="P16" s="3" t="s">
        <v>126</v>
      </c>
      <c r="Q16" s="3" t="s">
        <v>126</v>
      </c>
      <c r="R16" s="3" t="s">
        <v>126</v>
      </c>
      <c r="S16" s="3" t="s">
        <v>126</v>
      </c>
      <c r="T16" s="3" t="s">
        <v>126</v>
      </c>
      <c r="U16" s="3" t="s">
        <v>126</v>
      </c>
      <c r="V16" s="3" t="s">
        <v>126</v>
      </c>
      <c r="W16" s="3" t="s">
        <v>126</v>
      </c>
      <c r="Y16" s="1"/>
      <c r="Z16" s="11" t="s">
        <v>229</v>
      </c>
      <c r="AA16" s="3">
        <v>26.7</v>
      </c>
      <c r="AB16" s="3">
        <v>16.7</v>
      </c>
      <c r="AC16" s="3">
        <v>20.9</v>
      </c>
      <c r="AD16" s="3">
        <v>11.4</v>
      </c>
      <c r="AE16" s="3">
        <v>10</v>
      </c>
      <c r="AF16" s="3">
        <v>8.7</v>
      </c>
      <c r="AG16" s="3">
        <v>13.9</v>
      </c>
      <c r="AH16" s="3">
        <v>13.5</v>
      </c>
      <c r="AI16" s="3">
        <v>18.1</v>
      </c>
      <c r="AJ16" s="3">
        <v>19.6</v>
      </c>
      <c r="AK16" s="3">
        <v>20.6</v>
      </c>
      <c r="AL16" s="3">
        <v>20.3</v>
      </c>
      <c r="AM16" s="3">
        <v>19.1</v>
      </c>
      <c r="AN16" s="3">
        <v>21.7</v>
      </c>
      <c r="AO16" s="3" t="s">
        <v>126</v>
      </c>
      <c r="AP16" s="3" t="s">
        <v>126</v>
      </c>
      <c r="AQ16" s="3">
        <v>20.3</v>
      </c>
      <c r="AR16" s="3">
        <v>22.9</v>
      </c>
      <c r="AS16" s="3">
        <v>27</v>
      </c>
      <c r="AT16" s="3">
        <v>25.9</v>
      </c>
      <c r="AU16" s="3">
        <v>26.3</v>
      </c>
      <c r="AW16" s="1"/>
      <c r="AX16" s="11" t="s">
        <v>229</v>
      </c>
      <c r="AY16" s="3">
        <v>47</v>
      </c>
      <c r="AZ16" s="3">
        <v>38.1</v>
      </c>
      <c r="BA16" s="3">
        <v>41.7</v>
      </c>
      <c r="BB16" s="3">
        <v>36.2</v>
      </c>
      <c r="BC16" s="3">
        <v>35.3</v>
      </c>
      <c r="BD16" s="3">
        <v>31.3</v>
      </c>
      <c r="BE16" s="3">
        <v>26.2</v>
      </c>
      <c r="BF16" s="3">
        <v>25.9</v>
      </c>
      <c r="BG16" s="3">
        <v>21.7</v>
      </c>
      <c r="BH16" s="3">
        <v>26</v>
      </c>
      <c r="BI16" s="3" t="s">
        <v>126</v>
      </c>
      <c r="BJ16" s="3" t="s">
        <v>126</v>
      </c>
      <c r="BK16" s="3">
        <v>16.1</v>
      </c>
      <c r="BL16" s="3">
        <v>19.1</v>
      </c>
      <c r="BM16" s="3" t="s">
        <v>126</v>
      </c>
      <c r="BN16" s="3" t="s">
        <v>126</v>
      </c>
      <c r="BO16" s="3" t="s">
        <v>126</v>
      </c>
      <c r="BP16" s="3" t="s">
        <v>126</v>
      </c>
      <c r="BQ16" s="3">
        <v>18.9</v>
      </c>
      <c r="BR16" s="3">
        <v>20.1</v>
      </c>
      <c r="BS16" s="3">
        <v>18.7</v>
      </c>
      <c r="BU16" s="1"/>
      <c r="BV16" s="11" t="s">
        <v>229</v>
      </c>
      <c r="BW16" s="3">
        <v>0</v>
      </c>
      <c r="BX16" s="3">
        <v>0</v>
      </c>
      <c r="BY16" s="3">
        <v>0</v>
      </c>
      <c r="BZ16" s="3">
        <v>0</v>
      </c>
      <c r="CA16" s="3">
        <v>0</v>
      </c>
      <c r="CB16" s="3">
        <v>0</v>
      </c>
      <c r="CC16" s="3" t="s">
        <v>126</v>
      </c>
      <c r="CD16" s="3" t="s">
        <v>126</v>
      </c>
      <c r="CE16" s="3" t="s">
        <v>126</v>
      </c>
      <c r="CF16" s="3" t="s">
        <v>126</v>
      </c>
      <c r="CG16" s="3">
        <v>0.1</v>
      </c>
      <c r="CH16" s="3">
        <v>0.1</v>
      </c>
      <c r="CI16" s="3">
        <v>0.1</v>
      </c>
      <c r="CJ16" s="3">
        <v>0.2</v>
      </c>
      <c r="CK16" s="3">
        <v>0.2</v>
      </c>
      <c r="CL16" s="3">
        <v>0.2</v>
      </c>
      <c r="CM16" s="3">
        <v>0.2</v>
      </c>
      <c r="CN16" s="3">
        <v>0.2</v>
      </c>
      <c r="CO16" s="3">
        <v>0.2</v>
      </c>
      <c r="CP16" s="3">
        <v>0.2</v>
      </c>
      <c r="CQ16" s="3">
        <v>0.2</v>
      </c>
      <c r="CS16" s="1"/>
      <c r="CT16" s="11" t="s">
        <v>229</v>
      </c>
      <c r="CU16" s="3" t="s">
        <v>126</v>
      </c>
      <c r="CV16" s="3" t="s">
        <v>126</v>
      </c>
      <c r="CW16" s="3" t="s">
        <v>126</v>
      </c>
      <c r="CX16" s="3" t="s">
        <v>126</v>
      </c>
      <c r="CY16" s="3" t="s">
        <v>126</v>
      </c>
      <c r="CZ16" s="3" t="s">
        <v>126</v>
      </c>
      <c r="DA16" s="3" t="s">
        <v>126</v>
      </c>
      <c r="DB16" s="3" t="s">
        <v>126</v>
      </c>
      <c r="DC16" s="3" t="s">
        <v>126</v>
      </c>
      <c r="DD16" s="3" t="s">
        <v>126</v>
      </c>
      <c r="DE16" s="3" t="s">
        <v>126</v>
      </c>
      <c r="DF16" s="3" t="s">
        <v>126</v>
      </c>
      <c r="DG16" s="3" t="s">
        <v>126</v>
      </c>
      <c r="DH16" s="3" t="s">
        <v>126</v>
      </c>
      <c r="DI16" s="3" t="s">
        <v>126</v>
      </c>
      <c r="DJ16" s="3" t="s">
        <v>126</v>
      </c>
      <c r="DK16" s="3" t="s">
        <v>126</v>
      </c>
      <c r="DL16" s="3" t="s">
        <v>126</v>
      </c>
      <c r="DM16" s="3" t="s">
        <v>126</v>
      </c>
      <c r="DN16" s="3" t="s">
        <v>126</v>
      </c>
      <c r="DO16" s="3" t="s">
        <v>126</v>
      </c>
      <c r="DQ16" s="1"/>
      <c r="DR16" s="11" t="s">
        <v>229</v>
      </c>
      <c r="DS16" s="3">
        <v>13.5</v>
      </c>
      <c r="DT16" s="3">
        <v>12.5</v>
      </c>
      <c r="DU16" s="3">
        <v>13.1</v>
      </c>
      <c r="DV16" s="3">
        <v>11.1</v>
      </c>
      <c r="DW16" s="3">
        <v>13</v>
      </c>
      <c r="DX16" s="3">
        <v>12</v>
      </c>
      <c r="DY16" s="3">
        <v>9.4</v>
      </c>
      <c r="DZ16" s="3">
        <v>9.1</v>
      </c>
      <c r="EA16" s="3">
        <v>8.6</v>
      </c>
      <c r="EB16" s="3">
        <v>8.3</v>
      </c>
      <c r="EC16" s="3" t="s">
        <v>126</v>
      </c>
      <c r="ED16" s="3" t="s">
        <v>126</v>
      </c>
      <c r="EE16" s="3" t="s">
        <v>126</v>
      </c>
      <c r="EF16" s="3">
        <v>10.1</v>
      </c>
      <c r="EG16" s="3" t="s">
        <v>126</v>
      </c>
      <c r="EH16" s="3" t="s">
        <v>126</v>
      </c>
      <c r="EI16" s="3" t="s">
        <v>126</v>
      </c>
      <c r="EJ16" s="3">
        <v>10.7</v>
      </c>
      <c r="EK16" s="3">
        <v>16.6</v>
      </c>
      <c r="EL16" s="3">
        <v>13.1</v>
      </c>
      <c r="EM16" s="3">
        <v>12.4</v>
      </c>
      <c r="EO16" s="1"/>
      <c r="EP16" s="11" t="s">
        <v>229</v>
      </c>
      <c r="EQ16" s="3">
        <v>44.2</v>
      </c>
      <c r="ER16" s="3">
        <v>35.8</v>
      </c>
      <c r="ES16" s="3">
        <v>36.9</v>
      </c>
      <c r="ET16" s="3">
        <v>29.4</v>
      </c>
      <c r="EU16" s="3">
        <v>30.2</v>
      </c>
      <c r="EV16" s="3">
        <v>24.5</v>
      </c>
      <c r="EW16" s="3">
        <v>22.7</v>
      </c>
      <c r="EX16" s="3">
        <v>22.9</v>
      </c>
      <c r="EY16" s="3">
        <v>19.2</v>
      </c>
      <c r="EZ16" s="3">
        <v>19.7</v>
      </c>
      <c r="FA16" s="3">
        <v>18.5</v>
      </c>
      <c r="FB16" s="3">
        <v>17.5</v>
      </c>
      <c r="FC16" s="3">
        <v>21.2</v>
      </c>
      <c r="FD16" s="3">
        <v>18.5</v>
      </c>
      <c r="FE16" s="3" t="s">
        <v>126</v>
      </c>
      <c r="FF16" s="3" t="s">
        <v>126</v>
      </c>
      <c r="FG16" s="3">
        <v>25.3</v>
      </c>
      <c r="FH16" s="3">
        <v>26.4</v>
      </c>
      <c r="FI16" s="3">
        <v>26.7</v>
      </c>
      <c r="FJ16" s="3">
        <v>27.8</v>
      </c>
      <c r="FK16" s="3">
        <v>26.3</v>
      </c>
    </row>
    <row r="17" ht="14.5" spans="1:167">
      <c r="A17" s="1"/>
      <c r="B17" s="11" t="s">
        <v>230</v>
      </c>
      <c r="C17" s="3" t="s">
        <v>126</v>
      </c>
      <c r="D17" s="3" t="s">
        <v>126</v>
      </c>
      <c r="E17" s="3" t="s">
        <v>126</v>
      </c>
      <c r="F17" s="3" t="s">
        <v>126</v>
      </c>
      <c r="G17" s="3" t="s">
        <v>126</v>
      </c>
      <c r="H17" s="3" t="s">
        <v>126</v>
      </c>
      <c r="I17" s="3" t="s">
        <v>126</v>
      </c>
      <c r="J17" s="3" t="s">
        <v>126</v>
      </c>
      <c r="K17" s="3" t="s">
        <v>126</v>
      </c>
      <c r="L17" s="3" t="s">
        <v>126</v>
      </c>
      <c r="M17" s="3" t="s">
        <v>126</v>
      </c>
      <c r="N17" s="3" t="s">
        <v>126</v>
      </c>
      <c r="O17" s="3" t="s">
        <v>126</v>
      </c>
      <c r="P17" s="3" t="s">
        <v>126</v>
      </c>
      <c r="Q17" s="3" t="s">
        <v>126</v>
      </c>
      <c r="R17" s="3" t="s">
        <v>126</v>
      </c>
      <c r="S17" s="3">
        <v>0.1</v>
      </c>
      <c r="T17" s="3" t="s">
        <v>126</v>
      </c>
      <c r="U17" s="3" t="s">
        <v>126</v>
      </c>
      <c r="V17" s="3" t="s">
        <v>126</v>
      </c>
      <c r="W17" s="3" t="s">
        <v>126</v>
      </c>
      <c r="Y17" s="1"/>
      <c r="Z17" s="11" t="s">
        <v>230</v>
      </c>
      <c r="AA17" s="3" t="s">
        <v>126</v>
      </c>
      <c r="AB17" s="3" t="s">
        <v>126</v>
      </c>
      <c r="AC17" s="3" t="s">
        <v>126</v>
      </c>
      <c r="AD17" s="3" t="s">
        <v>126</v>
      </c>
      <c r="AE17" s="3" t="s">
        <v>126</v>
      </c>
      <c r="AF17" s="3" t="s">
        <v>126</v>
      </c>
      <c r="AG17" s="3" t="s">
        <v>126</v>
      </c>
      <c r="AH17" s="3" t="s">
        <v>126</v>
      </c>
      <c r="AI17" s="3" t="s">
        <v>126</v>
      </c>
      <c r="AJ17" s="3" t="s">
        <v>126</v>
      </c>
      <c r="AK17" s="3" t="s">
        <v>126</v>
      </c>
      <c r="AL17" s="3" t="s">
        <v>126</v>
      </c>
      <c r="AM17" s="3" t="s">
        <v>126</v>
      </c>
      <c r="AN17" s="3" t="s">
        <v>126</v>
      </c>
      <c r="AO17" s="3">
        <v>0.4</v>
      </c>
      <c r="AP17" s="3" t="s">
        <v>126</v>
      </c>
      <c r="AQ17" s="3" t="s">
        <v>126</v>
      </c>
      <c r="AR17" s="3" t="s">
        <v>126</v>
      </c>
      <c r="AS17" s="3" t="s">
        <v>126</v>
      </c>
      <c r="AT17" s="3">
        <v>0.3</v>
      </c>
      <c r="AU17" s="3">
        <v>0.3</v>
      </c>
      <c r="AW17" s="1"/>
      <c r="AX17" s="11" t="s">
        <v>230</v>
      </c>
      <c r="AY17" s="3" t="s">
        <v>126</v>
      </c>
      <c r="AZ17" s="3" t="s">
        <v>126</v>
      </c>
      <c r="BA17" s="3" t="s">
        <v>126</v>
      </c>
      <c r="BB17" s="3" t="s">
        <v>126</v>
      </c>
      <c r="BC17" s="3" t="s">
        <v>126</v>
      </c>
      <c r="BD17" s="3" t="s">
        <v>126</v>
      </c>
      <c r="BE17" s="3" t="s">
        <v>126</v>
      </c>
      <c r="BF17" s="3" t="s">
        <v>126</v>
      </c>
      <c r="BG17" s="3" t="s">
        <v>126</v>
      </c>
      <c r="BH17" s="3" t="s">
        <v>126</v>
      </c>
      <c r="BI17" s="3" t="s">
        <v>126</v>
      </c>
      <c r="BJ17" s="3" t="s">
        <v>126</v>
      </c>
      <c r="BK17" s="3" t="s">
        <v>126</v>
      </c>
      <c r="BL17" s="3" t="s">
        <v>126</v>
      </c>
      <c r="BM17" s="3" t="s">
        <v>126</v>
      </c>
      <c r="BN17" s="3" t="s">
        <v>126</v>
      </c>
      <c r="BO17" s="3" t="s">
        <v>126</v>
      </c>
      <c r="BP17" s="3" t="s">
        <v>126</v>
      </c>
      <c r="BQ17" s="3" t="s">
        <v>126</v>
      </c>
      <c r="BR17" s="3">
        <v>0.2</v>
      </c>
      <c r="BS17" s="3">
        <v>0.2</v>
      </c>
      <c r="BU17" s="1"/>
      <c r="BV17" s="11" t="s">
        <v>230</v>
      </c>
      <c r="BW17" s="3" t="s">
        <v>126</v>
      </c>
      <c r="BX17" s="3" t="s">
        <v>126</v>
      </c>
      <c r="BY17" s="3" t="s">
        <v>126</v>
      </c>
      <c r="BZ17" s="3" t="s">
        <v>126</v>
      </c>
      <c r="CA17" s="3" t="s">
        <v>126</v>
      </c>
      <c r="CB17" s="3" t="s">
        <v>126</v>
      </c>
      <c r="CC17" s="3" t="s">
        <v>126</v>
      </c>
      <c r="CD17" s="3" t="s">
        <v>126</v>
      </c>
      <c r="CE17" s="3" t="s">
        <v>126</v>
      </c>
      <c r="CF17" s="3" t="s">
        <v>126</v>
      </c>
      <c r="CG17" s="3" t="s">
        <v>126</v>
      </c>
      <c r="CH17" s="3">
        <v>0</v>
      </c>
      <c r="CI17" s="3" t="s">
        <v>126</v>
      </c>
      <c r="CJ17" s="3" t="s">
        <v>126</v>
      </c>
      <c r="CK17" s="3" t="s">
        <v>126</v>
      </c>
      <c r="CL17" s="3" t="s">
        <v>126</v>
      </c>
      <c r="CM17" s="3" t="s">
        <v>126</v>
      </c>
      <c r="CN17" s="3" t="s">
        <v>126</v>
      </c>
      <c r="CO17" s="3">
        <v>0</v>
      </c>
      <c r="CP17" s="3">
        <v>0</v>
      </c>
      <c r="CQ17" s="3">
        <v>0</v>
      </c>
      <c r="CS17" s="1"/>
      <c r="CT17" s="11" t="s">
        <v>230</v>
      </c>
      <c r="CU17" s="3">
        <v>0</v>
      </c>
      <c r="CV17" s="3">
        <v>0</v>
      </c>
      <c r="CW17" s="3" t="s">
        <v>126</v>
      </c>
      <c r="CX17" s="3" t="s">
        <v>126</v>
      </c>
      <c r="CY17" s="3" t="s">
        <v>126</v>
      </c>
      <c r="CZ17" s="3" t="s">
        <v>126</v>
      </c>
      <c r="DA17" s="3">
        <v>0</v>
      </c>
      <c r="DB17" s="3">
        <v>0</v>
      </c>
      <c r="DC17" s="3">
        <v>0</v>
      </c>
      <c r="DD17" s="3">
        <v>0</v>
      </c>
      <c r="DE17" s="3">
        <v>0</v>
      </c>
      <c r="DF17" s="3">
        <v>0</v>
      </c>
      <c r="DG17" s="3" t="s">
        <v>126</v>
      </c>
      <c r="DH17" s="3" t="s">
        <v>126</v>
      </c>
      <c r="DI17" s="3" t="s">
        <v>126</v>
      </c>
      <c r="DJ17" s="3">
        <v>0</v>
      </c>
      <c r="DK17" s="3">
        <v>0</v>
      </c>
      <c r="DL17" s="3">
        <v>0</v>
      </c>
      <c r="DM17" s="3" t="s">
        <v>126</v>
      </c>
      <c r="DN17" s="3" t="s">
        <v>126</v>
      </c>
      <c r="DO17" s="3" t="s">
        <v>126</v>
      </c>
      <c r="DQ17" s="1"/>
      <c r="DR17" s="11" t="s">
        <v>230</v>
      </c>
      <c r="DS17" s="3" t="s">
        <v>126</v>
      </c>
      <c r="DT17" s="3" t="s">
        <v>126</v>
      </c>
      <c r="DU17" s="3" t="s">
        <v>126</v>
      </c>
      <c r="DV17" s="3" t="s">
        <v>126</v>
      </c>
      <c r="DW17" s="3" t="s">
        <v>126</v>
      </c>
      <c r="DX17" s="3" t="s">
        <v>126</v>
      </c>
      <c r="DY17" s="3" t="s">
        <v>126</v>
      </c>
      <c r="DZ17" s="3" t="s">
        <v>126</v>
      </c>
      <c r="EA17" s="3" t="s">
        <v>126</v>
      </c>
      <c r="EB17" s="3" t="s">
        <v>126</v>
      </c>
      <c r="EC17" s="3" t="s">
        <v>126</v>
      </c>
      <c r="ED17" s="3" t="s">
        <v>126</v>
      </c>
      <c r="EE17" s="3" t="s">
        <v>126</v>
      </c>
      <c r="EF17" s="3" t="s">
        <v>126</v>
      </c>
      <c r="EG17" s="3" t="s">
        <v>126</v>
      </c>
      <c r="EH17" s="3" t="s">
        <v>126</v>
      </c>
      <c r="EI17" s="3" t="s">
        <v>126</v>
      </c>
      <c r="EJ17" s="3" t="s">
        <v>126</v>
      </c>
      <c r="EK17" s="3">
        <v>0.1</v>
      </c>
      <c r="EL17" s="3">
        <v>0.1</v>
      </c>
      <c r="EM17" s="3">
        <v>0.1</v>
      </c>
      <c r="EO17" s="1"/>
      <c r="EP17" s="11" t="s">
        <v>230</v>
      </c>
      <c r="EQ17" s="3" t="s">
        <v>126</v>
      </c>
      <c r="ER17" s="3" t="s">
        <v>126</v>
      </c>
      <c r="ES17" s="3" t="s">
        <v>126</v>
      </c>
      <c r="ET17" s="3" t="s">
        <v>126</v>
      </c>
      <c r="EU17" s="3" t="s">
        <v>126</v>
      </c>
      <c r="EV17" s="3" t="s">
        <v>126</v>
      </c>
      <c r="EW17" s="3" t="s">
        <v>126</v>
      </c>
      <c r="EX17" s="3" t="s">
        <v>126</v>
      </c>
      <c r="EY17" s="3" t="s">
        <v>126</v>
      </c>
      <c r="EZ17" s="3" t="s">
        <v>126</v>
      </c>
      <c r="FA17" s="3" t="s">
        <v>126</v>
      </c>
      <c r="FB17" s="3" t="s">
        <v>126</v>
      </c>
      <c r="FC17" s="3" t="s">
        <v>126</v>
      </c>
      <c r="FD17" s="3" t="s">
        <v>126</v>
      </c>
      <c r="FE17" s="3" t="s">
        <v>126</v>
      </c>
      <c r="FF17" s="3" t="s">
        <v>126</v>
      </c>
      <c r="FG17" s="3" t="s">
        <v>126</v>
      </c>
      <c r="FH17" s="3" t="s">
        <v>126</v>
      </c>
      <c r="FI17" s="3">
        <v>0.3</v>
      </c>
      <c r="FJ17" s="3">
        <v>0.2</v>
      </c>
      <c r="FK17" s="3">
        <v>0.2</v>
      </c>
    </row>
    <row r="18" ht="14.5" spans="1:167">
      <c r="A18" s="1"/>
      <c r="B18" s="11" t="s">
        <v>231</v>
      </c>
      <c r="C18" s="3">
        <v>16.9</v>
      </c>
      <c r="D18" s="3">
        <v>14.7</v>
      </c>
      <c r="E18" s="3">
        <v>14.1</v>
      </c>
      <c r="F18" s="3">
        <v>16.1</v>
      </c>
      <c r="G18" s="3">
        <v>16.7</v>
      </c>
      <c r="H18" s="3">
        <v>12.2</v>
      </c>
      <c r="I18" s="3">
        <v>7.8</v>
      </c>
      <c r="J18" s="3">
        <v>8.8</v>
      </c>
      <c r="K18" s="3">
        <v>5.5</v>
      </c>
      <c r="L18" s="3">
        <v>4.6</v>
      </c>
      <c r="M18" s="3" t="s">
        <v>126</v>
      </c>
      <c r="N18" s="3" t="s">
        <v>126</v>
      </c>
      <c r="O18" s="3" t="s">
        <v>126</v>
      </c>
      <c r="P18" s="3" t="s">
        <v>126</v>
      </c>
      <c r="Q18" s="3" t="s">
        <v>126</v>
      </c>
      <c r="R18" s="3" t="s">
        <v>126</v>
      </c>
      <c r="S18" s="3" t="s">
        <v>126</v>
      </c>
      <c r="T18" s="3" t="s">
        <v>126</v>
      </c>
      <c r="U18" s="3" t="s">
        <v>126</v>
      </c>
      <c r="V18" s="3" t="s">
        <v>126</v>
      </c>
      <c r="W18" s="3" t="s">
        <v>126</v>
      </c>
      <c r="Y18" s="1"/>
      <c r="Z18" s="11" t="s">
        <v>231</v>
      </c>
      <c r="AA18" s="3">
        <v>28.4</v>
      </c>
      <c r="AB18" s="3">
        <v>30.4</v>
      </c>
      <c r="AC18" s="3">
        <v>26</v>
      </c>
      <c r="AD18" s="3">
        <v>33.4</v>
      </c>
      <c r="AE18" s="3">
        <v>33.5</v>
      </c>
      <c r="AF18" s="3">
        <v>29.1</v>
      </c>
      <c r="AG18" s="3">
        <v>22.2</v>
      </c>
      <c r="AH18" s="3">
        <v>22</v>
      </c>
      <c r="AI18" s="3">
        <v>11.5</v>
      </c>
      <c r="AJ18" s="3">
        <v>6.3</v>
      </c>
      <c r="AK18" s="3" t="s">
        <v>126</v>
      </c>
      <c r="AL18" s="3">
        <v>4.4</v>
      </c>
      <c r="AM18" s="3" t="s">
        <v>126</v>
      </c>
      <c r="AN18" s="3">
        <v>2.1</v>
      </c>
      <c r="AO18" s="3">
        <v>2.3</v>
      </c>
      <c r="AP18" s="3">
        <v>2</v>
      </c>
      <c r="AQ18" s="3" t="s">
        <v>126</v>
      </c>
      <c r="AR18" s="3">
        <v>2</v>
      </c>
      <c r="AS18" s="3" t="s">
        <v>126</v>
      </c>
      <c r="AT18" s="3">
        <v>1.6</v>
      </c>
      <c r="AU18" s="3">
        <v>0.8</v>
      </c>
      <c r="AW18" s="1"/>
      <c r="AX18" s="11" t="s">
        <v>231</v>
      </c>
      <c r="AY18" s="3" t="s">
        <v>126</v>
      </c>
      <c r="AZ18" s="3" t="s">
        <v>126</v>
      </c>
      <c r="BA18" s="3" t="s">
        <v>126</v>
      </c>
      <c r="BB18" s="3" t="s">
        <v>126</v>
      </c>
      <c r="BC18" s="3" t="s">
        <v>126</v>
      </c>
      <c r="BD18" s="3" t="s">
        <v>126</v>
      </c>
      <c r="BE18" s="3">
        <v>1.6</v>
      </c>
      <c r="BF18" s="3">
        <v>2.2</v>
      </c>
      <c r="BG18" s="3" t="s">
        <v>126</v>
      </c>
      <c r="BH18" s="3" t="s">
        <v>126</v>
      </c>
      <c r="BI18" s="3" t="s">
        <v>126</v>
      </c>
      <c r="BJ18" s="3" t="s">
        <v>126</v>
      </c>
      <c r="BK18" s="3">
        <v>0</v>
      </c>
      <c r="BL18" s="3" t="s">
        <v>126</v>
      </c>
      <c r="BM18" s="3" t="s">
        <v>126</v>
      </c>
      <c r="BN18" s="3" t="s">
        <v>126</v>
      </c>
      <c r="BO18" s="3" t="s">
        <v>126</v>
      </c>
      <c r="BP18" s="3" t="s">
        <v>126</v>
      </c>
      <c r="BQ18" s="3" t="s">
        <v>126</v>
      </c>
      <c r="BR18" s="3">
        <v>1.2</v>
      </c>
      <c r="BS18" s="3">
        <v>1.4</v>
      </c>
      <c r="BU18" s="1"/>
      <c r="BV18" s="11" t="s">
        <v>231</v>
      </c>
      <c r="BW18" s="3" t="s">
        <v>126</v>
      </c>
      <c r="BX18" s="3" t="s">
        <v>126</v>
      </c>
      <c r="BY18" s="3" t="s">
        <v>126</v>
      </c>
      <c r="BZ18" s="3" t="s">
        <v>126</v>
      </c>
      <c r="CA18" s="3" t="s">
        <v>126</v>
      </c>
      <c r="CB18" s="3" t="s">
        <v>126</v>
      </c>
      <c r="CC18" s="3" t="s">
        <v>126</v>
      </c>
      <c r="CD18" s="3" t="s">
        <v>126</v>
      </c>
      <c r="CE18" s="3" t="s">
        <v>126</v>
      </c>
      <c r="CF18" s="3" t="s">
        <v>126</v>
      </c>
      <c r="CG18" s="3" t="s">
        <v>126</v>
      </c>
      <c r="CH18" s="3" t="s">
        <v>126</v>
      </c>
      <c r="CI18" s="3" t="s">
        <v>126</v>
      </c>
      <c r="CJ18" s="3" t="s">
        <v>126</v>
      </c>
      <c r="CK18" s="3" t="s">
        <v>126</v>
      </c>
      <c r="CL18" s="3" t="s">
        <v>126</v>
      </c>
      <c r="CM18" s="3" t="s">
        <v>126</v>
      </c>
      <c r="CN18" s="3" t="s">
        <v>126</v>
      </c>
      <c r="CO18" s="3" t="s">
        <v>126</v>
      </c>
      <c r="CP18" s="3" t="s">
        <v>126</v>
      </c>
      <c r="CQ18" s="3" t="s">
        <v>126</v>
      </c>
      <c r="CS18" s="1"/>
      <c r="CT18" s="11" t="s">
        <v>231</v>
      </c>
      <c r="CU18" s="3" t="s">
        <v>126</v>
      </c>
      <c r="CV18" s="3">
        <v>0</v>
      </c>
      <c r="CW18" s="3">
        <v>0</v>
      </c>
      <c r="CX18" s="3" t="s">
        <v>126</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231</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231</v>
      </c>
      <c r="EQ18" s="3" t="s">
        <v>126</v>
      </c>
      <c r="ER18" s="3" t="s">
        <v>126</v>
      </c>
      <c r="ES18" s="3" t="s">
        <v>126</v>
      </c>
      <c r="ET18" s="3" t="s">
        <v>126</v>
      </c>
      <c r="EU18" s="3" t="s">
        <v>126</v>
      </c>
      <c r="EV18" s="3" t="s">
        <v>126</v>
      </c>
      <c r="EW18" s="3">
        <v>2.3</v>
      </c>
      <c r="EX18" s="3">
        <v>1.8</v>
      </c>
      <c r="EY18" s="3" t="s">
        <v>126</v>
      </c>
      <c r="EZ18" s="3" t="s">
        <v>126</v>
      </c>
      <c r="FA18" s="3" t="s">
        <v>126</v>
      </c>
      <c r="FB18" s="3" t="s">
        <v>126</v>
      </c>
      <c r="FC18" s="3" t="s">
        <v>126</v>
      </c>
      <c r="FD18" s="3" t="s">
        <v>126</v>
      </c>
      <c r="FE18" s="3" t="s">
        <v>126</v>
      </c>
      <c r="FF18" s="3" t="s">
        <v>126</v>
      </c>
      <c r="FG18" s="3" t="s">
        <v>126</v>
      </c>
      <c r="FH18" s="3" t="s">
        <v>126</v>
      </c>
      <c r="FI18" s="3">
        <v>0.3</v>
      </c>
      <c r="FJ18" s="3">
        <v>0.2</v>
      </c>
      <c r="FK18" s="3">
        <v>0.1</v>
      </c>
    </row>
    <row r="19" ht="14.5" spans="1:167">
      <c r="A19" s="1"/>
      <c r="B19" s="11" t="s">
        <v>232</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232</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232</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232</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232</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232</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232</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233</v>
      </c>
      <c r="C20" s="3">
        <v>0</v>
      </c>
      <c r="D20" s="3">
        <v>0</v>
      </c>
      <c r="E20" s="3">
        <v>0</v>
      </c>
      <c r="F20" s="3">
        <v>0</v>
      </c>
      <c r="G20" s="3">
        <v>0</v>
      </c>
      <c r="H20" s="3">
        <v>0.5</v>
      </c>
      <c r="I20" s="3" t="s">
        <v>126</v>
      </c>
      <c r="J20" s="3" t="s">
        <v>126</v>
      </c>
      <c r="K20" s="3" t="s">
        <v>126</v>
      </c>
      <c r="L20" s="3" t="s">
        <v>126</v>
      </c>
      <c r="M20" s="3" t="s">
        <v>126</v>
      </c>
      <c r="N20" s="3" t="s">
        <v>126</v>
      </c>
      <c r="O20" s="3" t="s">
        <v>126</v>
      </c>
      <c r="P20" s="3" t="s">
        <v>126</v>
      </c>
      <c r="Q20" s="3" t="s">
        <v>126</v>
      </c>
      <c r="R20" s="3" t="s">
        <v>126</v>
      </c>
      <c r="S20" s="3" t="s">
        <v>126</v>
      </c>
      <c r="T20" s="3">
        <v>0</v>
      </c>
      <c r="U20" s="3" t="s">
        <v>126</v>
      </c>
      <c r="V20" s="3" t="s">
        <v>126</v>
      </c>
      <c r="W20" s="3" t="s">
        <v>126</v>
      </c>
      <c r="Y20" s="1"/>
      <c r="Z20" s="11" t="s">
        <v>233</v>
      </c>
      <c r="AA20" s="3">
        <v>0</v>
      </c>
      <c r="AB20" s="3">
        <v>0</v>
      </c>
      <c r="AC20" s="3">
        <v>0</v>
      </c>
      <c r="AD20" s="3">
        <v>0</v>
      </c>
      <c r="AE20" s="3">
        <v>0</v>
      </c>
      <c r="AF20" s="3">
        <v>0.1</v>
      </c>
      <c r="AG20" s="3">
        <v>0.2</v>
      </c>
      <c r="AH20" s="3">
        <v>0.1</v>
      </c>
      <c r="AI20" s="3">
        <v>0.2</v>
      </c>
      <c r="AJ20" s="3" t="s">
        <v>126</v>
      </c>
      <c r="AK20" s="3" t="s">
        <v>126</v>
      </c>
      <c r="AL20" s="3" t="s">
        <v>126</v>
      </c>
      <c r="AM20" s="3">
        <v>0.1</v>
      </c>
      <c r="AN20" s="3">
        <v>0.1</v>
      </c>
      <c r="AO20" s="3">
        <v>0.1</v>
      </c>
      <c r="AP20" s="3">
        <v>0.1</v>
      </c>
      <c r="AQ20" s="3" t="s">
        <v>126</v>
      </c>
      <c r="AR20" s="3">
        <v>0.1</v>
      </c>
      <c r="AS20" s="3" t="s">
        <v>126</v>
      </c>
      <c r="AT20" s="3">
        <v>0.1</v>
      </c>
      <c r="AU20" s="3">
        <v>0.1</v>
      </c>
      <c r="AW20" s="1"/>
      <c r="AX20" s="11" t="s">
        <v>233</v>
      </c>
      <c r="AY20" s="3">
        <v>0</v>
      </c>
      <c r="AZ20" s="3">
        <v>0</v>
      </c>
      <c r="BA20" s="3">
        <v>0</v>
      </c>
      <c r="BB20" s="3">
        <v>0</v>
      </c>
      <c r="BC20" s="3">
        <v>0</v>
      </c>
      <c r="BD20" s="3">
        <v>0.2</v>
      </c>
      <c r="BE20" s="3">
        <v>0.1</v>
      </c>
      <c r="BF20" s="3">
        <v>0.1</v>
      </c>
      <c r="BG20" s="3">
        <v>0.1</v>
      </c>
      <c r="BH20" s="3">
        <v>0.1</v>
      </c>
      <c r="BI20" s="3">
        <v>0.1</v>
      </c>
      <c r="BJ20" s="3">
        <v>0.1</v>
      </c>
      <c r="BK20" s="3">
        <v>0.1</v>
      </c>
      <c r="BL20" s="3">
        <v>0.1</v>
      </c>
      <c r="BM20" s="3">
        <v>0.1</v>
      </c>
      <c r="BN20" s="3" t="s">
        <v>126</v>
      </c>
      <c r="BO20" s="3" t="s">
        <v>126</v>
      </c>
      <c r="BP20" s="3" t="s">
        <v>126</v>
      </c>
      <c r="BQ20" s="3">
        <v>0.1</v>
      </c>
      <c r="BR20" s="3">
        <v>0.1</v>
      </c>
      <c r="BS20" s="3">
        <v>0.1</v>
      </c>
      <c r="BU20" s="1"/>
      <c r="BV20" s="11" t="s">
        <v>233</v>
      </c>
      <c r="BW20" s="3">
        <v>0</v>
      </c>
      <c r="BX20" s="3">
        <v>0</v>
      </c>
      <c r="BY20" s="3">
        <v>0</v>
      </c>
      <c r="BZ20" s="3">
        <v>0</v>
      </c>
      <c r="CA20" s="3">
        <v>0</v>
      </c>
      <c r="CB20" s="3" t="s">
        <v>126</v>
      </c>
      <c r="CC20" s="3">
        <v>0</v>
      </c>
      <c r="CD20" s="3">
        <v>0</v>
      </c>
      <c r="CE20" s="3">
        <v>0</v>
      </c>
      <c r="CF20" s="3">
        <v>0</v>
      </c>
      <c r="CG20" s="3">
        <v>0</v>
      </c>
      <c r="CH20" s="3">
        <v>0</v>
      </c>
      <c r="CI20" s="3">
        <v>0</v>
      </c>
      <c r="CJ20" s="3">
        <v>0</v>
      </c>
      <c r="CK20" s="3" t="s">
        <v>126</v>
      </c>
      <c r="CL20" s="3" t="s">
        <v>126</v>
      </c>
      <c r="CM20" s="3" t="s">
        <v>126</v>
      </c>
      <c r="CN20" s="3" t="s">
        <v>126</v>
      </c>
      <c r="CO20" s="3" t="s">
        <v>126</v>
      </c>
      <c r="CP20" s="3" t="s">
        <v>126</v>
      </c>
      <c r="CQ20" s="3" t="s">
        <v>126</v>
      </c>
      <c r="CS20" s="1"/>
      <c r="CT20" s="11" t="s">
        <v>233</v>
      </c>
      <c r="CU20" s="3">
        <v>0</v>
      </c>
      <c r="CV20" s="3">
        <v>0</v>
      </c>
      <c r="CW20" s="3">
        <v>0</v>
      </c>
      <c r="CX20" s="3">
        <v>0</v>
      </c>
      <c r="CY20" s="3">
        <v>0</v>
      </c>
      <c r="CZ20" s="3" t="s">
        <v>126</v>
      </c>
      <c r="DA20" s="3" t="s">
        <v>126</v>
      </c>
      <c r="DB20" s="3">
        <v>0</v>
      </c>
      <c r="DC20" s="3">
        <v>0</v>
      </c>
      <c r="DD20" s="3">
        <v>0</v>
      </c>
      <c r="DE20" s="3">
        <v>0</v>
      </c>
      <c r="DF20" s="3">
        <v>0</v>
      </c>
      <c r="DG20" s="3">
        <v>0</v>
      </c>
      <c r="DH20" s="3">
        <v>0</v>
      </c>
      <c r="DI20" s="3">
        <v>0</v>
      </c>
      <c r="DJ20" s="3">
        <v>0</v>
      </c>
      <c r="DK20" s="3">
        <v>0</v>
      </c>
      <c r="DL20" s="3">
        <v>0</v>
      </c>
      <c r="DM20" s="3">
        <v>0</v>
      </c>
      <c r="DN20" s="3">
        <v>0</v>
      </c>
      <c r="DO20" s="3">
        <v>0</v>
      </c>
      <c r="DQ20" s="1"/>
      <c r="DR20" s="11" t="s">
        <v>233</v>
      </c>
      <c r="DS20" s="3">
        <v>0</v>
      </c>
      <c r="DT20" s="3">
        <v>0</v>
      </c>
      <c r="DU20" s="3">
        <v>0</v>
      </c>
      <c r="DV20" s="3">
        <v>0</v>
      </c>
      <c r="DW20" s="3">
        <v>0</v>
      </c>
      <c r="DX20" s="3" t="s">
        <v>126</v>
      </c>
      <c r="DY20" s="3">
        <v>0</v>
      </c>
      <c r="DZ20" s="3">
        <v>0</v>
      </c>
      <c r="EA20" s="3" t="s">
        <v>126</v>
      </c>
      <c r="EB20" s="3">
        <v>0</v>
      </c>
      <c r="EC20" s="3">
        <v>0</v>
      </c>
      <c r="ED20" s="3">
        <v>0</v>
      </c>
      <c r="EE20" s="3">
        <v>0</v>
      </c>
      <c r="EF20" s="3">
        <v>0</v>
      </c>
      <c r="EG20" s="3">
        <v>0</v>
      </c>
      <c r="EH20" s="3">
        <v>0</v>
      </c>
      <c r="EI20" s="3">
        <v>0</v>
      </c>
      <c r="EJ20" s="3">
        <v>0</v>
      </c>
      <c r="EK20" s="3">
        <v>0</v>
      </c>
      <c r="EL20" s="3">
        <v>0</v>
      </c>
      <c r="EM20" s="3">
        <v>0</v>
      </c>
      <c r="EO20" s="1"/>
      <c r="EP20" s="11" t="s">
        <v>233</v>
      </c>
      <c r="EQ20" s="3">
        <v>0</v>
      </c>
      <c r="ER20" s="3">
        <v>0</v>
      </c>
      <c r="ES20" s="3">
        <v>0</v>
      </c>
      <c r="ET20" s="3">
        <v>0</v>
      </c>
      <c r="EU20" s="3">
        <v>0</v>
      </c>
      <c r="EV20" s="3">
        <v>0.1</v>
      </c>
      <c r="EW20" s="3">
        <v>0.1</v>
      </c>
      <c r="EX20" s="3">
        <v>0.1</v>
      </c>
      <c r="EY20" s="3">
        <v>0.1</v>
      </c>
      <c r="EZ20" s="3">
        <v>0.2</v>
      </c>
      <c r="FA20" s="3">
        <v>0.1</v>
      </c>
      <c r="FB20" s="3">
        <v>0.1</v>
      </c>
      <c r="FC20" s="3">
        <v>0.1</v>
      </c>
      <c r="FD20" s="3">
        <v>0</v>
      </c>
      <c r="FE20" s="3">
        <v>0.1</v>
      </c>
      <c r="FF20" s="3" t="s">
        <v>126</v>
      </c>
      <c r="FG20" s="3">
        <v>0</v>
      </c>
      <c r="FH20" s="3">
        <v>0</v>
      </c>
      <c r="FI20" s="3">
        <v>0.1</v>
      </c>
      <c r="FJ20" s="3">
        <v>0.1</v>
      </c>
      <c r="FK20" s="3">
        <v>0.1</v>
      </c>
    </row>
    <row r="21" ht="14.5" spans="1:167">
      <c r="A21" s="1"/>
      <c r="B21" s="11" t="s">
        <v>234</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234</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234</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234</v>
      </c>
      <c r="BW21" s="3" t="s">
        <v>126</v>
      </c>
      <c r="BX21" s="3" t="s">
        <v>126</v>
      </c>
      <c r="BY21" s="3" t="s">
        <v>126</v>
      </c>
      <c r="BZ21" s="3" t="s">
        <v>126</v>
      </c>
      <c r="CA21" s="3" t="s">
        <v>126</v>
      </c>
      <c r="CB21" s="3" t="s">
        <v>126</v>
      </c>
      <c r="CC21" s="3" t="s">
        <v>126</v>
      </c>
      <c r="CD21" s="3" t="s">
        <v>126</v>
      </c>
      <c r="CE21" s="3" t="s">
        <v>126</v>
      </c>
      <c r="CF21" s="3" t="s">
        <v>126</v>
      </c>
      <c r="CG21" s="3">
        <v>0</v>
      </c>
      <c r="CH21" s="3">
        <v>0</v>
      </c>
      <c r="CI21" s="3">
        <v>0</v>
      </c>
      <c r="CJ21" s="3">
        <v>0</v>
      </c>
      <c r="CK21" s="3">
        <v>0</v>
      </c>
      <c r="CL21" s="3">
        <v>0</v>
      </c>
      <c r="CM21" s="3">
        <v>0</v>
      </c>
      <c r="CN21" s="3">
        <v>0</v>
      </c>
      <c r="CO21" s="3">
        <v>0</v>
      </c>
      <c r="CP21" s="3">
        <v>0</v>
      </c>
      <c r="CQ21" s="3">
        <v>0</v>
      </c>
      <c r="CS21" s="1"/>
      <c r="CT21" s="11" t="s">
        <v>234</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234</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234</v>
      </c>
      <c r="EQ21" s="3">
        <v>0</v>
      </c>
      <c r="ER21" s="3">
        <v>0</v>
      </c>
      <c r="ES21" s="3" t="s">
        <v>126</v>
      </c>
      <c r="ET21" s="3" t="s">
        <v>126</v>
      </c>
      <c r="EU21" s="3" t="s">
        <v>126</v>
      </c>
      <c r="EV21" s="3" t="s">
        <v>126</v>
      </c>
      <c r="EW21" s="3" t="s">
        <v>126</v>
      </c>
      <c r="EX21" s="3" t="s">
        <v>126</v>
      </c>
      <c r="EY21" s="3" t="s">
        <v>126</v>
      </c>
      <c r="EZ21" s="3" t="s">
        <v>126</v>
      </c>
      <c r="FA21" s="3">
        <v>0</v>
      </c>
      <c r="FB21" s="3">
        <v>0</v>
      </c>
      <c r="FC21" s="3">
        <v>0</v>
      </c>
      <c r="FD21" s="3">
        <v>0</v>
      </c>
      <c r="FE21" s="3">
        <v>0</v>
      </c>
      <c r="FF21" s="3">
        <v>0</v>
      </c>
      <c r="FG21" s="3">
        <v>0</v>
      </c>
      <c r="FH21" s="3">
        <v>0</v>
      </c>
      <c r="FI21" s="3">
        <v>0</v>
      </c>
      <c r="FJ21" s="3">
        <v>0</v>
      </c>
      <c r="FK21" s="3">
        <v>0</v>
      </c>
    </row>
    <row r="22" ht="14.5" spans="1:167">
      <c r="A22" s="1"/>
      <c r="B22" s="11" t="s">
        <v>235</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235</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235</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235</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235</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235</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235</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236</v>
      </c>
      <c r="C23" s="3" t="s">
        <v>126</v>
      </c>
      <c r="D23" s="3" t="s">
        <v>126</v>
      </c>
      <c r="E23" s="3" t="s">
        <v>126</v>
      </c>
      <c r="F23" s="3" t="s">
        <v>126</v>
      </c>
      <c r="G23" s="3" t="s">
        <v>126</v>
      </c>
      <c r="H23" s="3" t="s">
        <v>126</v>
      </c>
      <c r="I23" s="3" t="s">
        <v>126</v>
      </c>
      <c r="J23" s="3" t="s">
        <v>126</v>
      </c>
      <c r="K23" s="3" t="s">
        <v>126</v>
      </c>
      <c r="L23" s="3" t="s">
        <v>126</v>
      </c>
      <c r="M23" s="3" t="s">
        <v>126</v>
      </c>
      <c r="N23" s="3" t="s">
        <v>126</v>
      </c>
      <c r="O23" s="3" t="s">
        <v>126</v>
      </c>
      <c r="P23" s="3" t="s">
        <v>126</v>
      </c>
      <c r="Q23" s="3" t="s">
        <v>126</v>
      </c>
      <c r="R23" s="3" t="s">
        <v>126</v>
      </c>
      <c r="S23" s="3" t="s">
        <v>126</v>
      </c>
      <c r="T23" s="3" t="s">
        <v>126</v>
      </c>
      <c r="U23" s="3" t="s">
        <v>126</v>
      </c>
      <c r="V23" s="3" t="s">
        <v>126</v>
      </c>
      <c r="W23" s="3">
        <v>27.7</v>
      </c>
      <c r="Y23" s="1"/>
      <c r="Z23" s="11" t="s">
        <v>236</v>
      </c>
      <c r="AA23" s="3">
        <v>81.8</v>
      </c>
      <c r="AB23" s="3">
        <v>75.6</v>
      </c>
      <c r="AC23" s="3">
        <v>91.2</v>
      </c>
      <c r="AD23" s="3">
        <v>86.5</v>
      </c>
      <c r="AE23" s="3">
        <v>99.6</v>
      </c>
      <c r="AF23" s="3">
        <v>79.8</v>
      </c>
      <c r="AG23" s="3">
        <v>75.3</v>
      </c>
      <c r="AH23" s="3">
        <v>71.6</v>
      </c>
      <c r="AI23" s="3">
        <v>75.4</v>
      </c>
      <c r="AJ23" s="3">
        <v>60</v>
      </c>
      <c r="AK23" s="3">
        <v>56.2</v>
      </c>
      <c r="AL23" s="3">
        <v>59.4</v>
      </c>
      <c r="AM23" s="3">
        <v>55.6</v>
      </c>
      <c r="AN23" s="3">
        <v>52.9</v>
      </c>
      <c r="AO23" s="3">
        <v>55</v>
      </c>
      <c r="AP23" s="3">
        <v>64.2</v>
      </c>
      <c r="AQ23" s="3">
        <v>60.4</v>
      </c>
      <c r="AR23" s="3">
        <v>53.1</v>
      </c>
      <c r="AS23" s="3">
        <v>55.3</v>
      </c>
      <c r="AT23" s="3">
        <v>66.1</v>
      </c>
      <c r="AU23" s="3">
        <v>52.1</v>
      </c>
      <c r="AW23" s="1"/>
      <c r="AX23" s="11" t="s">
        <v>236</v>
      </c>
      <c r="AY23" s="3">
        <v>65.5</v>
      </c>
      <c r="AZ23" s="3">
        <v>60.2</v>
      </c>
      <c r="BA23" s="3">
        <v>65.5</v>
      </c>
      <c r="BB23" s="3">
        <v>69</v>
      </c>
      <c r="BC23" s="3">
        <v>88</v>
      </c>
      <c r="BD23" s="3">
        <v>68.4</v>
      </c>
      <c r="BE23" s="3">
        <v>64.2</v>
      </c>
      <c r="BF23" s="3">
        <v>61.7</v>
      </c>
      <c r="BG23" s="3">
        <v>57.1</v>
      </c>
      <c r="BH23" s="3">
        <v>42.6</v>
      </c>
      <c r="BI23" s="3">
        <v>46.8</v>
      </c>
      <c r="BJ23" s="3">
        <v>46.2</v>
      </c>
      <c r="BK23" s="3">
        <v>34.4</v>
      </c>
      <c r="BL23" s="3">
        <v>54.3</v>
      </c>
      <c r="BM23" s="3">
        <v>49.5</v>
      </c>
      <c r="BN23" s="3">
        <v>49.4</v>
      </c>
      <c r="BO23" s="3">
        <v>35.7</v>
      </c>
      <c r="BP23" s="3">
        <v>42.1</v>
      </c>
      <c r="BQ23" s="3">
        <v>39</v>
      </c>
      <c r="BR23" s="3">
        <v>34.2</v>
      </c>
      <c r="BS23" s="3">
        <v>36.3</v>
      </c>
      <c r="BU23" s="1"/>
      <c r="BV23" s="11" t="s">
        <v>236</v>
      </c>
      <c r="BW23" s="3" t="s">
        <v>126</v>
      </c>
      <c r="BX23" s="3" t="s">
        <v>126</v>
      </c>
      <c r="BY23" s="3" t="s">
        <v>126</v>
      </c>
      <c r="BZ23" s="3" t="s">
        <v>126</v>
      </c>
      <c r="CA23" s="3" t="s">
        <v>126</v>
      </c>
      <c r="CB23" s="3" t="s">
        <v>126</v>
      </c>
      <c r="CC23" s="3" t="s">
        <v>126</v>
      </c>
      <c r="CD23" s="3" t="s">
        <v>126</v>
      </c>
      <c r="CE23" s="3" t="s">
        <v>126</v>
      </c>
      <c r="CF23" s="3" t="s">
        <v>126</v>
      </c>
      <c r="CG23" s="3" t="s">
        <v>126</v>
      </c>
      <c r="CH23" s="3" t="s">
        <v>126</v>
      </c>
      <c r="CI23" s="3" t="s">
        <v>126</v>
      </c>
      <c r="CJ23" s="3" t="s">
        <v>126</v>
      </c>
      <c r="CK23" s="3" t="s">
        <v>126</v>
      </c>
      <c r="CL23" s="3" t="s">
        <v>126</v>
      </c>
      <c r="CM23" s="3" t="s">
        <v>126</v>
      </c>
      <c r="CN23" s="3" t="s">
        <v>126</v>
      </c>
      <c r="CO23" s="3" t="s">
        <v>126</v>
      </c>
      <c r="CP23" s="3" t="s">
        <v>126</v>
      </c>
      <c r="CQ23" s="3" t="s">
        <v>126</v>
      </c>
      <c r="CS23" s="1"/>
      <c r="CT23" s="11" t="s">
        <v>236</v>
      </c>
      <c r="CU23" s="3" t="s">
        <v>126</v>
      </c>
      <c r="CV23" s="3" t="s">
        <v>126</v>
      </c>
      <c r="CW23" s="3" t="s">
        <v>126</v>
      </c>
      <c r="CX23" s="3" t="s">
        <v>126</v>
      </c>
      <c r="CY23" s="3" t="s">
        <v>126</v>
      </c>
      <c r="CZ23" s="3" t="s">
        <v>126</v>
      </c>
      <c r="DA23" s="3" t="s">
        <v>126</v>
      </c>
      <c r="DB23" s="3" t="s">
        <v>126</v>
      </c>
      <c r="DC23" s="3" t="s">
        <v>126</v>
      </c>
      <c r="DD23" s="3">
        <v>0</v>
      </c>
      <c r="DE23" s="3">
        <v>0</v>
      </c>
      <c r="DF23" s="3" t="s">
        <v>126</v>
      </c>
      <c r="DG23" s="3" t="s">
        <v>126</v>
      </c>
      <c r="DH23" s="3" t="s">
        <v>126</v>
      </c>
      <c r="DI23" s="3" t="s">
        <v>126</v>
      </c>
      <c r="DJ23" s="3" t="s">
        <v>126</v>
      </c>
      <c r="DK23" s="3" t="s">
        <v>126</v>
      </c>
      <c r="DL23" s="3" t="s">
        <v>126</v>
      </c>
      <c r="DM23" s="3" t="s">
        <v>126</v>
      </c>
      <c r="DN23" s="3" t="s">
        <v>126</v>
      </c>
      <c r="DO23" s="3">
        <v>1.2</v>
      </c>
      <c r="DQ23" s="1"/>
      <c r="DR23" s="11" t="s">
        <v>236</v>
      </c>
      <c r="DS23" s="3">
        <v>58.5</v>
      </c>
      <c r="DT23" s="3">
        <v>57.6</v>
      </c>
      <c r="DU23" s="3">
        <v>65.2</v>
      </c>
      <c r="DV23" s="3">
        <v>72</v>
      </c>
      <c r="DW23" s="3">
        <v>83</v>
      </c>
      <c r="DX23" s="3">
        <v>93</v>
      </c>
      <c r="DY23" s="3">
        <v>61</v>
      </c>
      <c r="DZ23" s="3">
        <v>61.9</v>
      </c>
      <c r="EA23" s="3">
        <v>53.8</v>
      </c>
      <c r="EB23" s="3">
        <v>55.9</v>
      </c>
      <c r="EC23" s="3">
        <v>54</v>
      </c>
      <c r="ED23" s="3">
        <v>54.6</v>
      </c>
      <c r="EE23" s="3">
        <v>56.8</v>
      </c>
      <c r="EF23" s="3">
        <v>66.7</v>
      </c>
      <c r="EG23" s="3">
        <v>64.1</v>
      </c>
      <c r="EH23" s="3">
        <v>51.4</v>
      </c>
      <c r="EI23" s="3">
        <v>33.4</v>
      </c>
      <c r="EJ23" s="3">
        <v>32.6</v>
      </c>
      <c r="EK23" s="3">
        <v>49.4</v>
      </c>
      <c r="EL23" s="3">
        <v>48.6</v>
      </c>
      <c r="EM23" s="3">
        <v>50</v>
      </c>
      <c r="EO23" s="1"/>
      <c r="EP23" s="11" t="s">
        <v>236</v>
      </c>
      <c r="EQ23" s="3">
        <v>174.4</v>
      </c>
      <c r="ER23" s="3">
        <v>154</v>
      </c>
      <c r="ES23" s="3">
        <v>151.9</v>
      </c>
      <c r="ET23" s="3">
        <v>146.8</v>
      </c>
      <c r="EU23" s="3">
        <v>178.1</v>
      </c>
      <c r="EV23" s="3">
        <v>178.2</v>
      </c>
      <c r="EW23" s="3">
        <v>172.7</v>
      </c>
      <c r="EX23" s="3">
        <v>155.8</v>
      </c>
      <c r="EY23" s="3">
        <v>120.4</v>
      </c>
      <c r="EZ23" s="3">
        <v>127.6</v>
      </c>
      <c r="FA23" s="3">
        <v>128.5</v>
      </c>
      <c r="FB23" s="3">
        <v>123.2</v>
      </c>
      <c r="FC23" s="3">
        <v>127</v>
      </c>
      <c r="FD23" s="3">
        <v>122.2</v>
      </c>
      <c r="FE23" s="3">
        <v>141.3</v>
      </c>
      <c r="FF23" s="3">
        <v>146.1</v>
      </c>
      <c r="FG23" s="3">
        <v>133</v>
      </c>
      <c r="FH23" s="3">
        <v>131</v>
      </c>
      <c r="FI23" s="3">
        <v>129.1</v>
      </c>
      <c r="FJ23" s="3">
        <v>130</v>
      </c>
      <c r="FK23" s="3">
        <v>118.6</v>
      </c>
    </row>
    <row r="24" ht="14.5" spans="1:167">
      <c r="A24" s="1"/>
      <c r="B24" s="11" t="s">
        <v>237</v>
      </c>
      <c r="C24" s="3">
        <v>6.2</v>
      </c>
      <c r="D24" s="3">
        <v>6</v>
      </c>
      <c r="E24" s="3">
        <v>7.5</v>
      </c>
      <c r="F24" s="3">
        <v>7.4</v>
      </c>
      <c r="G24" s="3">
        <v>7.4</v>
      </c>
      <c r="H24" s="3">
        <v>7.2</v>
      </c>
      <c r="I24" s="3">
        <v>7.2</v>
      </c>
      <c r="J24" s="3">
        <v>6.6</v>
      </c>
      <c r="K24" s="3">
        <v>6.1</v>
      </c>
      <c r="L24" s="3">
        <v>3.8</v>
      </c>
      <c r="M24" s="3">
        <v>0</v>
      </c>
      <c r="N24" s="3" t="s">
        <v>126</v>
      </c>
      <c r="O24" s="3" t="s">
        <v>126</v>
      </c>
      <c r="P24" s="3" t="s">
        <v>126</v>
      </c>
      <c r="Q24" s="3" t="s">
        <v>126</v>
      </c>
      <c r="R24" s="3">
        <v>0.4</v>
      </c>
      <c r="S24" s="3" t="s">
        <v>126</v>
      </c>
      <c r="T24" s="3" t="s">
        <v>126</v>
      </c>
      <c r="U24" s="3">
        <v>3.3</v>
      </c>
      <c r="V24" s="3">
        <v>3.3</v>
      </c>
      <c r="W24" s="3">
        <v>0</v>
      </c>
      <c r="Y24" s="1"/>
      <c r="Z24" s="11" t="s">
        <v>237</v>
      </c>
      <c r="AA24" s="3">
        <v>4.1</v>
      </c>
      <c r="AB24" s="3">
        <v>4</v>
      </c>
      <c r="AC24" s="3">
        <v>5.8</v>
      </c>
      <c r="AD24" s="3">
        <v>5.6</v>
      </c>
      <c r="AE24" s="3">
        <v>4.8</v>
      </c>
      <c r="AF24" s="3">
        <v>4.6</v>
      </c>
      <c r="AG24" s="3">
        <v>2.7</v>
      </c>
      <c r="AH24" s="3">
        <v>1.5</v>
      </c>
      <c r="AI24" s="3">
        <v>1.5</v>
      </c>
      <c r="AJ24" s="3">
        <v>0</v>
      </c>
      <c r="AK24" s="3" t="s">
        <v>126</v>
      </c>
      <c r="AL24" s="3" t="s">
        <v>126</v>
      </c>
      <c r="AM24" s="3" t="s">
        <v>126</v>
      </c>
      <c r="AN24" s="3" t="s">
        <v>126</v>
      </c>
      <c r="AO24" s="3" t="s">
        <v>126</v>
      </c>
      <c r="AP24" s="3" t="s">
        <v>126</v>
      </c>
      <c r="AQ24" s="3">
        <v>1.4</v>
      </c>
      <c r="AR24" s="3">
        <v>1.5</v>
      </c>
      <c r="AS24" s="3">
        <v>1.4</v>
      </c>
      <c r="AT24" s="3">
        <v>1.3</v>
      </c>
      <c r="AU24" s="3">
        <v>0</v>
      </c>
      <c r="AW24" s="1"/>
      <c r="AX24" s="11" t="s">
        <v>237</v>
      </c>
      <c r="AY24" s="3">
        <v>2.6</v>
      </c>
      <c r="AZ24" s="3">
        <v>2.5</v>
      </c>
      <c r="BA24" s="3">
        <v>2.9</v>
      </c>
      <c r="BB24" s="3">
        <v>5.8</v>
      </c>
      <c r="BC24" s="3">
        <v>5.8</v>
      </c>
      <c r="BD24" s="3">
        <v>4.8</v>
      </c>
      <c r="BE24" s="3">
        <v>5</v>
      </c>
      <c r="BF24" s="3">
        <v>3</v>
      </c>
      <c r="BG24" s="3">
        <v>2.9</v>
      </c>
      <c r="BH24" s="3">
        <v>0.7</v>
      </c>
      <c r="BI24" s="3">
        <v>0</v>
      </c>
      <c r="BJ24" s="3">
        <v>0.9</v>
      </c>
      <c r="BK24" s="3">
        <v>0.9</v>
      </c>
      <c r="BL24" s="3">
        <v>0.9</v>
      </c>
      <c r="BM24" s="3">
        <v>1</v>
      </c>
      <c r="BN24" s="3">
        <v>0</v>
      </c>
      <c r="BO24" s="3">
        <v>0</v>
      </c>
      <c r="BP24" s="3">
        <v>0</v>
      </c>
      <c r="BQ24" s="3">
        <v>0</v>
      </c>
      <c r="BR24" s="3">
        <v>0</v>
      </c>
      <c r="BS24" s="3">
        <v>0</v>
      </c>
      <c r="BU24" s="1"/>
      <c r="BV24" s="11" t="s">
        <v>237</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237</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237</v>
      </c>
      <c r="DS24" s="3">
        <v>0</v>
      </c>
      <c r="DT24" s="3">
        <v>0</v>
      </c>
      <c r="DU24" s="3">
        <v>0</v>
      </c>
      <c r="DV24" s="3">
        <v>1.2</v>
      </c>
      <c r="DW24" s="3">
        <v>1.2</v>
      </c>
      <c r="DX24" s="3">
        <v>1</v>
      </c>
      <c r="DY24" s="3">
        <v>1.3</v>
      </c>
      <c r="DZ24" s="3">
        <v>1.3</v>
      </c>
      <c r="EA24" s="3">
        <v>1.3</v>
      </c>
      <c r="EB24" s="3">
        <v>0</v>
      </c>
      <c r="EC24" s="3">
        <v>0</v>
      </c>
      <c r="ED24" s="3">
        <v>0</v>
      </c>
      <c r="EE24" s="3">
        <v>0</v>
      </c>
      <c r="EF24" s="3">
        <v>0</v>
      </c>
      <c r="EG24" s="3">
        <v>0</v>
      </c>
      <c r="EH24" s="3">
        <v>0</v>
      </c>
      <c r="EI24" s="3">
        <v>0</v>
      </c>
      <c r="EJ24" s="3">
        <v>0</v>
      </c>
      <c r="EK24" s="3">
        <v>0</v>
      </c>
      <c r="EL24" s="3">
        <v>0</v>
      </c>
      <c r="EM24" s="3">
        <v>0</v>
      </c>
      <c r="EO24" s="1"/>
      <c r="EP24" s="11" t="s">
        <v>237</v>
      </c>
      <c r="EQ24" s="3" t="s">
        <v>126</v>
      </c>
      <c r="ER24" s="3" t="s">
        <v>126</v>
      </c>
      <c r="ES24" s="3" t="s">
        <v>126</v>
      </c>
      <c r="ET24" s="3" t="s">
        <v>126</v>
      </c>
      <c r="EU24" s="3" t="s">
        <v>126</v>
      </c>
      <c r="EV24" s="3" t="s">
        <v>126</v>
      </c>
      <c r="EW24" s="3" t="s">
        <v>126</v>
      </c>
      <c r="EX24" s="3" t="s">
        <v>126</v>
      </c>
      <c r="EY24" s="3" t="s">
        <v>126</v>
      </c>
      <c r="EZ24" s="3" t="s">
        <v>126</v>
      </c>
      <c r="FA24" s="3" t="s">
        <v>126</v>
      </c>
      <c r="FB24" s="3" t="s">
        <v>126</v>
      </c>
      <c r="FC24" s="3" t="s">
        <v>126</v>
      </c>
      <c r="FD24" s="3">
        <v>0.1</v>
      </c>
      <c r="FE24" s="3">
        <v>0.1</v>
      </c>
      <c r="FF24" s="3" t="s">
        <v>126</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238</v>
      </c>
      <c r="C26" s="3"/>
      <c r="D26" s="3"/>
      <c r="E26" s="3"/>
      <c r="F26" s="3"/>
      <c r="G26" s="3"/>
      <c r="H26" s="3"/>
      <c r="I26" s="3"/>
      <c r="J26" s="3"/>
      <c r="K26" s="3"/>
      <c r="L26" s="3"/>
      <c r="M26" s="3"/>
      <c r="N26" s="3"/>
      <c r="O26" s="3"/>
      <c r="P26" s="3"/>
      <c r="Q26" s="3"/>
      <c r="R26" s="3"/>
      <c r="S26" s="3"/>
      <c r="T26" s="3"/>
      <c r="U26" s="3"/>
      <c r="V26" s="3"/>
      <c r="W26" s="3"/>
      <c r="Y26" s="1"/>
      <c r="Z26" s="10" t="s">
        <v>238</v>
      </c>
      <c r="AA26" s="3"/>
      <c r="AB26" s="3"/>
      <c r="AC26" s="3"/>
      <c r="AD26" s="3"/>
      <c r="AE26" s="3"/>
      <c r="AF26" s="3"/>
      <c r="AG26" s="3"/>
      <c r="AH26" s="3"/>
      <c r="AI26" s="3"/>
      <c r="AJ26" s="3"/>
      <c r="AK26" s="3"/>
      <c r="AL26" s="3"/>
      <c r="AM26" s="3"/>
      <c r="AN26" s="3"/>
      <c r="AO26" s="3"/>
      <c r="AP26" s="3"/>
      <c r="AQ26" s="3"/>
      <c r="AR26" s="3"/>
      <c r="AS26" s="3"/>
      <c r="AT26" s="3"/>
      <c r="AU26" s="3"/>
      <c r="AW26" s="1"/>
      <c r="AX26" s="10" t="s">
        <v>238</v>
      </c>
      <c r="AY26" s="3"/>
      <c r="AZ26" s="3"/>
      <c r="BA26" s="3"/>
      <c r="BB26" s="3"/>
      <c r="BC26" s="3"/>
      <c r="BD26" s="3"/>
      <c r="BE26" s="3"/>
      <c r="BF26" s="3"/>
      <c r="BG26" s="3"/>
      <c r="BH26" s="3"/>
      <c r="BI26" s="3"/>
      <c r="BJ26" s="3"/>
      <c r="BK26" s="3"/>
      <c r="BL26" s="3"/>
      <c r="BM26" s="3"/>
      <c r="BN26" s="3"/>
      <c r="BO26" s="3"/>
      <c r="BP26" s="3"/>
      <c r="BQ26" s="3"/>
      <c r="BR26" s="3"/>
      <c r="BS26" s="3"/>
      <c r="BU26" s="1"/>
      <c r="BV26" s="10" t="s">
        <v>238</v>
      </c>
      <c r="BW26" s="3"/>
      <c r="BX26" s="3"/>
      <c r="BY26" s="3"/>
      <c r="BZ26" s="3"/>
      <c r="CA26" s="3"/>
      <c r="CB26" s="3"/>
      <c r="CC26" s="3"/>
      <c r="CD26" s="3"/>
      <c r="CE26" s="3"/>
      <c r="CF26" s="3"/>
      <c r="CG26" s="3"/>
      <c r="CH26" s="3"/>
      <c r="CI26" s="3"/>
      <c r="CJ26" s="3"/>
      <c r="CK26" s="3"/>
      <c r="CL26" s="3"/>
      <c r="CM26" s="3"/>
      <c r="CN26" s="3"/>
      <c r="CO26" s="3"/>
      <c r="CP26" s="3"/>
      <c r="CQ26" s="3"/>
      <c r="CS26" s="1"/>
      <c r="CT26" s="10" t="s">
        <v>238</v>
      </c>
      <c r="CU26" s="3"/>
      <c r="CV26" s="3"/>
      <c r="CW26" s="3"/>
      <c r="CX26" s="3"/>
      <c r="CY26" s="3"/>
      <c r="CZ26" s="3"/>
      <c r="DA26" s="3"/>
      <c r="DB26" s="3"/>
      <c r="DC26" s="3"/>
      <c r="DD26" s="3"/>
      <c r="DE26" s="3"/>
      <c r="DF26" s="3"/>
      <c r="DG26" s="3"/>
      <c r="DH26" s="3"/>
      <c r="DI26" s="3"/>
      <c r="DJ26" s="3"/>
      <c r="DK26" s="3"/>
      <c r="DL26" s="3"/>
      <c r="DM26" s="3"/>
      <c r="DN26" s="3"/>
      <c r="DO26" s="3"/>
      <c r="DQ26" s="1"/>
      <c r="DR26" s="10" t="s">
        <v>238</v>
      </c>
      <c r="DS26" s="3"/>
      <c r="DT26" s="3"/>
      <c r="DU26" s="3"/>
      <c r="DV26" s="3"/>
      <c r="DW26" s="3"/>
      <c r="DX26" s="3"/>
      <c r="DY26" s="3"/>
      <c r="DZ26" s="3"/>
      <c r="EA26" s="3"/>
      <c r="EB26" s="3"/>
      <c r="EC26" s="3"/>
      <c r="ED26" s="3"/>
      <c r="EE26" s="3"/>
      <c r="EF26" s="3"/>
      <c r="EG26" s="3"/>
      <c r="EH26" s="3"/>
      <c r="EI26" s="3"/>
      <c r="EJ26" s="3"/>
      <c r="EK26" s="3"/>
      <c r="EL26" s="3"/>
      <c r="EM26" s="3"/>
      <c r="EO26" s="1"/>
      <c r="EP26" s="10" t="s">
        <v>238</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228</v>
      </c>
      <c r="C27" s="3">
        <v>37.2</v>
      </c>
      <c r="D27" s="3">
        <v>37.4</v>
      </c>
      <c r="E27" s="3">
        <v>34.5</v>
      </c>
      <c r="F27" s="3">
        <v>36.3</v>
      </c>
      <c r="G27" s="3">
        <v>33.8</v>
      </c>
      <c r="H27" s="3">
        <v>33.2</v>
      </c>
      <c r="I27" s="3">
        <v>28.9</v>
      </c>
      <c r="J27" s="3">
        <v>31</v>
      </c>
      <c r="K27" s="3">
        <v>29.9</v>
      </c>
      <c r="L27" s="3">
        <v>28.2</v>
      </c>
      <c r="M27" s="3" t="s">
        <v>126</v>
      </c>
      <c r="N27" s="3" t="s">
        <v>126</v>
      </c>
      <c r="O27" s="3" t="s">
        <v>126</v>
      </c>
      <c r="P27" s="3">
        <v>33.6</v>
      </c>
      <c r="Q27" s="3">
        <v>32.1</v>
      </c>
      <c r="R27" s="3" t="s">
        <v>126</v>
      </c>
      <c r="S27" s="3" t="s">
        <v>126</v>
      </c>
      <c r="T27" s="3">
        <v>28.9</v>
      </c>
      <c r="U27" s="3">
        <v>28.2</v>
      </c>
      <c r="V27" s="3">
        <v>28.4</v>
      </c>
      <c r="W27" s="3">
        <v>33.8</v>
      </c>
      <c r="Y27" s="1"/>
      <c r="Z27" s="11" t="s">
        <v>228</v>
      </c>
      <c r="AA27" s="3">
        <v>36.3</v>
      </c>
      <c r="AB27" s="3">
        <v>37.1</v>
      </c>
      <c r="AC27" s="3">
        <v>35.1</v>
      </c>
      <c r="AD27" s="3">
        <v>37.2</v>
      </c>
      <c r="AE27" s="3">
        <v>35.6</v>
      </c>
      <c r="AF27" s="3">
        <v>39.5</v>
      </c>
      <c r="AG27" s="3">
        <v>40.3</v>
      </c>
      <c r="AH27" s="3">
        <v>39</v>
      </c>
      <c r="AI27" s="3">
        <v>38.2</v>
      </c>
      <c r="AJ27" s="3">
        <v>40.1</v>
      </c>
      <c r="AK27" s="3">
        <v>41</v>
      </c>
      <c r="AL27" s="3">
        <v>38.9</v>
      </c>
      <c r="AM27" s="3">
        <v>37.3</v>
      </c>
      <c r="AN27" s="3">
        <v>38.2</v>
      </c>
      <c r="AO27" s="3">
        <v>40.1</v>
      </c>
      <c r="AP27" s="3">
        <v>36.2</v>
      </c>
      <c r="AQ27" s="3">
        <v>37.5</v>
      </c>
      <c r="AR27" s="3">
        <v>40.2</v>
      </c>
      <c r="AS27" s="3">
        <v>40.1</v>
      </c>
      <c r="AT27" s="3">
        <v>37.2</v>
      </c>
      <c r="AU27" s="3">
        <v>39</v>
      </c>
      <c r="AW27" s="1"/>
      <c r="AX27" s="11" t="s">
        <v>228</v>
      </c>
      <c r="AY27" s="3">
        <v>23.1</v>
      </c>
      <c r="AZ27" s="3">
        <v>24.3</v>
      </c>
      <c r="BA27" s="3">
        <v>22.5</v>
      </c>
      <c r="BB27" s="3">
        <v>21.7</v>
      </c>
      <c r="BC27" s="3">
        <v>18.9</v>
      </c>
      <c r="BD27" s="3">
        <v>21.5</v>
      </c>
      <c r="BE27" s="3">
        <v>22</v>
      </c>
      <c r="BF27" s="3">
        <v>21.2</v>
      </c>
      <c r="BG27" s="3">
        <v>22.5</v>
      </c>
      <c r="BH27" s="3">
        <v>20.9</v>
      </c>
      <c r="BI27" s="3">
        <v>22.8</v>
      </c>
      <c r="BJ27" s="3">
        <v>21</v>
      </c>
      <c r="BK27" s="3" t="s">
        <v>126</v>
      </c>
      <c r="BL27" s="3" t="s">
        <v>126</v>
      </c>
      <c r="BM27" s="3">
        <v>21.6</v>
      </c>
      <c r="BN27" s="3" t="s">
        <v>126</v>
      </c>
      <c r="BO27" s="3">
        <v>23.6</v>
      </c>
      <c r="BP27" s="3">
        <v>20.5</v>
      </c>
      <c r="BQ27" s="3">
        <v>19.5</v>
      </c>
      <c r="BR27" s="3">
        <v>21.4</v>
      </c>
      <c r="BS27" s="3">
        <v>21</v>
      </c>
      <c r="BU27" s="1"/>
      <c r="BV27" s="11" t="s">
        <v>228</v>
      </c>
      <c r="BW27" s="3" t="s">
        <v>126</v>
      </c>
      <c r="BX27" s="3" t="s">
        <v>126</v>
      </c>
      <c r="BY27" s="3" t="s">
        <v>126</v>
      </c>
      <c r="BZ27" s="3" t="s">
        <v>126</v>
      </c>
      <c r="CA27" s="3" t="s">
        <v>126</v>
      </c>
      <c r="CB27" s="3" t="s">
        <v>126</v>
      </c>
      <c r="CC27" s="3" t="s">
        <v>126</v>
      </c>
      <c r="CD27" s="3" t="s">
        <v>126</v>
      </c>
      <c r="CE27" s="3" t="s">
        <v>126</v>
      </c>
      <c r="CF27" s="3" t="s">
        <v>126</v>
      </c>
      <c r="CG27" s="3" t="s">
        <v>126</v>
      </c>
      <c r="CH27" s="3" t="s">
        <v>126</v>
      </c>
      <c r="CI27" s="3" t="s">
        <v>126</v>
      </c>
      <c r="CJ27" s="3" t="s">
        <v>126</v>
      </c>
      <c r="CK27" s="3" t="s">
        <v>126</v>
      </c>
      <c r="CL27" s="3" t="s">
        <v>126</v>
      </c>
      <c r="CM27" s="3" t="s">
        <v>126</v>
      </c>
      <c r="CN27" s="3" t="s">
        <v>126</v>
      </c>
      <c r="CO27" s="3" t="s">
        <v>126</v>
      </c>
      <c r="CP27" s="3" t="s">
        <v>126</v>
      </c>
      <c r="CQ27" s="3" t="s">
        <v>126</v>
      </c>
      <c r="CS27" s="1"/>
      <c r="CT27" s="11" t="s">
        <v>228</v>
      </c>
      <c r="CU27" s="3" t="s">
        <v>126</v>
      </c>
      <c r="CV27" s="3" t="s">
        <v>126</v>
      </c>
      <c r="CW27" s="3" t="s">
        <v>126</v>
      </c>
      <c r="CX27" s="3" t="s">
        <v>126</v>
      </c>
      <c r="CY27" s="3" t="s">
        <v>126</v>
      </c>
      <c r="CZ27" s="3" t="s">
        <v>126</v>
      </c>
      <c r="DA27" s="3" t="s">
        <v>126</v>
      </c>
      <c r="DB27" s="3" t="s">
        <v>126</v>
      </c>
      <c r="DC27" s="3" t="s">
        <v>126</v>
      </c>
      <c r="DD27" s="3" t="s">
        <v>126</v>
      </c>
      <c r="DE27" s="3" t="s">
        <v>126</v>
      </c>
      <c r="DF27" s="3" t="s">
        <v>126</v>
      </c>
      <c r="DG27" s="3" t="s">
        <v>126</v>
      </c>
      <c r="DH27" s="3" t="s">
        <v>126</v>
      </c>
      <c r="DI27" s="3" t="s">
        <v>126</v>
      </c>
      <c r="DJ27" s="3" t="s">
        <v>126</v>
      </c>
      <c r="DK27" s="3" t="s">
        <v>126</v>
      </c>
      <c r="DL27" s="3" t="s">
        <v>126</v>
      </c>
      <c r="DM27" s="3" t="s">
        <v>126</v>
      </c>
      <c r="DN27" s="3" t="s">
        <v>126</v>
      </c>
      <c r="DO27" s="3" t="s">
        <v>126</v>
      </c>
      <c r="DQ27" s="1"/>
      <c r="DR27" s="11" t="s">
        <v>228</v>
      </c>
      <c r="DS27" s="3">
        <v>15.6</v>
      </c>
      <c r="DT27" s="3">
        <v>16.4</v>
      </c>
      <c r="DU27" s="3">
        <v>15.4</v>
      </c>
      <c r="DV27" s="3">
        <v>13.9</v>
      </c>
      <c r="DW27" s="3">
        <v>11.6</v>
      </c>
      <c r="DX27" s="3">
        <v>9.6</v>
      </c>
      <c r="DY27" s="3">
        <v>16.7</v>
      </c>
      <c r="DZ27" s="3">
        <v>18</v>
      </c>
      <c r="EA27" s="3">
        <v>16.4</v>
      </c>
      <c r="EB27" s="3">
        <v>14.6</v>
      </c>
      <c r="EC27" s="3">
        <v>13.9</v>
      </c>
      <c r="ED27" s="3">
        <v>13.6</v>
      </c>
      <c r="EE27" s="3" t="s">
        <v>126</v>
      </c>
      <c r="EF27" s="3" t="s">
        <v>126</v>
      </c>
      <c r="EG27" s="3" t="s">
        <v>126</v>
      </c>
      <c r="EH27" s="3" t="s">
        <v>126</v>
      </c>
      <c r="EI27" s="3">
        <v>20.3</v>
      </c>
      <c r="EJ27" s="3" t="s">
        <v>126</v>
      </c>
      <c r="EK27" s="3">
        <v>15.5</v>
      </c>
      <c r="EL27" s="3">
        <v>16</v>
      </c>
      <c r="EM27" s="3">
        <v>14.2</v>
      </c>
      <c r="EO27" s="1"/>
      <c r="EP27" s="11" t="s">
        <v>228</v>
      </c>
      <c r="EQ27" s="3">
        <v>18.8</v>
      </c>
      <c r="ER27" s="3">
        <v>19.4</v>
      </c>
      <c r="ES27" s="3">
        <v>19.6</v>
      </c>
      <c r="ET27" s="3">
        <v>21.2</v>
      </c>
      <c r="EU27" s="3">
        <v>19.2</v>
      </c>
      <c r="EV27" s="3">
        <v>20.2</v>
      </c>
      <c r="EW27" s="3">
        <v>18.9</v>
      </c>
      <c r="EX27" s="3">
        <v>18.7</v>
      </c>
      <c r="EY27" s="3">
        <v>20.3</v>
      </c>
      <c r="EZ27" s="3">
        <v>18.3</v>
      </c>
      <c r="FA27" s="3">
        <v>17.9</v>
      </c>
      <c r="FB27" s="3">
        <v>16.3</v>
      </c>
      <c r="FC27" s="3">
        <v>19</v>
      </c>
      <c r="FD27" s="3">
        <v>20.9</v>
      </c>
      <c r="FE27" s="3">
        <v>19.4</v>
      </c>
      <c r="FF27" s="3">
        <v>17.7</v>
      </c>
      <c r="FG27" s="3">
        <v>17.6</v>
      </c>
      <c r="FH27" s="3">
        <v>18.9</v>
      </c>
      <c r="FI27" s="3">
        <v>17.9</v>
      </c>
      <c r="FJ27" s="3">
        <v>18.2</v>
      </c>
      <c r="FK27" s="3">
        <v>18.3</v>
      </c>
    </row>
    <row r="28" ht="14.5" spans="1:167">
      <c r="A28" s="1"/>
      <c r="B28" s="11" t="s">
        <v>229</v>
      </c>
      <c r="C28" s="3" t="s">
        <v>126</v>
      </c>
      <c r="D28" s="3" t="s">
        <v>126</v>
      </c>
      <c r="E28" s="3" t="s">
        <v>126</v>
      </c>
      <c r="F28" s="3" t="s">
        <v>126</v>
      </c>
      <c r="G28" s="3" t="s">
        <v>126</v>
      </c>
      <c r="H28" s="3" t="s">
        <v>126</v>
      </c>
      <c r="I28" s="3" t="s">
        <v>126</v>
      </c>
      <c r="J28" s="3" t="s">
        <v>126</v>
      </c>
      <c r="K28" s="3" t="s">
        <v>126</v>
      </c>
      <c r="L28" s="3" t="s">
        <v>126</v>
      </c>
      <c r="M28" s="3" t="s">
        <v>126</v>
      </c>
      <c r="N28" s="3" t="s">
        <v>126</v>
      </c>
      <c r="O28" s="3" t="s">
        <v>126</v>
      </c>
      <c r="P28" s="3" t="s">
        <v>126</v>
      </c>
      <c r="Q28" s="3" t="s">
        <v>126</v>
      </c>
      <c r="R28" s="3" t="s">
        <v>126</v>
      </c>
      <c r="S28" s="3" t="s">
        <v>126</v>
      </c>
      <c r="T28" s="3" t="s">
        <v>126</v>
      </c>
      <c r="U28" s="3" t="s">
        <v>126</v>
      </c>
      <c r="V28" s="3" t="s">
        <v>126</v>
      </c>
      <c r="W28" s="3" t="s">
        <v>126</v>
      </c>
      <c r="Y28" s="1"/>
      <c r="Z28" s="11" t="s">
        <v>229</v>
      </c>
      <c r="AA28" s="3">
        <v>12</v>
      </c>
      <c r="AB28" s="3">
        <v>8.2</v>
      </c>
      <c r="AC28" s="3">
        <v>9.3</v>
      </c>
      <c r="AD28" s="3">
        <v>5.2</v>
      </c>
      <c r="AE28" s="3">
        <v>4.3</v>
      </c>
      <c r="AF28" s="3">
        <v>4.3</v>
      </c>
      <c r="AG28" s="3">
        <v>7.2</v>
      </c>
      <c r="AH28" s="3">
        <v>7.5</v>
      </c>
      <c r="AI28" s="3">
        <v>10.4</v>
      </c>
      <c r="AJ28" s="3">
        <v>13.6</v>
      </c>
      <c r="AK28" s="3">
        <v>14.9</v>
      </c>
      <c r="AL28" s="3">
        <v>14.6</v>
      </c>
      <c r="AM28" s="3">
        <v>15.2</v>
      </c>
      <c r="AN28" s="3">
        <v>17.3</v>
      </c>
      <c r="AO28" s="3" t="s">
        <v>126</v>
      </c>
      <c r="AP28" s="3" t="s">
        <v>126</v>
      </c>
      <c r="AQ28" s="3">
        <v>15.1</v>
      </c>
      <c r="AR28" s="3">
        <v>17.2</v>
      </c>
      <c r="AS28" s="3">
        <v>18.8</v>
      </c>
      <c r="AT28" s="3">
        <v>17.1</v>
      </c>
      <c r="AU28" s="3">
        <v>20.1</v>
      </c>
      <c r="AW28" s="1"/>
      <c r="AX28" s="11" t="s">
        <v>229</v>
      </c>
      <c r="AY28" s="3">
        <v>30.1</v>
      </c>
      <c r="AZ28" s="3">
        <v>26.7</v>
      </c>
      <c r="BA28" s="3">
        <v>28.3</v>
      </c>
      <c r="BB28" s="3">
        <v>24.6</v>
      </c>
      <c r="BC28" s="3">
        <v>21.5</v>
      </c>
      <c r="BD28" s="3">
        <v>23.2</v>
      </c>
      <c r="BE28" s="3">
        <v>21</v>
      </c>
      <c r="BF28" s="3">
        <v>21.9</v>
      </c>
      <c r="BG28" s="3">
        <v>19.9</v>
      </c>
      <c r="BH28" s="3">
        <v>28.9</v>
      </c>
      <c r="BI28" s="3" t="s">
        <v>126</v>
      </c>
      <c r="BJ28" s="3" t="s">
        <v>126</v>
      </c>
      <c r="BK28" s="3">
        <v>22.1</v>
      </c>
      <c r="BL28" s="3">
        <v>18.9</v>
      </c>
      <c r="BM28" s="3" t="s">
        <v>126</v>
      </c>
      <c r="BN28" s="3" t="s">
        <v>126</v>
      </c>
      <c r="BO28" s="3" t="s">
        <v>126</v>
      </c>
      <c r="BP28" s="3" t="s">
        <v>126</v>
      </c>
      <c r="BQ28" s="3">
        <v>25.6</v>
      </c>
      <c r="BR28" s="3">
        <v>28.3</v>
      </c>
      <c r="BS28" s="3">
        <v>26.1</v>
      </c>
      <c r="BU28" s="1"/>
      <c r="BV28" s="11" t="s">
        <v>229</v>
      </c>
      <c r="BW28" s="3">
        <v>0</v>
      </c>
      <c r="BX28" s="3">
        <v>0</v>
      </c>
      <c r="BY28" s="3">
        <v>0</v>
      </c>
      <c r="BZ28" s="3">
        <v>0</v>
      </c>
      <c r="CA28" s="3">
        <v>0</v>
      </c>
      <c r="CB28" s="3">
        <v>0</v>
      </c>
      <c r="CC28" s="3" t="s">
        <v>126</v>
      </c>
      <c r="CD28" s="3" t="s">
        <v>126</v>
      </c>
      <c r="CE28" s="3" t="s">
        <v>126</v>
      </c>
      <c r="CF28" s="3" t="s">
        <v>126</v>
      </c>
      <c r="CG28" s="3">
        <v>1.9</v>
      </c>
      <c r="CH28" s="3">
        <v>2</v>
      </c>
      <c r="CI28" s="3">
        <v>2.1</v>
      </c>
      <c r="CJ28" s="3">
        <v>2.3</v>
      </c>
      <c r="CK28" s="3">
        <v>2.4</v>
      </c>
      <c r="CL28" s="3">
        <v>2.7</v>
      </c>
      <c r="CM28" s="3">
        <v>2.6</v>
      </c>
      <c r="CN28" s="3">
        <v>2.9</v>
      </c>
      <c r="CO28" s="3">
        <v>2.6</v>
      </c>
      <c r="CP28" s="3">
        <v>2.5</v>
      </c>
      <c r="CQ28" s="3">
        <v>2.9</v>
      </c>
      <c r="CS28" s="1"/>
      <c r="CT28" s="11" t="s">
        <v>229</v>
      </c>
      <c r="CU28" s="3" t="s">
        <v>126</v>
      </c>
      <c r="CV28" s="3" t="s">
        <v>126</v>
      </c>
      <c r="CW28" s="3" t="s">
        <v>126</v>
      </c>
      <c r="CX28" s="3" t="s">
        <v>126</v>
      </c>
      <c r="CY28" s="3" t="s">
        <v>126</v>
      </c>
      <c r="CZ28" s="3" t="s">
        <v>126</v>
      </c>
      <c r="DA28" s="3" t="s">
        <v>126</v>
      </c>
      <c r="DB28" s="3" t="s">
        <v>126</v>
      </c>
      <c r="DC28" s="3" t="s">
        <v>126</v>
      </c>
      <c r="DD28" s="3" t="s">
        <v>126</v>
      </c>
      <c r="DE28" s="3" t="s">
        <v>126</v>
      </c>
      <c r="DF28" s="3" t="s">
        <v>126</v>
      </c>
      <c r="DG28" s="3" t="s">
        <v>126</v>
      </c>
      <c r="DH28" s="3" t="s">
        <v>126</v>
      </c>
      <c r="DI28" s="3" t="s">
        <v>126</v>
      </c>
      <c r="DJ28" s="3" t="s">
        <v>126</v>
      </c>
      <c r="DK28" s="3" t="s">
        <v>126</v>
      </c>
      <c r="DL28" s="3" t="s">
        <v>126</v>
      </c>
      <c r="DM28" s="3" t="s">
        <v>126</v>
      </c>
      <c r="DN28" s="3" t="s">
        <v>126</v>
      </c>
      <c r="DO28" s="3" t="s">
        <v>126</v>
      </c>
      <c r="DQ28" s="1"/>
      <c r="DR28" s="11" t="s">
        <v>229</v>
      </c>
      <c r="DS28" s="3">
        <v>15.7</v>
      </c>
      <c r="DT28" s="3">
        <v>14.9</v>
      </c>
      <c r="DU28" s="3">
        <v>14.1</v>
      </c>
      <c r="DV28" s="3">
        <v>11.3</v>
      </c>
      <c r="DW28" s="3">
        <v>11.8</v>
      </c>
      <c r="DX28" s="3">
        <v>10.2</v>
      </c>
      <c r="DY28" s="3">
        <v>11</v>
      </c>
      <c r="DZ28" s="3">
        <v>10.3</v>
      </c>
      <c r="EA28" s="3">
        <v>11.3</v>
      </c>
      <c r="EB28" s="3">
        <v>11.1</v>
      </c>
      <c r="EC28" s="3" t="s">
        <v>126</v>
      </c>
      <c r="ED28" s="3" t="s">
        <v>126</v>
      </c>
      <c r="EE28" s="3" t="s">
        <v>126</v>
      </c>
      <c r="EF28" s="3">
        <v>12</v>
      </c>
      <c r="EG28" s="3" t="s">
        <v>126</v>
      </c>
      <c r="EH28" s="3" t="s">
        <v>126</v>
      </c>
      <c r="EI28" s="3" t="s">
        <v>126</v>
      </c>
      <c r="EJ28" s="3">
        <v>19.8</v>
      </c>
      <c r="EK28" s="3">
        <v>21.2</v>
      </c>
      <c r="EL28" s="3">
        <v>17.8</v>
      </c>
      <c r="EM28" s="3">
        <v>17.1</v>
      </c>
      <c r="EO28" s="1"/>
      <c r="EP28" s="11" t="s">
        <v>229</v>
      </c>
      <c r="EQ28" s="3">
        <v>15.7</v>
      </c>
      <c r="ER28" s="3">
        <v>14.3</v>
      </c>
      <c r="ES28" s="3">
        <v>15.4</v>
      </c>
      <c r="ET28" s="3">
        <v>12.7</v>
      </c>
      <c r="EU28" s="3">
        <v>11.3</v>
      </c>
      <c r="EV28" s="3">
        <v>9.4</v>
      </c>
      <c r="EW28" s="3">
        <v>9.2</v>
      </c>
      <c r="EX28" s="3">
        <v>10.1</v>
      </c>
      <c r="EY28" s="3">
        <v>10.7</v>
      </c>
      <c r="EZ28" s="3">
        <v>10.7</v>
      </c>
      <c r="FA28" s="3">
        <v>10.1</v>
      </c>
      <c r="FB28" s="3">
        <v>10.2</v>
      </c>
      <c r="FC28" s="3">
        <v>11.4</v>
      </c>
      <c r="FD28" s="3">
        <v>10.2</v>
      </c>
      <c r="FE28" s="3" t="s">
        <v>126</v>
      </c>
      <c r="FF28" s="3" t="s">
        <v>126</v>
      </c>
      <c r="FG28" s="3">
        <v>13.1</v>
      </c>
      <c r="FH28" s="3">
        <v>13.5</v>
      </c>
      <c r="FI28" s="3">
        <v>14</v>
      </c>
      <c r="FJ28" s="3">
        <v>14.4</v>
      </c>
      <c r="FK28" s="3">
        <v>14.8</v>
      </c>
    </row>
    <row r="29" ht="14.5" spans="1:167">
      <c r="A29" s="1"/>
      <c r="B29" s="11" t="s">
        <v>230</v>
      </c>
      <c r="C29" s="3" t="s">
        <v>126</v>
      </c>
      <c r="D29" s="3" t="s">
        <v>126</v>
      </c>
      <c r="E29" s="3" t="s">
        <v>126</v>
      </c>
      <c r="F29" s="3" t="s">
        <v>126</v>
      </c>
      <c r="G29" s="3" t="s">
        <v>126</v>
      </c>
      <c r="H29" s="3" t="s">
        <v>126</v>
      </c>
      <c r="I29" s="3" t="s">
        <v>126</v>
      </c>
      <c r="J29" s="3" t="s">
        <v>126</v>
      </c>
      <c r="K29" s="3" t="s">
        <v>126</v>
      </c>
      <c r="L29" s="3" t="s">
        <v>126</v>
      </c>
      <c r="M29" s="3" t="s">
        <v>126</v>
      </c>
      <c r="N29" s="3" t="s">
        <v>126</v>
      </c>
      <c r="O29" s="3" t="s">
        <v>126</v>
      </c>
      <c r="P29" s="3" t="s">
        <v>126</v>
      </c>
      <c r="Q29" s="3" t="s">
        <v>126</v>
      </c>
      <c r="R29" s="3" t="s">
        <v>126</v>
      </c>
      <c r="S29" s="3">
        <v>0.2</v>
      </c>
      <c r="T29" s="3" t="s">
        <v>126</v>
      </c>
      <c r="U29" s="3" t="s">
        <v>126</v>
      </c>
      <c r="V29" s="3" t="s">
        <v>126</v>
      </c>
      <c r="W29" s="3" t="s">
        <v>126</v>
      </c>
      <c r="Y29" s="1"/>
      <c r="Z29" s="11" t="s">
        <v>230</v>
      </c>
      <c r="AA29" s="3" t="s">
        <v>126</v>
      </c>
      <c r="AB29" s="3" t="s">
        <v>126</v>
      </c>
      <c r="AC29" s="3" t="s">
        <v>126</v>
      </c>
      <c r="AD29" s="3" t="s">
        <v>126</v>
      </c>
      <c r="AE29" s="3" t="s">
        <v>126</v>
      </c>
      <c r="AF29" s="3" t="s">
        <v>126</v>
      </c>
      <c r="AG29" s="3" t="s">
        <v>126</v>
      </c>
      <c r="AH29" s="3" t="s">
        <v>126</v>
      </c>
      <c r="AI29" s="3" t="s">
        <v>126</v>
      </c>
      <c r="AJ29" s="3" t="s">
        <v>126</v>
      </c>
      <c r="AK29" s="3" t="s">
        <v>126</v>
      </c>
      <c r="AL29" s="3" t="s">
        <v>126</v>
      </c>
      <c r="AM29" s="3" t="s">
        <v>126</v>
      </c>
      <c r="AN29" s="3" t="s">
        <v>126</v>
      </c>
      <c r="AO29" s="3">
        <v>0.3</v>
      </c>
      <c r="AP29" s="3" t="s">
        <v>126</v>
      </c>
      <c r="AQ29" s="3" t="s">
        <v>126</v>
      </c>
      <c r="AR29" s="3" t="s">
        <v>126</v>
      </c>
      <c r="AS29" s="3" t="s">
        <v>126</v>
      </c>
      <c r="AT29" s="3">
        <v>0.2</v>
      </c>
      <c r="AU29" s="3">
        <v>0.2</v>
      </c>
      <c r="AW29" s="1"/>
      <c r="AX29" s="11" t="s">
        <v>230</v>
      </c>
      <c r="AY29" s="3" t="s">
        <v>126</v>
      </c>
      <c r="AZ29" s="3" t="s">
        <v>126</v>
      </c>
      <c r="BA29" s="3" t="s">
        <v>126</v>
      </c>
      <c r="BB29" s="3" t="s">
        <v>126</v>
      </c>
      <c r="BC29" s="3" t="s">
        <v>126</v>
      </c>
      <c r="BD29" s="3" t="s">
        <v>126</v>
      </c>
      <c r="BE29" s="3" t="s">
        <v>126</v>
      </c>
      <c r="BF29" s="3" t="s">
        <v>126</v>
      </c>
      <c r="BG29" s="3" t="s">
        <v>126</v>
      </c>
      <c r="BH29" s="3" t="s">
        <v>126</v>
      </c>
      <c r="BI29" s="3" t="s">
        <v>126</v>
      </c>
      <c r="BJ29" s="3" t="s">
        <v>126</v>
      </c>
      <c r="BK29" s="3" t="s">
        <v>126</v>
      </c>
      <c r="BL29" s="3" t="s">
        <v>126</v>
      </c>
      <c r="BM29" s="3" t="s">
        <v>126</v>
      </c>
      <c r="BN29" s="3" t="s">
        <v>126</v>
      </c>
      <c r="BO29" s="3" t="s">
        <v>126</v>
      </c>
      <c r="BP29" s="3" t="s">
        <v>126</v>
      </c>
      <c r="BQ29" s="3" t="s">
        <v>126</v>
      </c>
      <c r="BR29" s="3">
        <v>0.3</v>
      </c>
      <c r="BS29" s="3">
        <v>0.2</v>
      </c>
      <c r="BU29" s="1"/>
      <c r="BV29" s="11" t="s">
        <v>230</v>
      </c>
      <c r="BW29" s="3" t="s">
        <v>126</v>
      </c>
      <c r="BX29" s="3" t="s">
        <v>126</v>
      </c>
      <c r="BY29" s="3" t="s">
        <v>126</v>
      </c>
      <c r="BZ29" s="3" t="s">
        <v>126</v>
      </c>
      <c r="CA29" s="3" t="s">
        <v>126</v>
      </c>
      <c r="CB29" s="3" t="s">
        <v>126</v>
      </c>
      <c r="CC29" s="3" t="s">
        <v>126</v>
      </c>
      <c r="CD29" s="3" t="s">
        <v>126</v>
      </c>
      <c r="CE29" s="3" t="s">
        <v>126</v>
      </c>
      <c r="CF29" s="3" t="s">
        <v>126</v>
      </c>
      <c r="CG29" s="3" t="s">
        <v>126</v>
      </c>
      <c r="CH29" s="3">
        <v>0</v>
      </c>
      <c r="CI29" s="3" t="s">
        <v>126</v>
      </c>
      <c r="CJ29" s="3" t="s">
        <v>126</v>
      </c>
      <c r="CK29" s="3" t="s">
        <v>126</v>
      </c>
      <c r="CL29" s="3" t="s">
        <v>126</v>
      </c>
      <c r="CM29" s="3" t="s">
        <v>126</v>
      </c>
      <c r="CN29" s="3" t="s">
        <v>126</v>
      </c>
      <c r="CO29" s="3">
        <v>0</v>
      </c>
      <c r="CP29" s="3">
        <v>0</v>
      </c>
      <c r="CQ29" s="3">
        <v>0</v>
      </c>
      <c r="CS29" s="1"/>
      <c r="CT29" s="11" t="s">
        <v>230</v>
      </c>
      <c r="CU29" s="3">
        <v>0</v>
      </c>
      <c r="CV29" s="3">
        <v>0</v>
      </c>
      <c r="CW29" s="3" t="s">
        <v>126</v>
      </c>
      <c r="CX29" s="3" t="s">
        <v>126</v>
      </c>
      <c r="CY29" s="3" t="s">
        <v>126</v>
      </c>
      <c r="CZ29" s="3" t="s">
        <v>126</v>
      </c>
      <c r="DA29" s="3">
        <v>0</v>
      </c>
      <c r="DB29" s="3">
        <v>0</v>
      </c>
      <c r="DC29" s="3">
        <v>0</v>
      </c>
      <c r="DD29" s="3">
        <v>0</v>
      </c>
      <c r="DE29" s="3">
        <v>0</v>
      </c>
      <c r="DF29" s="3">
        <v>0</v>
      </c>
      <c r="DG29" s="3" t="s">
        <v>126</v>
      </c>
      <c r="DH29" s="3" t="s">
        <v>126</v>
      </c>
      <c r="DI29" s="3" t="s">
        <v>126</v>
      </c>
      <c r="DJ29" s="3">
        <v>0</v>
      </c>
      <c r="DK29" s="3">
        <v>0</v>
      </c>
      <c r="DL29" s="3">
        <v>0</v>
      </c>
      <c r="DM29" s="3" t="s">
        <v>126</v>
      </c>
      <c r="DN29" s="3" t="s">
        <v>126</v>
      </c>
      <c r="DO29" s="3" t="s">
        <v>126</v>
      </c>
      <c r="DQ29" s="1"/>
      <c r="DR29" s="11" t="s">
        <v>230</v>
      </c>
      <c r="DS29" s="3" t="s">
        <v>126</v>
      </c>
      <c r="DT29" s="3" t="s">
        <v>126</v>
      </c>
      <c r="DU29" s="3" t="s">
        <v>126</v>
      </c>
      <c r="DV29" s="3" t="s">
        <v>126</v>
      </c>
      <c r="DW29" s="3" t="s">
        <v>126</v>
      </c>
      <c r="DX29" s="3" t="s">
        <v>126</v>
      </c>
      <c r="DY29" s="3" t="s">
        <v>126</v>
      </c>
      <c r="DZ29" s="3" t="s">
        <v>126</v>
      </c>
      <c r="EA29" s="3" t="s">
        <v>126</v>
      </c>
      <c r="EB29" s="3" t="s">
        <v>126</v>
      </c>
      <c r="EC29" s="3" t="s">
        <v>126</v>
      </c>
      <c r="ED29" s="3" t="s">
        <v>126</v>
      </c>
      <c r="EE29" s="3" t="s">
        <v>126</v>
      </c>
      <c r="EF29" s="3" t="s">
        <v>126</v>
      </c>
      <c r="EG29" s="3" t="s">
        <v>126</v>
      </c>
      <c r="EH29" s="3" t="s">
        <v>126</v>
      </c>
      <c r="EI29" s="3" t="s">
        <v>126</v>
      </c>
      <c r="EJ29" s="3" t="s">
        <v>126</v>
      </c>
      <c r="EK29" s="3">
        <v>0.1</v>
      </c>
      <c r="EL29" s="3">
        <v>0.1</v>
      </c>
      <c r="EM29" s="3">
        <v>0.2</v>
      </c>
      <c r="EO29" s="1"/>
      <c r="EP29" s="11" t="s">
        <v>230</v>
      </c>
      <c r="EQ29" s="3" t="s">
        <v>126</v>
      </c>
      <c r="ER29" s="3" t="s">
        <v>126</v>
      </c>
      <c r="ES29" s="3" t="s">
        <v>126</v>
      </c>
      <c r="ET29" s="3" t="s">
        <v>126</v>
      </c>
      <c r="EU29" s="3" t="s">
        <v>126</v>
      </c>
      <c r="EV29" s="3" t="s">
        <v>126</v>
      </c>
      <c r="EW29" s="3" t="s">
        <v>126</v>
      </c>
      <c r="EX29" s="3" t="s">
        <v>126</v>
      </c>
      <c r="EY29" s="3" t="s">
        <v>126</v>
      </c>
      <c r="EZ29" s="3" t="s">
        <v>126</v>
      </c>
      <c r="FA29" s="3" t="s">
        <v>126</v>
      </c>
      <c r="FB29" s="3" t="s">
        <v>126</v>
      </c>
      <c r="FC29" s="3" t="s">
        <v>126</v>
      </c>
      <c r="FD29" s="3" t="s">
        <v>126</v>
      </c>
      <c r="FE29" s="3" t="s">
        <v>126</v>
      </c>
      <c r="FF29" s="3" t="s">
        <v>126</v>
      </c>
      <c r="FG29" s="3" t="s">
        <v>126</v>
      </c>
      <c r="FH29" s="3" t="s">
        <v>126</v>
      </c>
      <c r="FI29" s="3">
        <v>0.2</v>
      </c>
      <c r="FJ29" s="3">
        <v>0.1</v>
      </c>
      <c r="FK29" s="3">
        <v>0.1</v>
      </c>
    </row>
    <row r="30" ht="14.5" spans="1:167">
      <c r="A30" s="1"/>
      <c r="B30" s="11" t="s">
        <v>231</v>
      </c>
      <c r="C30" s="3">
        <v>17.5</v>
      </c>
      <c r="D30" s="3">
        <v>16.2</v>
      </c>
      <c r="E30" s="3">
        <v>14.3</v>
      </c>
      <c r="F30" s="3">
        <v>16.5</v>
      </c>
      <c r="G30" s="3">
        <v>15.9</v>
      </c>
      <c r="H30" s="3">
        <v>13.6</v>
      </c>
      <c r="I30" s="3">
        <v>9.2</v>
      </c>
      <c r="J30" s="3">
        <v>9.4</v>
      </c>
      <c r="K30" s="3">
        <v>6.7</v>
      </c>
      <c r="L30" s="3">
        <v>6.3</v>
      </c>
      <c r="M30" s="3" t="s">
        <v>126</v>
      </c>
      <c r="N30" s="3" t="s">
        <v>126</v>
      </c>
      <c r="O30" s="3" t="s">
        <v>126</v>
      </c>
      <c r="P30" s="3" t="s">
        <v>126</v>
      </c>
      <c r="Q30" s="3" t="s">
        <v>126</v>
      </c>
      <c r="R30" s="3" t="s">
        <v>126</v>
      </c>
      <c r="S30" s="3" t="s">
        <v>126</v>
      </c>
      <c r="T30" s="3" t="s">
        <v>126</v>
      </c>
      <c r="U30" s="3" t="s">
        <v>126</v>
      </c>
      <c r="V30" s="3" t="s">
        <v>126</v>
      </c>
      <c r="W30" s="3" t="s">
        <v>126</v>
      </c>
      <c r="Y30" s="1"/>
      <c r="Z30" s="11" t="s">
        <v>231</v>
      </c>
      <c r="AA30" s="3">
        <v>12.7</v>
      </c>
      <c r="AB30" s="3">
        <v>14.9</v>
      </c>
      <c r="AC30" s="3">
        <v>11.6</v>
      </c>
      <c r="AD30" s="3">
        <v>15.2</v>
      </c>
      <c r="AE30" s="3">
        <v>14.5</v>
      </c>
      <c r="AF30" s="3">
        <v>14.3</v>
      </c>
      <c r="AG30" s="3">
        <v>11.5</v>
      </c>
      <c r="AH30" s="3">
        <v>12.3</v>
      </c>
      <c r="AI30" s="3">
        <v>6.6</v>
      </c>
      <c r="AJ30" s="3">
        <v>4.4</v>
      </c>
      <c r="AK30" s="3" t="s">
        <v>126</v>
      </c>
      <c r="AL30" s="3">
        <v>3.2</v>
      </c>
      <c r="AM30" s="3" t="s">
        <v>126</v>
      </c>
      <c r="AN30" s="3">
        <v>1.7</v>
      </c>
      <c r="AO30" s="3">
        <v>1.8</v>
      </c>
      <c r="AP30" s="3">
        <v>1.4</v>
      </c>
      <c r="AQ30" s="3" t="s">
        <v>126</v>
      </c>
      <c r="AR30" s="3">
        <v>1.5</v>
      </c>
      <c r="AS30" s="3" t="s">
        <v>126</v>
      </c>
      <c r="AT30" s="3">
        <v>1.1</v>
      </c>
      <c r="AU30" s="3">
        <v>0.6</v>
      </c>
      <c r="AW30" s="1"/>
      <c r="AX30" s="11" t="s">
        <v>231</v>
      </c>
      <c r="AY30" s="3" t="s">
        <v>126</v>
      </c>
      <c r="AZ30" s="3" t="s">
        <v>126</v>
      </c>
      <c r="BA30" s="3" t="s">
        <v>126</v>
      </c>
      <c r="BB30" s="3" t="s">
        <v>126</v>
      </c>
      <c r="BC30" s="3" t="s">
        <v>126</v>
      </c>
      <c r="BD30" s="3" t="s">
        <v>126</v>
      </c>
      <c r="BE30" s="3">
        <v>1.3</v>
      </c>
      <c r="BF30" s="3">
        <v>1.9</v>
      </c>
      <c r="BG30" s="3" t="s">
        <v>126</v>
      </c>
      <c r="BH30" s="3" t="s">
        <v>126</v>
      </c>
      <c r="BI30" s="3" t="s">
        <v>126</v>
      </c>
      <c r="BJ30" s="3" t="s">
        <v>126</v>
      </c>
      <c r="BK30" s="3">
        <v>0</v>
      </c>
      <c r="BL30" s="3" t="s">
        <v>126</v>
      </c>
      <c r="BM30" s="3" t="s">
        <v>126</v>
      </c>
      <c r="BN30" s="3" t="s">
        <v>126</v>
      </c>
      <c r="BO30" s="3" t="s">
        <v>126</v>
      </c>
      <c r="BP30" s="3" t="s">
        <v>126</v>
      </c>
      <c r="BQ30" s="3" t="s">
        <v>126</v>
      </c>
      <c r="BR30" s="3">
        <v>1.7</v>
      </c>
      <c r="BS30" s="3">
        <v>1.9</v>
      </c>
      <c r="BU30" s="1"/>
      <c r="BV30" s="11" t="s">
        <v>231</v>
      </c>
      <c r="BW30" s="3" t="s">
        <v>126</v>
      </c>
      <c r="BX30" s="3" t="s">
        <v>126</v>
      </c>
      <c r="BY30" s="3" t="s">
        <v>126</v>
      </c>
      <c r="BZ30" s="3" t="s">
        <v>126</v>
      </c>
      <c r="CA30" s="3" t="s">
        <v>126</v>
      </c>
      <c r="CB30" s="3" t="s">
        <v>126</v>
      </c>
      <c r="CC30" s="3" t="s">
        <v>126</v>
      </c>
      <c r="CD30" s="3" t="s">
        <v>126</v>
      </c>
      <c r="CE30" s="3" t="s">
        <v>126</v>
      </c>
      <c r="CF30" s="3" t="s">
        <v>126</v>
      </c>
      <c r="CG30" s="3" t="s">
        <v>126</v>
      </c>
      <c r="CH30" s="3" t="s">
        <v>126</v>
      </c>
      <c r="CI30" s="3" t="s">
        <v>126</v>
      </c>
      <c r="CJ30" s="3" t="s">
        <v>126</v>
      </c>
      <c r="CK30" s="3" t="s">
        <v>126</v>
      </c>
      <c r="CL30" s="3" t="s">
        <v>126</v>
      </c>
      <c r="CM30" s="3" t="s">
        <v>126</v>
      </c>
      <c r="CN30" s="3" t="s">
        <v>126</v>
      </c>
      <c r="CO30" s="3" t="s">
        <v>126</v>
      </c>
      <c r="CP30" s="3" t="s">
        <v>126</v>
      </c>
      <c r="CQ30" s="3" t="s">
        <v>126</v>
      </c>
      <c r="CS30" s="1"/>
      <c r="CT30" s="11" t="s">
        <v>231</v>
      </c>
      <c r="CU30" s="3" t="s">
        <v>126</v>
      </c>
      <c r="CV30" s="3">
        <v>0</v>
      </c>
      <c r="CW30" s="3">
        <v>0</v>
      </c>
      <c r="CX30" s="3" t="s">
        <v>126</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231</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231</v>
      </c>
      <c r="EQ30" s="3" t="s">
        <v>126</v>
      </c>
      <c r="ER30" s="3" t="s">
        <v>126</v>
      </c>
      <c r="ES30" s="3" t="s">
        <v>126</v>
      </c>
      <c r="ET30" s="3" t="s">
        <v>126</v>
      </c>
      <c r="EU30" s="3" t="s">
        <v>126</v>
      </c>
      <c r="EV30" s="3" t="s">
        <v>126</v>
      </c>
      <c r="EW30" s="3">
        <v>0.9</v>
      </c>
      <c r="EX30" s="3">
        <v>0.8</v>
      </c>
      <c r="EY30" s="3" t="s">
        <v>126</v>
      </c>
      <c r="EZ30" s="3" t="s">
        <v>126</v>
      </c>
      <c r="FA30" s="3" t="s">
        <v>126</v>
      </c>
      <c r="FB30" s="3" t="s">
        <v>126</v>
      </c>
      <c r="FC30" s="3" t="s">
        <v>126</v>
      </c>
      <c r="FD30" s="3" t="s">
        <v>126</v>
      </c>
      <c r="FE30" s="3" t="s">
        <v>126</v>
      </c>
      <c r="FF30" s="3" t="s">
        <v>126</v>
      </c>
      <c r="FG30" s="3" t="s">
        <v>126</v>
      </c>
      <c r="FH30" s="3" t="s">
        <v>126</v>
      </c>
      <c r="FI30" s="3">
        <v>0.2</v>
      </c>
      <c r="FJ30" s="3">
        <v>0.1</v>
      </c>
      <c r="FK30" s="3">
        <v>0.1</v>
      </c>
    </row>
    <row r="31" ht="14.5" spans="1:167">
      <c r="A31" s="1"/>
      <c r="B31" s="11" t="s">
        <v>232</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232</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232</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232</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232</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232</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232</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233</v>
      </c>
      <c r="C32" s="3">
        <v>0</v>
      </c>
      <c r="D32" s="3">
        <v>0</v>
      </c>
      <c r="E32" s="3">
        <v>0</v>
      </c>
      <c r="F32" s="3">
        <v>0</v>
      </c>
      <c r="G32" s="3">
        <v>0</v>
      </c>
      <c r="H32" s="3">
        <v>0.5</v>
      </c>
      <c r="I32" s="3" t="s">
        <v>126</v>
      </c>
      <c r="J32" s="3" t="s">
        <v>126</v>
      </c>
      <c r="K32" s="3" t="s">
        <v>126</v>
      </c>
      <c r="L32" s="3" t="s">
        <v>126</v>
      </c>
      <c r="M32" s="3" t="s">
        <v>126</v>
      </c>
      <c r="N32" s="3" t="s">
        <v>126</v>
      </c>
      <c r="O32" s="3" t="s">
        <v>126</v>
      </c>
      <c r="P32" s="3" t="s">
        <v>126</v>
      </c>
      <c r="Q32" s="3" t="s">
        <v>126</v>
      </c>
      <c r="R32" s="3" t="s">
        <v>126</v>
      </c>
      <c r="S32" s="3" t="s">
        <v>126</v>
      </c>
      <c r="T32" s="3">
        <v>0.1</v>
      </c>
      <c r="U32" s="3" t="s">
        <v>126</v>
      </c>
      <c r="V32" s="3" t="s">
        <v>126</v>
      </c>
      <c r="W32" s="3" t="s">
        <v>126</v>
      </c>
      <c r="Y32" s="1"/>
      <c r="Z32" s="11" t="s">
        <v>233</v>
      </c>
      <c r="AA32" s="3">
        <v>0</v>
      </c>
      <c r="AB32" s="3">
        <v>0</v>
      </c>
      <c r="AC32" s="3">
        <v>0</v>
      </c>
      <c r="AD32" s="3">
        <v>0</v>
      </c>
      <c r="AE32" s="3">
        <v>0</v>
      </c>
      <c r="AF32" s="3">
        <v>0.1</v>
      </c>
      <c r="AG32" s="3">
        <v>0.1</v>
      </c>
      <c r="AH32" s="3">
        <v>0.1</v>
      </c>
      <c r="AI32" s="3">
        <v>0.1</v>
      </c>
      <c r="AJ32" s="3" t="s">
        <v>126</v>
      </c>
      <c r="AK32" s="3" t="s">
        <v>126</v>
      </c>
      <c r="AL32" s="3" t="s">
        <v>126</v>
      </c>
      <c r="AM32" s="3">
        <v>0.1</v>
      </c>
      <c r="AN32" s="3">
        <v>0.1</v>
      </c>
      <c r="AO32" s="3">
        <v>0.1</v>
      </c>
      <c r="AP32" s="3">
        <v>0</v>
      </c>
      <c r="AQ32" s="3" t="s">
        <v>126</v>
      </c>
      <c r="AR32" s="3">
        <v>0.1</v>
      </c>
      <c r="AS32" s="3" t="s">
        <v>126</v>
      </c>
      <c r="AT32" s="3">
        <v>0.1</v>
      </c>
      <c r="AU32" s="3">
        <v>0.1</v>
      </c>
      <c r="AW32" s="1"/>
      <c r="AX32" s="11" t="s">
        <v>233</v>
      </c>
      <c r="AY32" s="3">
        <v>0</v>
      </c>
      <c r="AZ32" s="3">
        <v>0</v>
      </c>
      <c r="BA32" s="3">
        <v>0</v>
      </c>
      <c r="BB32" s="3">
        <v>0</v>
      </c>
      <c r="BC32" s="3">
        <v>0</v>
      </c>
      <c r="BD32" s="3">
        <v>0.1</v>
      </c>
      <c r="BE32" s="3">
        <v>0.1</v>
      </c>
      <c r="BF32" s="3">
        <v>0.1</v>
      </c>
      <c r="BG32" s="3">
        <v>0.1</v>
      </c>
      <c r="BH32" s="3">
        <v>0.1</v>
      </c>
      <c r="BI32" s="3">
        <v>0.1</v>
      </c>
      <c r="BJ32" s="3">
        <v>0.1</v>
      </c>
      <c r="BK32" s="3">
        <v>0.1</v>
      </c>
      <c r="BL32" s="3">
        <v>0.1</v>
      </c>
      <c r="BM32" s="3">
        <v>0.1</v>
      </c>
      <c r="BN32" s="3" t="s">
        <v>126</v>
      </c>
      <c r="BO32" s="3" t="s">
        <v>126</v>
      </c>
      <c r="BP32" s="3" t="s">
        <v>126</v>
      </c>
      <c r="BQ32" s="3">
        <v>0.2</v>
      </c>
      <c r="BR32" s="3">
        <v>0.2</v>
      </c>
      <c r="BS32" s="3">
        <v>0.2</v>
      </c>
      <c r="BU32" s="1"/>
      <c r="BV32" s="11" t="s">
        <v>233</v>
      </c>
      <c r="BW32" s="3">
        <v>0</v>
      </c>
      <c r="BX32" s="3">
        <v>0</v>
      </c>
      <c r="BY32" s="3">
        <v>0</v>
      </c>
      <c r="BZ32" s="3">
        <v>0</v>
      </c>
      <c r="CA32" s="3">
        <v>0</v>
      </c>
      <c r="CB32" s="3" t="s">
        <v>126</v>
      </c>
      <c r="CC32" s="3">
        <v>0.4</v>
      </c>
      <c r="CD32" s="3">
        <v>0.2</v>
      </c>
      <c r="CE32" s="3">
        <v>0.2</v>
      </c>
      <c r="CF32" s="3">
        <v>0.2</v>
      </c>
      <c r="CG32" s="3">
        <v>0.2</v>
      </c>
      <c r="CH32" s="3">
        <v>0.2</v>
      </c>
      <c r="CI32" s="3">
        <v>0.2</v>
      </c>
      <c r="CJ32" s="3">
        <v>0.4</v>
      </c>
      <c r="CK32" s="3" t="s">
        <v>126</v>
      </c>
      <c r="CL32" s="3" t="s">
        <v>126</v>
      </c>
      <c r="CM32" s="3" t="s">
        <v>126</v>
      </c>
      <c r="CN32" s="3" t="s">
        <v>126</v>
      </c>
      <c r="CO32" s="3" t="s">
        <v>126</v>
      </c>
      <c r="CP32" s="3" t="s">
        <v>126</v>
      </c>
      <c r="CQ32" s="3" t="s">
        <v>126</v>
      </c>
      <c r="CS32" s="1"/>
      <c r="CT32" s="11" t="s">
        <v>233</v>
      </c>
      <c r="CU32" s="3">
        <v>0</v>
      </c>
      <c r="CV32" s="3">
        <v>0</v>
      </c>
      <c r="CW32" s="3">
        <v>0</v>
      </c>
      <c r="CX32" s="3">
        <v>0</v>
      </c>
      <c r="CY32" s="3">
        <v>0</v>
      </c>
      <c r="CZ32" s="3" t="s">
        <v>126</v>
      </c>
      <c r="DA32" s="3" t="s">
        <v>126</v>
      </c>
      <c r="DB32" s="3">
        <v>0</v>
      </c>
      <c r="DC32" s="3">
        <v>0</v>
      </c>
      <c r="DD32" s="3">
        <v>0</v>
      </c>
      <c r="DE32" s="3">
        <v>0</v>
      </c>
      <c r="DF32" s="3">
        <v>0</v>
      </c>
      <c r="DG32" s="3">
        <v>0</v>
      </c>
      <c r="DH32" s="3">
        <v>0</v>
      </c>
      <c r="DI32" s="3">
        <v>0</v>
      </c>
      <c r="DJ32" s="3">
        <v>0</v>
      </c>
      <c r="DK32" s="3">
        <v>0</v>
      </c>
      <c r="DL32" s="3">
        <v>0</v>
      </c>
      <c r="DM32" s="3">
        <v>0</v>
      </c>
      <c r="DN32" s="3">
        <v>0</v>
      </c>
      <c r="DO32" s="3">
        <v>0</v>
      </c>
      <c r="DQ32" s="1"/>
      <c r="DR32" s="11" t="s">
        <v>233</v>
      </c>
      <c r="DS32" s="3">
        <v>0</v>
      </c>
      <c r="DT32" s="3">
        <v>0</v>
      </c>
      <c r="DU32" s="3">
        <v>0</v>
      </c>
      <c r="DV32" s="3">
        <v>0</v>
      </c>
      <c r="DW32" s="3">
        <v>0</v>
      </c>
      <c r="DX32" s="3" t="s">
        <v>126</v>
      </c>
      <c r="DY32" s="3">
        <v>0</v>
      </c>
      <c r="DZ32" s="3">
        <v>0</v>
      </c>
      <c r="EA32" s="3" t="s">
        <v>126</v>
      </c>
      <c r="EB32" s="3">
        <v>0</v>
      </c>
      <c r="EC32" s="3">
        <v>0</v>
      </c>
      <c r="ED32" s="3">
        <v>0</v>
      </c>
      <c r="EE32" s="3">
        <v>0</v>
      </c>
      <c r="EF32" s="3">
        <v>0</v>
      </c>
      <c r="EG32" s="3">
        <v>0</v>
      </c>
      <c r="EH32" s="3">
        <v>0</v>
      </c>
      <c r="EI32" s="3">
        <v>0</v>
      </c>
      <c r="EJ32" s="3">
        <v>0</v>
      </c>
      <c r="EK32" s="3">
        <v>0</v>
      </c>
      <c r="EL32" s="3">
        <v>0</v>
      </c>
      <c r="EM32" s="3">
        <v>0</v>
      </c>
      <c r="EO32" s="1"/>
      <c r="EP32" s="11" t="s">
        <v>233</v>
      </c>
      <c r="EQ32" s="3">
        <v>0</v>
      </c>
      <c r="ER32" s="3">
        <v>0</v>
      </c>
      <c r="ES32" s="3">
        <v>0</v>
      </c>
      <c r="ET32" s="3">
        <v>0</v>
      </c>
      <c r="EU32" s="3">
        <v>0</v>
      </c>
      <c r="EV32" s="3">
        <v>0.1</v>
      </c>
      <c r="EW32" s="3">
        <v>0.1</v>
      </c>
      <c r="EX32" s="3">
        <v>0.1</v>
      </c>
      <c r="EY32" s="3">
        <v>0.1</v>
      </c>
      <c r="EZ32" s="3">
        <v>0.1</v>
      </c>
      <c r="FA32" s="3">
        <v>0.1</v>
      </c>
      <c r="FB32" s="3">
        <v>0</v>
      </c>
      <c r="FC32" s="3">
        <v>0</v>
      </c>
      <c r="FD32" s="3">
        <v>0</v>
      </c>
      <c r="FE32" s="3">
        <v>0</v>
      </c>
      <c r="FF32" s="3" t="s">
        <v>126</v>
      </c>
      <c r="FG32" s="3">
        <v>0</v>
      </c>
      <c r="FH32" s="3">
        <v>0</v>
      </c>
      <c r="FI32" s="3">
        <v>0</v>
      </c>
      <c r="FJ32" s="3">
        <v>0</v>
      </c>
      <c r="FK32" s="3">
        <v>0</v>
      </c>
    </row>
    <row r="33" ht="14.5" spans="1:167">
      <c r="A33" s="1"/>
      <c r="B33" s="11" t="s">
        <v>234</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234</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234</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234</v>
      </c>
      <c r="BW33" s="3" t="s">
        <v>126</v>
      </c>
      <c r="BX33" s="3" t="s">
        <v>126</v>
      </c>
      <c r="BY33" s="3" t="s">
        <v>126</v>
      </c>
      <c r="BZ33" s="3" t="s">
        <v>126</v>
      </c>
      <c r="CA33" s="3" t="s">
        <v>126</v>
      </c>
      <c r="CB33" s="3" t="s">
        <v>126</v>
      </c>
      <c r="CC33" s="3" t="s">
        <v>126</v>
      </c>
      <c r="CD33" s="3" t="s">
        <v>126</v>
      </c>
      <c r="CE33" s="3" t="s">
        <v>126</v>
      </c>
      <c r="CF33" s="3" t="s">
        <v>126</v>
      </c>
      <c r="CG33" s="3">
        <v>0</v>
      </c>
      <c r="CH33" s="3">
        <v>0</v>
      </c>
      <c r="CI33" s="3">
        <v>0</v>
      </c>
      <c r="CJ33" s="3">
        <v>0</v>
      </c>
      <c r="CK33" s="3">
        <v>0</v>
      </c>
      <c r="CL33" s="3">
        <v>0</v>
      </c>
      <c r="CM33" s="3">
        <v>0</v>
      </c>
      <c r="CN33" s="3">
        <v>0</v>
      </c>
      <c r="CO33" s="3">
        <v>0</v>
      </c>
      <c r="CP33" s="3">
        <v>0</v>
      </c>
      <c r="CQ33" s="3">
        <v>0</v>
      </c>
      <c r="CS33" s="1"/>
      <c r="CT33" s="11" t="s">
        <v>234</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234</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234</v>
      </c>
      <c r="EQ33" s="3">
        <v>0</v>
      </c>
      <c r="ER33" s="3">
        <v>0</v>
      </c>
      <c r="ES33" s="3" t="s">
        <v>126</v>
      </c>
      <c r="ET33" s="3" t="s">
        <v>126</v>
      </c>
      <c r="EU33" s="3" t="s">
        <v>126</v>
      </c>
      <c r="EV33" s="3" t="s">
        <v>126</v>
      </c>
      <c r="EW33" s="3" t="s">
        <v>126</v>
      </c>
      <c r="EX33" s="3" t="s">
        <v>126</v>
      </c>
      <c r="EY33" s="3" t="s">
        <v>126</v>
      </c>
      <c r="EZ33" s="3" t="s">
        <v>126</v>
      </c>
      <c r="FA33" s="3">
        <v>0</v>
      </c>
      <c r="FB33" s="3">
        <v>0</v>
      </c>
      <c r="FC33" s="3">
        <v>0</v>
      </c>
      <c r="FD33" s="3">
        <v>0</v>
      </c>
      <c r="FE33" s="3">
        <v>0</v>
      </c>
      <c r="FF33" s="3">
        <v>0</v>
      </c>
      <c r="FG33" s="3">
        <v>0</v>
      </c>
      <c r="FH33" s="3">
        <v>0</v>
      </c>
      <c r="FI33" s="3">
        <v>0</v>
      </c>
      <c r="FJ33" s="3">
        <v>0</v>
      </c>
      <c r="FK33" s="3">
        <v>0</v>
      </c>
    </row>
    <row r="34" ht="14.5" spans="1:167">
      <c r="A34" s="1"/>
      <c r="B34" s="11" t="s">
        <v>235</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235</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235</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235</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235</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235</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235</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236</v>
      </c>
      <c r="C35" s="3" t="s">
        <v>126</v>
      </c>
      <c r="D35" s="3" t="s">
        <v>126</v>
      </c>
      <c r="E35" s="3" t="s">
        <v>126</v>
      </c>
      <c r="F35" s="3" t="s">
        <v>126</v>
      </c>
      <c r="G35" s="3" t="s">
        <v>126</v>
      </c>
      <c r="H35" s="3" t="s">
        <v>126</v>
      </c>
      <c r="I35" s="3" t="s">
        <v>126</v>
      </c>
      <c r="J35" s="3" t="s">
        <v>126</v>
      </c>
      <c r="K35" s="3" t="s">
        <v>126</v>
      </c>
      <c r="L35" s="3" t="s">
        <v>126</v>
      </c>
      <c r="M35" s="3" t="s">
        <v>126</v>
      </c>
      <c r="N35" s="3" t="s">
        <v>126</v>
      </c>
      <c r="O35" s="3" t="s">
        <v>126</v>
      </c>
      <c r="P35" s="3" t="s">
        <v>126</v>
      </c>
      <c r="Q35" s="3" t="s">
        <v>126</v>
      </c>
      <c r="R35" s="3" t="s">
        <v>126</v>
      </c>
      <c r="S35" s="3" t="s">
        <v>126</v>
      </c>
      <c r="T35" s="3" t="s">
        <v>126</v>
      </c>
      <c r="U35" s="3" t="s">
        <v>126</v>
      </c>
      <c r="V35" s="3" t="s">
        <v>126</v>
      </c>
      <c r="W35" s="3">
        <v>54.9</v>
      </c>
      <c r="Y35" s="1"/>
      <c r="Z35" s="11" t="s">
        <v>236</v>
      </c>
      <c r="AA35" s="3">
        <v>36.6</v>
      </c>
      <c r="AB35" s="3">
        <v>37.2</v>
      </c>
      <c r="AC35" s="3">
        <v>40.8</v>
      </c>
      <c r="AD35" s="3">
        <v>39.4</v>
      </c>
      <c r="AE35" s="3">
        <v>43.1</v>
      </c>
      <c r="AF35" s="3">
        <v>39.2</v>
      </c>
      <c r="AG35" s="3">
        <v>39.1</v>
      </c>
      <c r="AH35" s="3">
        <v>39.9</v>
      </c>
      <c r="AI35" s="3">
        <v>43.4</v>
      </c>
      <c r="AJ35" s="3">
        <v>41.5</v>
      </c>
      <c r="AK35" s="3">
        <v>40.7</v>
      </c>
      <c r="AL35" s="3">
        <v>42.7</v>
      </c>
      <c r="AM35" s="3">
        <v>44.3</v>
      </c>
      <c r="AN35" s="3">
        <v>42.2</v>
      </c>
      <c r="AO35" s="3">
        <v>43.7</v>
      </c>
      <c r="AP35" s="3">
        <v>46.5</v>
      </c>
      <c r="AQ35" s="3">
        <v>44.8</v>
      </c>
      <c r="AR35" s="3">
        <v>39.8</v>
      </c>
      <c r="AS35" s="3">
        <v>38.6</v>
      </c>
      <c r="AT35" s="3">
        <v>43.5</v>
      </c>
      <c r="AU35" s="3">
        <v>39.9</v>
      </c>
      <c r="AW35" s="1"/>
      <c r="AX35" s="11" t="s">
        <v>236</v>
      </c>
      <c r="AY35" s="3">
        <v>41.9</v>
      </c>
      <c r="AZ35" s="3">
        <v>42.3</v>
      </c>
      <c r="BA35" s="3">
        <v>44.4</v>
      </c>
      <c r="BB35" s="3">
        <v>47</v>
      </c>
      <c r="BC35" s="3">
        <v>53.5</v>
      </c>
      <c r="BD35" s="3">
        <v>50.6</v>
      </c>
      <c r="BE35" s="3">
        <v>51.5</v>
      </c>
      <c r="BF35" s="3">
        <v>52.2</v>
      </c>
      <c r="BG35" s="3">
        <v>52.6</v>
      </c>
      <c r="BH35" s="3">
        <v>47.5</v>
      </c>
      <c r="BI35" s="3">
        <v>53.7</v>
      </c>
      <c r="BJ35" s="3">
        <v>51.6</v>
      </c>
      <c r="BK35" s="3">
        <v>47.3</v>
      </c>
      <c r="BL35" s="3">
        <v>53.7</v>
      </c>
      <c r="BM35" s="3">
        <v>53.3</v>
      </c>
      <c r="BN35" s="3">
        <v>57.2</v>
      </c>
      <c r="BO35" s="3">
        <v>47.2</v>
      </c>
      <c r="BP35" s="3">
        <v>51.4</v>
      </c>
      <c r="BQ35" s="3">
        <v>52.8</v>
      </c>
      <c r="BR35" s="3">
        <v>48.2</v>
      </c>
      <c r="BS35" s="3">
        <v>50.7</v>
      </c>
      <c r="BU35" s="1"/>
      <c r="BV35" s="11" t="s">
        <v>236</v>
      </c>
      <c r="BW35" s="3" t="s">
        <v>126</v>
      </c>
      <c r="BX35" s="3" t="s">
        <v>126</v>
      </c>
      <c r="BY35" s="3" t="s">
        <v>126</v>
      </c>
      <c r="BZ35" s="3" t="s">
        <v>126</v>
      </c>
      <c r="CA35" s="3" t="s">
        <v>126</v>
      </c>
      <c r="CB35" s="3" t="s">
        <v>126</v>
      </c>
      <c r="CC35" s="3" t="s">
        <v>126</v>
      </c>
      <c r="CD35" s="3" t="s">
        <v>126</v>
      </c>
      <c r="CE35" s="3" t="s">
        <v>126</v>
      </c>
      <c r="CF35" s="3" t="s">
        <v>126</v>
      </c>
      <c r="CG35" s="3" t="s">
        <v>126</v>
      </c>
      <c r="CH35" s="3" t="s">
        <v>126</v>
      </c>
      <c r="CI35" s="3" t="s">
        <v>126</v>
      </c>
      <c r="CJ35" s="3" t="s">
        <v>126</v>
      </c>
      <c r="CK35" s="3" t="s">
        <v>126</v>
      </c>
      <c r="CL35" s="3" t="s">
        <v>126</v>
      </c>
      <c r="CM35" s="3" t="s">
        <v>126</v>
      </c>
      <c r="CN35" s="3" t="s">
        <v>126</v>
      </c>
      <c r="CO35" s="3" t="s">
        <v>126</v>
      </c>
      <c r="CP35" s="3" t="s">
        <v>126</v>
      </c>
      <c r="CQ35" s="3" t="s">
        <v>126</v>
      </c>
      <c r="CS35" s="1"/>
      <c r="CT35" s="11" t="s">
        <v>236</v>
      </c>
      <c r="CU35" s="3" t="s">
        <v>126</v>
      </c>
      <c r="CV35" s="3" t="s">
        <v>126</v>
      </c>
      <c r="CW35" s="3" t="s">
        <v>126</v>
      </c>
      <c r="CX35" s="3" t="s">
        <v>126</v>
      </c>
      <c r="CY35" s="3" t="s">
        <v>126</v>
      </c>
      <c r="CZ35" s="3" t="s">
        <v>126</v>
      </c>
      <c r="DA35" s="3" t="s">
        <v>126</v>
      </c>
      <c r="DB35" s="3" t="s">
        <v>126</v>
      </c>
      <c r="DC35" s="3" t="s">
        <v>126</v>
      </c>
      <c r="DD35" s="3">
        <v>0</v>
      </c>
      <c r="DE35" s="3">
        <v>0</v>
      </c>
      <c r="DF35" s="3" t="s">
        <v>126</v>
      </c>
      <c r="DG35" s="3" t="s">
        <v>126</v>
      </c>
      <c r="DH35" s="3" t="s">
        <v>126</v>
      </c>
      <c r="DI35" s="3" t="s">
        <v>126</v>
      </c>
      <c r="DJ35" s="3" t="s">
        <v>126</v>
      </c>
      <c r="DK35" s="3" t="s">
        <v>126</v>
      </c>
      <c r="DL35" s="3" t="s">
        <v>126</v>
      </c>
      <c r="DM35" s="3" t="s">
        <v>126</v>
      </c>
      <c r="DN35" s="3" t="s">
        <v>126</v>
      </c>
      <c r="DO35" s="3">
        <v>48.3</v>
      </c>
      <c r="DQ35" s="1"/>
      <c r="DR35" s="11" t="s">
        <v>236</v>
      </c>
      <c r="DS35" s="3">
        <v>68.5</v>
      </c>
      <c r="DT35" s="3">
        <v>68.6</v>
      </c>
      <c r="DU35" s="3">
        <v>70.4</v>
      </c>
      <c r="DV35" s="3">
        <v>73.5</v>
      </c>
      <c r="DW35" s="3">
        <v>75.5</v>
      </c>
      <c r="DX35" s="3">
        <v>79.2</v>
      </c>
      <c r="DY35" s="3">
        <v>70.8</v>
      </c>
      <c r="DZ35" s="3">
        <v>70.1</v>
      </c>
      <c r="EA35" s="3">
        <v>70.5</v>
      </c>
      <c r="EB35" s="3">
        <v>74.3</v>
      </c>
      <c r="EC35" s="3">
        <v>74.1</v>
      </c>
      <c r="ED35" s="3">
        <v>73.7</v>
      </c>
      <c r="EE35" s="3">
        <v>72.8</v>
      </c>
      <c r="EF35" s="3">
        <v>78.9</v>
      </c>
      <c r="EG35" s="3">
        <v>74.3</v>
      </c>
      <c r="EH35" s="3">
        <v>68.1</v>
      </c>
      <c r="EI35" s="3">
        <v>61.8</v>
      </c>
      <c r="EJ35" s="3">
        <v>60.6</v>
      </c>
      <c r="EK35" s="3">
        <v>63.1</v>
      </c>
      <c r="EL35" s="3">
        <v>66.1</v>
      </c>
      <c r="EM35" s="3">
        <v>68.6</v>
      </c>
      <c r="EO35" s="1"/>
      <c r="EP35" s="11" t="s">
        <v>236</v>
      </c>
      <c r="EQ35" s="3">
        <v>62</v>
      </c>
      <c r="ER35" s="3">
        <v>61.5</v>
      </c>
      <c r="ES35" s="3">
        <v>63.2</v>
      </c>
      <c r="ET35" s="3">
        <v>63.3</v>
      </c>
      <c r="EU35" s="3">
        <v>66.7</v>
      </c>
      <c r="EV35" s="3">
        <v>68.5</v>
      </c>
      <c r="EW35" s="3">
        <v>69.8</v>
      </c>
      <c r="EX35" s="3">
        <v>68.8</v>
      </c>
      <c r="EY35" s="3">
        <v>67.1</v>
      </c>
      <c r="EZ35" s="3">
        <v>69.2</v>
      </c>
      <c r="FA35" s="3">
        <v>70.2</v>
      </c>
      <c r="FB35" s="3">
        <v>71.7</v>
      </c>
      <c r="FC35" s="3">
        <v>68.3</v>
      </c>
      <c r="FD35" s="3">
        <v>67.6</v>
      </c>
      <c r="FE35" s="3">
        <v>69.2</v>
      </c>
      <c r="FF35" s="3">
        <v>70.1</v>
      </c>
      <c r="FG35" s="3">
        <v>68.8</v>
      </c>
      <c r="FH35" s="3">
        <v>67.1</v>
      </c>
      <c r="FI35" s="3">
        <v>67.7</v>
      </c>
      <c r="FJ35" s="3">
        <v>67.2</v>
      </c>
      <c r="FK35" s="3">
        <v>66.7</v>
      </c>
    </row>
    <row r="36" ht="14.5" spans="1:167">
      <c r="A36" s="1"/>
      <c r="B36" s="11" t="s">
        <v>237</v>
      </c>
      <c r="C36" s="3">
        <v>6.4</v>
      </c>
      <c r="D36" s="3">
        <v>6.6</v>
      </c>
      <c r="E36" s="3">
        <v>7.6</v>
      </c>
      <c r="F36" s="3">
        <v>7.5</v>
      </c>
      <c r="G36" s="3">
        <v>7.1</v>
      </c>
      <c r="H36" s="3">
        <v>8</v>
      </c>
      <c r="I36" s="3">
        <v>8.6</v>
      </c>
      <c r="J36" s="3">
        <v>7</v>
      </c>
      <c r="K36" s="3">
        <v>7.5</v>
      </c>
      <c r="L36" s="3">
        <v>5.2</v>
      </c>
      <c r="M36" s="3">
        <v>0</v>
      </c>
      <c r="N36" s="3" t="s">
        <v>126</v>
      </c>
      <c r="O36" s="3" t="s">
        <v>126</v>
      </c>
      <c r="P36" s="3" t="s">
        <v>126</v>
      </c>
      <c r="Q36" s="3" t="s">
        <v>126</v>
      </c>
      <c r="R36" s="3">
        <v>0.8</v>
      </c>
      <c r="S36" s="3" t="s">
        <v>126</v>
      </c>
      <c r="T36" s="3" t="s">
        <v>126</v>
      </c>
      <c r="U36" s="3">
        <v>4.8</v>
      </c>
      <c r="V36" s="3">
        <v>5.3</v>
      </c>
      <c r="W36" s="3">
        <v>0</v>
      </c>
      <c r="Y36" s="1"/>
      <c r="Z36" s="11" t="s">
        <v>237</v>
      </c>
      <c r="AA36" s="3">
        <v>1.8</v>
      </c>
      <c r="AB36" s="3">
        <v>2</v>
      </c>
      <c r="AC36" s="3">
        <v>2.6</v>
      </c>
      <c r="AD36" s="3">
        <v>2.6</v>
      </c>
      <c r="AE36" s="3">
        <v>2.1</v>
      </c>
      <c r="AF36" s="3">
        <v>2.3</v>
      </c>
      <c r="AG36" s="3">
        <v>1.4</v>
      </c>
      <c r="AH36" s="3">
        <v>0.8</v>
      </c>
      <c r="AI36" s="3">
        <v>0.9</v>
      </c>
      <c r="AJ36" s="3">
        <v>0</v>
      </c>
      <c r="AK36" s="3" t="s">
        <v>126</v>
      </c>
      <c r="AL36" s="3" t="s">
        <v>126</v>
      </c>
      <c r="AM36" s="3" t="s">
        <v>126</v>
      </c>
      <c r="AN36" s="3" t="s">
        <v>126</v>
      </c>
      <c r="AO36" s="3" t="s">
        <v>126</v>
      </c>
      <c r="AP36" s="3" t="s">
        <v>126</v>
      </c>
      <c r="AQ36" s="3">
        <v>1</v>
      </c>
      <c r="AR36" s="3">
        <v>1.1</v>
      </c>
      <c r="AS36" s="3">
        <v>1</v>
      </c>
      <c r="AT36" s="3">
        <v>0.9</v>
      </c>
      <c r="AU36" s="3">
        <v>0</v>
      </c>
      <c r="AW36" s="1"/>
      <c r="AX36" s="11" t="s">
        <v>237</v>
      </c>
      <c r="AY36" s="3">
        <v>1.7</v>
      </c>
      <c r="AZ36" s="3">
        <v>1.7</v>
      </c>
      <c r="BA36" s="3">
        <v>2</v>
      </c>
      <c r="BB36" s="3">
        <v>4</v>
      </c>
      <c r="BC36" s="3">
        <v>3.5</v>
      </c>
      <c r="BD36" s="3">
        <v>3.6</v>
      </c>
      <c r="BE36" s="3">
        <v>4</v>
      </c>
      <c r="BF36" s="3">
        <v>2.6</v>
      </c>
      <c r="BG36" s="3">
        <v>2.7</v>
      </c>
      <c r="BH36" s="3">
        <v>0.8</v>
      </c>
      <c r="BI36" s="3">
        <v>0</v>
      </c>
      <c r="BJ36" s="3">
        <v>1</v>
      </c>
      <c r="BK36" s="3">
        <v>1.2</v>
      </c>
      <c r="BL36" s="3">
        <v>0.9</v>
      </c>
      <c r="BM36" s="3">
        <v>1.1</v>
      </c>
      <c r="BN36" s="3">
        <v>0</v>
      </c>
      <c r="BO36" s="3">
        <v>0</v>
      </c>
      <c r="BP36" s="3">
        <v>0</v>
      </c>
      <c r="BQ36" s="3">
        <v>0</v>
      </c>
      <c r="BR36" s="3">
        <v>0</v>
      </c>
      <c r="BS36" s="3">
        <v>0</v>
      </c>
      <c r="BU36" s="1"/>
      <c r="BV36" s="11" t="s">
        <v>237</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237</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237</v>
      </c>
      <c r="DS36" s="3">
        <v>0</v>
      </c>
      <c r="DT36" s="3">
        <v>0</v>
      </c>
      <c r="DU36" s="3">
        <v>0</v>
      </c>
      <c r="DV36" s="3">
        <v>1.2</v>
      </c>
      <c r="DW36" s="3">
        <v>1.1</v>
      </c>
      <c r="DX36" s="3">
        <v>0.9</v>
      </c>
      <c r="DY36" s="3">
        <v>1.5</v>
      </c>
      <c r="DZ36" s="3">
        <v>1.5</v>
      </c>
      <c r="EA36" s="3">
        <v>1.8</v>
      </c>
      <c r="EB36" s="3">
        <v>0</v>
      </c>
      <c r="EC36" s="3">
        <v>0</v>
      </c>
      <c r="ED36" s="3">
        <v>0</v>
      </c>
      <c r="EE36" s="3">
        <v>0</v>
      </c>
      <c r="EF36" s="3">
        <v>0</v>
      </c>
      <c r="EG36" s="3">
        <v>0</v>
      </c>
      <c r="EH36" s="3">
        <v>0</v>
      </c>
      <c r="EI36" s="3">
        <v>0</v>
      </c>
      <c r="EJ36" s="3">
        <v>0</v>
      </c>
      <c r="EK36" s="3">
        <v>0</v>
      </c>
      <c r="EL36" s="3">
        <v>0</v>
      </c>
      <c r="EM36" s="3">
        <v>0</v>
      </c>
      <c r="EO36" s="1"/>
      <c r="EP36" s="11" t="s">
        <v>237</v>
      </c>
      <c r="EQ36" s="3" t="s">
        <v>126</v>
      </c>
      <c r="ER36" s="3" t="s">
        <v>126</v>
      </c>
      <c r="ES36" s="3" t="s">
        <v>126</v>
      </c>
      <c r="ET36" s="3" t="s">
        <v>126</v>
      </c>
      <c r="EU36" s="3" t="s">
        <v>126</v>
      </c>
      <c r="EV36" s="3" t="s">
        <v>126</v>
      </c>
      <c r="EW36" s="3" t="s">
        <v>126</v>
      </c>
      <c r="EX36" s="3" t="s">
        <v>126</v>
      </c>
      <c r="EY36" s="3" t="s">
        <v>126</v>
      </c>
      <c r="EZ36" s="3" t="s">
        <v>126</v>
      </c>
      <c r="FA36" s="3" t="s">
        <v>126</v>
      </c>
      <c r="FB36" s="3" t="s">
        <v>126</v>
      </c>
      <c r="FC36" s="3" t="s">
        <v>126</v>
      </c>
      <c r="FD36" s="3">
        <v>0</v>
      </c>
      <c r="FE36" s="3">
        <v>0</v>
      </c>
      <c r="FF36" s="3" t="s">
        <v>126</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46.5" spans="1:167">
      <c r="A38" s="8"/>
      <c r="B38" s="12" t="s">
        <v>274</v>
      </c>
      <c r="C38" s="5">
        <v>1.4</v>
      </c>
      <c r="D38" s="5">
        <v>1.3</v>
      </c>
      <c r="E38" s="5">
        <v>1.4</v>
      </c>
      <c r="F38" s="5">
        <v>1.4</v>
      </c>
      <c r="G38" s="5">
        <v>1.4</v>
      </c>
      <c r="H38" s="5">
        <v>1.1</v>
      </c>
      <c r="I38" s="5">
        <v>0.8</v>
      </c>
      <c r="J38" s="5">
        <v>0.9</v>
      </c>
      <c r="K38" s="5">
        <v>0.6</v>
      </c>
      <c r="L38" s="5">
        <v>0.6</v>
      </c>
      <c r="M38" s="5">
        <v>0.5</v>
      </c>
      <c r="N38" s="5">
        <v>0.5</v>
      </c>
      <c r="O38" s="5">
        <v>0.5</v>
      </c>
      <c r="P38" s="5">
        <v>0.4</v>
      </c>
      <c r="Q38" s="5">
        <v>0.4</v>
      </c>
      <c r="R38" s="5">
        <v>0.4</v>
      </c>
      <c r="S38" s="5">
        <v>0.4</v>
      </c>
      <c r="T38" s="5">
        <v>0.4</v>
      </c>
      <c r="U38" s="5">
        <v>0.4</v>
      </c>
      <c r="V38" s="5">
        <v>0.4</v>
      </c>
      <c r="W38" s="5">
        <v>0.3</v>
      </c>
      <c r="Y38" s="8"/>
      <c r="Z38" s="12" t="s">
        <v>274</v>
      </c>
      <c r="AA38" s="5">
        <v>3.6</v>
      </c>
      <c r="AB38" s="5">
        <v>3.2</v>
      </c>
      <c r="AC38" s="5">
        <v>3.1</v>
      </c>
      <c r="AD38" s="5">
        <v>3.2</v>
      </c>
      <c r="AE38" s="5">
        <v>3.1</v>
      </c>
      <c r="AF38" s="5">
        <v>2.7</v>
      </c>
      <c r="AG38" s="5">
        <v>2.4</v>
      </c>
      <c r="AH38" s="5">
        <v>2.4</v>
      </c>
      <c r="AI38" s="5">
        <v>1.9</v>
      </c>
      <c r="AJ38" s="5">
        <v>1.5</v>
      </c>
      <c r="AK38" s="5">
        <v>1.4</v>
      </c>
      <c r="AL38" s="5">
        <v>1.4</v>
      </c>
      <c r="AM38" s="5">
        <v>1.2</v>
      </c>
      <c r="AN38" s="5">
        <v>1.3</v>
      </c>
      <c r="AO38" s="5">
        <v>1.1</v>
      </c>
      <c r="AP38" s="5">
        <v>1.2</v>
      </c>
      <c r="AQ38" s="5">
        <v>1.2</v>
      </c>
      <c r="AR38" s="5">
        <v>1.3</v>
      </c>
      <c r="AS38" s="5">
        <v>1.5</v>
      </c>
      <c r="AT38" s="5">
        <v>1.5</v>
      </c>
      <c r="AU38" s="5">
        <v>1.4</v>
      </c>
      <c r="AW38" s="8"/>
      <c r="AX38" s="12" t="s">
        <v>274</v>
      </c>
      <c r="AY38" s="5">
        <v>2.7</v>
      </c>
      <c r="AZ38" s="5">
        <v>2.4</v>
      </c>
      <c r="BA38" s="5">
        <v>2.4</v>
      </c>
      <c r="BB38" s="5">
        <v>2.1</v>
      </c>
      <c r="BC38" s="5">
        <v>2.1</v>
      </c>
      <c r="BD38" s="5">
        <v>1.7</v>
      </c>
      <c r="BE38" s="5">
        <v>1.5</v>
      </c>
      <c r="BF38" s="5">
        <v>1.5</v>
      </c>
      <c r="BG38" s="5">
        <v>1.3</v>
      </c>
      <c r="BH38" s="5">
        <v>1.4</v>
      </c>
      <c r="BI38" s="5">
        <v>1.1</v>
      </c>
      <c r="BJ38" s="5">
        <v>1.3</v>
      </c>
      <c r="BK38" s="5">
        <v>1.2</v>
      </c>
      <c r="BL38" s="5">
        <v>1.5</v>
      </c>
      <c r="BM38" s="5">
        <v>1.2</v>
      </c>
      <c r="BN38" s="5">
        <v>1.2</v>
      </c>
      <c r="BO38" s="5">
        <v>1.1</v>
      </c>
      <c r="BP38" s="5">
        <v>1.2</v>
      </c>
      <c r="BQ38" s="5">
        <v>1.1</v>
      </c>
      <c r="BR38" s="5">
        <v>1.1</v>
      </c>
      <c r="BS38" s="5">
        <v>1.1</v>
      </c>
      <c r="BU38" s="8"/>
      <c r="BV38" s="12" t="s">
        <v>274</v>
      </c>
      <c r="BW38" s="5">
        <v>0.2</v>
      </c>
      <c r="BX38" s="5">
        <v>0.1</v>
      </c>
      <c r="BY38" s="5">
        <v>0.1</v>
      </c>
      <c r="BZ38" s="5">
        <v>0.1</v>
      </c>
      <c r="CA38" s="5">
        <v>0.1</v>
      </c>
      <c r="CB38" s="5">
        <v>0.2</v>
      </c>
      <c r="CC38" s="5">
        <v>0.1</v>
      </c>
      <c r="CD38" s="5">
        <v>0.1</v>
      </c>
      <c r="CE38" s="5">
        <v>0.1</v>
      </c>
      <c r="CF38" s="5">
        <v>0.1</v>
      </c>
      <c r="CG38" s="5">
        <v>0</v>
      </c>
      <c r="CH38" s="5">
        <v>0</v>
      </c>
      <c r="CI38" s="5">
        <v>0</v>
      </c>
      <c r="CJ38" s="5">
        <v>0</v>
      </c>
      <c r="CK38" s="5">
        <v>0.1</v>
      </c>
      <c r="CL38" s="5">
        <v>0</v>
      </c>
      <c r="CM38" s="5">
        <v>0</v>
      </c>
      <c r="CN38" s="5">
        <v>0</v>
      </c>
      <c r="CO38" s="5">
        <v>0</v>
      </c>
      <c r="CP38" s="5">
        <v>0</v>
      </c>
      <c r="CQ38" s="5">
        <v>0</v>
      </c>
      <c r="CS38" s="8"/>
      <c r="CT38" s="12" t="s">
        <v>274</v>
      </c>
      <c r="CU38" s="5">
        <v>0.3</v>
      </c>
      <c r="CV38" s="5">
        <v>0.2</v>
      </c>
      <c r="CW38" s="5">
        <v>0.3</v>
      </c>
      <c r="CX38" s="5">
        <v>0.2</v>
      </c>
      <c r="CY38" s="5">
        <v>0.2</v>
      </c>
      <c r="CZ38" s="5">
        <v>0.2</v>
      </c>
      <c r="DA38" s="5">
        <v>0</v>
      </c>
      <c r="DB38" s="5">
        <v>0.1</v>
      </c>
      <c r="DC38" s="5">
        <v>0</v>
      </c>
      <c r="DD38" s="5">
        <v>0.1</v>
      </c>
      <c r="DE38" s="5">
        <v>0.1</v>
      </c>
      <c r="DF38" s="5">
        <v>0.1</v>
      </c>
      <c r="DG38" s="5">
        <v>0.1</v>
      </c>
      <c r="DH38" s="5">
        <v>0.1</v>
      </c>
      <c r="DI38" s="5">
        <v>0.1</v>
      </c>
      <c r="DJ38" s="5">
        <v>0.1</v>
      </c>
      <c r="DK38" s="5">
        <v>0.1</v>
      </c>
      <c r="DL38" s="5">
        <v>0.1</v>
      </c>
      <c r="DM38" s="5">
        <v>0.1</v>
      </c>
      <c r="DN38" s="5">
        <v>0.1</v>
      </c>
      <c r="DO38" s="5">
        <v>0.1</v>
      </c>
      <c r="DQ38" s="8"/>
      <c r="DR38" s="12" t="s">
        <v>274</v>
      </c>
      <c r="DS38" s="5">
        <v>0.7</v>
      </c>
      <c r="DT38" s="5">
        <v>0.7</v>
      </c>
      <c r="DU38" s="5">
        <v>0.7</v>
      </c>
      <c r="DV38" s="5">
        <v>0.6</v>
      </c>
      <c r="DW38" s="5">
        <v>0.7</v>
      </c>
      <c r="DX38" s="5">
        <v>0.6</v>
      </c>
      <c r="DY38" s="5">
        <v>0.5</v>
      </c>
      <c r="DZ38" s="5">
        <v>0.5</v>
      </c>
      <c r="EA38" s="5">
        <v>0.5</v>
      </c>
      <c r="EB38" s="5">
        <v>0.4</v>
      </c>
      <c r="EC38" s="5">
        <v>0.5</v>
      </c>
      <c r="ED38" s="5">
        <v>0.5</v>
      </c>
      <c r="EE38" s="5">
        <v>0.6</v>
      </c>
      <c r="EF38" s="5">
        <v>0.5</v>
      </c>
      <c r="EG38" s="5">
        <v>0.6</v>
      </c>
      <c r="EH38" s="5">
        <v>0.6</v>
      </c>
      <c r="EI38" s="5">
        <v>0.5</v>
      </c>
      <c r="EJ38" s="5">
        <v>0.6</v>
      </c>
      <c r="EK38" s="5">
        <v>0.9</v>
      </c>
      <c r="EL38" s="5">
        <v>0.7</v>
      </c>
      <c r="EM38" s="5">
        <v>0.6</v>
      </c>
      <c r="EO38" s="8"/>
      <c r="EP38" s="12" t="s">
        <v>274</v>
      </c>
      <c r="EQ38" s="5">
        <v>2.8</v>
      </c>
      <c r="ER38" s="5">
        <v>2.6</v>
      </c>
      <c r="ES38" s="5">
        <v>2.2</v>
      </c>
      <c r="ET38" s="5">
        <v>2</v>
      </c>
      <c r="EU38" s="5">
        <v>2</v>
      </c>
      <c r="EV38" s="5">
        <v>1.5</v>
      </c>
      <c r="EW38" s="5">
        <v>1.5</v>
      </c>
      <c r="EX38" s="5">
        <v>1.5</v>
      </c>
      <c r="EY38" s="5">
        <v>1.1</v>
      </c>
      <c r="EZ38" s="5">
        <v>1.2</v>
      </c>
      <c r="FA38" s="5">
        <v>1.2</v>
      </c>
      <c r="FB38" s="5">
        <v>1.1</v>
      </c>
      <c r="FC38" s="5">
        <v>1.2</v>
      </c>
      <c r="FD38" s="5">
        <v>1.1</v>
      </c>
      <c r="FE38" s="5">
        <v>1.2</v>
      </c>
      <c r="FF38" s="5">
        <v>1.3</v>
      </c>
      <c r="FG38" s="5">
        <v>1.4</v>
      </c>
      <c r="FH38" s="5">
        <v>1.4</v>
      </c>
      <c r="FI38" s="5">
        <v>1.4</v>
      </c>
      <c r="FJ38" s="5">
        <v>1.5</v>
      </c>
      <c r="FK38" s="5">
        <v>1.4</v>
      </c>
    </row>
    <row r="39" ht="16.5" spans="1:167">
      <c r="A39" s="1"/>
      <c r="B39" s="10" t="s">
        <v>240</v>
      </c>
      <c r="C39" s="3"/>
      <c r="D39" s="3"/>
      <c r="E39" s="3"/>
      <c r="F39" s="3"/>
      <c r="G39" s="3"/>
      <c r="H39" s="3"/>
      <c r="I39" s="3"/>
      <c r="J39" s="3"/>
      <c r="K39" s="3"/>
      <c r="L39" s="3"/>
      <c r="M39" s="3"/>
      <c r="N39" s="3"/>
      <c r="O39" s="3"/>
      <c r="P39" s="3"/>
      <c r="Q39" s="3"/>
      <c r="R39" s="3"/>
      <c r="S39" s="3"/>
      <c r="T39" s="3"/>
      <c r="U39" s="3"/>
      <c r="V39" s="3"/>
      <c r="W39" s="3"/>
      <c r="Y39" s="1"/>
      <c r="Z39" s="10" t="s">
        <v>240</v>
      </c>
      <c r="AA39" s="3"/>
      <c r="AB39" s="3"/>
      <c r="AC39" s="3"/>
      <c r="AD39" s="3"/>
      <c r="AE39" s="3"/>
      <c r="AF39" s="3"/>
      <c r="AG39" s="3"/>
      <c r="AH39" s="3"/>
      <c r="AI39" s="3"/>
      <c r="AJ39" s="3"/>
      <c r="AK39" s="3"/>
      <c r="AL39" s="3"/>
      <c r="AM39" s="3"/>
      <c r="AN39" s="3"/>
      <c r="AO39" s="3"/>
      <c r="AP39" s="3"/>
      <c r="AQ39" s="3"/>
      <c r="AR39" s="3"/>
      <c r="AS39" s="3"/>
      <c r="AT39" s="3"/>
      <c r="AU39" s="3"/>
      <c r="AW39" s="1"/>
      <c r="AX39" s="10" t="s">
        <v>240</v>
      </c>
      <c r="AY39" s="3"/>
      <c r="AZ39" s="3"/>
      <c r="BA39" s="3"/>
      <c r="BB39" s="3"/>
      <c r="BC39" s="3"/>
      <c r="BD39" s="3"/>
      <c r="BE39" s="3"/>
      <c r="BF39" s="3"/>
      <c r="BG39" s="3"/>
      <c r="BH39" s="3"/>
      <c r="BI39" s="3"/>
      <c r="BJ39" s="3"/>
      <c r="BK39" s="3"/>
      <c r="BL39" s="3"/>
      <c r="BM39" s="3"/>
      <c r="BN39" s="3"/>
      <c r="BO39" s="3"/>
      <c r="BP39" s="3"/>
      <c r="BQ39" s="3"/>
      <c r="BR39" s="3"/>
      <c r="BS39" s="3"/>
      <c r="BU39" s="1"/>
      <c r="BV39" s="10" t="s">
        <v>240</v>
      </c>
      <c r="BW39" s="3"/>
      <c r="BX39" s="3"/>
      <c r="BY39" s="3"/>
      <c r="BZ39" s="3"/>
      <c r="CA39" s="3"/>
      <c r="CB39" s="3"/>
      <c r="CC39" s="3"/>
      <c r="CD39" s="3"/>
      <c r="CE39" s="3"/>
      <c r="CF39" s="3"/>
      <c r="CG39" s="3"/>
      <c r="CH39" s="3"/>
      <c r="CI39" s="3"/>
      <c r="CJ39" s="3"/>
      <c r="CK39" s="3"/>
      <c r="CL39" s="3"/>
      <c r="CM39" s="3"/>
      <c r="CN39" s="3"/>
      <c r="CO39" s="3"/>
      <c r="CP39" s="3"/>
      <c r="CQ39" s="3"/>
      <c r="CS39" s="1"/>
      <c r="CT39" s="10" t="s">
        <v>240</v>
      </c>
      <c r="CU39" s="3"/>
      <c r="CV39" s="3"/>
      <c r="CW39" s="3"/>
      <c r="CX39" s="3"/>
      <c r="CY39" s="3"/>
      <c r="CZ39" s="3"/>
      <c r="DA39" s="3"/>
      <c r="DB39" s="3"/>
      <c r="DC39" s="3"/>
      <c r="DD39" s="3"/>
      <c r="DE39" s="3"/>
      <c r="DF39" s="3"/>
      <c r="DG39" s="3"/>
      <c r="DH39" s="3"/>
      <c r="DI39" s="3"/>
      <c r="DJ39" s="3"/>
      <c r="DK39" s="3"/>
      <c r="DL39" s="3"/>
      <c r="DM39" s="3"/>
      <c r="DN39" s="3"/>
      <c r="DO39" s="3"/>
      <c r="DQ39" s="1"/>
      <c r="DR39" s="10" t="s">
        <v>240</v>
      </c>
      <c r="DS39" s="3"/>
      <c r="DT39" s="3"/>
      <c r="DU39" s="3"/>
      <c r="DV39" s="3"/>
      <c r="DW39" s="3"/>
      <c r="DX39" s="3"/>
      <c r="DY39" s="3"/>
      <c r="DZ39" s="3"/>
      <c r="EA39" s="3"/>
      <c r="EB39" s="3"/>
      <c r="EC39" s="3"/>
      <c r="ED39" s="3"/>
      <c r="EE39" s="3"/>
      <c r="EF39" s="3"/>
      <c r="EG39" s="3"/>
      <c r="EH39" s="3"/>
      <c r="EI39" s="3"/>
      <c r="EJ39" s="3"/>
      <c r="EK39" s="3"/>
      <c r="EL39" s="3"/>
      <c r="EM39" s="3"/>
      <c r="EO39" s="1"/>
      <c r="EP39" s="10" t="s">
        <v>240</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228</v>
      </c>
      <c r="C40" s="13" t="s">
        <v>241</v>
      </c>
      <c r="D40" s="13" t="s">
        <v>241</v>
      </c>
      <c r="E40" s="13" t="s">
        <v>241</v>
      </c>
      <c r="F40" s="13" t="s">
        <v>241</v>
      </c>
      <c r="G40" s="13" t="s">
        <v>241</v>
      </c>
      <c r="H40" s="13" t="s">
        <v>241</v>
      </c>
      <c r="I40" s="13" t="s">
        <v>241</v>
      </c>
      <c r="J40" s="13" t="s">
        <v>241</v>
      </c>
      <c r="K40" s="13" t="s">
        <v>241</v>
      </c>
      <c r="L40" s="13" t="s">
        <v>241</v>
      </c>
      <c r="M40" s="13" t="s">
        <v>241</v>
      </c>
      <c r="N40" s="13" t="s">
        <v>241</v>
      </c>
      <c r="O40" s="13" t="s">
        <v>241</v>
      </c>
      <c r="P40" s="13" t="s">
        <v>241</v>
      </c>
      <c r="Q40" s="13" t="s">
        <v>241</v>
      </c>
      <c r="R40" s="13" t="s">
        <v>241</v>
      </c>
      <c r="S40" s="13" t="s">
        <v>241</v>
      </c>
      <c r="T40" s="13" t="s">
        <v>241</v>
      </c>
      <c r="U40" s="13" t="s">
        <v>241</v>
      </c>
      <c r="V40" s="13" t="s">
        <v>241</v>
      </c>
      <c r="W40" s="13" t="s">
        <v>241</v>
      </c>
      <c r="Y40" s="1"/>
      <c r="Z40" s="11" t="s">
        <v>228</v>
      </c>
      <c r="AA40" s="13" t="s">
        <v>241</v>
      </c>
      <c r="AB40" s="13" t="s">
        <v>241</v>
      </c>
      <c r="AC40" s="13" t="s">
        <v>241</v>
      </c>
      <c r="AD40" s="13" t="s">
        <v>241</v>
      </c>
      <c r="AE40" s="13" t="s">
        <v>241</v>
      </c>
      <c r="AF40" s="13" t="s">
        <v>241</v>
      </c>
      <c r="AG40" s="13" t="s">
        <v>241</v>
      </c>
      <c r="AH40" s="13" t="s">
        <v>241</v>
      </c>
      <c r="AI40" s="13" t="s">
        <v>241</v>
      </c>
      <c r="AJ40" s="13" t="s">
        <v>241</v>
      </c>
      <c r="AK40" s="13" t="s">
        <v>241</v>
      </c>
      <c r="AL40" s="13" t="s">
        <v>241</v>
      </c>
      <c r="AM40" s="13" t="s">
        <v>241</v>
      </c>
      <c r="AN40" s="13" t="s">
        <v>241</v>
      </c>
      <c r="AO40" s="13" t="s">
        <v>241</v>
      </c>
      <c r="AP40" s="13" t="s">
        <v>241</v>
      </c>
      <c r="AQ40" s="13" t="s">
        <v>241</v>
      </c>
      <c r="AR40" s="13" t="s">
        <v>241</v>
      </c>
      <c r="AS40" s="13" t="s">
        <v>241</v>
      </c>
      <c r="AT40" s="13" t="s">
        <v>241</v>
      </c>
      <c r="AU40" s="13" t="s">
        <v>241</v>
      </c>
      <c r="AW40" s="1"/>
      <c r="AX40" s="11" t="s">
        <v>228</v>
      </c>
      <c r="AY40" s="13" t="s">
        <v>241</v>
      </c>
      <c r="AZ40" s="13" t="s">
        <v>241</v>
      </c>
      <c r="BA40" s="13" t="s">
        <v>241</v>
      </c>
      <c r="BB40" s="13" t="s">
        <v>241</v>
      </c>
      <c r="BC40" s="13" t="s">
        <v>241</v>
      </c>
      <c r="BD40" s="13" t="s">
        <v>241</v>
      </c>
      <c r="BE40" s="13" t="s">
        <v>241</v>
      </c>
      <c r="BF40" s="13" t="s">
        <v>241</v>
      </c>
      <c r="BG40" s="13" t="s">
        <v>241</v>
      </c>
      <c r="BH40" s="13" t="s">
        <v>241</v>
      </c>
      <c r="BI40" s="13" t="s">
        <v>241</v>
      </c>
      <c r="BJ40" s="13" t="s">
        <v>241</v>
      </c>
      <c r="BK40" s="13" t="s">
        <v>241</v>
      </c>
      <c r="BL40" s="13" t="s">
        <v>241</v>
      </c>
      <c r="BM40" s="13" t="s">
        <v>241</v>
      </c>
      <c r="BN40" s="13" t="s">
        <v>241</v>
      </c>
      <c r="BO40" s="13" t="s">
        <v>241</v>
      </c>
      <c r="BP40" s="13" t="s">
        <v>241</v>
      </c>
      <c r="BQ40" s="13" t="s">
        <v>241</v>
      </c>
      <c r="BR40" s="13" t="s">
        <v>241</v>
      </c>
      <c r="BS40" s="13" t="s">
        <v>241</v>
      </c>
      <c r="BU40" s="1"/>
      <c r="BV40" s="11" t="s">
        <v>228</v>
      </c>
      <c r="BW40" s="13" t="s">
        <v>241</v>
      </c>
      <c r="BX40" s="13" t="s">
        <v>241</v>
      </c>
      <c r="BY40" s="13" t="s">
        <v>241</v>
      </c>
      <c r="BZ40" s="13" t="s">
        <v>241</v>
      </c>
      <c r="CA40" s="13" t="s">
        <v>241</v>
      </c>
      <c r="CB40" s="13" t="s">
        <v>241</v>
      </c>
      <c r="CC40" s="13" t="s">
        <v>241</v>
      </c>
      <c r="CD40" s="13" t="s">
        <v>241</v>
      </c>
      <c r="CE40" s="13" t="s">
        <v>241</v>
      </c>
      <c r="CF40" s="13" t="s">
        <v>241</v>
      </c>
      <c r="CG40" s="13" t="s">
        <v>241</v>
      </c>
      <c r="CH40" s="13" t="s">
        <v>241</v>
      </c>
      <c r="CI40" s="13" t="s">
        <v>241</v>
      </c>
      <c r="CJ40" s="13" t="s">
        <v>241</v>
      </c>
      <c r="CK40" s="13" t="s">
        <v>241</v>
      </c>
      <c r="CL40" s="13" t="s">
        <v>241</v>
      </c>
      <c r="CM40" s="13" t="s">
        <v>241</v>
      </c>
      <c r="CN40" s="13" t="s">
        <v>241</v>
      </c>
      <c r="CO40" s="13" t="s">
        <v>241</v>
      </c>
      <c r="CP40" s="13" t="s">
        <v>241</v>
      </c>
      <c r="CQ40" s="13" t="s">
        <v>241</v>
      </c>
      <c r="CS40" s="1"/>
      <c r="CT40" s="11" t="s">
        <v>228</v>
      </c>
      <c r="CU40" s="13" t="s">
        <v>241</v>
      </c>
      <c r="CV40" s="13" t="s">
        <v>241</v>
      </c>
      <c r="CW40" s="13" t="s">
        <v>241</v>
      </c>
      <c r="CX40" s="13" t="s">
        <v>241</v>
      </c>
      <c r="CY40" s="13" t="s">
        <v>241</v>
      </c>
      <c r="CZ40" s="13" t="s">
        <v>241</v>
      </c>
      <c r="DA40" s="13" t="s">
        <v>241</v>
      </c>
      <c r="DB40" s="13" t="s">
        <v>241</v>
      </c>
      <c r="DC40" s="13" t="s">
        <v>241</v>
      </c>
      <c r="DD40" s="13" t="s">
        <v>241</v>
      </c>
      <c r="DE40" s="13" t="s">
        <v>241</v>
      </c>
      <c r="DF40" s="13" t="s">
        <v>241</v>
      </c>
      <c r="DG40" s="13" t="s">
        <v>241</v>
      </c>
      <c r="DH40" s="13" t="s">
        <v>241</v>
      </c>
      <c r="DI40" s="13" t="s">
        <v>241</v>
      </c>
      <c r="DJ40" s="13" t="s">
        <v>241</v>
      </c>
      <c r="DK40" s="13" t="s">
        <v>241</v>
      </c>
      <c r="DL40" s="13" t="s">
        <v>241</v>
      </c>
      <c r="DM40" s="13" t="s">
        <v>241</v>
      </c>
      <c r="DN40" s="13" t="s">
        <v>241</v>
      </c>
      <c r="DO40" s="13" t="s">
        <v>241</v>
      </c>
      <c r="DQ40" s="1"/>
      <c r="DR40" s="11" t="s">
        <v>228</v>
      </c>
      <c r="DS40" s="13" t="s">
        <v>241</v>
      </c>
      <c r="DT40" s="13" t="s">
        <v>241</v>
      </c>
      <c r="DU40" s="13" t="s">
        <v>241</v>
      </c>
      <c r="DV40" s="13" t="s">
        <v>241</v>
      </c>
      <c r="DW40" s="13" t="s">
        <v>241</v>
      </c>
      <c r="DX40" s="13" t="s">
        <v>241</v>
      </c>
      <c r="DY40" s="13" t="s">
        <v>241</v>
      </c>
      <c r="DZ40" s="13" t="s">
        <v>241</v>
      </c>
      <c r="EA40" s="13" t="s">
        <v>241</v>
      </c>
      <c r="EB40" s="13" t="s">
        <v>241</v>
      </c>
      <c r="EC40" s="13" t="s">
        <v>241</v>
      </c>
      <c r="ED40" s="13" t="s">
        <v>241</v>
      </c>
      <c r="EE40" s="13" t="s">
        <v>241</v>
      </c>
      <c r="EF40" s="13" t="s">
        <v>241</v>
      </c>
      <c r="EG40" s="13" t="s">
        <v>241</v>
      </c>
      <c r="EH40" s="13" t="s">
        <v>241</v>
      </c>
      <c r="EI40" s="13" t="s">
        <v>241</v>
      </c>
      <c r="EJ40" s="13" t="s">
        <v>241</v>
      </c>
      <c r="EK40" s="13" t="s">
        <v>241</v>
      </c>
      <c r="EL40" s="13" t="s">
        <v>241</v>
      </c>
      <c r="EM40" s="13" t="s">
        <v>241</v>
      </c>
      <c r="EO40" s="1"/>
      <c r="EP40" s="11" t="s">
        <v>228</v>
      </c>
      <c r="EQ40" s="13" t="s">
        <v>241</v>
      </c>
      <c r="ER40" s="13" t="s">
        <v>241</v>
      </c>
      <c r="ES40" s="13" t="s">
        <v>241</v>
      </c>
      <c r="ET40" s="13" t="s">
        <v>241</v>
      </c>
      <c r="EU40" s="13" t="s">
        <v>241</v>
      </c>
      <c r="EV40" s="13" t="s">
        <v>241</v>
      </c>
      <c r="EW40" s="13" t="s">
        <v>241</v>
      </c>
      <c r="EX40" s="13" t="s">
        <v>241</v>
      </c>
      <c r="EY40" s="13" t="s">
        <v>241</v>
      </c>
      <c r="EZ40" s="13" t="s">
        <v>241</v>
      </c>
      <c r="FA40" s="13" t="s">
        <v>241</v>
      </c>
      <c r="FB40" s="13" t="s">
        <v>241</v>
      </c>
      <c r="FC40" s="13" t="s">
        <v>241</v>
      </c>
      <c r="FD40" s="13" t="s">
        <v>241</v>
      </c>
      <c r="FE40" s="13" t="s">
        <v>241</v>
      </c>
      <c r="FF40" s="13" t="s">
        <v>241</v>
      </c>
      <c r="FG40" s="13" t="s">
        <v>241</v>
      </c>
      <c r="FH40" s="13" t="s">
        <v>241</v>
      </c>
      <c r="FI40" s="13" t="s">
        <v>241</v>
      </c>
      <c r="FJ40" s="13" t="s">
        <v>241</v>
      </c>
      <c r="FK40" s="13" t="s">
        <v>241</v>
      </c>
    </row>
    <row r="41" ht="14.5" spans="1:170">
      <c r="A41" s="1"/>
      <c r="B41" s="11" t="s">
        <v>229</v>
      </c>
      <c r="C41" s="3" t="s">
        <v>126</v>
      </c>
      <c r="D41" s="3" t="s">
        <v>126</v>
      </c>
      <c r="E41" s="3" t="s">
        <v>126</v>
      </c>
      <c r="F41" s="3" t="s">
        <v>126</v>
      </c>
      <c r="G41" s="3" t="s">
        <v>126</v>
      </c>
      <c r="H41" s="3" t="s">
        <v>126</v>
      </c>
      <c r="I41" s="3" t="s">
        <v>126</v>
      </c>
      <c r="J41" s="3" t="s">
        <v>126</v>
      </c>
      <c r="K41" s="3" t="s">
        <v>126</v>
      </c>
      <c r="L41" s="3" t="s">
        <v>126</v>
      </c>
      <c r="M41" s="3" t="s">
        <v>126</v>
      </c>
      <c r="N41" s="3" t="s">
        <v>126</v>
      </c>
      <c r="O41" s="3" t="s">
        <v>126</v>
      </c>
      <c r="P41" s="3" t="s">
        <v>126</v>
      </c>
      <c r="Q41" s="3" t="s">
        <v>126</v>
      </c>
      <c r="R41" s="3" t="s">
        <v>126</v>
      </c>
      <c r="S41" s="3" t="s">
        <v>126</v>
      </c>
      <c r="T41" s="3" t="s">
        <v>126</v>
      </c>
      <c r="U41" s="3" t="s">
        <v>126</v>
      </c>
      <c r="V41" s="3" t="s">
        <v>126</v>
      </c>
      <c r="W41" s="3" t="s">
        <v>126</v>
      </c>
      <c r="X41" s="16" t="str">
        <f t="shared" ref="X41:X49" si="0">W16</f>
        <v>X</v>
      </c>
      <c r="Y41" s="17"/>
      <c r="Z41" s="11" t="s">
        <v>229</v>
      </c>
      <c r="AA41" s="3">
        <v>1.3</v>
      </c>
      <c r="AB41" s="3">
        <v>0.8</v>
      </c>
      <c r="AC41" s="3">
        <v>1</v>
      </c>
      <c r="AD41" s="3">
        <v>0.6</v>
      </c>
      <c r="AE41" s="3">
        <v>0.5</v>
      </c>
      <c r="AF41" s="3">
        <v>0.4</v>
      </c>
      <c r="AG41" s="3">
        <v>0.7</v>
      </c>
      <c r="AH41" s="3">
        <v>0.7</v>
      </c>
      <c r="AI41" s="3">
        <v>0.9</v>
      </c>
      <c r="AJ41" s="3">
        <v>1</v>
      </c>
      <c r="AK41" s="3">
        <v>1</v>
      </c>
      <c r="AL41" s="3">
        <v>1</v>
      </c>
      <c r="AM41" s="3">
        <v>0.9</v>
      </c>
      <c r="AN41" s="3">
        <v>1.1</v>
      </c>
      <c r="AO41" s="3" t="s">
        <v>126</v>
      </c>
      <c r="AP41" s="3" t="s">
        <v>126</v>
      </c>
      <c r="AQ41" s="3">
        <v>1</v>
      </c>
      <c r="AR41" s="3">
        <v>1.1</v>
      </c>
      <c r="AS41" s="3">
        <v>1.3</v>
      </c>
      <c r="AT41" s="3">
        <v>1.3</v>
      </c>
      <c r="AU41" s="3">
        <v>1.3</v>
      </c>
      <c r="AV41" s="16">
        <f t="shared" ref="AV41:AV49" si="1">AU16</f>
        <v>26.3</v>
      </c>
      <c r="AW41" s="17">
        <f>AU41*1000/AV41</f>
        <v>49.4296577946768</v>
      </c>
      <c r="AX41" s="11" t="s">
        <v>229</v>
      </c>
      <c r="AY41" s="3">
        <v>2.3</v>
      </c>
      <c r="AZ41" s="3">
        <v>1.9</v>
      </c>
      <c r="BA41" s="3">
        <v>2.1</v>
      </c>
      <c r="BB41" s="3">
        <v>1.8</v>
      </c>
      <c r="BC41" s="3">
        <v>1.7</v>
      </c>
      <c r="BD41" s="3">
        <v>1.5</v>
      </c>
      <c r="BE41" s="3">
        <v>1.3</v>
      </c>
      <c r="BF41" s="3">
        <v>1.3</v>
      </c>
      <c r="BG41" s="3">
        <v>1.1</v>
      </c>
      <c r="BH41" s="3">
        <v>1.3</v>
      </c>
      <c r="BI41" s="3" t="s">
        <v>126</v>
      </c>
      <c r="BJ41" s="3" t="s">
        <v>126</v>
      </c>
      <c r="BK41" s="3">
        <v>0.8</v>
      </c>
      <c r="BL41" s="3">
        <v>0.9</v>
      </c>
      <c r="BM41" s="3" t="s">
        <v>126</v>
      </c>
      <c r="BN41" s="3" t="s">
        <v>126</v>
      </c>
      <c r="BO41" s="3" t="s">
        <v>126</v>
      </c>
      <c r="BP41" s="3" t="s">
        <v>126</v>
      </c>
      <c r="BQ41" s="3">
        <v>0.9</v>
      </c>
      <c r="BR41" s="3">
        <v>1</v>
      </c>
      <c r="BS41" s="3">
        <v>0.9</v>
      </c>
      <c r="BT41" s="16">
        <f t="shared" ref="BT41:BT49" si="2">BS16</f>
        <v>18.7</v>
      </c>
      <c r="BU41" s="17">
        <f>BS41*1000/BT41</f>
        <v>48.1283422459893</v>
      </c>
      <c r="BV41" s="11" t="s">
        <v>229</v>
      </c>
      <c r="BW41" s="3">
        <v>0</v>
      </c>
      <c r="BX41" s="3">
        <v>0</v>
      </c>
      <c r="BY41" s="3">
        <v>0</v>
      </c>
      <c r="BZ41" s="3">
        <v>0</v>
      </c>
      <c r="CA41" s="3">
        <v>0</v>
      </c>
      <c r="CB41" s="3">
        <v>0</v>
      </c>
      <c r="CC41" s="3" t="s">
        <v>126</v>
      </c>
      <c r="CD41" s="3" t="s">
        <v>126</v>
      </c>
      <c r="CE41" s="3" t="s">
        <v>126</v>
      </c>
      <c r="CF41" s="3" t="s">
        <v>126</v>
      </c>
      <c r="CG41" s="3">
        <v>0</v>
      </c>
      <c r="CH41" s="3">
        <v>0</v>
      </c>
      <c r="CI41" s="3">
        <v>0</v>
      </c>
      <c r="CJ41" s="3">
        <v>0</v>
      </c>
      <c r="CK41" s="3">
        <v>0</v>
      </c>
      <c r="CL41" s="3">
        <v>0</v>
      </c>
      <c r="CM41" s="3">
        <v>0</v>
      </c>
      <c r="CN41" s="3">
        <v>0</v>
      </c>
      <c r="CO41" s="3">
        <v>0</v>
      </c>
      <c r="CP41" s="3">
        <v>0</v>
      </c>
      <c r="CQ41" s="3">
        <v>0</v>
      </c>
      <c r="CR41" s="16">
        <f t="shared" ref="CR41:CR49" si="3">CQ16</f>
        <v>0.2</v>
      </c>
      <c r="CS41" s="17"/>
      <c r="CT41" s="11" t="s">
        <v>229</v>
      </c>
      <c r="CU41" s="3" t="s">
        <v>126</v>
      </c>
      <c r="CV41" s="3" t="s">
        <v>126</v>
      </c>
      <c r="CW41" s="3" t="s">
        <v>126</v>
      </c>
      <c r="CX41" s="3" t="s">
        <v>126</v>
      </c>
      <c r="CY41" s="3" t="s">
        <v>126</v>
      </c>
      <c r="CZ41" s="3" t="s">
        <v>126</v>
      </c>
      <c r="DA41" s="3" t="s">
        <v>126</v>
      </c>
      <c r="DB41" s="3" t="s">
        <v>126</v>
      </c>
      <c r="DC41" s="3" t="s">
        <v>126</v>
      </c>
      <c r="DD41" s="3" t="s">
        <v>126</v>
      </c>
      <c r="DE41" s="3" t="s">
        <v>126</v>
      </c>
      <c r="DF41" s="3" t="s">
        <v>126</v>
      </c>
      <c r="DG41" s="3" t="s">
        <v>126</v>
      </c>
      <c r="DH41" s="3" t="s">
        <v>126</v>
      </c>
      <c r="DI41" s="3" t="s">
        <v>126</v>
      </c>
      <c r="DJ41" s="3" t="s">
        <v>126</v>
      </c>
      <c r="DK41" s="3" t="s">
        <v>126</v>
      </c>
      <c r="DL41" s="3" t="s">
        <v>126</v>
      </c>
      <c r="DM41" s="3" t="s">
        <v>126</v>
      </c>
      <c r="DN41" s="3" t="s">
        <v>126</v>
      </c>
      <c r="DO41" s="3" t="s">
        <v>126</v>
      </c>
      <c r="DP41" s="16" t="str">
        <f t="shared" ref="DP41:DP49" si="4">DO16</f>
        <v>X</v>
      </c>
      <c r="DQ41" s="17"/>
      <c r="DR41" s="11" t="s">
        <v>229</v>
      </c>
      <c r="DS41" s="3">
        <v>0.7</v>
      </c>
      <c r="DT41" s="3">
        <v>0.6</v>
      </c>
      <c r="DU41" s="3">
        <v>0.7</v>
      </c>
      <c r="DV41" s="3">
        <v>0.6</v>
      </c>
      <c r="DW41" s="3">
        <v>0.7</v>
      </c>
      <c r="DX41" s="3">
        <v>0.6</v>
      </c>
      <c r="DY41" s="3">
        <v>0.5</v>
      </c>
      <c r="DZ41" s="3">
        <v>0.5</v>
      </c>
      <c r="EA41" s="3">
        <v>0.4</v>
      </c>
      <c r="EB41" s="3">
        <v>0.4</v>
      </c>
      <c r="EC41" s="3" t="s">
        <v>126</v>
      </c>
      <c r="ED41" s="3" t="s">
        <v>126</v>
      </c>
      <c r="EE41" s="3" t="s">
        <v>126</v>
      </c>
      <c r="EF41" s="3">
        <v>0.5</v>
      </c>
      <c r="EG41" s="3" t="s">
        <v>126</v>
      </c>
      <c r="EH41" s="3" t="s">
        <v>126</v>
      </c>
      <c r="EI41" s="3" t="s">
        <v>126</v>
      </c>
      <c r="EJ41" s="3">
        <v>0.5</v>
      </c>
      <c r="EK41" s="3">
        <v>0.8</v>
      </c>
      <c r="EL41" s="3">
        <v>0.7</v>
      </c>
      <c r="EM41" s="3">
        <v>0.6</v>
      </c>
      <c r="EN41" s="16">
        <f t="shared" ref="EN41:EN49" si="5">EM16</f>
        <v>12.4</v>
      </c>
      <c r="EO41" s="17">
        <f>EM41*1000/EN41</f>
        <v>48.3870967741935</v>
      </c>
      <c r="EP41" s="11" t="s">
        <v>229</v>
      </c>
      <c r="EQ41" s="3">
        <v>2.2</v>
      </c>
      <c r="ER41" s="3">
        <v>1.8</v>
      </c>
      <c r="ES41" s="3">
        <v>1.9</v>
      </c>
      <c r="ET41" s="3">
        <v>1.5</v>
      </c>
      <c r="EU41" s="3">
        <v>1.5</v>
      </c>
      <c r="EV41" s="3">
        <v>1.2</v>
      </c>
      <c r="EW41" s="3">
        <v>1.1</v>
      </c>
      <c r="EX41" s="3">
        <v>1.1</v>
      </c>
      <c r="EY41" s="3">
        <v>1</v>
      </c>
      <c r="EZ41" s="3">
        <v>1</v>
      </c>
      <c r="FA41" s="3">
        <v>0.9</v>
      </c>
      <c r="FB41" s="3">
        <v>0.9</v>
      </c>
      <c r="FC41" s="3">
        <v>1.1</v>
      </c>
      <c r="FD41" s="3">
        <v>0.9</v>
      </c>
      <c r="FE41" s="3" t="s">
        <v>126</v>
      </c>
      <c r="FF41" s="3" t="s">
        <v>126</v>
      </c>
      <c r="FG41" s="3">
        <v>1.3</v>
      </c>
      <c r="FH41" s="3">
        <v>1.3</v>
      </c>
      <c r="FI41" s="3">
        <v>1.4</v>
      </c>
      <c r="FJ41" s="3">
        <v>1.4</v>
      </c>
      <c r="FK41" s="3">
        <v>1.3</v>
      </c>
      <c r="FL41" s="16">
        <f t="shared" ref="FL41:FL49" si="6">FK16</f>
        <v>26.3</v>
      </c>
      <c r="FM41" s="17">
        <f>FK41*1000/FL41</f>
        <v>49.4296577946768</v>
      </c>
      <c r="FN41">
        <f t="shared" ref="FN41:FN43" si="7">AVERAGE(Y41,AW41,BU41,CS41,DQ41,EO41,FM41)</f>
        <v>48.8436886523841</v>
      </c>
    </row>
    <row r="42" ht="14.5" spans="1:169">
      <c r="A42" s="1"/>
      <c r="B42" s="11" t="s">
        <v>230</v>
      </c>
      <c r="C42" s="3" t="s">
        <v>126</v>
      </c>
      <c r="D42" s="3" t="s">
        <v>126</v>
      </c>
      <c r="E42" s="3" t="s">
        <v>126</v>
      </c>
      <c r="F42" s="3" t="s">
        <v>126</v>
      </c>
      <c r="G42" s="3" t="s">
        <v>126</v>
      </c>
      <c r="H42" s="3" t="s">
        <v>126</v>
      </c>
      <c r="I42" s="3" t="s">
        <v>126</v>
      </c>
      <c r="J42" s="3" t="s">
        <v>126</v>
      </c>
      <c r="K42" s="3" t="s">
        <v>126</v>
      </c>
      <c r="L42" s="3" t="s">
        <v>126</v>
      </c>
      <c r="M42" s="3" t="s">
        <v>126</v>
      </c>
      <c r="N42" s="3" t="s">
        <v>126</v>
      </c>
      <c r="O42" s="3" t="s">
        <v>126</v>
      </c>
      <c r="P42" s="3" t="s">
        <v>126</v>
      </c>
      <c r="Q42" s="3" t="s">
        <v>126</v>
      </c>
      <c r="R42" s="3" t="s">
        <v>126</v>
      </c>
      <c r="S42" s="3">
        <v>0</v>
      </c>
      <c r="T42" s="3" t="s">
        <v>126</v>
      </c>
      <c r="U42" s="3" t="s">
        <v>126</v>
      </c>
      <c r="V42" s="3" t="s">
        <v>126</v>
      </c>
      <c r="W42" s="3" t="s">
        <v>126</v>
      </c>
      <c r="X42" s="16" t="str">
        <f t="shared" si="0"/>
        <v>X</v>
      </c>
      <c r="Y42" s="17"/>
      <c r="Z42" s="11" t="s">
        <v>230</v>
      </c>
      <c r="AA42" s="3" t="s">
        <v>126</v>
      </c>
      <c r="AB42" s="3" t="s">
        <v>126</v>
      </c>
      <c r="AC42" s="3" t="s">
        <v>126</v>
      </c>
      <c r="AD42" s="3" t="s">
        <v>126</v>
      </c>
      <c r="AE42" s="3" t="s">
        <v>126</v>
      </c>
      <c r="AF42" s="3" t="s">
        <v>126</v>
      </c>
      <c r="AG42" s="3" t="s">
        <v>126</v>
      </c>
      <c r="AH42" s="3" t="s">
        <v>126</v>
      </c>
      <c r="AI42" s="3" t="s">
        <v>126</v>
      </c>
      <c r="AJ42" s="3" t="s">
        <v>126</v>
      </c>
      <c r="AK42" s="3" t="s">
        <v>126</v>
      </c>
      <c r="AL42" s="3" t="s">
        <v>126</v>
      </c>
      <c r="AM42" s="3" t="s">
        <v>126</v>
      </c>
      <c r="AN42" s="3" t="s">
        <v>126</v>
      </c>
      <c r="AO42" s="3">
        <v>0</v>
      </c>
      <c r="AP42" s="3" t="s">
        <v>126</v>
      </c>
      <c r="AQ42" s="3" t="s">
        <v>126</v>
      </c>
      <c r="AR42" s="3" t="s">
        <v>126</v>
      </c>
      <c r="AS42" s="3" t="s">
        <v>126</v>
      </c>
      <c r="AT42" s="3">
        <v>0</v>
      </c>
      <c r="AU42" s="3">
        <v>0</v>
      </c>
      <c r="AV42" s="16">
        <f t="shared" si="1"/>
        <v>0.3</v>
      </c>
      <c r="AW42" s="17"/>
      <c r="AX42" s="11" t="s">
        <v>230</v>
      </c>
      <c r="AY42" s="3" t="s">
        <v>126</v>
      </c>
      <c r="AZ42" s="3" t="s">
        <v>126</v>
      </c>
      <c r="BA42" s="3" t="s">
        <v>126</v>
      </c>
      <c r="BB42" s="3" t="s">
        <v>126</v>
      </c>
      <c r="BC42" s="3" t="s">
        <v>126</v>
      </c>
      <c r="BD42" s="3" t="s">
        <v>126</v>
      </c>
      <c r="BE42" s="3" t="s">
        <v>126</v>
      </c>
      <c r="BF42" s="3" t="s">
        <v>126</v>
      </c>
      <c r="BG42" s="3" t="s">
        <v>126</v>
      </c>
      <c r="BH42" s="3" t="s">
        <v>126</v>
      </c>
      <c r="BI42" s="3" t="s">
        <v>126</v>
      </c>
      <c r="BJ42" s="3" t="s">
        <v>126</v>
      </c>
      <c r="BK42" s="3" t="s">
        <v>126</v>
      </c>
      <c r="BL42" s="3" t="s">
        <v>126</v>
      </c>
      <c r="BM42" s="3" t="s">
        <v>126</v>
      </c>
      <c r="BN42" s="3" t="s">
        <v>126</v>
      </c>
      <c r="BO42" s="3" t="s">
        <v>126</v>
      </c>
      <c r="BP42" s="3" t="s">
        <v>126</v>
      </c>
      <c r="BQ42" s="3" t="s">
        <v>126</v>
      </c>
      <c r="BR42" s="3">
        <v>0</v>
      </c>
      <c r="BS42" s="3">
        <v>0</v>
      </c>
      <c r="BT42" s="16">
        <f t="shared" si="2"/>
        <v>0.2</v>
      </c>
      <c r="BU42" s="17"/>
      <c r="BV42" s="11" t="s">
        <v>230</v>
      </c>
      <c r="BW42" s="3" t="s">
        <v>126</v>
      </c>
      <c r="BX42" s="3" t="s">
        <v>126</v>
      </c>
      <c r="BY42" s="3" t="s">
        <v>126</v>
      </c>
      <c r="BZ42" s="3" t="s">
        <v>126</v>
      </c>
      <c r="CA42" s="3" t="s">
        <v>126</v>
      </c>
      <c r="CB42" s="3" t="s">
        <v>126</v>
      </c>
      <c r="CC42" s="3" t="s">
        <v>126</v>
      </c>
      <c r="CD42" s="3" t="s">
        <v>126</v>
      </c>
      <c r="CE42" s="3" t="s">
        <v>126</v>
      </c>
      <c r="CF42" s="3" t="s">
        <v>126</v>
      </c>
      <c r="CG42" s="3" t="s">
        <v>126</v>
      </c>
      <c r="CH42" s="3">
        <v>0</v>
      </c>
      <c r="CI42" s="3" t="s">
        <v>126</v>
      </c>
      <c r="CJ42" s="3" t="s">
        <v>126</v>
      </c>
      <c r="CK42" s="3" t="s">
        <v>126</v>
      </c>
      <c r="CL42" s="3" t="s">
        <v>126</v>
      </c>
      <c r="CM42" s="3" t="s">
        <v>126</v>
      </c>
      <c r="CN42" s="3" t="s">
        <v>126</v>
      </c>
      <c r="CO42" s="3">
        <v>0</v>
      </c>
      <c r="CP42" s="3">
        <v>0</v>
      </c>
      <c r="CQ42" s="3">
        <v>0</v>
      </c>
      <c r="CR42" s="16">
        <f t="shared" si="3"/>
        <v>0</v>
      </c>
      <c r="CS42" s="17"/>
      <c r="CT42" s="11" t="s">
        <v>230</v>
      </c>
      <c r="CU42" s="3">
        <v>0</v>
      </c>
      <c r="CV42" s="3">
        <v>0</v>
      </c>
      <c r="CW42" s="3" t="s">
        <v>126</v>
      </c>
      <c r="CX42" s="3" t="s">
        <v>126</v>
      </c>
      <c r="CY42" s="3" t="s">
        <v>126</v>
      </c>
      <c r="CZ42" s="3" t="s">
        <v>126</v>
      </c>
      <c r="DA42" s="3">
        <v>0</v>
      </c>
      <c r="DB42" s="3">
        <v>0</v>
      </c>
      <c r="DC42" s="3">
        <v>0</v>
      </c>
      <c r="DD42" s="3">
        <v>0</v>
      </c>
      <c r="DE42" s="3">
        <v>0</v>
      </c>
      <c r="DF42" s="3">
        <v>0</v>
      </c>
      <c r="DG42" s="3" t="s">
        <v>126</v>
      </c>
      <c r="DH42" s="3" t="s">
        <v>126</v>
      </c>
      <c r="DI42" s="3" t="s">
        <v>126</v>
      </c>
      <c r="DJ42" s="3">
        <v>0</v>
      </c>
      <c r="DK42" s="3">
        <v>0</v>
      </c>
      <c r="DL42" s="3">
        <v>0</v>
      </c>
      <c r="DM42" s="3" t="s">
        <v>126</v>
      </c>
      <c r="DN42" s="3" t="s">
        <v>126</v>
      </c>
      <c r="DO42" s="3" t="s">
        <v>126</v>
      </c>
      <c r="DP42" s="16" t="str">
        <f t="shared" si="4"/>
        <v>X</v>
      </c>
      <c r="DQ42" s="17"/>
      <c r="DR42" s="11" t="s">
        <v>230</v>
      </c>
      <c r="DS42" s="3" t="s">
        <v>126</v>
      </c>
      <c r="DT42" s="3" t="s">
        <v>126</v>
      </c>
      <c r="DU42" s="3" t="s">
        <v>126</v>
      </c>
      <c r="DV42" s="3" t="s">
        <v>126</v>
      </c>
      <c r="DW42" s="3" t="s">
        <v>126</v>
      </c>
      <c r="DX42" s="3" t="s">
        <v>126</v>
      </c>
      <c r="DY42" s="3" t="s">
        <v>126</v>
      </c>
      <c r="DZ42" s="3" t="s">
        <v>126</v>
      </c>
      <c r="EA42" s="3" t="s">
        <v>126</v>
      </c>
      <c r="EB42" s="3" t="s">
        <v>126</v>
      </c>
      <c r="EC42" s="3" t="s">
        <v>126</v>
      </c>
      <c r="ED42" s="3" t="s">
        <v>126</v>
      </c>
      <c r="EE42" s="3" t="s">
        <v>126</v>
      </c>
      <c r="EF42" s="3" t="s">
        <v>126</v>
      </c>
      <c r="EG42" s="3" t="s">
        <v>126</v>
      </c>
      <c r="EH42" s="3" t="s">
        <v>126</v>
      </c>
      <c r="EI42" s="3" t="s">
        <v>126</v>
      </c>
      <c r="EJ42" s="3" t="s">
        <v>126</v>
      </c>
      <c r="EK42" s="3">
        <v>0</v>
      </c>
      <c r="EL42" s="3">
        <v>0</v>
      </c>
      <c r="EM42" s="3">
        <v>0</v>
      </c>
      <c r="EN42" s="16">
        <f t="shared" si="5"/>
        <v>0.1</v>
      </c>
      <c r="EO42" s="17"/>
      <c r="EP42" s="11" t="s">
        <v>230</v>
      </c>
      <c r="EQ42" s="3" t="s">
        <v>126</v>
      </c>
      <c r="ER42" s="3" t="s">
        <v>126</v>
      </c>
      <c r="ES42" s="3" t="s">
        <v>126</v>
      </c>
      <c r="ET42" s="3" t="s">
        <v>126</v>
      </c>
      <c r="EU42" s="3" t="s">
        <v>126</v>
      </c>
      <c r="EV42" s="3" t="s">
        <v>126</v>
      </c>
      <c r="EW42" s="3" t="s">
        <v>126</v>
      </c>
      <c r="EX42" s="3" t="s">
        <v>126</v>
      </c>
      <c r="EY42" s="3" t="s">
        <v>126</v>
      </c>
      <c r="EZ42" s="3" t="s">
        <v>126</v>
      </c>
      <c r="FA42" s="3" t="s">
        <v>126</v>
      </c>
      <c r="FB42" s="3" t="s">
        <v>126</v>
      </c>
      <c r="FC42" s="3" t="s">
        <v>126</v>
      </c>
      <c r="FD42" s="3" t="s">
        <v>126</v>
      </c>
      <c r="FE42" s="3" t="s">
        <v>126</v>
      </c>
      <c r="FF42" s="3" t="s">
        <v>126</v>
      </c>
      <c r="FG42" s="3" t="s">
        <v>126</v>
      </c>
      <c r="FH42" s="3" t="s">
        <v>126</v>
      </c>
      <c r="FI42" s="3">
        <v>0</v>
      </c>
      <c r="FJ42" s="3">
        <v>0</v>
      </c>
      <c r="FK42" s="3">
        <v>0</v>
      </c>
      <c r="FL42" s="16">
        <f t="shared" si="6"/>
        <v>0.2</v>
      </c>
      <c r="FM42" s="17"/>
    </row>
    <row r="43" ht="14.5" spans="1:170">
      <c r="A43" s="1"/>
      <c r="B43" s="11" t="s">
        <v>231</v>
      </c>
      <c r="C43" s="3">
        <v>1.3</v>
      </c>
      <c r="D43" s="3">
        <v>1.1</v>
      </c>
      <c r="E43" s="3">
        <v>1.1</v>
      </c>
      <c r="F43" s="3">
        <v>1.2</v>
      </c>
      <c r="G43" s="3">
        <v>1.3</v>
      </c>
      <c r="H43" s="3">
        <v>0.9</v>
      </c>
      <c r="I43" s="3">
        <v>0.6</v>
      </c>
      <c r="J43" s="3">
        <v>0.7</v>
      </c>
      <c r="K43" s="3">
        <v>0.4</v>
      </c>
      <c r="L43" s="3">
        <v>0.4</v>
      </c>
      <c r="M43" s="3" t="s">
        <v>126</v>
      </c>
      <c r="N43" s="3" t="s">
        <v>126</v>
      </c>
      <c r="O43" s="3" t="s">
        <v>126</v>
      </c>
      <c r="P43" s="3" t="s">
        <v>126</v>
      </c>
      <c r="Q43" s="3" t="s">
        <v>126</v>
      </c>
      <c r="R43" s="3" t="s">
        <v>126</v>
      </c>
      <c r="S43" s="3" t="s">
        <v>126</v>
      </c>
      <c r="T43" s="3" t="s">
        <v>126</v>
      </c>
      <c r="U43" s="3" t="s">
        <v>126</v>
      </c>
      <c r="V43" s="3" t="s">
        <v>126</v>
      </c>
      <c r="W43" s="3" t="s">
        <v>126</v>
      </c>
      <c r="X43" s="16" t="str">
        <f t="shared" si="0"/>
        <v>X</v>
      </c>
      <c r="Y43" s="17"/>
      <c r="Z43" s="11" t="s">
        <v>231</v>
      </c>
      <c r="AA43" s="3">
        <v>2.1</v>
      </c>
      <c r="AB43" s="3">
        <v>2.3</v>
      </c>
      <c r="AC43" s="3">
        <v>1.9</v>
      </c>
      <c r="AD43" s="3">
        <v>2.5</v>
      </c>
      <c r="AE43" s="3">
        <v>2.5</v>
      </c>
      <c r="AF43" s="3">
        <v>2.2</v>
      </c>
      <c r="AG43" s="3">
        <v>1.7</v>
      </c>
      <c r="AH43" s="3">
        <v>1.7</v>
      </c>
      <c r="AI43" s="3">
        <v>0.9</v>
      </c>
      <c r="AJ43" s="3">
        <v>0.5</v>
      </c>
      <c r="AK43" s="3" t="s">
        <v>126</v>
      </c>
      <c r="AL43" s="3">
        <v>0.3</v>
      </c>
      <c r="AM43" s="3" t="s">
        <v>126</v>
      </c>
      <c r="AN43" s="3">
        <v>0.2</v>
      </c>
      <c r="AO43" s="3">
        <v>0.2</v>
      </c>
      <c r="AP43" s="3">
        <v>0.2</v>
      </c>
      <c r="AQ43" s="3" t="s">
        <v>126</v>
      </c>
      <c r="AR43" s="3">
        <v>0.2</v>
      </c>
      <c r="AS43" s="3" t="s">
        <v>126</v>
      </c>
      <c r="AT43" s="3">
        <v>0.1</v>
      </c>
      <c r="AU43" s="3">
        <v>0.1</v>
      </c>
      <c r="AV43" s="16">
        <f t="shared" si="1"/>
        <v>0.8</v>
      </c>
      <c r="AW43" s="17">
        <f>AU43*1000/AV43</f>
        <v>125</v>
      </c>
      <c r="AX43" s="11" t="s">
        <v>231</v>
      </c>
      <c r="AY43" s="3" t="s">
        <v>126</v>
      </c>
      <c r="AZ43" s="3" t="s">
        <v>126</v>
      </c>
      <c r="BA43" s="3" t="s">
        <v>126</v>
      </c>
      <c r="BB43" s="3" t="s">
        <v>126</v>
      </c>
      <c r="BC43" s="3" t="s">
        <v>126</v>
      </c>
      <c r="BD43" s="3" t="s">
        <v>126</v>
      </c>
      <c r="BE43" s="3">
        <v>0.1</v>
      </c>
      <c r="BF43" s="3">
        <v>0.2</v>
      </c>
      <c r="BG43" s="3" t="s">
        <v>126</v>
      </c>
      <c r="BH43" s="3" t="s">
        <v>126</v>
      </c>
      <c r="BI43" s="3" t="s">
        <v>126</v>
      </c>
      <c r="BJ43" s="3" t="s">
        <v>126</v>
      </c>
      <c r="BK43" s="3">
        <v>0</v>
      </c>
      <c r="BL43" s="3" t="s">
        <v>126</v>
      </c>
      <c r="BM43" s="3" t="s">
        <v>126</v>
      </c>
      <c r="BN43" s="3" t="s">
        <v>126</v>
      </c>
      <c r="BO43" s="3" t="s">
        <v>126</v>
      </c>
      <c r="BP43" s="3" t="s">
        <v>126</v>
      </c>
      <c r="BQ43" s="3" t="s">
        <v>126</v>
      </c>
      <c r="BR43" s="3">
        <v>0.1</v>
      </c>
      <c r="BS43" s="3">
        <v>0.1</v>
      </c>
      <c r="BT43" s="16">
        <f t="shared" si="2"/>
        <v>1.4</v>
      </c>
      <c r="BU43" s="17">
        <f>BS43*1000/BT43</f>
        <v>71.4285714285714</v>
      </c>
      <c r="BV43" s="11" t="s">
        <v>231</v>
      </c>
      <c r="BW43" s="3" t="s">
        <v>126</v>
      </c>
      <c r="BX43" s="3" t="s">
        <v>126</v>
      </c>
      <c r="BY43" s="3" t="s">
        <v>126</v>
      </c>
      <c r="BZ43" s="3" t="s">
        <v>126</v>
      </c>
      <c r="CA43" s="3" t="s">
        <v>126</v>
      </c>
      <c r="CB43" s="3" t="s">
        <v>126</v>
      </c>
      <c r="CC43" s="3" t="s">
        <v>126</v>
      </c>
      <c r="CD43" s="3" t="s">
        <v>126</v>
      </c>
      <c r="CE43" s="3" t="s">
        <v>126</v>
      </c>
      <c r="CF43" s="3" t="s">
        <v>126</v>
      </c>
      <c r="CG43" s="3" t="s">
        <v>126</v>
      </c>
      <c r="CH43" s="3" t="s">
        <v>126</v>
      </c>
      <c r="CI43" s="3" t="s">
        <v>126</v>
      </c>
      <c r="CJ43" s="3" t="s">
        <v>126</v>
      </c>
      <c r="CK43" s="3" t="s">
        <v>126</v>
      </c>
      <c r="CL43" s="3" t="s">
        <v>126</v>
      </c>
      <c r="CM43" s="3" t="s">
        <v>126</v>
      </c>
      <c r="CN43" s="3" t="s">
        <v>126</v>
      </c>
      <c r="CO43" s="3" t="s">
        <v>126</v>
      </c>
      <c r="CP43" s="3" t="s">
        <v>126</v>
      </c>
      <c r="CQ43" s="3" t="s">
        <v>126</v>
      </c>
      <c r="CR43" s="16" t="str">
        <f t="shared" si="3"/>
        <v>X</v>
      </c>
      <c r="CS43" s="17"/>
      <c r="CT43" s="11" t="s">
        <v>231</v>
      </c>
      <c r="CU43" s="3" t="s">
        <v>126</v>
      </c>
      <c r="CV43" s="3">
        <v>0</v>
      </c>
      <c r="CW43" s="3">
        <v>0</v>
      </c>
      <c r="CX43" s="3" t="s">
        <v>126</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4"/>
        <v>0</v>
      </c>
      <c r="DQ43" s="17"/>
      <c r="DR43" s="11" t="s">
        <v>231</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5"/>
        <v>0</v>
      </c>
      <c r="EO43" s="17"/>
      <c r="EP43" s="11" t="s">
        <v>231</v>
      </c>
      <c r="EQ43" s="3" t="s">
        <v>126</v>
      </c>
      <c r="ER43" s="3" t="s">
        <v>126</v>
      </c>
      <c r="ES43" s="3" t="s">
        <v>126</v>
      </c>
      <c r="ET43" s="3" t="s">
        <v>126</v>
      </c>
      <c r="EU43" s="3" t="s">
        <v>126</v>
      </c>
      <c r="EV43" s="3" t="s">
        <v>126</v>
      </c>
      <c r="EW43" s="3">
        <v>0.2</v>
      </c>
      <c r="EX43" s="3">
        <v>0.1</v>
      </c>
      <c r="EY43" s="3" t="s">
        <v>126</v>
      </c>
      <c r="EZ43" s="3" t="s">
        <v>126</v>
      </c>
      <c r="FA43" s="3" t="s">
        <v>126</v>
      </c>
      <c r="FB43" s="3" t="s">
        <v>126</v>
      </c>
      <c r="FC43" s="3" t="s">
        <v>126</v>
      </c>
      <c r="FD43" s="3" t="s">
        <v>126</v>
      </c>
      <c r="FE43" s="3" t="s">
        <v>126</v>
      </c>
      <c r="FF43" s="3" t="s">
        <v>126</v>
      </c>
      <c r="FG43" s="3" t="s">
        <v>126</v>
      </c>
      <c r="FH43" s="3" t="s">
        <v>126</v>
      </c>
      <c r="FI43" s="3">
        <v>0</v>
      </c>
      <c r="FJ43" s="3">
        <v>0</v>
      </c>
      <c r="FK43" s="3">
        <v>0</v>
      </c>
      <c r="FL43" s="16">
        <f t="shared" si="6"/>
        <v>0.1</v>
      </c>
      <c r="FM43" s="17"/>
      <c r="FN43">
        <f t="shared" si="7"/>
        <v>98.2142857142857</v>
      </c>
    </row>
    <row r="44" ht="14.5" spans="1:169">
      <c r="A44" s="1"/>
      <c r="B44" s="11" t="s">
        <v>232</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232</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16">
        <f t="shared" si="1"/>
        <v>0</v>
      </c>
      <c r="AW44" s="17"/>
      <c r="AX44" s="11" t="s">
        <v>232</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16">
        <f t="shared" si="2"/>
        <v>0</v>
      </c>
      <c r="BU44" s="17"/>
      <c r="BV44" s="11" t="s">
        <v>232</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232</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232</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5"/>
        <v>0</v>
      </c>
      <c r="EO44" s="17"/>
      <c r="EP44" s="11" t="s">
        <v>232</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c r="FL44" s="16">
        <f t="shared" si="6"/>
        <v>0</v>
      </c>
      <c r="FM44" s="17"/>
    </row>
    <row r="45" ht="14.5" spans="1:169">
      <c r="A45" s="1"/>
      <c r="B45" s="11" t="s">
        <v>233</v>
      </c>
      <c r="C45" s="3">
        <v>0</v>
      </c>
      <c r="D45" s="3">
        <v>0</v>
      </c>
      <c r="E45" s="3">
        <v>0</v>
      </c>
      <c r="F45" s="3">
        <v>0</v>
      </c>
      <c r="G45" s="3">
        <v>0</v>
      </c>
      <c r="H45" s="3">
        <v>0</v>
      </c>
      <c r="I45" s="3" t="s">
        <v>126</v>
      </c>
      <c r="J45" s="3" t="s">
        <v>126</v>
      </c>
      <c r="K45" s="3" t="s">
        <v>126</v>
      </c>
      <c r="L45" s="3" t="s">
        <v>126</v>
      </c>
      <c r="M45" s="3" t="s">
        <v>126</v>
      </c>
      <c r="N45" s="3" t="s">
        <v>126</v>
      </c>
      <c r="O45" s="3" t="s">
        <v>126</v>
      </c>
      <c r="P45" s="3" t="s">
        <v>126</v>
      </c>
      <c r="Q45" s="3" t="s">
        <v>126</v>
      </c>
      <c r="R45" s="3" t="s">
        <v>126</v>
      </c>
      <c r="S45" s="3" t="s">
        <v>126</v>
      </c>
      <c r="T45" s="3">
        <v>0</v>
      </c>
      <c r="U45" s="3" t="s">
        <v>126</v>
      </c>
      <c r="V45" s="3" t="s">
        <v>126</v>
      </c>
      <c r="W45" s="3" t="s">
        <v>126</v>
      </c>
      <c r="X45" s="16" t="str">
        <f t="shared" si="0"/>
        <v>X</v>
      </c>
      <c r="Y45" s="17"/>
      <c r="Z45" s="11" t="s">
        <v>233</v>
      </c>
      <c r="AA45" s="3">
        <v>0</v>
      </c>
      <c r="AB45" s="3">
        <v>0</v>
      </c>
      <c r="AC45" s="3">
        <v>0</v>
      </c>
      <c r="AD45" s="3">
        <v>0</v>
      </c>
      <c r="AE45" s="3">
        <v>0</v>
      </c>
      <c r="AF45" s="3">
        <v>0</v>
      </c>
      <c r="AG45" s="3">
        <v>0</v>
      </c>
      <c r="AH45" s="3">
        <v>0</v>
      </c>
      <c r="AI45" s="3">
        <v>0</v>
      </c>
      <c r="AJ45" s="3" t="s">
        <v>126</v>
      </c>
      <c r="AK45" s="3" t="s">
        <v>126</v>
      </c>
      <c r="AL45" s="3" t="s">
        <v>126</v>
      </c>
      <c r="AM45" s="3">
        <v>0</v>
      </c>
      <c r="AN45" s="3">
        <v>0</v>
      </c>
      <c r="AO45" s="3">
        <v>0</v>
      </c>
      <c r="AP45" s="3">
        <v>0</v>
      </c>
      <c r="AQ45" s="3" t="s">
        <v>126</v>
      </c>
      <c r="AR45" s="3">
        <v>0</v>
      </c>
      <c r="AS45" s="3" t="s">
        <v>126</v>
      </c>
      <c r="AT45" s="3">
        <v>0</v>
      </c>
      <c r="AU45" s="3">
        <v>0</v>
      </c>
      <c r="AV45" s="16">
        <f t="shared" si="1"/>
        <v>0.1</v>
      </c>
      <c r="AW45" s="17"/>
      <c r="AX45" s="11" t="s">
        <v>233</v>
      </c>
      <c r="AY45" s="3">
        <v>0</v>
      </c>
      <c r="AZ45" s="3">
        <v>0</v>
      </c>
      <c r="BA45" s="3">
        <v>0</v>
      </c>
      <c r="BB45" s="3">
        <v>0</v>
      </c>
      <c r="BC45" s="3">
        <v>0</v>
      </c>
      <c r="BD45" s="3">
        <v>0</v>
      </c>
      <c r="BE45" s="3">
        <v>0</v>
      </c>
      <c r="BF45" s="3">
        <v>0</v>
      </c>
      <c r="BG45" s="3">
        <v>0</v>
      </c>
      <c r="BH45" s="3">
        <v>0</v>
      </c>
      <c r="BI45" s="3">
        <v>0</v>
      </c>
      <c r="BJ45" s="3">
        <v>0</v>
      </c>
      <c r="BK45" s="3">
        <v>0</v>
      </c>
      <c r="BL45" s="3">
        <v>0</v>
      </c>
      <c r="BM45" s="3">
        <v>0</v>
      </c>
      <c r="BN45" s="3" t="s">
        <v>126</v>
      </c>
      <c r="BO45" s="3" t="s">
        <v>126</v>
      </c>
      <c r="BP45" s="3" t="s">
        <v>126</v>
      </c>
      <c r="BQ45" s="3">
        <v>0</v>
      </c>
      <c r="BR45" s="3">
        <v>0</v>
      </c>
      <c r="BS45" s="3">
        <v>0</v>
      </c>
      <c r="BT45" s="16">
        <f t="shared" si="2"/>
        <v>0.1</v>
      </c>
      <c r="BU45" s="17"/>
      <c r="BV45" s="11" t="s">
        <v>233</v>
      </c>
      <c r="BW45" s="3">
        <v>0</v>
      </c>
      <c r="BX45" s="3">
        <v>0</v>
      </c>
      <c r="BY45" s="3">
        <v>0</v>
      </c>
      <c r="BZ45" s="3">
        <v>0</v>
      </c>
      <c r="CA45" s="3">
        <v>0</v>
      </c>
      <c r="CB45" s="3" t="s">
        <v>126</v>
      </c>
      <c r="CC45" s="3">
        <v>0</v>
      </c>
      <c r="CD45" s="3">
        <v>0</v>
      </c>
      <c r="CE45" s="3">
        <v>0</v>
      </c>
      <c r="CF45" s="3">
        <v>0</v>
      </c>
      <c r="CG45" s="3">
        <v>0</v>
      </c>
      <c r="CH45" s="3">
        <v>0</v>
      </c>
      <c r="CI45" s="3">
        <v>0</v>
      </c>
      <c r="CJ45" s="3">
        <v>0</v>
      </c>
      <c r="CK45" s="3" t="s">
        <v>126</v>
      </c>
      <c r="CL45" s="3" t="s">
        <v>126</v>
      </c>
      <c r="CM45" s="3" t="s">
        <v>126</v>
      </c>
      <c r="CN45" s="3" t="s">
        <v>126</v>
      </c>
      <c r="CO45" s="3" t="s">
        <v>126</v>
      </c>
      <c r="CP45" s="3" t="s">
        <v>126</v>
      </c>
      <c r="CQ45" s="3" t="s">
        <v>126</v>
      </c>
      <c r="CR45" s="16" t="str">
        <f t="shared" si="3"/>
        <v>X</v>
      </c>
      <c r="CS45" s="17"/>
      <c r="CT45" s="11" t="s">
        <v>233</v>
      </c>
      <c r="CU45" s="3">
        <v>0</v>
      </c>
      <c r="CV45" s="3">
        <v>0</v>
      </c>
      <c r="CW45" s="3">
        <v>0</v>
      </c>
      <c r="CX45" s="3">
        <v>0</v>
      </c>
      <c r="CY45" s="3">
        <v>0</v>
      </c>
      <c r="CZ45" s="3" t="s">
        <v>126</v>
      </c>
      <c r="DA45" s="3" t="s">
        <v>126</v>
      </c>
      <c r="DB45" s="3">
        <v>0</v>
      </c>
      <c r="DC45" s="3">
        <v>0</v>
      </c>
      <c r="DD45" s="3">
        <v>0</v>
      </c>
      <c r="DE45" s="3">
        <v>0</v>
      </c>
      <c r="DF45" s="3">
        <v>0</v>
      </c>
      <c r="DG45" s="3">
        <v>0</v>
      </c>
      <c r="DH45" s="3">
        <v>0</v>
      </c>
      <c r="DI45" s="3">
        <v>0</v>
      </c>
      <c r="DJ45" s="3">
        <v>0</v>
      </c>
      <c r="DK45" s="3">
        <v>0</v>
      </c>
      <c r="DL45" s="3">
        <v>0</v>
      </c>
      <c r="DM45" s="3">
        <v>0</v>
      </c>
      <c r="DN45" s="3">
        <v>0</v>
      </c>
      <c r="DO45" s="3">
        <v>0</v>
      </c>
      <c r="DP45" s="16">
        <f t="shared" si="4"/>
        <v>0</v>
      </c>
      <c r="DQ45" s="17"/>
      <c r="DR45" s="11" t="s">
        <v>233</v>
      </c>
      <c r="DS45" s="3">
        <v>0</v>
      </c>
      <c r="DT45" s="3">
        <v>0</v>
      </c>
      <c r="DU45" s="3">
        <v>0</v>
      </c>
      <c r="DV45" s="3">
        <v>0</v>
      </c>
      <c r="DW45" s="3">
        <v>0</v>
      </c>
      <c r="DX45" s="3" t="s">
        <v>126</v>
      </c>
      <c r="DY45" s="3">
        <v>0</v>
      </c>
      <c r="DZ45" s="3">
        <v>0</v>
      </c>
      <c r="EA45" s="3" t="s">
        <v>126</v>
      </c>
      <c r="EB45" s="3">
        <v>0</v>
      </c>
      <c r="EC45" s="3">
        <v>0</v>
      </c>
      <c r="ED45" s="3">
        <v>0</v>
      </c>
      <c r="EE45" s="3">
        <v>0</v>
      </c>
      <c r="EF45" s="3">
        <v>0</v>
      </c>
      <c r="EG45" s="3">
        <v>0</v>
      </c>
      <c r="EH45" s="3">
        <v>0</v>
      </c>
      <c r="EI45" s="3">
        <v>0</v>
      </c>
      <c r="EJ45" s="3">
        <v>0</v>
      </c>
      <c r="EK45" s="3">
        <v>0</v>
      </c>
      <c r="EL45" s="3">
        <v>0</v>
      </c>
      <c r="EM45" s="3">
        <v>0</v>
      </c>
      <c r="EN45" s="16">
        <f t="shared" si="5"/>
        <v>0</v>
      </c>
      <c r="EO45" s="17"/>
      <c r="EP45" s="11" t="s">
        <v>233</v>
      </c>
      <c r="EQ45" s="3">
        <v>0</v>
      </c>
      <c r="ER45" s="3">
        <v>0</v>
      </c>
      <c r="ES45" s="3">
        <v>0</v>
      </c>
      <c r="ET45" s="3">
        <v>0</v>
      </c>
      <c r="EU45" s="3">
        <v>0</v>
      </c>
      <c r="EV45" s="3">
        <v>0</v>
      </c>
      <c r="EW45" s="3">
        <v>0</v>
      </c>
      <c r="EX45" s="3">
        <v>0</v>
      </c>
      <c r="EY45" s="3">
        <v>0</v>
      </c>
      <c r="EZ45" s="3">
        <v>0</v>
      </c>
      <c r="FA45" s="3">
        <v>0</v>
      </c>
      <c r="FB45" s="3">
        <v>0</v>
      </c>
      <c r="FC45" s="3">
        <v>0</v>
      </c>
      <c r="FD45" s="3">
        <v>0</v>
      </c>
      <c r="FE45" s="3">
        <v>0</v>
      </c>
      <c r="FF45" s="3" t="s">
        <v>126</v>
      </c>
      <c r="FG45" s="3">
        <v>0</v>
      </c>
      <c r="FH45" s="3">
        <v>0</v>
      </c>
      <c r="FI45" s="3">
        <v>0</v>
      </c>
      <c r="FJ45" s="3">
        <v>0</v>
      </c>
      <c r="FK45" s="3">
        <v>0</v>
      </c>
      <c r="FL45" s="16">
        <f t="shared" si="6"/>
        <v>0.1</v>
      </c>
      <c r="FM45" s="17"/>
    </row>
    <row r="46" ht="14.5" spans="1:169">
      <c r="A46" s="1"/>
      <c r="B46" s="11" t="s">
        <v>234</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234</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234</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234</v>
      </c>
      <c r="BW46" s="3" t="s">
        <v>126</v>
      </c>
      <c r="BX46" s="3" t="s">
        <v>126</v>
      </c>
      <c r="BY46" s="3" t="s">
        <v>126</v>
      </c>
      <c r="BZ46" s="3" t="s">
        <v>126</v>
      </c>
      <c r="CA46" s="3" t="s">
        <v>126</v>
      </c>
      <c r="CB46" s="3" t="s">
        <v>126</v>
      </c>
      <c r="CC46" s="3" t="s">
        <v>126</v>
      </c>
      <c r="CD46" s="3" t="s">
        <v>126</v>
      </c>
      <c r="CE46" s="3" t="s">
        <v>126</v>
      </c>
      <c r="CF46" s="3" t="s">
        <v>126</v>
      </c>
      <c r="CG46" s="3">
        <v>0</v>
      </c>
      <c r="CH46" s="3">
        <v>0</v>
      </c>
      <c r="CI46" s="3">
        <v>0</v>
      </c>
      <c r="CJ46" s="3">
        <v>0</v>
      </c>
      <c r="CK46" s="3">
        <v>0</v>
      </c>
      <c r="CL46" s="3">
        <v>0</v>
      </c>
      <c r="CM46" s="3">
        <v>0</v>
      </c>
      <c r="CN46" s="3">
        <v>0</v>
      </c>
      <c r="CO46" s="3">
        <v>0</v>
      </c>
      <c r="CP46" s="3">
        <v>0</v>
      </c>
      <c r="CQ46" s="3">
        <v>0</v>
      </c>
      <c r="CR46" s="16">
        <f t="shared" si="3"/>
        <v>0</v>
      </c>
      <c r="CS46" s="17"/>
      <c r="CT46" s="11" t="s">
        <v>234</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234</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234</v>
      </c>
      <c r="EQ46" s="3">
        <v>0</v>
      </c>
      <c r="ER46" s="3">
        <v>0</v>
      </c>
      <c r="ES46" s="3" t="s">
        <v>126</v>
      </c>
      <c r="ET46" s="3" t="s">
        <v>126</v>
      </c>
      <c r="EU46" s="3" t="s">
        <v>126</v>
      </c>
      <c r="EV46" s="3" t="s">
        <v>126</v>
      </c>
      <c r="EW46" s="3" t="s">
        <v>126</v>
      </c>
      <c r="EX46" s="3" t="s">
        <v>126</v>
      </c>
      <c r="EY46" s="3" t="s">
        <v>126</v>
      </c>
      <c r="EZ46" s="3" t="s">
        <v>126</v>
      </c>
      <c r="FA46" s="3">
        <v>0</v>
      </c>
      <c r="FB46" s="3">
        <v>0</v>
      </c>
      <c r="FC46" s="3">
        <v>0</v>
      </c>
      <c r="FD46" s="3">
        <v>0</v>
      </c>
      <c r="FE46" s="3">
        <v>0</v>
      </c>
      <c r="FF46" s="3">
        <v>0</v>
      </c>
      <c r="FG46" s="3">
        <v>0</v>
      </c>
      <c r="FH46" s="3">
        <v>0</v>
      </c>
      <c r="FI46" s="3">
        <v>0</v>
      </c>
      <c r="FJ46" s="3">
        <v>0</v>
      </c>
      <c r="FK46" s="3">
        <v>0</v>
      </c>
      <c r="FL46" s="16">
        <f t="shared" si="6"/>
        <v>0</v>
      </c>
      <c r="FM46" s="17"/>
    </row>
    <row r="47" ht="14.5" spans="1:169">
      <c r="A47" s="1"/>
      <c r="B47" s="11" t="s">
        <v>235</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235</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235</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235</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235</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235</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235</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6"/>
        <v>0</v>
      </c>
      <c r="FM47" s="17"/>
    </row>
    <row r="48" ht="14.5" spans="1:169">
      <c r="A48" s="1"/>
      <c r="B48" s="11" t="s">
        <v>236</v>
      </c>
      <c r="C48" s="3" t="s">
        <v>126</v>
      </c>
      <c r="D48" s="3" t="s">
        <v>126</v>
      </c>
      <c r="E48" s="3" t="s">
        <v>126</v>
      </c>
      <c r="F48" s="3" t="s">
        <v>126</v>
      </c>
      <c r="G48" s="3" t="s">
        <v>126</v>
      </c>
      <c r="H48" s="3" t="s">
        <v>126</v>
      </c>
      <c r="I48" s="3" t="s">
        <v>126</v>
      </c>
      <c r="J48" s="3" t="s">
        <v>126</v>
      </c>
      <c r="K48" s="3" t="s">
        <v>126</v>
      </c>
      <c r="L48" s="3" t="s">
        <v>126</v>
      </c>
      <c r="M48" s="3" t="s">
        <v>126</v>
      </c>
      <c r="N48" s="3" t="s">
        <v>126</v>
      </c>
      <c r="O48" s="3" t="s">
        <v>126</v>
      </c>
      <c r="P48" s="3" t="s">
        <v>126</v>
      </c>
      <c r="Q48" s="3" t="s">
        <v>126</v>
      </c>
      <c r="R48" s="3" t="s">
        <v>126</v>
      </c>
      <c r="S48" s="3" t="s">
        <v>126</v>
      </c>
      <c r="T48" s="3" t="s">
        <v>126</v>
      </c>
      <c r="U48" s="3" t="s">
        <v>126</v>
      </c>
      <c r="V48" s="3" t="s">
        <v>126</v>
      </c>
      <c r="W48" s="3">
        <v>0</v>
      </c>
      <c r="X48" s="16">
        <f t="shared" si="0"/>
        <v>27.7</v>
      </c>
      <c r="Y48" s="17"/>
      <c r="Z48" s="11" t="s">
        <v>236</v>
      </c>
      <c r="AA48" s="3">
        <v>0.1</v>
      </c>
      <c r="AB48" s="3">
        <v>0</v>
      </c>
      <c r="AC48" s="3">
        <v>0.1</v>
      </c>
      <c r="AD48" s="3">
        <v>0.1</v>
      </c>
      <c r="AE48" s="3">
        <v>0.1</v>
      </c>
      <c r="AF48" s="3">
        <v>0.1</v>
      </c>
      <c r="AG48" s="3">
        <v>0.1</v>
      </c>
      <c r="AH48" s="3">
        <v>0</v>
      </c>
      <c r="AI48" s="3">
        <v>0.1</v>
      </c>
      <c r="AJ48" s="3">
        <v>0.1</v>
      </c>
      <c r="AK48" s="3">
        <v>0</v>
      </c>
      <c r="AL48" s="3">
        <v>0</v>
      </c>
      <c r="AM48" s="3">
        <v>0</v>
      </c>
      <c r="AN48" s="3">
        <v>0</v>
      </c>
      <c r="AO48" s="3">
        <v>0</v>
      </c>
      <c r="AP48" s="3">
        <v>0</v>
      </c>
      <c r="AQ48" s="3">
        <v>0</v>
      </c>
      <c r="AR48" s="3">
        <v>0</v>
      </c>
      <c r="AS48" s="3">
        <v>0</v>
      </c>
      <c r="AT48" s="3">
        <v>0</v>
      </c>
      <c r="AU48" s="3">
        <v>0</v>
      </c>
      <c r="AV48" s="16">
        <f t="shared" si="1"/>
        <v>52.1</v>
      </c>
      <c r="AW48" s="17"/>
      <c r="AX48" s="11" t="s">
        <v>236</v>
      </c>
      <c r="AY48" s="3">
        <v>0</v>
      </c>
      <c r="AZ48" s="3">
        <v>0</v>
      </c>
      <c r="BA48" s="3">
        <v>0</v>
      </c>
      <c r="BB48" s="3">
        <v>0</v>
      </c>
      <c r="BC48" s="3">
        <v>0.1</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36.3</v>
      </c>
      <c r="BU48" s="17"/>
      <c r="BV48" s="11" t="s">
        <v>236</v>
      </c>
      <c r="BW48" s="3" t="s">
        <v>126</v>
      </c>
      <c r="BX48" s="3" t="s">
        <v>126</v>
      </c>
      <c r="BY48" s="3" t="s">
        <v>126</v>
      </c>
      <c r="BZ48" s="3" t="s">
        <v>126</v>
      </c>
      <c r="CA48" s="3" t="s">
        <v>126</v>
      </c>
      <c r="CB48" s="3" t="s">
        <v>126</v>
      </c>
      <c r="CC48" s="3" t="s">
        <v>126</v>
      </c>
      <c r="CD48" s="3" t="s">
        <v>126</v>
      </c>
      <c r="CE48" s="3" t="s">
        <v>126</v>
      </c>
      <c r="CF48" s="3" t="s">
        <v>126</v>
      </c>
      <c r="CG48" s="3" t="s">
        <v>126</v>
      </c>
      <c r="CH48" s="3" t="s">
        <v>126</v>
      </c>
      <c r="CI48" s="3" t="s">
        <v>126</v>
      </c>
      <c r="CJ48" s="3" t="s">
        <v>126</v>
      </c>
      <c r="CK48" s="3" t="s">
        <v>126</v>
      </c>
      <c r="CL48" s="3" t="s">
        <v>126</v>
      </c>
      <c r="CM48" s="3" t="s">
        <v>126</v>
      </c>
      <c r="CN48" s="3" t="s">
        <v>126</v>
      </c>
      <c r="CO48" s="3" t="s">
        <v>126</v>
      </c>
      <c r="CP48" s="3" t="s">
        <v>126</v>
      </c>
      <c r="CQ48" s="3" t="s">
        <v>126</v>
      </c>
      <c r="CR48" s="16" t="str">
        <f t="shared" si="3"/>
        <v>X</v>
      </c>
      <c r="CS48" s="17"/>
      <c r="CT48" s="11" t="s">
        <v>236</v>
      </c>
      <c r="CU48" s="3" t="s">
        <v>126</v>
      </c>
      <c r="CV48" s="3" t="s">
        <v>126</v>
      </c>
      <c r="CW48" s="3" t="s">
        <v>126</v>
      </c>
      <c r="CX48" s="3" t="s">
        <v>126</v>
      </c>
      <c r="CY48" s="3" t="s">
        <v>126</v>
      </c>
      <c r="CZ48" s="3" t="s">
        <v>126</v>
      </c>
      <c r="DA48" s="3" t="s">
        <v>126</v>
      </c>
      <c r="DB48" s="3" t="s">
        <v>126</v>
      </c>
      <c r="DC48" s="3" t="s">
        <v>126</v>
      </c>
      <c r="DD48" s="3">
        <v>0</v>
      </c>
      <c r="DE48" s="3">
        <v>0</v>
      </c>
      <c r="DF48" s="3" t="s">
        <v>126</v>
      </c>
      <c r="DG48" s="3" t="s">
        <v>126</v>
      </c>
      <c r="DH48" s="3" t="s">
        <v>126</v>
      </c>
      <c r="DI48" s="3" t="s">
        <v>126</v>
      </c>
      <c r="DJ48" s="3" t="s">
        <v>126</v>
      </c>
      <c r="DK48" s="3" t="s">
        <v>126</v>
      </c>
      <c r="DL48" s="3" t="s">
        <v>126</v>
      </c>
      <c r="DM48" s="3" t="s">
        <v>126</v>
      </c>
      <c r="DN48" s="3" t="s">
        <v>126</v>
      </c>
      <c r="DO48" s="3">
        <v>0</v>
      </c>
      <c r="DP48" s="16">
        <f t="shared" si="4"/>
        <v>1.2</v>
      </c>
      <c r="DQ48" s="17"/>
      <c r="DR48" s="11" t="s">
        <v>236</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50</v>
      </c>
      <c r="EO48" s="17"/>
      <c r="EP48" s="11" t="s">
        <v>236</v>
      </c>
      <c r="EQ48" s="3">
        <v>0.1</v>
      </c>
      <c r="ER48" s="3">
        <v>0.1</v>
      </c>
      <c r="ES48" s="3">
        <v>0.1</v>
      </c>
      <c r="ET48" s="3">
        <v>0.1</v>
      </c>
      <c r="EU48" s="3">
        <v>0.1</v>
      </c>
      <c r="EV48" s="3">
        <v>0.1</v>
      </c>
      <c r="EW48" s="3">
        <v>0.1</v>
      </c>
      <c r="EX48" s="3">
        <v>0.1</v>
      </c>
      <c r="EY48" s="3">
        <v>0.1</v>
      </c>
      <c r="EZ48" s="3">
        <v>0</v>
      </c>
      <c r="FA48" s="3">
        <v>0</v>
      </c>
      <c r="FB48" s="3">
        <v>0</v>
      </c>
      <c r="FC48" s="3">
        <v>0</v>
      </c>
      <c r="FD48" s="3">
        <v>0</v>
      </c>
      <c r="FE48" s="3">
        <v>0.1</v>
      </c>
      <c r="FF48" s="3">
        <v>0.1</v>
      </c>
      <c r="FG48" s="3">
        <v>0</v>
      </c>
      <c r="FH48" s="3">
        <v>0</v>
      </c>
      <c r="FI48" s="3">
        <v>0</v>
      </c>
      <c r="FJ48" s="3">
        <v>0</v>
      </c>
      <c r="FK48" s="3">
        <v>0</v>
      </c>
      <c r="FL48" s="16">
        <f t="shared" si="6"/>
        <v>118.6</v>
      </c>
      <c r="FM48" s="17"/>
    </row>
    <row r="49" ht="14.5" spans="1:169">
      <c r="A49" s="1"/>
      <c r="B49" s="11" t="s">
        <v>237</v>
      </c>
      <c r="C49" s="3">
        <v>0</v>
      </c>
      <c r="D49" s="3">
        <v>0</v>
      </c>
      <c r="E49" s="3">
        <v>0</v>
      </c>
      <c r="F49" s="3">
        <v>0</v>
      </c>
      <c r="G49" s="3">
        <v>0</v>
      </c>
      <c r="H49" s="3">
        <v>0</v>
      </c>
      <c r="I49" s="3">
        <v>0</v>
      </c>
      <c r="J49" s="3">
        <v>0</v>
      </c>
      <c r="K49" s="3">
        <v>0</v>
      </c>
      <c r="L49" s="3">
        <v>0</v>
      </c>
      <c r="M49" s="3">
        <v>0</v>
      </c>
      <c r="N49" s="3" t="s">
        <v>126</v>
      </c>
      <c r="O49" s="3" t="s">
        <v>126</v>
      </c>
      <c r="P49" s="3" t="s">
        <v>126</v>
      </c>
      <c r="Q49" s="3" t="s">
        <v>126</v>
      </c>
      <c r="R49" s="3">
        <v>0</v>
      </c>
      <c r="S49" s="3" t="s">
        <v>126</v>
      </c>
      <c r="T49" s="3" t="s">
        <v>126</v>
      </c>
      <c r="U49" s="3">
        <v>0</v>
      </c>
      <c r="V49" s="3">
        <v>0</v>
      </c>
      <c r="W49" s="3">
        <v>0</v>
      </c>
      <c r="X49" s="16">
        <f t="shared" si="0"/>
        <v>0</v>
      </c>
      <c r="Y49" s="17"/>
      <c r="Z49" s="11" t="s">
        <v>237</v>
      </c>
      <c r="AA49" s="3">
        <v>0</v>
      </c>
      <c r="AB49" s="3">
        <v>0</v>
      </c>
      <c r="AC49" s="3">
        <v>0</v>
      </c>
      <c r="AD49" s="3">
        <v>0</v>
      </c>
      <c r="AE49" s="3">
        <v>0</v>
      </c>
      <c r="AF49" s="3">
        <v>0</v>
      </c>
      <c r="AG49" s="3">
        <v>0</v>
      </c>
      <c r="AH49" s="3">
        <v>0</v>
      </c>
      <c r="AI49" s="3">
        <v>0</v>
      </c>
      <c r="AJ49" s="3">
        <v>0</v>
      </c>
      <c r="AK49" s="3" t="s">
        <v>126</v>
      </c>
      <c r="AL49" s="3" t="s">
        <v>126</v>
      </c>
      <c r="AM49" s="3" t="s">
        <v>126</v>
      </c>
      <c r="AN49" s="3" t="s">
        <v>126</v>
      </c>
      <c r="AO49" s="3" t="s">
        <v>126</v>
      </c>
      <c r="AP49" s="3" t="s">
        <v>126</v>
      </c>
      <c r="AQ49" s="3">
        <v>0</v>
      </c>
      <c r="AR49" s="3">
        <v>0</v>
      </c>
      <c r="AS49" s="3">
        <v>0</v>
      </c>
      <c r="AT49" s="3">
        <v>0</v>
      </c>
      <c r="AU49" s="3">
        <v>0</v>
      </c>
      <c r="AV49" s="16">
        <f t="shared" si="1"/>
        <v>0</v>
      </c>
      <c r="AW49" s="17"/>
      <c r="AX49" s="11" t="s">
        <v>237</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237</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237</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237</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5"/>
        <v>0</v>
      </c>
      <c r="EO49" s="17"/>
      <c r="EP49" s="11" t="s">
        <v>237</v>
      </c>
      <c r="EQ49" s="3" t="s">
        <v>126</v>
      </c>
      <c r="ER49" s="3" t="s">
        <v>126</v>
      </c>
      <c r="ES49" s="3" t="s">
        <v>126</v>
      </c>
      <c r="ET49" s="3" t="s">
        <v>126</v>
      </c>
      <c r="EU49" s="3" t="s">
        <v>126</v>
      </c>
      <c r="EV49" s="3" t="s">
        <v>126</v>
      </c>
      <c r="EW49" s="3" t="s">
        <v>126</v>
      </c>
      <c r="EX49" s="3" t="s">
        <v>126</v>
      </c>
      <c r="EY49" s="3" t="s">
        <v>126</v>
      </c>
      <c r="EZ49" s="3" t="s">
        <v>126</v>
      </c>
      <c r="FA49" s="3" t="s">
        <v>126</v>
      </c>
      <c r="FB49" s="3" t="s">
        <v>126</v>
      </c>
      <c r="FC49" s="3" t="s">
        <v>126</v>
      </c>
      <c r="FD49" s="3">
        <v>0</v>
      </c>
      <c r="FE49" s="3">
        <v>0</v>
      </c>
      <c r="FF49" s="3" t="s">
        <v>126</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242</v>
      </c>
      <c r="C51" s="5">
        <v>14</v>
      </c>
      <c r="D51" s="5">
        <v>13.9</v>
      </c>
      <c r="E51" s="5">
        <v>13.9</v>
      </c>
      <c r="F51" s="5">
        <v>14</v>
      </c>
      <c r="G51" s="5">
        <v>13</v>
      </c>
      <c r="H51" s="5">
        <v>11.9</v>
      </c>
      <c r="I51" s="5">
        <v>9.2</v>
      </c>
      <c r="J51" s="5">
        <v>9.2</v>
      </c>
      <c r="K51" s="5">
        <v>7.8</v>
      </c>
      <c r="L51" s="5">
        <v>7.7</v>
      </c>
      <c r="M51" s="5">
        <v>8.5</v>
      </c>
      <c r="N51" s="5">
        <v>9.3</v>
      </c>
      <c r="O51" s="5">
        <v>9.8</v>
      </c>
      <c r="P51" s="5">
        <v>7.2</v>
      </c>
      <c r="Q51" s="5">
        <v>7.6</v>
      </c>
      <c r="R51" s="5">
        <v>7.4</v>
      </c>
      <c r="S51" s="5">
        <v>6</v>
      </c>
      <c r="T51" s="5">
        <v>6.3</v>
      </c>
      <c r="U51" s="5">
        <v>6.6</v>
      </c>
      <c r="V51" s="5">
        <v>6.3</v>
      </c>
      <c r="W51" s="5">
        <v>6.4</v>
      </c>
      <c r="Y51" s="8"/>
      <c r="Z51" s="9" t="s">
        <v>242</v>
      </c>
      <c r="AA51" s="5">
        <v>16.1</v>
      </c>
      <c r="AB51" s="5">
        <v>15.9</v>
      </c>
      <c r="AC51" s="5">
        <v>13.9</v>
      </c>
      <c r="AD51" s="5">
        <v>14.5</v>
      </c>
      <c r="AE51" s="5">
        <v>13.5</v>
      </c>
      <c r="AF51" s="5">
        <v>13.4</v>
      </c>
      <c r="AG51" s="5">
        <v>12.6</v>
      </c>
      <c r="AH51" s="5">
        <v>13.4</v>
      </c>
      <c r="AI51" s="5">
        <v>10.7</v>
      </c>
      <c r="AJ51" s="5">
        <v>10.5</v>
      </c>
      <c r="AK51" s="5">
        <v>9.9</v>
      </c>
      <c r="AL51" s="5">
        <v>10</v>
      </c>
      <c r="AM51" s="5">
        <v>9.9</v>
      </c>
      <c r="AN51" s="5">
        <v>10.2</v>
      </c>
      <c r="AO51" s="5">
        <v>8.5</v>
      </c>
      <c r="AP51" s="5">
        <v>8.7</v>
      </c>
      <c r="AQ51" s="5">
        <v>8.8</v>
      </c>
      <c r="AR51" s="5">
        <v>9.9</v>
      </c>
      <c r="AS51" s="5">
        <v>10.6</v>
      </c>
      <c r="AT51" s="5">
        <v>9.6</v>
      </c>
      <c r="AU51" s="5">
        <v>10.8</v>
      </c>
      <c r="AW51" s="8"/>
      <c r="AX51" s="9" t="s">
        <v>242</v>
      </c>
      <c r="AY51" s="5">
        <v>17.5</v>
      </c>
      <c r="AZ51" s="5">
        <v>17.2</v>
      </c>
      <c r="BA51" s="5">
        <v>16.3</v>
      </c>
      <c r="BB51" s="5">
        <v>14.4</v>
      </c>
      <c r="BC51" s="5">
        <v>12.7</v>
      </c>
      <c r="BD51" s="5">
        <v>12.5</v>
      </c>
      <c r="BE51" s="5">
        <v>11.6</v>
      </c>
      <c r="BF51" s="5">
        <v>12.5</v>
      </c>
      <c r="BG51" s="5">
        <v>11.7</v>
      </c>
      <c r="BH51" s="5">
        <v>15.8</v>
      </c>
      <c r="BI51" s="5">
        <v>12.3</v>
      </c>
      <c r="BJ51" s="5">
        <v>15</v>
      </c>
      <c r="BK51" s="5">
        <v>16.2</v>
      </c>
      <c r="BL51" s="5">
        <v>14.4</v>
      </c>
      <c r="BM51" s="5">
        <v>13.3</v>
      </c>
      <c r="BN51" s="5">
        <v>13.4</v>
      </c>
      <c r="BO51" s="5">
        <v>15.1</v>
      </c>
      <c r="BP51" s="5">
        <v>14.7</v>
      </c>
      <c r="BQ51" s="5">
        <v>14.4</v>
      </c>
      <c r="BR51" s="5">
        <v>15.7</v>
      </c>
      <c r="BS51" s="5">
        <v>14.7</v>
      </c>
      <c r="BU51" s="8"/>
      <c r="BV51" s="9" t="s">
        <v>242</v>
      </c>
      <c r="BW51" s="5">
        <v>22.1</v>
      </c>
      <c r="BX51" s="5">
        <v>17.7</v>
      </c>
      <c r="BY51" s="5">
        <v>15.7</v>
      </c>
      <c r="BZ51" s="5">
        <v>14.5</v>
      </c>
      <c r="CA51" s="5">
        <v>13.3</v>
      </c>
      <c r="CB51" s="5">
        <v>14.4</v>
      </c>
      <c r="CC51" s="5">
        <v>12.8</v>
      </c>
      <c r="CD51" s="5">
        <v>9.9</v>
      </c>
      <c r="CE51" s="5">
        <v>8.2</v>
      </c>
      <c r="CF51" s="5">
        <v>9.5</v>
      </c>
      <c r="CG51" s="5">
        <v>4.8</v>
      </c>
      <c r="CH51" s="5">
        <v>4.8</v>
      </c>
      <c r="CI51" s="5">
        <v>6.6</v>
      </c>
      <c r="CJ51" s="5">
        <v>6.2</v>
      </c>
      <c r="CK51" s="5">
        <v>6.5</v>
      </c>
      <c r="CL51" s="5">
        <v>6.2</v>
      </c>
      <c r="CM51" s="5">
        <v>6</v>
      </c>
      <c r="CN51" s="5">
        <v>2.4</v>
      </c>
      <c r="CO51" s="5">
        <v>2.2</v>
      </c>
      <c r="CP51" s="5">
        <v>6.1</v>
      </c>
      <c r="CQ51" s="5">
        <v>5.6</v>
      </c>
      <c r="CS51" s="8"/>
      <c r="CT51" s="9" t="s">
        <v>242</v>
      </c>
      <c r="CU51" s="5">
        <v>19.3</v>
      </c>
      <c r="CV51" s="5">
        <v>16</v>
      </c>
      <c r="CW51" s="5">
        <v>15.9</v>
      </c>
      <c r="CX51" s="5">
        <v>16.6</v>
      </c>
      <c r="CY51" s="5">
        <v>13.4</v>
      </c>
      <c r="CZ51" s="5">
        <v>20.6</v>
      </c>
      <c r="DA51" s="5">
        <v>10.4</v>
      </c>
      <c r="DB51" s="5">
        <v>11.5</v>
      </c>
      <c r="DC51" s="5">
        <v>15.7</v>
      </c>
      <c r="DD51" s="5">
        <v>17.3</v>
      </c>
      <c r="DE51" s="5">
        <v>17.4</v>
      </c>
      <c r="DF51" s="5">
        <v>16.5</v>
      </c>
      <c r="DG51" s="5">
        <v>9.2</v>
      </c>
      <c r="DH51" s="5">
        <v>8.2</v>
      </c>
      <c r="DI51" s="5">
        <v>9.8</v>
      </c>
      <c r="DJ51" s="5">
        <v>10.6</v>
      </c>
      <c r="DK51" s="5">
        <v>11.3</v>
      </c>
      <c r="DL51" s="5">
        <v>10.4</v>
      </c>
      <c r="DM51" s="5">
        <v>26.1</v>
      </c>
      <c r="DN51" s="5">
        <v>26.8</v>
      </c>
      <c r="DO51" s="5">
        <v>24.7</v>
      </c>
      <c r="DQ51" s="8"/>
      <c r="DR51" s="9" t="s">
        <v>242</v>
      </c>
      <c r="DS51" s="5">
        <v>8.3</v>
      </c>
      <c r="DT51" s="5">
        <v>7.9</v>
      </c>
      <c r="DU51" s="5">
        <v>7.5</v>
      </c>
      <c r="DV51" s="5">
        <v>6</v>
      </c>
      <c r="DW51" s="5">
        <v>6.3</v>
      </c>
      <c r="DX51" s="5">
        <v>5.5</v>
      </c>
      <c r="DY51" s="5">
        <v>5.9</v>
      </c>
      <c r="DZ51" s="5">
        <v>5.6</v>
      </c>
      <c r="EA51" s="5">
        <v>6</v>
      </c>
      <c r="EB51" s="5">
        <v>5.9</v>
      </c>
      <c r="EC51" s="5">
        <v>6.3</v>
      </c>
      <c r="ED51" s="5">
        <v>6.6</v>
      </c>
      <c r="EE51" s="5">
        <v>7.4</v>
      </c>
      <c r="EF51" s="5">
        <v>6.3</v>
      </c>
      <c r="EG51" s="5">
        <v>7.4</v>
      </c>
      <c r="EH51" s="5">
        <v>7.6</v>
      </c>
      <c r="EI51" s="5">
        <v>9.2</v>
      </c>
      <c r="EJ51" s="5">
        <v>10.3</v>
      </c>
      <c r="EK51" s="5">
        <v>10.9</v>
      </c>
      <c r="EL51" s="5">
        <v>9.2</v>
      </c>
      <c r="EM51" s="5">
        <v>8.9</v>
      </c>
      <c r="EO51" s="8"/>
      <c r="EP51" s="9" t="s">
        <v>242</v>
      </c>
      <c r="EQ51" s="5">
        <v>10</v>
      </c>
      <c r="ER51" s="5">
        <v>10.2</v>
      </c>
      <c r="ES51" s="5">
        <v>9.3</v>
      </c>
      <c r="ET51" s="5">
        <v>8.7</v>
      </c>
      <c r="EU51" s="5">
        <v>7.5</v>
      </c>
      <c r="EV51" s="5">
        <v>5.9</v>
      </c>
      <c r="EW51" s="5">
        <v>6</v>
      </c>
      <c r="EX51" s="5">
        <v>6.4</v>
      </c>
      <c r="EY51" s="5">
        <v>6.2</v>
      </c>
      <c r="EZ51" s="5">
        <v>6.7</v>
      </c>
      <c r="FA51" s="5">
        <v>6.4</v>
      </c>
      <c r="FB51" s="5">
        <v>6.5</v>
      </c>
      <c r="FC51" s="5">
        <v>6.6</v>
      </c>
      <c r="FD51" s="5">
        <v>6.2</v>
      </c>
      <c r="FE51" s="5">
        <v>6.1</v>
      </c>
      <c r="FF51" s="5">
        <v>6.4</v>
      </c>
      <c r="FG51" s="5">
        <v>7.2</v>
      </c>
      <c r="FH51" s="5">
        <v>7.4</v>
      </c>
      <c r="FI51" s="5">
        <v>7.5</v>
      </c>
      <c r="FJ51" s="5">
        <v>7.6</v>
      </c>
      <c r="FK51" s="5">
        <v>7.8</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243</v>
      </c>
      <c r="B53" s="14"/>
      <c r="C53" s="1"/>
      <c r="D53" s="1"/>
      <c r="E53" s="1"/>
      <c r="F53" s="1"/>
      <c r="G53" s="1"/>
      <c r="H53" s="1"/>
      <c r="I53" s="1"/>
      <c r="J53" s="1"/>
      <c r="K53" s="1"/>
      <c r="L53" s="1"/>
      <c r="M53" s="1"/>
      <c r="N53" s="1"/>
      <c r="O53" s="1"/>
      <c r="P53" s="1"/>
      <c r="Q53" s="1"/>
      <c r="R53" s="1"/>
      <c r="S53" s="1"/>
      <c r="T53" s="1"/>
      <c r="U53" s="1"/>
      <c r="V53" s="1"/>
      <c r="W53" s="1"/>
      <c r="Y53" s="14" t="s">
        <v>243</v>
      </c>
      <c r="Z53" s="14"/>
      <c r="AA53" s="1"/>
      <c r="AB53" s="1"/>
      <c r="AC53" s="1"/>
      <c r="AD53" s="1"/>
      <c r="AE53" s="1"/>
      <c r="AF53" s="1"/>
      <c r="AG53" s="1"/>
      <c r="AH53" s="1"/>
      <c r="AI53" s="1"/>
      <c r="AJ53" s="1"/>
      <c r="AK53" s="1"/>
      <c r="AL53" s="1"/>
      <c r="AM53" s="1"/>
      <c r="AN53" s="1"/>
      <c r="AO53" s="1"/>
      <c r="AP53" s="1"/>
      <c r="AQ53" s="1"/>
      <c r="AR53" s="1"/>
      <c r="AS53" s="1"/>
      <c r="AT53" s="1"/>
      <c r="AU53" s="1"/>
      <c r="AW53" s="14" t="s">
        <v>243</v>
      </c>
      <c r="AX53" s="14"/>
      <c r="AY53" s="1"/>
      <c r="AZ53" s="1"/>
      <c r="BA53" s="1"/>
      <c r="BB53" s="1"/>
      <c r="BC53" s="1"/>
      <c r="BD53" s="1"/>
      <c r="BE53" s="1"/>
      <c r="BF53" s="1"/>
      <c r="BG53" s="1"/>
      <c r="BH53" s="1"/>
      <c r="BI53" s="1"/>
      <c r="BJ53" s="1"/>
      <c r="BK53" s="1"/>
      <c r="BL53" s="1"/>
      <c r="BM53" s="1"/>
      <c r="BN53" s="1"/>
      <c r="BO53" s="1"/>
      <c r="BP53" s="1"/>
      <c r="BQ53" s="1"/>
      <c r="BR53" s="1"/>
      <c r="BS53" s="1"/>
      <c r="BU53" s="14" t="s">
        <v>243</v>
      </c>
      <c r="BV53" s="14"/>
      <c r="BW53" s="1"/>
      <c r="BX53" s="1"/>
      <c r="BY53" s="1"/>
      <c r="BZ53" s="1"/>
      <c r="CA53" s="1"/>
      <c r="CB53" s="1"/>
      <c r="CC53" s="1"/>
      <c r="CD53" s="1"/>
      <c r="CE53" s="1"/>
      <c r="CF53" s="1"/>
      <c r="CG53" s="1"/>
      <c r="CH53" s="1"/>
      <c r="CI53" s="1"/>
      <c r="CJ53" s="1"/>
      <c r="CK53" s="1"/>
      <c r="CL53" s="1"/>
      <c r="CM53" s="1"/>
      <c r="CN53" s="1"/>
      <c r="CO53" s="1"/>
      <c r="CP53" s="1"/>
      <c r="CQ53" s="1"/>
      <c r="CS53" s="14" t="s">
        <v>243</v>
      </c>
      <c r="CT53" s="14"/>
      <c r="CU53" s="1"/>
      <c r="CV53" s="1"/>
      <c r="CW53" s="1"/>
      <c r="CX53" s="1"/>
      <c r="CY53" s="1"/>
      <c r="CZ53" s="1"/>
      <c r="DA53" s="1"/>
      <c r="DB53" s="1"/>
      <c r="DC53" s="1"/>
      <c r="DD53" s="1"/>
      <c r="DE53" s="1"/>
      <c r="DF53" s="1"/>
      <c r="DG53" s="1"/>
      <c r="DH53" s="1"/>
      <c r="DI53" s="1"/>
      <c r="DJ53" s="1"/>
      <c r="DK53" s="1"/>
      <c r="DL53" s="1"/>
      <c r="DM53" s="1"/>
      <c r="DN53" s="1"/>
      <c r="DO53" s="1"/>
      <c r="DQ53" s="14" t="s">
        <v>243</v>
      </c>
      <c r="DR53" s="14"/>
      <c r="DS53" s="1"/>
      <c r="DT53" s="1"/>
      <c r="DU53" s="1"/>
      <c r="DV53" s="1"/>
      <c r="DW53" s="1"/>
      <c r="DX53" s="1"/>
      <c r="DY53" s="1"/>
      <c r="DZ53" s="1"/>
      <c r="EA53" s="1"/>
      <c r="EB53" s="1"/>
      <c r="EC53" s="1"/>
      <c r="ED53" s="1"/>
      <c r="EE53" s="1"/>
      <c r="EF53" s="1"/>
      <c r="EG53" s="1"/>
      <c r="EH53" s="1"/>
      <c r="EI53" s="1"/>
      <c r="EJ53" s="1"/>
      <c r="EK53" s="1"/>
      <c r="EL53" s="1"/>
      <c r="EM53" s="1"/>
      <c r="EO53" s="14" t="s">
        <v>243</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244</v>
      </c>
      <c r="B54" s="7"/>
      <c r="C54" s="1"/>
      <c r="D54" s="1"/>
      <c r="E54" s="1"/>
      <c r="F54" s="1"/>
      <c r="G54" s="1"/>
      <c r="H54" s="1"/>
      <c r="I54" s="1"/>
      <c r="J54" s="1"/>
      <c r="K54" s="1"/>
      <c r="L54" s="1"/>
      <c r="M54" s="1"/>
      <c r="N54" s="1"/>
      <c r="O54" s="1"/>
      <c r="P54" s="1"/>
      <c r="Q54" s="1"/>
      <c r="R54" s="1"/>
      <c r="S54" s="1"/>
      <c r="T54" s="1"/>
      <c r="U54" s="1"/>
      <c r="V54" s="1"/>
      <c r="W54" s="1"/>
      <c r="Y54" s="7" t="s">
        <v>244</v>
      </c>
      <c r="Z54" s="7"/>
      <c r="AA54" s="1"/>
      <c r="AB54" s="1"/>
      <c r="AC54" s="1"/>
      <c r="AD54" s="1"/>
      <c r="AE54" s="1"/>
      <c r="AF54" s="1"/>
      <c r="AG54" s="1"/>
      <c r="AH54" s="1"/>
      <c r="AI54" s="1"/>
      <c r="AJ54" s="1"/>
      <c r="AK54" s="1"/>
      <c r="AL54" s="1"/>
      <c r="AM54" s="1"/>
      <c r="AN54" s="1"/>
      <c r="AO54" s="1"/>
      <c r="AP54" s="1"/>
      <c r="AQ54" s="1"/>
      <c r="AR54" s="1"/>
      <c r="AS54" s="1"/>
      <c r="AT54" s="1"/>
      <c r="AU54" s="1"/>
      <c r="AW54" s="7" t="s">
        <v>244</v>
      </c>
      <c r="AX54" s="7"/>
      <c r="AY54" s="1"/>
      <c r="AZ54" s="1"/>
      <c r="BA54" s="1"/>
      <c r="BB54" s="1"/>
      <c r="BC54" s="1"/>
      <c r="BD54" s="1"/>
      <c r="BE54" s="1"/>
      <c r="BF54" s="1"/>
      <c r="BG54" s="1"/>
      <c r="BH54" s="1"/>
      <c r="BI54" s="1"/>
      <c r="BJ54" s="1"/>
      <c r="BK54" s="1"/>
      <c r="BL54" s="1"/>
      <c r="BM54" s="1"/>
      <c r="BN54" s="1"/>
      <c r="BO54" s="1"/>
      <c r="BP54" s="1"/>
      <c r="BQ54" s="1"/>
      <c r="BR54" s="1"/>
      <c r="BS54" s="1"/>
      <c r="BU54" s="7" t="s">
        <v>244</v>
      </c>
      <c r="BV54" s="7"/>
      <c r="BW54" s="1"/>
      <c r="BX54" s="1"/>
      <c r="BY54" s="1"/>
      <c r="BZ54" s="1"/>
      <c r="CA54" s="1"/>
      <c r="CB54" s="1"/>
      <c r="CC54" s="1"/>
      <c r="CD54" s="1"/>
      <c r="CE54" s="1"/>
      <c r="CF54" s="1"/>
      <c r="CG54" s="1"/>
      <c r="CH54" s="1"/>
      <c r="CI54" s="1"/>
      <c r="CJ54" s="1"/>
      <c r="CK54" s="1"/>
      <c r="CL54" s="1"/>
      <c r="CM54" s="1"/>
      <c r="CN54" s="1"/>
      <c r="CO54" s="1"/>
      <c r="CP54" s="1"/>
      <c r="CQ54" s="1"/>
      <c r="CS54" s="7" t="s">
        <v>244</v>
      </c>
      <c r="CT54" s="7"/>
      <c r="CU54" s="1"/>
      <c r="CV54" s="1"/>
      <c r="CW54" s="1"/>
      <c r="CX54" s="1"/>
      <c r="CY54" s="1"/>
      <c r="CZ54" s="1"/>
      <c r="DA54" s="1"/>
      <c r="DB54" s="1"/>
      <c r="DC54" s="1"/>
      <c r="DD54" s="1"/>
      <c r="DE54" s="1"/>
      <c r="DF54" s="1"/>
      <c r="DG54" s="1"/>
      <c r="DH54" s="1"/>
      <c r="DI54" s="1"/>
      <c r="DJ54" s="1"/>
      <c r="DK54" s="1"/>
      <c r="DL54" s="1"/>
      <c r="DM54" s="1"/>
      <c r="DN54" s="1"/>
      <c r="DO54" s="1"/>
      <c r="DQ54" s="7" t="s">
        <v>244</v>
      </c>
      <c r="DR54" s="7"/>
      <c r="DS54" s="1"/>
      <c r="DT54" s="1"/>
      <c r="DU54" s="1"/>
      <c r="DV54" s="1"/>
      <c r="DW54" s="1"/>
      <c r="DX54" s="1"/>
      <c r="DY54" s="1"/>
      <c r="DZ54" s="1"/>
      <c r="EA54" s="1"/>
      <c r="EB54" s="1"/>
      <c r="EC54" s="1"/>
      <c r="ED54" s="1"/>
      <c r="EE54" s="1"/>
      <c r="EF54" s="1"/>
      <c r="EG54" s="1"/>
      <c r="EH54" s="1"/>
      <c r="EI54" s="1"/>
      <c r="EJ54" s="1"/>
      <c r="EK54" s="1"/>
      <c r="EL54" s="1"/>
      <c r="EM54" s="1"/>
      <c r="EO54" s="7" t="s">
        <v>244</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1"/>
  <sheetViews>
    <sheetView workbookViewId="0">
      <selection activeCell="A53" sqref="A53:B53"/>
    </sheetView>
  </sheetViews>
  <sheetFormatPr defaultColWidth="9" defaultRowHeight="12.5"/>
  <cols>
    <col min="2" max="2" width="44.8181818181818"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216</v>
      </c>
      <c r="B5" s="2"/>
      <c r="C5" s="1"/>
      <c r="D5" s="1"/>
      <c r="E5" s="1"/>
      <c r="F5" s="1"/>
      <c r="G5" s="1"/>
      <c r="H5" s="1"/>
      <c r="I5" s="1"/>
      <c r="J5" s="3"/>
      <c r="K5" s="1"/>
      <c r="L5" s="3"/>
      <c r="M5" s="3"/>
      <c r="N5" s="3"/>
      <c r="O5" s="3"/>
      <c r="P5" s="1"/>
      <c r="Q5" s="3"/>
      <c r="R5" s="3"/>
      <c r="S5" s="3"/>
      <c r="T5" s="3"/>
      <c r="U5" s="3"/>
      <c r="V5" s="3"/>
      <c r="W5" s="3"/>
      <c r="Y5" s="2" t="s">
        <v>216</v>
      </c>
      <c r="Z5" s="2"/>
      <c r="AA5" s="1"/>
      <c r="AB5" s="1"/>
      <c r="AC5" s="1"/>
      <c r="AD5" s="1"/>
      <c r="AE5" s="1"/>
      <c r="AF5" s="1"/>
      <c r="AG5" s="1"/>
      <c r="AH5" s="3"/>
      <c r="AI5" s="1"/>
      <c r="AJ5" s="3"/>
      <c r="AK5" s="3"/>
      <c r="AL5" s="3"/>
      <c r="AM5" s="3"/>
      <c r="AN5" s="1"/>
      <c r="AO5" s="3"/>
      <c r="AP5" s="3"/>
      <c r="AQ5" s="3"/>
      <c r="AR5" s="3"/>
      <c r="AS5" s="3"/>
      <c r="AT5" s="3"/>
      <c r="AU5" s="3"/>
      <c r="AW5" s="2" t="s">
        <v>216</v>
      </c>
      <c r="AX5" s="2"/>
      <c r="AY5" s="1"/>
      <c r="AZ5" s="1"/>
      <c r="BA5" s="1"/>
      <c r="BB5" s="1"/>
      <c r="BC5" s="1"/>
      <c r="BD5" s="1"/>
      <c r="BE5" s="1"/>
      <c r="BF5" s="3"/>
      <c r="BG5" s="1"/>
      <c r="BH5" s="3"/>
      <c r="BI5" s="3"/>
      <c r="BJ5" s="3"/>
      <c r="BK5" s="3"/>
      <c r="BL5" s="1"/>
      <c r="BM5" s="3"/>
      <c r="BN5" s="3"/>
      <c r="BO5" s="3"/>
      <c r="BP5" s="3"/>
      <c r="BQ5" s="3"/>
      <c r="BR5" s="3"/>
      <c r="BS5" s="3"/>
      <c r="BU5" s="2" t="s">
        <v>216</v>
      </c>
      <c r="BV5" s="2"/>
      <c r="BW5" s="1"/>
      <c r="BX5" s="1"/>
      <c r="BY5" s="1"/>
      <c r="BZ5" s="1"/>
      <c r="CA5" s="1"/>
      <c r="CB5" s="1"/>
      <c r="CC5" s="1"/>
      <c r="CD5" s="3"/>
      <c r="CE5" s="1"/>
      <c r="CF5" s="3"/>
      <c r="CG5" s="3"/>
      <c r="CH5" s="3"/>
      <c r="CI5" s="3"/>
      <c r="CJ5" s="1"/>
      <c r="CK5" s="3"/>
      <c r="CL5" s="3"/>
      <c r="CM5" s="3"/>
      <c r="CN5" s="3"/>
      <c r="CO5" s="3"/>
      <c r="CP5" s="3"/>
      <c r="CQ5" s="3"/>
      <c r="CS5" s="2" t="s">
        <v>216</v>
      </c>
      <c r="CT5" s="2"/>
      <c r="CU5" s="1"/>
      <c r="CV5" s="1"/>
      <c r="CW5" s="1"/>
      <c r="CX5" s="1"/>
      <c r="CY5" s="1"/>
      <c r="CZ5" s="1"/>
      <c r="DA5" s="1"/>
      <c r="DB5" s="3"/>
      <c r="DC5" s="1"/>
      <c r="DD5" s="3"/>
      <c r="DE5" s="3"/>
      <c r="DF5" s="3"/>
      <c r="DG5" s="3"/>
      <c r="DH5" s="1"/>
      <c r="DI5" s="3"/>
      <c r="DJ5" s="3"/>
      <c r="DK5" s="3"/>
      <c r="DL5" s="3"/>
      <c r="DM5" s="3"/>
      <c r="DN5" s="3"/>
      <c r="DO5" s="3"/>
      <c r="DQ5" s="2" t="s">
        <v>216</v>
      </c>
      <c r="DR5" s="2"/>
      <c r="DS5" s="1"/>
      <c r="DT5" s="1"/>
      <c r="DU5" s="1"/>
      <c r="DV5" s="1"/>
      <c r="DW5" s="1"/>
      <c r="DX5" s="1"/>
      <c r="DY5" s="1"/>
      <c r="DZ5" s="3"/>
      <c r="EA5" s="1"/>
      <c r="EB5" s="1"/>
      <c r="EC5" s="1"/>
      <c r="ED5" s="1"/>
      <c r="EE5" s="1"/>
      <c r="EF5" s="1"/>
      <c r="EG5" s="1"/>
      <c r="EH5" s="1"/>
      <c r="EI5" s="1"/>
      <c r="EJ5" s="1"/>
      <c r="EK5" s="1"/>
      <c r="EL5" s="1"/>
      <c r="EM5" s="1"/>
      <c r="EO5" s="2" t="s">
        <v>216</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217</v>
      </c>
      <c r="B7" s="4"/>
      <c r="C7" s="1"/>
      <c r="D7" s="1"/>
      <c r="E7" s="1"/>
      <c r="F7" s="1"/>
      <c r="G7" s="1"/>
      <c r="H7" s="1"/>
      <c r="I7" s="1"/>
      <c r="J7" s="1"/>
      <c r="K7" s="1"/>
      <c r="L7" s="1"/>
      <c r="M7" s="1"/>
      <c r="N7" s="1"/>
      <c r="O7" s="1"/>
      <c r="P7" s="1"/>
      <c r="Q7" s="1"/>
      <c r="R7" s="1"/>
      <c r="S7" s="1"/>
      <c r="T7" s="1"/>
      <c r="U7" s="1"/>
      <c r="V7" s="1"/>
      <c r="W7" s="1"/>
      <c r="Y7" s="4" t="s">
        <v>218</v>
      </c>
      <c r="Z7" s="4"/>
      <c r="AA7" s="1"/>
      <c r="AB7" s="1"/>
      <c r="AC7" s="1"/>
      <c r="AD7" s="1"/>
      <c r="AE7" s="1"/>
      <c r="AF7" s="1"/>
      <c r="AG7" s="1"/>
      <c r="AH7" s="1"/>
      <c r="AI7" s="1"/>
      <c r="AJ7" s="1"/>
      <c r="AK7" s="1"/>
      <c r="AL7" s="1"/>
      <c r="AM7" s="1"/>
      <c r="AN7" s="1"/>
      <c r="AO7" s="1"/>
      <c r="AP7" s="1"/>
      <c r="AQ7" s="1"/>
      <c r="AR7" s="1"/>
      <c r="AS7" s="1"/>
      <c r="AT7" s="1"/>
      <c r="AU7" s="1"/>
      <c r="AW7" s="4" t="s">
        <v>219</v>
      </c>
      <c r="AX7" s="4"/>
      <c r="AY7" s="1"/>
      <c r="AZ7" s="1"/>
      <c r="BA7" s="1"/>
      <c r="BB7" s="1"/>
      <c r="BC7" s="1"/>
      <c r="BD7" s="1"/>
      <c r="BE7" s="1"/>
      <c r="BF7" s="1"/>
      <c r="BG7" s="1"/>
      <c r="BH7" s="1"/>
      <c r="BI7" s="1"/>
      <c r="BJ7" s="1"/>
      <c r="BK7" s="1"/>
      <c r="BL7" s="1"/>
      <c r="BM7" s="1"/>
      <c r="BN7" s="1"/>
      <c r="BO7" s="1"/>
      <c r="BP7" s="1"/>
      <c r="BQ7" s="1"/>
      <c r="BR7" s="1"/>
      <c r="BS7" s="1"/>
      <c r="BU7" s="4" t="s">
        <v>220</v>
      </c>
      <c r="BV7" s="4"/>
      <c r="BW7" s="1"/>
      <c r="BX7" s="1"/>
      <c r="BY7" s="1"/>
      <c r="BZ7" s="1"/>
      <c r="CA7" s="1"/>
      <c r="CB7" s="1"/>
      <c r="CC7" s="1"/>
      <c r="CD7" s="1"/>
      <c r="CE7" s="1"/>
      <c r="CF7" s="1"/>
      <c r="CG7" s="1"/>
      <c r="CH7" s="1"/>
      <c r="CI7" s="1"/>
      <c r="CJ7" s="1"/>
      <c r="CK7" s="1"/>
      <c r="CL7" s="1"/>
      <c r="CM7" s="1"/>
      <c r="CN7" s="1"/>
      <c r="CO7" s="1"/>
      <c r="CP7" s="1"/>
      <c r="CQ7" s="1"/>
      <c r="CS7" s="4" t="s">
        <v>221</v>
      </c>
      <c r="CT7" s="4"/>
      <c r="CU7" s="1"/>
      <c r="CV7" s="1"/>
      <c r="CW7" s="1"/>
      <c r="CX7" s="1"/>
      <c r="CY7" s="1"/>
      <c r="CZ7" s="1"/>
      <c r="DA7" s="1"/>
      <c r="DB7" s="1"/>
      <c r="DC7" s="1"/>
      <c r="DD7" s="1"/>
      <c r="DE7" s="1"/>
      <c r="DF7" s="1"/>
      <c r="DG7" s="1"/>
      <c r="DH7" s="1"/>
      <c r="DI7" s="1"/>
      <c r="DJ7" s="1"/>
      <c r="DK7" s="1"/>
      <c r="DL7" s="1"/>
      <c r="DM7" s="1"/>
      <c r="DN7" s="1"/>
      <c r="DO7" s="1"/>
      <c r="DQ7" s="4" t="s">
        <v>222</v>
      </c>
      <c r="DR7" s="4"/>
      <c r="DS7" s="1"/>
      <c r="DT7" s="1"/>
      <c r="DU7" s="1"/>
      <c r="DV7" s="1"/>
      <c r="DW7" s="1"/>
      <c r="DX7" s="1"/>
      <c r="DY7" s="1"/>
      <c r="DZ7" s="1"/>
      <c r="EA7" s="1"/>
      <c r="EB7" s="1"/>
      <c r="EC7" s="1"/>
      <c r="ED7" s="1"/>
      <c r="EE7" s="1"/>
      <c r="EF7" s="1"/>
      <c r="EG7" s="1"/>
      <c r="EH7" s="1"/>
      <c r="EI7" s="1"/>
      <c r="EJ7" s="1"/>
      <c r="EK7" s="1"/>
      <c r="EL7" s="1"/>
      <c r="EM7" s="1"/>
      <c r="EO7" s="4" t="s">
        <v>223</v>
      </c>
      <c r="EP7" s="4"/>
      <c r="EQ7" s="1"/>
      <c r="ER7" s="1"/>
      <c r="ES7" s="1"/>
      <c r="ET7" s="1"/>
      <c r="EU7" s="1"/>
      <c r="EV7" s="1"/>
      <c r="EW7" s="1"/>
      <c r="EX7" s="1"/>
      <c r="EY7" s="1"/>
      <c r="EZ7" s="1"/>
      <c r="FA7" s="1"/>
      <c r="FB7" s="1"/>
      <c r="FC7" s="1"/>
      <c r="FD7" s="1"/>
      <c r="FE7" s="1"/>
      <c r="FF7" s="1"/>
      <c r="FG7" s="1"/>
      <c r="FH7" s="1"/>
      <c r="FI7" s="1"/>
      <c r="FJ7" s="1"/>
      <c r="FK7" s="1"/>
    </row>
    <row r="8" ht="15.5" spans="1:167">
      <c r="A8" s="4" t="s">
        <v>275</v>
      </c>
      <c r="B8" s="4"/>
      <c r="C8" s="1"/>
      <c r="D8" s="1"/>
      <c r="E8" s="1"/>
      <c r="F8" s="1"/>
      <c r="G8" s="1"/>
      <c r="H8" s="1"/>
      <c r="I8" s="1"/>
      <c r="J8" s="1"/>
      <c r="K8" s="1"/>
      <c r="L8" s="1"/>
      <c r="M8" s="1"/>
      <c r="N8" s="1"/>
      <c r="O8" s="1"/>
      <c r="P8" s="1"/>
      <c r="Q8" s="1"/>
      <c r="R8" s="1"/>
      <c r="S8" s="1"/>
      <c r="T8" s="1"/>
      <c r="U8" s="1"/>
      <c r="V8" s="1"/>
      <c r="W8" s="1"/>
      <c r="Y8" s="4" t="s">
        <v>275</v>
      </c>
      <c r="Z8" s="4"/>
      <c r="AA8" s="1"/>
      <c r="AB8" s="1"/>
      <c r="AC8" s="1"/>
      <c r="AD8" s="1"/>
      <c r="AE8" s="1"/>
      <c r="AF8" s="1"/>
      <c r="AG8" s="1"/>
      <c r="AH8" s="1"/>
      <c r="AI8" s="1"/>
      <c r="AJ8" s="1"/>
      <c r="AK8" s="1"/>
      <c r="AL8" s="1"/>
      <c r="AM8" s="1"/>
      <c r="AN8" s="1"/>
      <c r="AO8" s="1"/>
      <c r="AP8" s="1"/>
      <c r="AQ8" s="1"/>
      <c r="AR8" s="1"/>
      <c r="AS8" s="1"/>
      <c r="AT8" s="1"/>
      <c r="AU8" s="1"/>
      <c r="AW8" s="4" t="s">
        <v>275</v>
      </c>
      <c r="AX8" s="4"/>
      <c r="AY8" s="1"/>
      <c r="AZ8" s="1"/>
      <c r="BA8" s="1"/>
      <c r="BB8" s="1"/>
      <c r="BC8" s="1"/>
      <c r="BD8" s="1"/>
      <c r="BE8" s="1"/>
      <c r="BF8" s="1"/>
      <c r="BG8" s="1"/>
      <c r="BH8" s="1"/>
      <c r="BI8" s="1"/>
      <c r="BJ8" s="1"/>
      <c r="BK8" s="1"/>
      <c r="BL8" s="1"/>
      <c r="BM8" s="1"/>
      <c r="BN8" s="1"/>
      <c r="BO8" s="1"/>
      <c r="BP8" s="1"/>
      <c r="BQ8" s="1"/>
      <c r="BR8" s="1"/>
      <c r="BS8" s="1"/>
      <c r="BU8" s="4" t="s">
        <v>275</v>
      </c>
      <c r="BV8" s="4"/>
      <c r="BW8" s="1"/>
      <c r="BX8" s="1"/>
      <c r="BY8" s="1"/>
      <c r="BZ8" s="1"/>
      <c r="CA8" s="1"/>
      <c r="CB8" s="1"/>
      <c r="CC8" s="1"/>
      <c r="CD8" s="1"/>
      <c r="CE8" s="1"/>
      <c r="CF8" s="1"/>
      <c r="CG8" s="1"/>
      <c r="CH8" s="1"/>
      <c r="CI8" s="1"/>
      <c r="CJ8" s="1"/>
      <c r="CK8" s="1"/>
      <c r="CL8" s="1"/>
      <c r="CM8" s="1"/>
      <c r="CN8" s="1"/>
      <c r="CO8" s="1"/>
      <c r="CP8" s="1"/>
      <c r="CQ8" s="1"/>
      <c r="CS8" s="4" t="s">
        <v>275</v>
      </c>
      <c r="CT8" s="4"/>
      <c r="CU8" s="1"/>
      <c r="CV8" s="1"/>
      <c r="CW8" s="1"/>
      <c r="CX8" s="1"/>
      <c r="CY8" s="1"/>
      <c r="CZ8" s="1"/>
      <c r="DA8" s="1"/>
      <c r="DB8" s="1"/>
      <c r="DC8" s="1"/>
      <c r="DD8" s="1"/>
      <c r="DE8" s="1"/>
      <c r="DF8" s="1"/>
      <c r="DG8" s="1"/>
      <c r="DH8" s="1"/>
      <c r="DI8" s="1"/>
      <c r="DJ8" s="1"/>
      <c r="DK8" s="1"/>
      <c r="DL8" s="1"/>
      <c r="DM8" s="1"/>
      <c r="DN8" s="1"/>
      <c r="DO8" s="1"/>
      <c r="DQ8" s="4" t="s">
        <v>275</v>
      </c>
      <c r="DR8" s="4"/>
      <c r="DS8" s="1"/>
      <c r="DT8" s="1"/>
      <c r="DU8" s="1"/>
      <c r="DV8" s="1"/>
      <c r="DW8" s="1"/>
      <c r="DX8" s="1"/>
      <c r="DY8" s="1"/>
      <c r="DZ8" s="1"/>
      <c r="EA8" s="1"/>
      <c r="EB8" s="1"/>
      <c r="EC8" s="1"/>
      <c r="ED8" s="1"/>
      <c r="EE8" s="1"/>
      <c r="EF8" s="1"/>
      <c r="EG8" s="1"/>
      <c r="EH8" s="1"/>
      <c r="EI8" s="1"/>
      <c r="EJ8" s="1"/>
      <c r="EK8" s="1"/>
      <c r="EL8" s="1"/>
      <c r="EM8" s="1"/>
      <c r="EO8" s="4" t="s">
        <v>275</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276</v>
      </c>
      <c r="C13" s="5">
        <v>1.6</v>
      </c>
      <c r="D13" s="5">
        <v>1.5</v>
      </c>
      <c r="E13" s="5">
        <v>1.4</v>
      </c>
      <c r="F13" s="5">
        <v>1</v>
      </c>
      <c r="G13" s="5">
        <v>0.9</v>
      </c>
      <c r="H13" s="5">
        <v>1.2</v>
      </c>
      <c r="I13" s="5">
        <v>1.7</v>
      </c>
      <c r="J13" s="5">
        <v>2.5</v>
      </c>
      <c r="K13" s="5">
        <v>1.7</v>
      </c>
      <c r="L13" s="5">
        <v>1.8</v>
      </c>
      <c r="M13" s="5">
        <v>1.7</v>
      </c>
      <c r="N13" s="5">
        <v>1.7</v>
      </c>
      <c r="O13" s="5">
        <v>1.6</v>
      </c>
      <c r="P13" s="5">
        <v>1.6</v>
      </c>
      <c r="Q13" s="5">
        <v>1.5</v>
      </c>
      <c r="R13" s="5">
        <v>1.5</v>
      </c>
      <c r="S13" s="5">
        <v>1.3</v>
      </c>
      <c r="T13" s="5">
        <v>2.7</v>
      </c>
      <c r="U13" s="5">
        <v>2.8</v>
      </c>
      <c r="V13" s="5">
        <v>2.7</v>
      </c>
      <c r="W13" s="5">
        <v>1.3</v>
      </c>
      <c r="Y13" s="8"/>
      <c r="Z13" s="9" t="s">
        <v>276</v>
      </c>
      <c r="AA13" s="5">
        <v>169.8</v>
      </c>
      <c r="AB13" s="5">
        <v>185</v>
      </c>
      <c r="AC13" s="5">
        <v>192.2</v>
      </c>
      <c r="AD13" s="5">
        <v>199.2</v>
      </c>
      <c r="AE13" s="5">
        <v>186</v>
      </c>
      <c r="AF13" s="5">
        <v>199.1</v>
      </c>
      <c r="AG13" s="5">
        <v>204.3</v>
      </c>
      <c r="AH13" s="5">
        <v>195.3</v>
      </c>
      <c r="AI13" s="5">
        <v>199.4</v>
      </c>
      <c r="AJ13" s="5">
        <v>174.6</v>
      </c>
      <c r="AK13" s="5">
        <v>180.1</v>
      </c>
      <c r="AL13" s="5">
        <v>188.9</v>
      </c>
      <c r="AM13" s="5">
        <v>177.5</v>
      </c>
      <c r="AN13" s="5">
        <v>175.8</v>
      </c>
      <c r="AO13" s="5">
        <v>189</v>
      </c>
      <c r="AP13" s="5">
        <v>200.2</v>
      </c>
      <c r="AQ13" s="5">
        <v>203.6</v>
      </c>
      <c r="AR13" s="5">
        <v>205.9</v>
      </c>
      <c r="AS13" s="5">
        <v>201.5</v>
      </c>
      <c r="AT13" s="5">
        <v>217.8</v>
      </c>
      <c r="AU13" s="5">
        <v>212.6</v>
      </c>
      <c r="AW13" s="8"/>
      <c r="AX13" s="9" t="s">
        <v>276</v>
      </c>
      <c r="AY13" s="5">
        <v>20.9</v>
      </c>
      <c r="AZ13" s="5">
        <v>24.7</v>
      </c>
      <c r="BA13" s="5">
        <v>23.5</v>
      </c>
      <c r="BB13" s="5">
        <v>19.1</v>
      </c>
      <c r="BC13" s="5">
        <v>19.8</v>
      </c>
      <c r="BD13" s="5">
        <v>20.6</v>
      </c>
      <c r="BE13" s="5">
        <v>22.8</v>
      </c>
      <c r="BF13" s="5">
        <v>23.6</v>
      </c>
      <c r="BG13" s="5">
        <v>24.2</v>
      </c>
      <c r="BH13" s="5">
        <v>19</v>
      </c>
      <c r="BI13" s="5">
        <v>19.4</v>
      </c>
      <c r="BJ13" s="5">
        <v>20.8</v>
      </c>
      <c r="BK13" s="5">
        <v>19.7</v>
      </c>
      <c r="BL13" s="5">
        <v>17.4</v>
      </c>
      <c r="BM13" s="5">
        <v>11.8</v>
      </c>
      <c r="BN13" s="5">
        <v>9.2</v>
      </c>
      <c r="BO13" s="5">
        <v>19.8</v>
      </c>
      <c r="BP13" s="5">
        <v>21.3</v>
      </c>
      <c r="BQ13" s="5">
        <v>20.3</v>
      </c>
      <c r="BR13" s="5">
        <v>21.6</v>
      </c>
      <c r="BS13" s="5">
        <v>19.7</v>
      </c>
      <c r="BU13" s="8"/>
      <c r="BV13" s="9" t="s">
        <v>276</v>
      </c>
      <c r="BW13" s="5">
        <v>5.1</v>
      </c>
      <c r="BX13" s="5">
        <v>5.6</v>
      </c>
      <c r="BY13" s="5">
        <v>5.7</v>
      </c>
      <c r="BZ13" s="5">
        <v>5.6</v>
      </c>
      <c r="CA13" s="5">
        <v>7.7</v>
      </c>
      <c r="CB13" s="5">
        <v>7.8</v>
      </c>
      <c r="CC13" s="5">
        <v>7.4</v>
      </c>
      <c r="CD13" s="5">
        <v>7.6</v>
      </c>
      <c r="CE13" s="5">
        <v>7.6</v>
      </c>
      <c r="CF13" s="5">
        <v>6.9</v>
      </c>
      <c r="CG13" s="5">
        <v>6.8</v>
      </c>
      <c r="CH13" s="5">
        <v>6</v>
      </c>
      <c r="CI13" s="5">
        <v>6</v>
      </c>
      <c r="CJ13" s="5">
        <v>5.8</v>
      </c>
      <c r="CK13" s="5">
        <v>6</v>
      </c>
      <c r="CL13" s="5">
        <v>5.7</v>
      </c>
      <c r="CM13" s="5">
        <v>5.7</v>
      </c>
      <c r="CN13" s="5">
        <v>5.5</v>
      </c>
      <c r="CO13" s="5">
        <v>4.7</v>
      </c>
      <c r="CP13" s="5">
        <v>3.1</v>
      </c>
      <c r="CQ13" s="5">
        <v>3.1</v>
      </c>
      <c r="CS13" s="8"/>
      <c r="CT13" s="9" t="s">
        <v>276</v>
      </c>
      <c r="CU13" s="5">
        <v>0.5</v>
      </c>
      <c r="CV13" s="5">
        <v>0.6</v>
      </c>
      <c r="CW13" s="5">
        <v>0.6</v>
      </c>
      <c r="CX13" s="5">
        <v>0.6</v>
      </c>
      <c r="CY13" s="5">
        <v>0.6</v>
      </c>
      <c r="CZ13" s="5">
        <v>0.6</v>
      </c>
      <c r="DA13" s="5">
        <v>0</v>
      </c>
      <c r="DB13" s="5">
        <v>0</v>
      </c>
      <c r="DC13" s="5">
        <v>0</v>
      </c>
      <c r="DD13" s="5">
        <v>0</v>
      </c>
      <c r="DE13" s="5">
        <v>0</v>
      </c>
      <c r="DF13" s="5">
        <v>0</v>
      </c>
      <c r="DG13" s="5">
        <v>0</v>
      </c>
      <c r="DH13" s="5">
        <v>0</v>
      </c>
      <c r="DI13" s="5">
        <v>0.1</v>
      </c>
      <c r="DJ13" s="5">
        <v>0</v>
      </c>
      <c r="DK13" s="5">
        <v>0</v>
      </c>
      <c r="DL13" s="5">
        <v>0</v>
      </c>
      <c r="DM13" s="5">
        <v>0</v>
      </c>
      <c r="DN13" s="5">
        <v>0</v>
      </c>
      <c r="DO13" s="5">
        <v>0</v>
      </c>
      <c r="DQ13" s="8"/>
      <c r="DR13" s="9" t="s">
        <v>276</v>
      </c>
      <c r="DS13" s="5">
        <v>5.5</v>
      </c>
      <c r="DT13" s="5">
        <v>5.2</v>
      </c>
      <c r="DU13" s="5">
        <v>5.2</v>
      </c>
      <c r="DV13" s="5">
        <v>4.4</v>
      </c>
      <c r="DW13" s="5">
        <v>4</v>
      </c>
      <c r="DX13" s="5">
        <v>4.1</v>
      </c>
      <c r="DY13" s="5">
        <v>4.6</v>
      </c>
      <c r="DZ13" s="5">
        <v>5.1</v>
      </c>
      <c r="EA13" s="5">
        <v>0.5</v>
      </c>
      <c r="EB13" s="5">
        <v>0.4</v>
      </c>
      <c r="EC13" s="5">
        <v>5.6</v>
      </c>
      <c r="ED13" s="5">
        <v>6.8</v>
      </c>
      <c r="EE13" s="5">
        <v>0.3</v>
      </c>
      <c r="EF13" s="5">
        <v>0.3</v>
      </c>
      <c r="EG13" s="5">
        <v>0.6</v>
      </c>
      <c r="EH13" s="5">
        <v>0.5</v>
      </c>
      <c r="EI13" s="5">
        <v>0.5</v>
      </c>
      <c r="EJ13" s="5">
        <v>0.4</v>
      </c>
      <c r="EK13" s="5">
        <v>0.9</v>
      </c>
      <c r="EL13" s="5">
        <v>0.7</v>
      </c>
      <c r="EM13" s="5">
        <v>1</v>
      </c>
      <c r="EO13" s="8"/>
      <c r="EP13" s="9" t="s">
        <v>276</v>
      </c>
      <c r="EQ13" s="5">
        <v>27.7</v>
      </c>
      <c r="ER13" s="5">
        <v>23.6</v>
      </c>
      <c r="ES13" s="5">
        <v>22.4</v>
      </c>
      <c r="ET13" s="5">
        <v>26.2</v>
      </c>
      <c r="EU13" s="5">
        <v>29.4</v>
      </c>
      <c r="EV13" s="5">
        <v>27.8</v>
      </c>
      <c r="EW13" s="5">
        <v>21.9</v>
      </c>
      <c r="EX13" s="5">
        <v>23.9</v>
      </c>
      <c r="EY13" s="5">
        <v>29.8</v>
      </c>
      <c r="EZ13" s="5">
        <v>26.4</v>
      </c>
      <c r="FA13" s="5">
        <v>24.8</v>
      </c>
      <c r="FB13" s="5">
        <v>24.2</v>
      </c>
      <c r="FC13" s="5">
        <v>24.4</v>
      </c>
      <c r="FD13" s="5">
        <v>24.3</v>
      </c>
      <c r="FE13" s="5">
        <v>22</v>
      </c>
      <c r="FF13" s="5">
        <v>19.8</v>
      </c>
      <c r="FG13" s="5">
        <v>33.4</v>
      </c>
      <c r="FH13" s="5">
        <v>34.6</v>
      </c>
      <c r="FI13" s="5">
        <v>34.1</v>
      </c>
      <c r="FJ13" s="5">
        <v>35.2</v>
      </c>
      <c r="FK13" s="5">
        <v>30.4</v>
      </c>
    </row>
    <row r="14" ht="14.5" spans="1:167">
      <c r="A14" s="1"/>
      <c r="B14" s="10" t="s">
        <v>227</v>
      </c>
      <c r="C14" s="3"/>
      <c r="D14" s="3"/>
      <c r="E14" s="3"/>
      <c r="F14" s="3"/>
      <c r="G14" s="3"/>
      <c r="H14" s="3"/>
      <c r="I14" s="3"/>
      <c r="J14" s="3"/>
      <c r="K14" s="3"/>
      <c r="L14" s="3"/>
      <c r="M14" s="3"/>
      <c r="N14" s="3"/>
      <c r="O14" s="3"/>
      <c r="P14" s="3"/>
      <c r="Q14" s="3"/>
      <c r="R14" s="3"/>
      <c r="S14" s="3"/>
      <c r="T14" s="3"/>
      <c r="U14" s="3"/>
      <c r="V14" s="3"/>
      <c r="W14" s="3"/>
      <c r="Y14" s="1"/>
      <c r="Z14" s="10" t="s">
        <v>227</v>
      </c>
      <c r="AA14" s="3"/>
      <c r="AB14" s="3"/>
      <c r="AC14" s="3"/>
      <c r="AD14" s="3"/>
      <c r="AE14" s="3"/>
      <c r="AF14" s="3"/>
      <c r="AG14" s="3"/>
      <c r="AH14" s="3"/>
      <c r="AI14" s="3"/>
      <c r="AJ14" s="3"/>
      <c r="AK14" s="3"/>
      <c r="AL14" s="3"/>
      <c r="AM14" s="3"/>
      <c r="AN14" s="3"/>
      <c r="AO14" s="3"/>
      <c r="AP14" s="3"/>
      <c r="AQ14" s="3"/>
      <c r="AR14" s="3"/>
      <c r="AS14" s="3"/>
      <c r="AT14" s="3"/>
      <c r="AU14" s="3"/>
      <c r="AW14" s="1"/>
      <c r="AX14" s="10" t="s">
        <v>227</v>
      </c>
      <c r="AY14" s="3"/>
      <c r="AZ14" s="3"/>
      <c r="BA14" s="3"/>
      <c r="BB14" s="3"/>
      <c r="BC14" s="3"/>
      <c r="BD14" s="3"/>
      <c r="BE14" s="3"/>
      <c r="BF14" s="3"/>
      <c r="BG14" s="3"/>
      <c r="BH14" s="3"/>
      <c r="BI14" s="3"/>
      <c r="BJ14" s="3"/>
      <c r="BK14" s="3"/>
      <c r="BL14" s="3"/>
      <c r="BM14" s="3"/>
      <c r="BN14" s="3"/>
      <c r="BO14" s="3"/>
      <c r="BP14" s="3"/>
      <c r="BQ14" s="3"/>
      <c r="BR14" s="3"/>
      <c r="BS14" s="3"/>
      <c r="BU14" s="1"/>
      <c r="BV14" s="10" t="s">
        <v>227</v>
      </c>
      <c r="BW14" s="3"/>
      <c r="BX14" s="3"/>
      <c r="BY14" s="3"/>
      <c r="BZ14" s="3"/>
      <c r="CA14" s="3"/>
      <c r="CB14" s="3"/>
      <c r="CC14" s="3"/>
      <c r="CD14" s="3"/>
      <c r="CE14" s="3"/>
      <c r="CF14" s="3"/>
      <c r="CG14" s="3"/>
      <c r="CH14" s="3"/>
      <c r="CI14" s="3"/>
      <c r="CJ14" s="3"/>
      <c r="CK14" s="3"/>
      <c r="CL14" s="3"/>
      <c r="CM14" s="3"/>
      <c r="CN14" s="3"/>
      <c r="CO14" s="3"/>
      <c r="CP14" s="3"/>
      <c r="CQ14" s="3"/>
      <c r="CS14" s="1"/>
      <c r="CT14" s="10" t="s">
        <v>227</v>
      </c>
      <c r="CU14" s="3"/>
      <c r="CV14" s="3"/>
      <c r="CW14" s="3"/>
      <c r="CX14" s="3"/>
      <c r="CY14" s="3"/>
      <c r="CZ14" s="3"/>
      <c r="DA14" s="3"/>
      <c r="DB14" s="3"/>
      <c r="DC14" s="3"/>
      <c r="DD14" s="3"/>
      <c r="DE14" s="3"/>
      <c r="DF14" s="3"/>
      <c r="DG14" s="3"/>
      <c r="DH14" s="3"/>
      <c r="DI14" s="3"/>
      <c r="DJ14" s="3"/>
      <c r="DK14" s="3"/>
      <c r="DL14" s="3"/>
      <c r="DM14" s="3"/>
      <c r="DN14" s="3"/>
      <c r="DO14" s="3"/>
      <c r="DQ14" s="1"/>
      <c r="DR14" s="10" t="s">
        <v>227</v>
      </c>
      <c r="DS14" s="3"/>
      <c r="DT14" s="3"/>
      <c r="DU14" s="3"/>
      <c r="DV14" s="3"/>
      <c r="DW14" s="3"/>
      <c r="DX14" s="3"/>
      <c r="DY14" s="3"/>
      <c r="DZ14" s="3"/>
      <c r="EA14" s="3"/>
      <c r="EB14" s="3"/>
      <c r="EC14" s="3"/>
      <c r="ED14" s="3"/>
      <c r="EE14" s="3"/>
      <c r="EF14" s="3"/>
      <c r="EG14" s="3"/>
      <c r="EH14" s="3"/>
      <c r="EI14" s="3"/>
      <c r="EJ14" s="3"/>
      <c r="EK14" s="3"/>
      <c r="EL14" s="3"/>
      <c r="EM14" s="3"/>
      <c r="EO14" s="1"/>
      <c r="EP14" s="10" t="s">
        <v>227</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228</v>
      </c>
      <c r="C15" s="3" t="s">
        <v>126</v>
      </c>
      <c r="D15" s="3" t="s">
        <v>126</v>
      </c>
      <c r="E15" s="3" t="s">
        <v>126</v>
      </c>
      <c r="F15" s="3" t="s">
        <v>126</v>
      </c>
      <c r="G15" s="3" t="s">
        <v>126</v>
      </c>
      <c r="H15" s="3" t="s">
        <v>126</v>
      </c>
      <c r="I15" s="3" t="s">
        <v>126</v>
      </c>
      <c r="J15" s="3" t="s">
        <v>126</v>
      </c>
      <c r="K15" s="3" t="s">
        <v>126</v>
      </c>
      <c r="L15" s="3" t="s">
        <v>126</v>
      </c>
      <c r="M15" s="3" t="s">
        <v>126</v>
      </c>
      <c r="N15" s="3" t="s">
        <v>126</v>
      </c>
      <c r="O15" s="3" t="s">
        <v>126</v>
      </c>
      <c r="P15" s="3" t="s">
        <v>126</v>
      </c>
      <c r="Q15" s="3" t="s">
        <v>126</v>
      </c>
      <c r="R15" s="3" t="s">
        <v>126</v>
      </c>
      <c r="S15" s="3" t="s">
        <v>126</v>
      </c>
      <c r="T15" s="3" t="s">
        <v>126</v>
      </c>
      <c r="U15" s="3" t="s">
        <v>126</v>
      </c>
      <c r="V15" s="3" t="s">
        <v>126</v>
      </c>
      <c r="W15" s="3" t="s">
        <v>126</v>
      </c>
      <c r="Y15" s="1"/>
      <c r="Z15" s="11" t="s">
        <v>228</v>
      </c>
      <c r="AA15" s="3" t="s">
        <v>126</v>
      </c>
      <c r="AB15" s="3" t="s">
        <v>126</v>
      </c>
      <c r="AC15" s="3" t="s">
        <v>126</v>
      </c>
      <c r="AD15" s="3" t="s">
        <v>126</v>
      </c>
      <c r="AE15" s="3" t="s">
        <v>126</v>
      </c>
      <c r="AF15" s="3" t="s">
        <v>126</v>
      </c>
      <c r="AG15" s="3">
        <v>177.1</v>
      </c>
      <c r="AH15" s="3">
        <v>165.6</v>
      </c>
      <c r="AI15" s="3" t="s">
        <v>126</v>
      </c>
      <c r="AJ15" s="3" t="s">
        <v>126</v>
      </c>
      <c r="AK15" s="3">
        <v>157.1</v>
      </c>
      <c r="AL15" s="3">
        <v>160.7</v>
      </c>
      <c r="AM15" s="3">
        <v>148.6</v>
      </c>
      <c r="AN15" s="3">
        <v>148.4</v>
      </c>
      <c r="AO15" s="3">
        <v>160.4</v>
      </c>
      <c r="AP15" s="3">
        <v>163.9</v>
      </c>
      <c r="AQ15" s="3">
        <v>167.7</v>
      </c>
      <c r="AR15" s="3">
        <v>168</v>
      </c>
      <c r="AS15" s="3">
        <v>169.1</v>
      </c>
      <c r="AT15" s="3">
        <v>178.3</v>
      </c>
      <c r="AU15" s="3">
        <v>175</v>
      </c>
      <c r="AW15" s="1"/>
      <c r="AX15" s="11" t="s">
        <v>228</v>
      </c>
      <c r="AY15" s="3">
        <v>7.5</v>
      </c>
      <c r="AZ15" s="3">
        <v>9.8</v>
      </c>
      <c r="BA15" s="3">
        <v>9.5</v>
      </c>
      <c r="BB15" s="3">
        <v>7.6</v>
      </c>
      <c r="BC15" s="3">
        <v>7.2</v>
      </c>
      <c r="BD15" s="3">
        <v>7.2</v>
      </c>
      <c r="BE15" s="3">
        <v>8.1</v>
      </c>
      <c r="BF15" s="3">
        <v>7.9</v>
      </c>
      <c r="BG15" s="3" t="s">
        <v>126</v>
      </c>
      <c r="BH15" s="3" t="s">
        <v>126</v>
      </c>
      <c r="BI15" s="3" t="s">
        <v>126</v>
      </c>
      <c r="BJ15" s="3" t="s">
        <v>126</v>
      </c>
      <c r="BK15" s="3" t="s">
        <v>126</v>
      </c>
      <c r="BL15" s="3">
        <v>7.1</v>
      </c>
      <c r="BM15" s="3">
        <v>3.3</v>
      </c>
      <c r="BN15" s="3">
        <v>3.2</v>
      </c>
      <c r="BO15" s="3">
        <v>7.9</v>
      </c>
      <c r="BP15" s="3">
        <v>7.9</v>
      </c>
      <c r="BQ15" s="3">
        <v>7.5</v>
      </c>
      <c r="BR15" s="3">
        <v>8.8</v>
      </c>
      <c r="BS15" s="3">
        <v>8.9</v>
      </c>
      <c r="BU15" s="1"/>
      <c r="BV15" s="11" t="s">
        <v>228</v>
      </c>
      <c r="BW15" s="3" t="s">
        <v>126</v>
      </c>
      <c r="BX15" s="3" t="s">
        <v>126</v>
      </c>
      <c r="BY15" s="3" t="s">
        <v>126</v>
      </c>
      <c r="BZ15" s="3" t="s">
        <v>126</v>
      </c>
      <c r="CA15" s="3" t="s">
        <v>126</v>
      </c>
      <c r="CB15" s="3" t="s">
        <v>126</v>
      </c>
      <c r="CC15" s="3" t="s">
        <v>126</v>
      </c>
      <c r="CD15" s="3" t="s">
        <v>126</v>
      </c>
      <c r="CE15" s="3" t="s">
        <v>126</v>
      </c>
      <c r="CF15" s="3" t="s">
        <v>126</v>
      </c>
      <c r="CG15" s="3" t="s">
        <v>126</v>
      </c>
      <c r="CH15" s="3" t="s">
        <v>126</v>
      </c>
      <c r="CI15" s="3" t="s">
        <v>126</v>
      </c>
      <c r="CJ15" s="3" t="s">
        <v>126</v>
      </c>
      <c r="CK15" s="3" t="s">
        <v>126</v>
      </c>
      <c r="CL15" s="3" t="s">
        <v>126</v>
      </c>
      <c r="CM15" s="3" t="s">
        <v>126</v>
      </c>
      <c r="CN15" s="3" t="s">
        <v>126</v>
      </c>
      <c r="CO15" s="3" t="s">
        <v>126</v>
      </c>
      <c r="CP15" s="3" t="s">
        <v>126</v>
      </c>
      <c r="CQ15" s="3" t="s">
        <v>126</v>
      </c>
      <c r="CS15" s="1"/>
      <c r="CT15" s="11" t="s">
        <v>228</v>
      </c>
      <c r="CU15" s="3" t="s">
        <v>126</v>
      </c>
      <c r="CV15" s="3" t="s">
        <v>126</v>
      </c>
      <c r="CW15" s="3" t="s">
        <v>126</v>
      </c>
      <c r="CX15" s="3" t="s">
        <v>126</v>
      </c>
      <c r="CY15" s="3" t="s">
        <v>126</v>
      </c>
      <c r="CZ15" s="3" t="s">
        <v>126</v>
      </c>
      <c r="DA15" s="3">
        <v>0</v>
      </c>
      <c r="DB15" s="3">
        <v>0</v>
      </c>
      <c r="DC15" s="3">
        <v>0</v>
      </c>
      <c r="DD15" s="3">
        <v>0</v>
      </c>
      <c r="DE15" s="3">
        <v>0</v>
      </c>
      <c r="DF15" s="3">
        <v>0</v>
      </c>
      <c r="DG15" s="3">
        <v>0</v>
      </c>
      <c r="DH15" s="3">
        <v>0</v>
      </c>
      <c r="DI15" s="3">
        <v>0</v>
      </c>
      <c r="DJ15" s="3">
        <v>0</v>
      </c>
      <c r="DK15" s="3">
        <v>0</v>
      </c>
      <c r="DL15" s="3">
        <v>0</v>
      </c>
      <c r="DM15" s="3">
        <v>0</v>
      </c>
      <c r="DN15" s="3">
        <v>0</v>
      </c>
      <c r="DO15" s="3">
        <v>0</v>
      </c>
      <c r="DQ15" s="1"/>
      <c r="DR15" s="11" t="s">
        <v>228</v>
      </c>
      <c r="DS15" s="3" t="s">
        <v>126</v>
      </c>
      <c r="DT15" s="3" t="s">
        <v>126</v>
      </c>
      <c r="DU15" s="3" t="s">
        <v>126</v>
      </c>
      <c r="DV15" s="3" t="s">
        <v>126</v>
      </c>
      <c r="DW15" s="3" t="s">
        <v>126</v>
      </c>
      <c r="DX15" s="3" t="s">
        <v>126</v>
      </c>
      <c r="DY15" s="3" t="s">
        <v>126</v>
      </c>
      <c r="DZ15" s="3" t="s">
        <v>126</v>
      </c>
      <c r="EA15" s="3" t="s">
        <v>126</v>
      </c>
      <c r="EB15" s="3" t="s">
        <v>126</v>
      </c>
      <c r="EC15" s="3" t="s">
        <v>126</v>
      </c>
      <c r="ED15" s="3" t="s">
        <v>126</v>
      </c>
      <c r="EE15" s="3" t="s">
        <v>126</v>
      </c>
      <c r="EF15" s="3" t="s">
        <v>126</v>
      </c>
      <c r="EG15" s="3" t="s">
        <v>126</v>
      </c>
      <c r="EH15" s="3" t="s">
        <v>126</v>
      </c>
      <c r="EI15" s="3" t="s">
        <v>126</v>
      </c>
      <c r="EJ15" s="3" t="s">
        <v>126</v>
      </c>
      <c r="EK15" s="3">
        <v>0.4</v>
      </c>
      <c r="EL15" s="3" t="s">
        <v>126</v>
      </c>
      <c r="EM15" s="3" t="s">
        <v>126</v>
      </c>
      <c r="EO15" s="1"/>
      <c r="EP15" s="11" t="s">
        <v>228</v>
      </c>
      <c r="EQ15" s="3" t="s">
        <v>126</v>
      </c>
      <c r="ER15" s="3" t="s">
        <v>126</v>
      </c>
      <c r="ES15" s="3" t="s">
        <v>126</v>
      </c>
      <c r="ET15" s="3" t="s">
        <v>126</v>
      </c>
      <c r="EU15" s="3" t="s">
        <v>126</v>
      </c>
      <c r="EV15" s="3" t="s">
        <v>126</v>
      </c>
      <c r="EW15" s="3" t="s">
        <v>126</v>
      </c>
      <c r="EX15" s="3" t="s">
        <v>126</v>
      </c>
      <c r="EY15" s="3" t="s">
        <v>126</v>
      </c>
      <c r="EZ15" s="3" t="s">
        <v>126</v>
      </c>
      <c r="FA15" s="3" t="s">
        <v>126</v>
      </c>
      <c r="FB15" s="3" t="s">
        <v>126</v>
      </c>
      <c r="FC15" s="3" t="s">
        <v>126</v>
      </c>
      <c r="FD15" s="3" t="s">
        <v>126</v>
      </c>
      <c r="FE15" s="3" t="s">
        <v>126</v>
      </c>
      <c r="FF15" s="3" t="s">
        <v>126</v>
      </c>
      <c r="FG15" s="3" t="s">
        <v>126</v>
      </c>
      <c r="FH15" s="3" t="s">
        <v>126</v>
      </c>
      <c r="FI15" s="3" t="s">
        <v>126</v>
      </c>
      <c r="FJ15" s="3" t="s">
        <v>126</v>
      </c>
      <c r="FK15" s="3" t="s">
        <v>126</v>
      </c>
    </row>
    <row r="16" ht="14.5" spans="1:167">
      <c r="A16" s="1"/>
      <c r="B16" s="11" t="s">
        <v>229</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Y16" s="1"/>
      <c r="Z16" s="11" t="s">
        <v>229</v>
      </c>
      <c r="AA16" s="3" t="s">
        <v>126</v>
      </c>
      <c r="AB16" s="3" t="s">
        <v>126</v>
      </c>
      <c r="AC16" s="3" t="s">
        <v>126</v>
      </c>
      <c r="AD16" s="3" t="s">
        <v>126</v>
      </c>
      <c r="AE16" s="3" t="s">
        <v>126</v>
      </c>
      <c r="AF16" s="3" t="s">
        <v>126</v>
      </c>
      <c r="AG16" s="3" t="s">
        <v>126</v>
      </c>
      <c r="AH16" s="3" t="s">
        <v>126</v>
      </c>
      <c r="AI16" s="3" t="s">
        <v>126</v>
      </c>
      <c r="AJ16" s="3" t="s">
        <v>126</v>
      </c>
      <c r="AK16" s="3">
        <v>11.1</v>
      </c>
      <c r="AL16" s="3" t="s">
        <v>126</v>
      </c>
      <c r="AM16" s="3" t="s">
        <v>126</v>
      </c>
      <c r="AN16" s="3" t="s">
        <v>126</v>
      </c>
      <c r="AO16" s="3" t="s">
        <v>126</v>
      </c>
      <c r="AP16" s="3" t="s">
        <v>126</v>
      </c>
      <c r="AQ16" s="3" t="s">
        <v>126</v>
      </c>
      <c r="AR16" s="3">
        <v>29</v>
      </c>
      <c r="AS16" s="3">
        <v>24.9</v>
      </c>
      <c r="AT16" s="3">
        <v>30.3</v>
      </c>
      <c r="AU16" s="3">
        <v>29.1</v>
      </c>
      <c r="AW16" s="1"/>
      <c r="AX16" s="11" t="s">
        <v>229</v>
      </c>
      <c r="AY16" s="3">
        <v>12.6</v>
      </c>
      <c r="AZ16" s="3">
        <v>13.3</v>
      </c>
      <c r="BA16" s="3">
        <v>12.9</v>
      </c>
      <c r="BB16" s="3">
        <v>10.4</v>
      </c>
      <c r="BC16" s="3">
        <v>11.3</v>
      </c>
      <c r="BD16" s="3">
        <v>12</v>
      </c>
      <c r="BE16" s="3">
        <v>12.9</v>
      </c>
      <c r="BF16" s="3">
        <v>13.2</v>
      </c>
      <c r="BG16" s="3" t="s">
        <v>126</v>
      </c>
      <c r="BH16" s="3" t="s">
        <v>126</v>
      </c>
      <c r="BI16" s="3">
        <v>10.1</v>
      </c>
      <c r="BJ16" s="3">
        <v>10</v>
      </c>
      <c r="BK16" s="3" t="s">
        <v>126</v>
      </c>
      <c r="BL16" s="3" t="s">
        <v>126</v>
      </c>
      <c r="BM16" s="3" t="s">
        <v>126</v>
      </c>
      <c r="BN16" s="3" t="s">
        <v>126</v>
      </c>
      <c r="BO16" s="3" t="s">
        <v>126</v>
      </c>
      <c r="BP16" s="3">
        <v>12.5</v>
      </c>
      <c r="BQ16" s="3">
        <v>12.1</v>
      </c>
      <c r="BR16" s="3">
        <v>12.1</v>
      </c>
      <c r="BS16" s="3">
        <v>10.2</v>
      </c>
      <c r="BU16" s="1"/>
      <c r="BV16" s="11" t="s">
        <v>229</v>
      </c>
      <c r="BW16" s="3">
        <v>0</v>
      </c>
      <c r="BX16" s="3">
        <v>0</v>
      </c>
      <c r="BY16" s="3">
        <v>0</v>
      </c>
      <c r="BZ16" s="3">
        <v>0</v>
      </c>
      <c r="CA16" s="3">
        <v>0</v>
      </c>
      <c r="CB16" s="3">
        <v>0</v>
      </c>
      <c r="CC16" s="3" t="s">
        <v>126</v>
      </c>
      <c r="CD16" s="3" t="s">
        <v>126</v>
      </c>
      <c r="CE16" s="3" t="s">
        <v>126</v>
      </c>
      <c r="CF16" s="3" t="s">
        <v>126</v>
      </c>
      <c r="CG16" s="3">
        <v>0</v>
      </c>
      <c r="CH16" s="3" t="s">
        <v>126</v>
      </c>
      <c r="CI16" s="3" t="s">
        <v>126</v>
      </c>
      <c r="CJ16" s="3">
        <v>0</v>
      </c>
      <c r="CK16" s="3">
        <v>0.1</v>
      </c>
      <c r="CL16" s="3" t="s">
        <v>126</v>
      </c>
      <c r="CM16" s="3" t="s">
        <v>126</v>
      </c>
      <c r="CN16" s="3" t="s">
        <v>126</v>
      </c>
      <c r="CO16" s="3" t="s">
        <v>126</v>
      </c>
      <c r="CP16" s="3" t="s">
        <v>126</v>
      </c>
      <c r="CQ16" s="3" t="s">
        <v>126</v>
      </c>
      <c r="CS16" s="1"/>
      <c r="CT16" s="11" t="s">
        <v>229</v>
      </c>
      <c r="CU16" s="3">
        <v>0</v>
      </c>
      <c r="CV16" s="3">
        <v>0</v>
      </c>
      <c r="CW16" s="3">
        <v>0</v>
      </c>
      <c r="CX16" s="3">
        <v>0</v>
      </c>
      <c r="CY16" s="3">
        <v>0</v>
      </c>
      <c r="CZ16" s="3">
        <v>0</v>
      </c>
      <c r="DA16" s="3">
        <v>0</v>
      </c>
      <c r="DB16" s="3">
        <v>0</v>
      </c>
      <c r="DC16" s="3">
        <v>0</v>
      </c>
      <c r="DD16" s="3">
        <v>0</v>
      </c>
      <c r="DE16" s="3">
        <v>0</v>
      </c>
      <c r="DF16" s="3">
        <v>0</v>
      </c>
      <c r="DG16" s="3">
        <v>0</v>
      </c>
      <c r="DH16" s="3">
        <v>0</v>
      </c>
      <c r="DI16" s="3">
        <v>0</v>
      </c>
      <c r="DJ16" s="3">
        <v>0</v>
      </c>
      <c r="DK16" s="3">
        <v>0</v>
      </c>
      <c r="DL16" s="3">
        <v>0</v>
      </c>
      <c r="DM16" s="3">
        <v>0</v>
      </c>
      <c r="DN16" s="3">
        <v>0</v>
      </c>
      <c r="DO16" s="3">
        <v>0</v>
      </c>
      <c r="DQ16" s="1"/>
      <c r="DR16" s="11" t="s">
        <v>229</v>
      </c>
      <c r="DS16" s="3" t="s">
        <v>126</v>
      </c>
      <c r="DT16" s="3" t="s">
        <v>126</v>
      </c>
      <c r="DU16" s="3" t="s">
        <v>126</v>
      </c>
      <c r="DV16" s="3" t="s">
        <v>126</v>
      </c>
      <c r="DW16" s="3" t="s">
        <v>126</v>
      </c>
      <c r="DX16" s="3" t="s">
        <v>126</v>
      </c>
      <c r="DY16" s="3" t="s">
        <v>126</v>
      </c>
      <c r="DZ16" s="3" t="s">
        <v>126</v>
      </c>
      <c r="EA16" s="3" t="s">
        <v>126</v>
      </c>
      <c r="EB16" s="3" t="s">
        <v>126</v>
      </c>
      <c r="EC16" s="3" t="s">
        <v>126</v>
      </c>
      <c r="ED16" s="3" t="s">
        <v>126</v>
      </c>
      <c r="EE16" s="3" t="s">
        <v>126</v>
      </c>
      <c r="EF16" s="3" t="s">
        <v>126</v>
      </c>
      <c r="EG16" s="3" t="s">
        <v>126</v>
      </c>
      <c r="EH16" s="3" t="s">
        <v>126</v>
      </c>
      <c r="EI16" s="3" t="s">
        <v>126</v>
      </c>
      <c r="EJ16" s="3" t="s">
        <v>126</v>
      </c>
      <c r="EK16" s="3">
        <v>0.4</v>
      </c>
      <c r="EL16" s="3" t="s">
        <v>126</v>
      </c>
      <c r="EM16" s="3" t="s">
        <v>126</v>
      </c>
      <c r="EO16" s="1"/>
      <c r="EP16" s="11" t="s">
        <v>229</v>
      </c>
      <c r="EQ16" s="3" t="s">
        <v>126</v>
      </c>
      <c r="ER16" s="3" t="s">
        <v>126</v>
      </c>
      <c r="ES16" s="3" t="s">
        <v>126</v>
      </c>
      <c r="ET16" s="3" t="s">
        <v>126</v>
      </c>
      <c r="EU16" s="3" t="s">
        <v>126</v>
      </c>
      <c r="EV16" s="3" t="s">
        <v>126</v>
      </c>
      <c r="EW16" s="3" t="s">
        <v>126</v>
      </c>
      <c r="EX16" s="3" t="s">
        <v>126</v>
      </c>
      <c r="EY16" s="3" t="s">
        <v>126</v>
      </c>
      <c r="EZ16" s="3" t="s">
        <v>126</v>
      </c>
      <c r="FA16" s="3" t="s">
        <v>126</v>
      </c>
      <c r="FB16" s="3" t="s">
        <v>126</v>
      </c>
      <c r="FC16" s="3" t="s">
        <v>126</v>
      </c>
      <c r="FD16" s="3" t="s">
        <v>126</v>
      </c>
      <c r="FE16" s="3">
        <v>2.7</v>
      </c>
      <c r="FF16" s="3" t="s">
        <v>126</v>
      </c>
      <c r="FG16" s="3" t="s">
        <v>126</v>
      </c>
      <c r="FH16" s="3" t="s">
        <v>126</v>
      </c>
      <c r="FI16" s="3" t="s">
        <v>126</v>
      </c>
      <c r="FJ16" s="3" t="s">
        <v>126</v>
      </c>
      <c r="FK16" s="3" t="s">
        <v>126</v>
      </c>
    </row>
    <row r="17" ht="14.5" spans="1:167">
      <c r="A17" s="1"/>
      <c r="B17" s="11" t="s">
        <v>230</v>
      </c>
      <c r="C17" s="3">
        <v>0</v>
      </c>
      <c r="D17" s="3">
        <v>0</v>
      </c>
      <c r="E17" s="3">
        <v>0</v>
      </c>
      <c r="F17" s="3">
        <v>0</v>
      </c>
      <c r="G17" s="3">
        <v>0</v>
      </c>
      <c r="H17" s="3">
        <v>0</v>
      </c>
      <c r="I17" s="3" t="s">
        <v>126</v>
      </c>
      <c r="J17" s="3" t="s">
        <v>126</v>
      </c>
      <c r="K17" s="3" t="s">
        <v>126</v>
      </c>
      <c r="L17" s="3" t="s">
        <v>126</v>
      </c>
      <c r="M17" s="3" t="s">
        <v>126</v>
      </c>
      <c r="N17" s="3" t="s">
        <v>126</v>
      </c>
      <c r="O17" s="3" t="s">
        <v>126</v>
      </c>
      <c r="P17" s="3" t="s">
        <v>126</v>
      </c>
      <c r="Q17" s="3" t="s">
        <v>126</v>
      </c>
      <c r="R17" s="3" t="s">
        <v>126</v>
      </c>
      <c r="S17" s="3" t="s">
        <v>126</v>
      </c>
      <c r="T17" s="3" t="s">
        <v>126</v>
      </c>
      <c r="U17" s="3" t="s">
        <v>126</v>
      </c>
      <c r="V17" s="3" t="s">
        <v>126</v>
      </c>
      <c r="W17" s="3" t="s">
        <v>126</v>
      </c>
      <c r="Y17" s="1"/>
      <c r="Z17" s="11" t="s">
        <v>230</v>
      </c>
      <c r="AA17" s="3" t="s">
        <v>126</v>
      </c>
      <c r="AB17" s="3" t="s">
        <v>126</v>
      </c>
      <c r="AC17" s="3" t="s">
        <v>126</v>
      </c>
      <c r="AD17" s="3" t="s">
        <v>126</v>
      </c>
      <c r="AE17" s="3" t="s">
        <v>126</v>
      </c>
      <c r="AF17" s="3" t="s">
        <v>126</v>
      </c>
      <c r="AG17" s="3" t="s">
        <v>126</v>
      </c>
      <c r="AH17" s="3" t="s">
        <v>126</v>
      </c>
      <c r="AI17" s="3" t="s">
        <v>126</v>
      </c>
      <c r="AJ17" s="3" t="s">
        <v>126</v>
      </c>
      <c r="AK17" s="3" t="s">
        <v>126</v>
      </c>
      <c r="AL17" s="3" t="s">
        <v>126</v>
      </c>
      <c r="AM17" s="3" t="s">
        <v>126</v>
      </c>
      <c r="AN17" s="3" t="s">
        <v>126</v>
      </c>
      <c r="AO17" s="3">
        <v>1</v>
      </c>
      <c r="AP17" s="3">
        <v>0.9</v>
      </c>
      <c r="AQ17" s="3" t="s">
        <v>126</v>
      </c>
      <c r="AR17" s="3" t="s">
        <v>126</v>
      </c>
      <c r="AS17" s="3" t="s">
        <v>126</v>
      </c>
      <c r="AT17" s="3" t="s">
        <v>126</v>
      </c>
      <c r="AU17" s="3" t="s">
        <v>126</v>
      </c>
      <c r="AW17" s="1"/>
      <c r="AX17" s="11" t="s">
        <v>230</v>
      </c>
      <c r="AY17" s="3" t="s">
        <v>126</v>
      </c>
      <c r="AZ17" s="3" t="s">
        <v>126</v>
      </c>
      <c r="BA17" s="3" t="s">
        <v>126</v>
      </c>
      <c r="BB17" s="3">
        <v>0</v>
      </c>
      <c r="BC17" s="3">
        <v>0</v>
      </c>
      <c r="BD17" s="3">
        <v>0</v>
      </c>
      <c r="BE17" s="3" t="s">
        <v>126</v>
      </c>
      <c r="BF17" s="3" t="s">
        <v>126</v>
      </c>
      <c r="BG17" s="3" t="s">
        <v>126</v>
      </c>
      <c r="BH17" s="3" t="s">
        <v>126</v>
      </c>
      <c r="BI17" s="3" t="s">
        <v>126</v>
      </c>
      <c r="BJ17" s="3" t="s">
        <v>126</v>
      </c>
      <c r="BK17" s="3" t="s">
        <v>126</v>
      </c>
      <c r="BL17" s="3" t="s">
        <v>126</v>
      </c>
      <c r="BM17" s="3" t="s">
        <v>126</v>
      </c>
      <c r="BN17" s="3" t="s">
        <v>126</v>
      </c>
      <c r="BO17" s="3" t="s">
        <v>126</v>
      </c>
      <c r="BP17" s="3" t="s">
        <v>126</v>
      </c>
      <c r="BQ17" s="3">
        <v>0.4</v>
      </c>
      <c r="BR17" s="3">
        <v>0.5</v>
      </c>
      <c r="BS17" s="3">
        <v>0.5</v>
      </c>
      <c r="BU17" s="1"/>
      <c r="BV17" s="11" t="s">
        <v>230</v>
      </c>
      <c r="BW17" s="3">
        <v>0</v>
      </c>
      <c r="BX17" s="3">
        <v>0</v>
      </c>
      <c r="BY17" s="3">
        <v>0</v>
      </c>
      <c r="BZ17" s="3">
        <v>0</v>
      </c>
      <c r="CA17" s="3">
        <v>0</v>
      </c>
      <c r="CB17" s="3">
        <v>0</v>
      </c>
      <c r="CC17" s="3" t="s">
        <v>126</v>
      </c>
      <c r="CD17" s="3" t="s">
        <v>126</v>
      </c>
      <c r="CE17" s="3" t="s">
        <v>126</v>
      </c>
      <c r="CF17" s="3" t="s">
        <v>126</v>
      </c>
      <c r="CG17" s="3" t="s">
        <v>126</v>
      </c>
      <c r="CH17" s="3" t="s">
        <v>126</v>
      </c>
      <c r="CI17" s="3" t="s">
        <v>126</v>
      </c>
      <c r="CJ17" s="3" t="s">
        <v>126</v>
      </c>
      <c r="CK17" s="3" t="s">
        <v>126</v>
      </c>
      <c r="CL17" s="3" t="s">
        <v>126</v>
      </c>
      <c r="CM17" s="3" t="s">
        <v>126</v>
      </c>
      <c r="CN17" s="3" t="s">
        <v>126</v>
      </c>
      <c r="CO17" s="3" t="s">
        <v>126</v>
      </c>
      <c r="CP17" s="3" t="s">
        <v>126</v>
      </c>
      <c r="CQ17" s="3" t="s">
        <v>126</v>
      </c>
      <c r="CS17" s="1"/>
      <c r="CT17" s="11" t="s">
        <v>230</v>
      </c>
      <c r="CU17" s="3">
        <v>0</v>
      </c>
      <c r="CV17" s="3">
        <v>0</v>
      </c>
      <c r="CW17" s="3">
        <v>0</v>
      </c>
      <c r="CX17" s="3">
        <v>0</v>
      </c>
      <c r="CY17" s="3">
        <v>0</v>
      </c>
      <c r="CZ17" s="3">
        <v>0</v>
      </c>
      <c r="DA17" s="3">
        <v>0</v>
      </c>
      <c r="DB17" s="3">
        <v>0</v>
      </c>
      <c r="DC17" s="3">
        <v>0</v>
      </c>
      <c r="DD17" s="3">
        <v>0</v>
      </c>
      <c r="DE17" s="3">
        <v>0</v>
      </c>
      <c r="DF17" s="3">
        <v>0</v>
      </c>
      <c r="DG17" s="3">
        <v>0</v>
      </c>
      <c r="DH17" s="3">
        <v>0</v>
      </c>
      <c r="DI17" s="3">
        <v>0</v>
      </c>
      <c r="DJ17" s="3">
        <v>0</v>
      </c>
      <c r="DK17" s="3">
        <v>0</v>
      </c>
      <c r="DL17" s="3">
        <v>0</v>
      </c>
      <c r="DM17" s="3">
        <v>0</v>
      </c>
      <c r="DN17" s="3">
        <v>0</v>
      </c>
      <c r="DO17" s="3">
        <v>0</v>
      </c>
      <c r="DQ17" s="1"/>
      <c r="DR17" s="11" t="s">
        <v>230</v>
      </c>
      <c r="DS17" s="3">
        <v>0</v>
      </c>
      <c r="DT17" s="3">
        <v>0</v>
      </c>
      <c r="DU17" s="3">
        <v>0</v>
      </c>
      <c r="DV17" s="3">
        <v>0</v>
      </c>
      <c r="DW17" s="3">
        <v>0</v>
      </c>
      <c r="DX17" s="3">
        <v>0</v>
      </c>
      <c r="DY17" s="3">
        <v>0</v>
      </c>
      <c r="DZ17" s="3">
        <v>0</v>
      </c>
      <c r="EA17" s="3">
        <v>0</v>
      </c>
      <c r="EB17" s="3">
        <v>0</v>
      </c>
      <c r="EC17" s="3">
        <v>0</v>
      </c>
      <c r="ED17" s="3">
        <v>0</v>
      </c>
      <c r="EE17" s="3">
        <v>0</v>
      </c>
      <c r="EF17" s="3">
        <v>0</v>
      </c>
      <c r="EG17" s="3">
        <v>0</v>
      </c>
      <c r="EH17" s="3">
        <v>0</v>
      </c>
      <c r="EI17" s="3">
        <v>0</v>
      </c>
      <c r="EJ17" s="3">
        <v>0</v>
      </c>
      <c r="EK17" s="3">
        <v>0</v>
      </c>
      <c r="EL17" s="3">
        <v>0</v>
      </c>
      <c r="EM17" s="3">
        <v>0</v>
      </c>
      <c r="EO17" s="1"/>
      <c r="EP17" s="11" t="s">
        <v>230</v>
      </c>
      <c r="EQ17" s="3">
        <v>0</v>
      </c>
      <c r="ER17" s="3">
        <v>0</v>
      </c>
      <c r="ES17" s="3">
        <v>0</v>
      </c>
      <c r="ET17" s="3">
        <v>0</v>
      </c>
      <c r="EU17" s="3">
        <v>0</v>
      </c>
      <c r="EV17" s="3">
        <v>0</v>
      </c>
      <c r="EW17" s="3">
        <v>0</v>
      </c>
      <c r="EX17" s="3">
        <v>0</v>
      </c>
      <c r="EY17" s="3">
        <v>0</v>
      </c>
      <c r="EZ17" s="3">
        <v>0</v>
      </c>
      <c r="FA17" s="3">
        <v>0</v>
      </c>
      <c r="FB17" s="3">
        <v>0</v>
      </c>
      <c r="FC17" s="3">
        <v>0</v>
      </c>
      <c r="FD17" s="3">
        <v>0</v>
      </c>
      <c r="FE17" s="3" t="s">
        <v>126</v>
      </c>
      <c r="FF17" s="3" t="s">
        <v>126</v>
      </c>
      <c r="FG17" s="3" t="s">
        <v>126</v>
      </c>
      <c r="FH17" s="3" t="s">
        <v>126</v>
      </c>
      <c r="FI17" s="3" t="s">
        <v>126</v>
      </c>
      <c r="FJ17" s="3" t="s">
        <v>126</v>
      </c>
      <c r="FK17" s="3" t="s">
        <v>126</v>
      </c>
    </row>
    <row r="18" ht="14.5" spans="1:167">
      <c r="A18" s="1"/>
      <c r="B18" s="11" t="s">
        <v>231</v>
      </c>
      <c r="C18" s="3">
        <v>0</v>
      </c>
      <c r="D18" s="3">
        <v>0</v>
      </c>
      <c r="E18" s="3">
        <v>0</v>
      </c>
      <c r="F18" s="3">
        <v>0</v>
      </c>
      <c r="G18" s="3">
        <v>0</v>
      </c>
      <c r="H18" s="3">
        <v>0</v>
      </c>
      <c r="I18" s="3" t="s">
        <v>126</v>
      </c>
      <c r="J18" s="3" t="s">
        <v>126</v>
      </c>
      <c r="K18" s="3" t="s">
        <v>126</v>
      </c>
      <c r="L18" s="3">
        <v>0</v>
      </c>
      <c r="M18" s="3">
        <v>0</v>
      </c>
      <c r="N18" s="3">
        <v>0</v>
      </c>
      <c r="O18" s="3">
        <v>0</v>
      </c>
      <c r="P18" s="3">
        <v>0</v>
      </c>
      <c r="Q18" s="3">
        <v>0</v>
      </c>
      <c r="R18" s="3">
        <v>0</v>
      </c>
      <c r="S18" s="3">
        <v>0</v>
      </c>
      <c r="T18" s="3">
        <v>0</v>
      </c>
      <c r="U18" s="3">
        <v>0</v>
      </c>
      <c r="V18" s="3">
        <v>0</v>
      </c>
      <c r="W18" s="3">
        <v>0</v>
      </c>
      <c r="Y18" s="1"/>
      <c r="Z18" s="11" t="s">
        <v>231</v>
      </c>
      <c r="AA18" s="3" t="s">
        <v>126</v>
      </c>
      <c r="AB18" s="3" t="s">
        <v>126</v>
      </c>
      <c r="AC18" s="3" t="s">
        <v>126</v>
      </c>
      <c r="AD18" s="3" t="s">
        <v>126</v>
      </c>
      <c r="AE18" s="3" t="s">
        <v>126</v>
      </c>
      <c r="AF18" s="3" t="s">
        <v>126</v>
      </c>
      <c r="AG18" s="3" t="s">
        <v>126</v>
      </c>
      <c r="AH18" s="3" t="s">
        <v>126</v>
      </c>
      <c r="AI18" s="3" t="s">
        <v>126</v>
      </c>
      <c r="AJ18" s="3" t="s">
        <v>126</v>
      </c>
      <c r="AK18" s="3" t="s">
        <v>126</v>
      </c>
      <c r="AL18" s="3" t="s">
        <v>126</v>
      </c>
      <c r="AM18" s="3" t="s">
        <v>126</v>
      </c>
      <c r="AN18" s="3" t="s">
        <v>126</v>
      </c>
      <c r="AO18" s="3" t="s">
        <v>126</v>
      </c>
      <c r="AP18" s="3" t="s">
        <v>126</v>
      </c>
      <c r="AQ18" s="3" t="s">
        <v>126</v>
      </c>
      <c r="AR18" s="3" t="s">
        <v>126</v>
      </c>
      <c r="AS18" s="3">
        <v>0.7</v>
      </c>
      <c r="AT18" s="3">
        <v>0.8</v>
      </c>
      <c r="AU18" s="3">
        <v>0.8</v>
      </c>
      <c r="AW18" s="1"/>
      <c r="AX18" s="11" t="s">
        <v>231</v>
      </c>
      <c r="AY18" s="3">
        <v>0</v>
      </c>
      <c r="AZ18" s="3">
        <v>0</v>
      </c>
      <c r="BA18" s="3">
        <v>0</v>
      </c>
      <c r="BB18" s="3" t="s">
        <v>126</v>
      </c>
      <c r="BC18" s="3" t="s">
        <v>126</v>
      </c>
      <c r="BD18" s="3">
        <v>0</v>
      </c>
      <c r="BE18" s="3">
        <v>0</v>
      </c>
      <c r="BF18" s="3">
        <v>0</v>
      </c>
      <c r="BG18" s="3">
        <v>0</v>
      </c>
      <c r="BH18" s="3">
        <v>0</v>
      </c>
      <c r="BI18" s="3">
        <v>0</v>
      </c>
      <c r="BJ18" s="3">
        <v>0</v>
      </c>
      <c r="BK18" s="3">
        <v>0</v>
      </c>
      <c r="BL18" s="3">
        <v>0</v>
      </c>
      <c r="BM18" s="3">
        <v>0</v>
      </c>
      <c r="BN18" s="3">
        <v>0</v>
      </c>
      <c r="BO18" s="3">
        <v>0</v>
      </c>
      <c r="BP18" s="3">
        <v>0</v>
      </c>
      <c r="BQ18" s="3">
        <v>0</v>
      </c>
      <c r="BR18" s="3">
        <v>0</v>
      </c>
      <c r="BS18" s="3">
        <v>0</v>
      </c>
      <c r="BU18" s="1"/>
      <c r="BV18" s="11" t="s">
        <v>231</v>
      </c>
      <c r="BW18" s="3" t="s">
        <v>126</v>
      </c>
      <c r="BX18" s="3" t="s">
        <v>126</v>
      </c>
      <c r="BY18" s="3" t="s">
        <v>126</v>
      </c>
      <c r="BZ18" s="3" t="s">
        <v>126</v>
      </c>
      <c r="CA18" s="3" t="s">
        <v>126</v>
      </c>
      <c r="CB18" s="3" t="s">
        <v>126</v>
      </c>
      <c r="CC18" s="3" t="s">
        <v>126</v>
      </c>
      <c r="CD18" s="3" t="s">
        <v>126</v>
      </c>
      <c r="CE18" s="3" t="s">
        <v>126</v>
      </c>
      <c r="CF18" s="3" t="s">
        <v>126</v>
      </c>
      <c r="CG18" s="3" t="s">
        <v>126</v>
      </c>
      <c r="CH18" s="3">
        <v>0.1</v>
      </c>
      <c r="CI18" s="3">
        <v>0</v>
      </c>
      <c r="CJ18" s="3">
        <v>0</v>
      </c>
      <c r="CK18" s="3">
        <v>0</v>
      </c>
      <c r="CL18" s="3">
        <v>0</v>
      </c>
      <c r="CM18" s="3">
        <v>0</v>
      </c>
      <c r="CN18" s="3">
        <v>0</v>
      </c>
      <c r="CO18" s="3">
        <v>0</v>
      </c>
      <c r="CP18" s="3">
        <v>0</v>
      </c>
      <c r="CQ18" s="3">
        <v>0</v>
      </c>
      <c r="CS18" s="1"/>
      <c r="CT18" s="11" t="s">
        <v>231</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231</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231</v>
      </c>
      <c r="EQ18" s="3">
        <v>0</v>
      </c>
      <c r="ER18" s="3">
        <v>0</v>
      </c>
      <c r="ES18" s="3">
        <v>0</v>
      </c>
      <c r="ET18" s="3">
        <v>0</v>
      </c>
      <c r="EU18" s="3">
        <v>0</v>
      </c>
      <c r="EV18" s="3">
        <v>0</v>
      </c>
      <c r="EW18" s="3">
        <v>0</v>
      </c>
      <c r="EX18" s="3">
        <v>0</v>
      </c>
      <c r="EY18" s="3">
        <v>0</v>
      </c>
      <c r="EZ18" s="3">
        <v>0</v>
      </c>
      <c r="FA18" s="3">
        <v>0</v>
      </c>
      <c r="FB18" s="3">
        <v>0</v>
      </c>
      <c r="FC18" s="3">
        <v>0</v>
      </c>
      <c r="FD18" s="3">
        <v>0</v>
      </c>
      <c r="FE18" s="3">
        <v>0</v>
      </c>
      <c r="FF18" s="3" t="s">
        <v>126</v>
      </c>
      <c r="FG18" s="3">
        <v>0</v>
      </c>
      <c r="FH18" s="3">
        <v>0</v>
      </c>
      <c r="FI18" s="3">
        <v>0</v>
      </c>
      <c r="FJ18" s="3">
        <v>0</v>
      </c>
      <c r="FK18" s="3">
        <v>0</v>
      </c>
    </row>
    <row r="19" ht="14.5" spans="1:167">
      <c r="A19" s="1"/>
      <c r="B19" s="11" t="s">
        <v>232</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232</v>
      </c>
      <c r="AA19" s="3" t="s">
        <v>126</v>
      </c>
      <c r="AB19" s="3" t="s">
        <v>126</v>
      </c>
      <c r="AC19" s="3" t="s">
        <v>126</v>
      </c>
      <c r="AD19" s="3" t="s">
        <v>126</v>
      </c>
      <c r="AE19" s="3" t="s">
        <v>126</v>
      </c>
      <c r="AF19" s="3" t="s">
        <v>126</v>
      </c>
      <c r="AG19" s="3" t="s">
        <v>126</v>
      </c>
      <c r="AH19" s="3" t="s">
        <v>126</v>
      </c>
      <c r="AI19" s="3" t="s">
        <v>126</v>
      </c>
      <c r="AJ19" s="3" t="s">
        <v>126</v>
      </c>
      <c r="AK19" s="3" t="s">
        <v>126</v>
      </c>
      <c r="AL19" s="3">
        <v>0</v>
      </c>
      <c r="AM19" s="3">
        <v>0</v>
      </c>
      <c r="AN19" s="3">
        <v>0</v>
      </c>
      <c r="AO19" s="3" t="s">
        <v>126</v>
      </c>
      <c r="AP19" s="3" t="s">
        <v>126</v>
      </c>
      <c r="AQ19" s="3" t="s">
        <v>126</v>
      </c>
      <c r="AR19" s="3" t="s">
        <v>126</v>
      </c>
      <c r="AS19" s="3" t="s">
        <v>126</v>
      </c>
      <c r="AT19" s="3">
        <v>0</v>
      </c>
      <c r="AU19" s="3">
        <v>0.1</v>
      </c>
      <c r="AW19" s="1"/>
      <c r="AX19" s="11" t="s">
        <v>232</v>
      </c>
      <c r="AY19" s="3" t="s">
        <v>126</v>
      </c>
      <c r="AZ19" s="3" t="s">
        <v>126</v>
      </c>
      <c r="BA19" s="3" t="s">
        <v>126</v>
      </c>
      <c r="BB19" s="3" t="s">
        <v>126</v>
      </c>
      <c r="BC19" s="3" t="s">
        <v>126</v>
      </c>
      <c r="BD19" s="3" t="s">
        <v>126</v>
      </c>
      <c r="BE19" s="3" t="s">
        <v>126</v>
      </c>
      <c r="BF19" s="3" t="s">
        <v>126</v>
      </c>
      <c r="BG19" s="3" t="s">
        <v>126</v>
      </c>
      <c r="BH19" s="3" t="s">
        <v>126</v>
      </c>
      <c r="BI19" s="3" t="s">
        <v>126</v>
      </c>
      <c r="BJ19" s="3" t="s">
        <v>126</v>
      </c>
      <c r="BK19" s="3" t="s">
        <v>126</v>
      </c>
      <c r="BL19" s="3" t="s">
        <v>126</v>
      </c>
      <c r="BM19" s="3">
        <v>0</v>
      </c>
      <c r="BN19" s="3">
        <v>0</v>
      </c>
      <c r="BO19" s="3">
        <v>0</v>
      </c>
      <c r="BP19" s="3">
        <v>0</v>
      </c>
      <c r="BQ19" s="3">
        <v>0</v>
      </c>
      <c r="BR19" s="3">
        <v>0</v>
      </c>
      <c r="BS19" s="3">
        <v>0</v>
      </c>
      <c r="BU19" s="1"/>
      <c r="BV19" s="11" t="s">
        <v>232</v>
      </c>
      <c r="BW19" s="3" t="s">
        <v>126</v>
      </c>
      <c r="BX19" s="3" t="s">
        <v>126</v>
      </c>
      <c r="BY19" s="3" t="s">
        <v>126</v>
      </c>
      <c r="BZ19" s="3" t="s">
        <v>126</v>
      </c>
      <c r="CA19" s="3" t="s">
        <v>126</v>
      </c>
      <c r="CB19" s="3" t="s">
        <v>126</v>
      </c>
      <c r="CC19" s="3" t="s">
        <v>126</v>
      </c>
      <c r="CD19" s="3" t="s">
        <v>126</v>
      </c>
      <c r="CE19" s="3" t="s">
        <v>126</v>
      </c>
      <c r="CF19" s="3">
        <v>0</v>
      </c>
      <c r="CG19" s="3">
        <v>0</v>
      </c>
      <c r="CH19" s="3">
        <v>0</v>
      </c>
      <c r="CI19" s="3">
        <v>0</v>
      </c>
      <c r="CJ19" s="3">
        <v>0</v>
      </c>
      <c r="CK19" s="3">
        <v>0</v>
      </c>
      <c r="CL19" s="3">
        <v>0</v>
      </c>
      <c r="CM19" s="3">
        <v>0</v>
      </c>
      <c r="CN19" s="3">
        <v>0</v>
      </c>
      <c r="CO19" s="3">
        <v>0</v>
      </c>
      <c r="CP19" s="3">
        <v>0</v>
      </c>
      <c r="CQ19" s="3">
        <v>0</v>
      </c>
      <c r="CS19" s="1"/>
      <c r="CT19" s="11" t="s">
        <v>232</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232</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232</v>
      </c>
      <c r="EQ19" s="3">
        <v>0</v>
      </c>
      <c r="ER19" s="3">
        <v>0</v>
      </c>
      <c r="ES19" s="3">
        <v>0</v>
      </c>
      <c r="ET19" s="3">
        <v>0</v>
      </c>
      <c r="EU19" s="3" t="s">
        <v>126</v>
      </c>
      <c r="EV19" s="3" t="s">
        <v>126</v>
      </c>
      <c r="EW19" s="3" t="s">
        <v>126</v>
      </c>
      <c r="EX19" s="3" t="s">
        <v>126</v>
      </c>
      <c r="EY19" s="3" t="s">
        <v>126</v>
      </c>
      <c r="EZ19" s="3" t="s">
        <v>126</v>
      </c>
      <c r="FA19" s="3" t="s">
        <v>126</v>
      </c>
      <c r="FB19" s="3" t="s">
        <v>126</v>
      </c>
      <c r="FC19" s="3" t="s">
        <v>126</v>
      </c>
      <c r="FD19" s="3" t="s">
        <v>126</v>
      </c>
      <c r="FE19" s="3" t="s">
        <v>126</v>
      </c>
      <c r="FF19" s="3" t="s">
        <v>126</v>
      </c>
      <c r="FG19" s="3" t="s">
        <v>126</v>
      </c>
      <c r="FH19" s="3">
        <v>0</v>
      </c>
      <c r="FI19" s="3">
        <v>0</v>
      </c>
      <c r="FJ19" s="3">
        <v>0</v>
      </c>
      <c r="FK19" s="3">
        <v>0</v>
      </c>
    </row>
    <row r="20" ht="14.5" spans="1:167">
      <c r="A20" s="1"/>
      <c r="B20" s="11" t="s">
        <v>233</v>
      </c>
      <c r="C20" s="3">
        <v>0</v>
      </c>
      <c r="D20" s="3">
        <v>0</v>
      </c>
      <c r="E20" s="3">
        <v>0</v>
      </c>
      <c r="F20" s="3">
        <v>0</v>
      </c>
      <c r="G20" s="3">
        <v>0</v>
      </c>
      <c r="H20" s="3" t="s">
        <v>126</v>
      </c>
      <c r="I20" s="3" t="s">
        <v>126</v>
      </c>
      <c r="J20" s="3" t="s">
        <v>126</v>
      </c>
      <c r="K20" s="3" t="s">
        <v>126</v>
      </c>
      <c r="L20" s="3" t="s">
        <v>126</v>
      </c>
      <c r="M20" s="3" t="s">
        <v>126</v>
      </c>
      <c r="N20" s="3" t="s">
        <v>126</v>
      </c>
      <c r="O20" s="3" t="s">
        <v>126</v>
      </c>
      <c r="P20" s="3" t="s">
        <v>126</v>
      </c>
      <c r="Q20" s="3" t="s">
        <v>126</v>
      </c>
      <c r="R20" s="3" t="s">
        <v>126</v>
      </c>
      <c r="S20" s="3" t="s">
        <v>126</v>
      </c>
      <c r="T20" s="3" t="s">
        <v>126</v>
      </c>
      <c r="U20" s="3" t="s">
        <v>126</v>
      </c>
      <c r="V20" s="3" t="s">
        <v>126</v>
      </c>
      <c r="W20" s="3">
        <v>0</v>
      </c>
      <c r="Y20" s="1"/>
      <c r="Z20" s="11" t="s">
        <v>233</v>
      </c>
      <c r="AA20" s="3">
        <v>0</v>
      </c>
      <c r="AB20" s="3">
        <v>0</v>
      </c>
      <c r="AC20" s="3">
        <v>0</v>
      </c>
      <c r="AD20" s="3">
        <v>0</v>
      </c>
      <c r="AE20" s="3">
        <v>0</v>
      </c>
      <c r="AF20" s="3">
        <v>0.2</v>
      </c>
      <c r="AG20" s="3">
        <v>0.1</v>
      </c>
      <c r="AH20" s="3">
        <v>0.1</v>
      </c>
      <c r="AI20" s="3">
        <v>0.1</v>
      </c>
      <c r="AJ20" s="3">
        <v>0.1</v>
      </c>
      <c r="AK20" s="3">
        <v>0.1</v>
      </c>
      <c r="AL20" s="3">
        <v>0.1</v>
      </c>
      <c r="AM20" s="3">
        <v>0.1</v>
      </c>
      <c r="AN20" s="3">
        <v>0.1</v>
      </c>
      <c r="AO20" s="3">
        <v>0.1</v>
      </c>
      <c r="AP20" s="3">
        <v>0.1</v>
      </c>
      <c r="AQ20" s="3" t="s">
        <v>126</v>
      </c>
      <c r="AR20" s="3">
        <v>0.1</v>
      </c>
      <c r="AS20" s="3">
        <v>0.1</v>
      </c>
      <c r="AT20" s="3">
        <v>0.1</v>
      </c>
      <c r="AU20" s="3">
        <v>0.1</v>
      </c>
      <c r="AW20" s="1"/>
      <c r="AX20" s="11" t="s">
        <v>233</v>
      </c>
      <c r="AY20" s="3">
        <v>0</v>
      </c>
      <c r="AZ20" s="3">
        <v>0</v>
      </c>
      <c r="BA20" s="3">
        <v>0</v>
      </c>
      <c r="BB20" s="3">
        <v>0</v>
      </c>
      <c r="BC20" s="3">
        <v>0</v>
      </c>
      <c r="BD20" s="3">
        <v>0</v>
      </c>
      <c r="BE20" s="3" t="s">
        <v>126</v>
      </c>
      <c r="BF20" s="3">
        <v>0</v>
      </c>
      <c r="BG20" s="3">
        <v>0</v>
      </c>
      <c r="BH20" s="3">
        <v>0</v>
      </c>
      <c r="BI20" s="3">
        <v>0</v>
      </c>
      <c r="BJ20" s="3">
        <v>0</v>
      </c>
      <c r="BK20" s="3">
        <v>0</v>
      </c>
      <c r="BL20" s="3">
        <v>0</v>
      </c>
      <c r="BM20" s="3">
        <v>0</v>
      </c>
      <c r="BN20" s="3">
        <v>0</v>
      </c>
      <c r="BO20" s="3">
        <v>0</v>
      </c>
      <c r="BP20" s="3">
        <v>0.1</v>
      </c>
      <c r="BQ20" s="3">
        <v>0</v>
      </c>
      <c r="BR20" s="3">
        <v>0</v>
      </c>
      <c r="BS20" s="3">
        <v>0</v>
      </c>
      <c r="BU20" s="1"/>
      <c r="BV20" s="11" t="s">
        <v>233</v>
      </c>
      <c r="BW20" s="3">
        <v>0</v>
      </c>
      <c r="BX20" s="3">
        <v>0</v>
      </c>
      <c r="BY20" s="3">
        <v>0</v>
      </c>
      <c r="BZ20" s="3">
        <v>0</v>
      </c>
      <c r="CA20" s="3">
        <v>0</v>
      </c>
      <c r="CB20" s="3" t="s">
        <v>126</v>
      </c>
      <c r="CC20" s="3" t="s">
        <v>126</v>
      </c>
      <c r="CD20" s="3" t="s">
        <v>126</v>
      </c>
      <c r="CE20" s="3" t="s">
        <v>126</v>
      </c>
      <c r="CF20" s="3" t="s">
        <v>126</v>
      </c>
      <c r="CG20" s="3" t="s">
        <v>126</v>
      </c>
      <c r="CH20" s="3" t="s">
        <v>126</v>
      </c>
      <c r="CI20" s="3" t="s">
        <v>126</v>
      </c>
      <c r="CJ20" s="3" t="s">
        <v>126</v>
      </c>
      <c r="CK20" s="3" t="s">
        <v>126</v>
      </c>
      <c r="CL20" s="3" t="s">
        <v>126</v>
      </c>
      <c r="CM20" s="3" t="s">
        <v>126</v>
      </c>
      <c r="CN20" s="3" t="s">
        <v>126</v>
      </c>
      <c r="CO20" s="3" t="s">
        <v>126</v>
      </c>
      <c r="CP20" s="3" t="s">
        <v>126</v>
      </c>
      <c r="CQ20" s="3" t="s">
        <v>126</v>
      </c>
      <c r="CS20" s="1"/>
      <c r="CT20" s="11" t="s">
        <v>233</v>
      </c>
      <c r="CU20" s="3">
        <v>0</v>
      </c>
      <c r="CV20" s="3">
        <v>0</v>
      </c>
      <c r="CW20" s="3">
        <v>0</v>
      </c>
      <c r="CX20" s="3">
        <v>0</v>
      </c>
      <c r="CY20" s="3">
        <v>0</v>
      </c>
      <c r="CZ20" s="3">
        <v>0</v>
      </c>
      <c r="DA20" s="3">
        <v>0</v>
      </c>
      <c r="DB20" s="3">
        <v>0</v>
      </c>
      <c r="DC20" s="3">
        <v>0</v>
      </c>
      <c r="DD20" s="3">
        <v>0</v>
      </c>
      <c r="DE20" s="3">
        <v>0</v>
      </c>
      <c r="DF20" s="3">
        <v>0</v>
      </c>
      <c r="DG20" s="3">
        <v>0</v>
      </c>
      <c r="DH20" s="3">
        <v>0</v>
      </c>
      <c r="DI20" s="3" t="s">
        <v>126</v>
      </c>
      <c r="DJ20" s="3">
        <v>0</v>
      </c>
      <c r="DK20" s="3">
        <v>0</v>
      </c>
      <c r="DL20" s="3">
        <v>0</v>
      </c>
      <c r="DM20" s="3">
        <v>0</v>
      </c>
      <c r="DN20" s="3">
        <v>0</v>
      </c>
      <c r="DO20" s="3">
        <v>0</v>
      </c>
      <c r="DQ20" s="1"/>
      <c r="DR20" s="11" t="s">
        <v>233</v>
      </c>
      <c r="DS20" s="3">
        <v>0</v>
      </c>
      <c r="DT20" s="3">
        <v>0</v>
      </c>
      <c r="DU20" s="3">
        <v>0</v>
      </c>
      <c r="DV20" s="3">
        <v>0</v>
      </c>
      <c r="DW20" s="3">
        <v>0</v>
      </c>
      <c r="DX20" s="3">
        <v>0</v>
      </c>
      <c r="DY20" s="3">
        <v>0</v>
      </c>
      <c r="DZ20" s="3">
        <v>0</v>
      </c>
      <c r="EA20" s="3">
        <v>0</v>
      </c>
      <c r="EB20" s="3">
        <v>0</v>
      </c>
      <c r="EC20" s="3">
        <v>0</v>
      </c>
      <c r="ED20" s="3">
        <v>0</v>
      </c>
      <c r="EE20" s="3">
        <v>0</v>
      </c>
      <c r="EF20" s="3">
        <v>0</v>
      </c>
      <c r="EG20" s="3">
        <v>0</v>
      </c>
      <c r="EH20" s="3" t="s">
        <v>126</v>
      </c>
      <c r="EI20" s="3">
        <v>0</v>
      </c>
      <c r="EJ20" s="3">
        <v>0</v>
      </c>
      <c r="EK20" s="3">
        <v>0</v>
      </c>
      <c r="EL20" s="3">
        <v>0</v>
      </c>
      <c r="EM20" s="3" t="s">
        <v>126</v>
      </c>
      <c r="EO20" s="1"/>
      <c r="EP20" s="11" t="s">
        <v>233</v>
      </c>
      <c r="EQ20" s="3">
        <v>0</v>
      </c>
      <c r="ER20" s="3">
        <v>0</v>
      </c>
      <c r="ES20" s="3">
        <v>0</v>
      </c>
      <c r="ET20" s="3">
        <v>0</v>
      </c>
      <c r="EU20" s="3">
        <v>0</v>
      </c>
      <c r="EV20" s="3">
        <v>0</v>
      </c>
      <c r="EW20" s="3">
        <v>0</v>
      </c>
      <c r="EX20" s="3">
        <v>0</v>
      </c>
      <c r="EY20" s="3">
        <v>0</v>
      </c>
      <c r="EZ20" s="3">
        <v>0</v>
      </c>
      <c r="FA20" s="3">
        <v>0</v>
      </c>
      <c r="FB20" s="3">
        <v>0</v>
      </c>
      <c r="FC20" s="3">
        <v>0</v>
      </c>
      <c r="FD20" s="3">
        <v>0</v>
      </c>
      <c r="FE20" s="3">
        <v>0</v>
      </c>
      <c r="FF20" s="3">
        <v>0</v>
      </c>
      <c r="FG20" s="3">
        <v>0</v>
      </c>
      <c r="FH20" s="3">
        <v>0</v>
      </c>
      <c r="FI20" s="3" t="s">
        <v>126</v>
      </c>
      <c r="FJ20" s="3" t="s">
        <v>126</v>
      </c>
      <c r="FK20" s="3" t="s">
        <v>126</v>
      </c>
    </row>
    <row r="21" ht="14.5" spans="1:167">
      <c r="A21" s="1"/>
      <c r="B21" s="11" t="s">
        <v>234</v>
      </c>
      <c r="C21" s="3">
        <v>0</v>
      </c>
      <c r="D21" s="3">
        <v>0</v>
      </c>
      <c r="E21" s="3">
        <v>0</v>
      </c>
      <c r="F21" s="3">
        <v>0</v>
      </c>
      <c r="G21" s="3">
        <v>0</v>
      </c>
      <c r="H21" s="3">
        <v>0</v>
      </c>
      <c r="I21" s="3">
        <v>0</v>
      </c>
      <c r="J21" s="3">
        <v>0</v>
      </c>
      <c r="K21" s="3">
        <v>0</v>
      </c>
      <c r="L21" s="3" t="s">
        <v>126</v>
      </c>
      <c r="M21" s="3" t="s">
        <v>126</v>
      </c>
      <c r="N21" s="3" t="s">
        <v>126</v>
      </c>
      <c r="O21" s="3" t="s">
        <v>126</v>
      </c>
      <c r="P21" s="3" t="s">
        <v>126</v>
      </c>
      <c r="Q21" s="3" t="s">
        <v>126</v>
      </c>
      <c r="R21" s="3">
        <v>0</v>
      </c>
      <c r="S21" s="3">
        <v>0</v>
      </c>
      <c r="T21" s="3">
        <v>0</v>
      </c>
      <c r="U21" s="3">
        <v>0</v>
      </c>
      <c r="V21" s="3">
        <v>0</v>
      </c>
      <c r="W21" s="3">
        <v>0</v>
      </c>
      <c r="Y21" s="1"/>
      <c r="Z21" s="11" t="s">
        <v>234</v>
      </c>
      <c r="AA21" s="3" t="s">
        <v>126</v>
      </c>
      <c r="AB21" s="3" t="s">
        <v>126</v>
      </c>
      <c r="AC21" s="3" t="s">
        <v>126</v>
      </c>
      <c r="AD21" s="3" t="s">
        <v>126</v>
      </c>
      <c r="AE21" s="3" t="s">
        <v>126</v>
      </c>
      <c r="AF21" s="3" t="s">
        <v>126</v>
      </c>
      <c r="AG21" s="3" t="s">
        <v>126</v>
      </c>
      <c r="AH21" s="3" t="s">
        <v>126</v>
      </c>
      <c r="AI21" s="3" t="s">
        <v>126</v>
      </c>
      <c r="AJ21" s="3" t="s">
        <v>126</v>
      </c>
      <c r="AK21" s="3" t="s">
        <v>126</v>
      </c>
      <c r="AL21" s="3" t="s">
        <v>126</v>
      </c>
      <c r="AM21" s="3" t="s">
        <v>126</v>
      </c>
      <c r="AN21" s="3" t="s">
        <v>126</v>
      </c>
      <c r="AO21" s="3" t="s">
        <v>126</v>
      </c>
      <c r="AP21" s="3" t="s">
        <v>126</v>
      </c>
      <c r="AQ21" s="3" t="s">
        <v>126</v>
      </c>
      <c r="AR21" s="3" t="s">
        <v>126</v>
      </c>
      <c r="AS21" s="3">
        <v>5.3</v>
      </c>
      <c r="AT21" s="3" t="s">
        <v>126</v>
      </c>
      <c r="AU21" s="3" t="s">
        <v>126</v>
      </c>
      <c r="AW21" s="1"/>
      <c r="AX21" s="11" t="s">
        <v>234</v>
      </c>
      <c r="AY21" s="3">
        <v>0</v>
      </c>
      <c r="AZ21" s="3">
        <v>0</v>
      </c>
      <c r="BA21" s="3">
        <v>0</v>
      </c>
      <c r="BB21" s="3">
        <v>0</v>
      </c>
      <c r="BC21" s="3">
        <v>0</v>
      </c>
      <c r="BD21" s="3">
        <v>0</v>
      </c>
      <c r="BE21" s="3">
        <v>0</v>
      </c>
      <c r="BF21" s="3">
        <v>0</v>
      </c>
      <c r="BG21" s="3">
        <v>0</v>
      </c>
      <c r="BH21" s="3">
        <v>0</v>
      </c>
      <c r="BI21" s="3">
        <v>0</v>
      </c>
      <c r="BJ21" s="3" t="s">
        <v>126</v>
      </c>
      <c r="BK21" s="3">
        <v>0</v>
      </c>
      <c r="BL21" s="3">
        <v>0</v>
      </c>
      <c r="BM21" s="3">
        <v>0</v>
      </c>
      <c r="BN21" s="3">
        <v>0</v>
      </c>
      <c r="BO21" s="3">
        <v>0</v>
      </c>
      <c r="BP21" s="3">
        <v>0</v>
      </c>
      <c r="BQ21" s="3">
        <v>0</v>
      </c>
      <c r="BR21" s="3">
        <v>0</v>
      </c>
      <c r="BS21" s="3">
        <v>0</v>
      </c>
      <c r="BU21" s="1"/>
      <c r="BV21" s="11" t="s">
        <v>234</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234</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234</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234</v>
      </c>
      <c r="EQ21" s="3" t="s">
        <v>126</v>
      </c>
      <c r="ER21" s="3" t="s">
        <v>126</v>
      </c>
      <c r="ES21" s="3" t="s">
        <v>126</v>
      </c>
      <c r="ET21" s="3" t="s">
        <v>126</v>
      </c>
      <c r="EU21" s="3" t="s">
        <v>126</v>
      </c>
      <c r="EV21" s="3" t="s">
        <v>126</v>
      </c>
      <c r="EW21" s="3" t="s">
        <v>126</v>
      </c>
      <c r="EX21" s="3" t="s">
        <v>126</v>
      </c>
      <c r="EY21" s="3" t="s">
        <v>126</v>
      </c>
      <c r="EZ21" s="3" t="s">
        <v>126</v>
      </c>
      <c r="FA21" s="3" t="s">
        <v>126</v>
      </c>
      <c r="FB21" s="3" t="s">
        <v>126</v>
      </c>
      <c r="FC21" s="3" t="s">
        <v>126</v>
      </c>
      <c r="FD21" s="3" t="s">
        <v>126</v>
      </c>
      <c r="FE21" s="3" t="s">
        <v>126</v>
      </c>
      <c r="FF21" s="3" t="s">
        <v>126</v>
      </c>
      <c r="FG21" s="3" t="s">
        <v>126</v>
      </c>
      <c r="FH21" s="3" t="s">
        <v>126</v>
      </c>
      <c r="FI21" s="3" t="s">
        <v>126</v>
      </c>
      <c r="FJ21" s="3" t="s">
        <v>126</v>
      </c>
      <c r="FK21" s="3" t="s">
        <v>126</v>
      </c>
    </row>
    <row r="22" ht="14.5" spans="1:167">
      <c r="A22" s="1"/>
      <c r="B22" s="11" t="s">
        <v>235</v>
      </c>
      <c r="C22" s="3" t="s">
        <v>126</v>
      </c>
      <c r="D22" s="3" t="s">
        <v>126</v>
      </c>
      <c r="E22" s="3" t="s">
        <v>126</v>
      </c>
      <c r="F22" s="3" t="s">
        <v>126</v>
      </c>
      <c r="G22" s="3" t="s">
        <v>126</v>
      </c>
      <c r="H22" s="3" t="s">
        <v>126</v>
      </c>
      <c r="I22" s="3" t="s">
        <v>126</v>
      </c>
      <c r="J22" s="3" t="s">
        <v>126</v>
      </c>
      <c r="K22" s="3" t="s">
        <v>126</v>
      </c>
      <c r="L22" s="3" t="s">
        <v>126</v>
      </c>
      <c r="M22" s="3" t="s">
        <v>126</v>
      </c>
      <c r="N22" s="3" t="s">
        <v>126</v>
      </c>
      <c r="O22" s="3" t="s">
        <v>126</v>
      </c>
      <c r="P22" s="3" t="s">
        <v>126</v>
      </c>
      <c r="Q22" s="3" t="s">
        <v>126</v>
      </c>
      <c r="R22" s="3" t="s">
        <v>126</v>
      </c>
      <c r="S22" s="3">
        <v>0</v>
      </c>
      <c r="T22" s="3">
        <v>0</v>
      </c>
      <c r="U22" s="3">
        <v>0</v>
      </c>
      <c r="V22" s="3">
        <v>0</v>
      </c>
      <c r="W22" s="3">
        <v>0</v>
      </c>
      <c r="Y22" s="1"/>
      <c r="Z22" s="11" t="s">
        <v>235</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235</v>
      </c>
      <c r="AY22" s="3">
        <v>0</v>
      </c>
      <c r="AZ22" s="3" t="s">
        <v>126</v>
      </c>
      <c r="BA22" s="3">
        <v>0</v>
      </c>
      <c r="BB22" s="3">
        <v>0</v>
      </c>
      <c r="BC22" s="3">
        <v>0</v>
      </c>
      <c r="BD22" s="3" t="s">
        <v>126</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235</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235</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235</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235</v>
      </c>
      <c r="EQ22" s="3" t="s">
        <v>126</v>
      </c>
      <c r="ER22" s="3" t="s">
        <v>126</v>
      </c>
      <c r="ES22" s="3" t="s">
        <v>126</v>
      </c>
      <c r="ET22" s="3" t="s">
        <v>126</v>
      </c>
      <c r="EU22" s="3">
        <v>0</v>
      </c>
      <c r="EV22" s="3">
        <v>0</v>
      </c>
      <c r="EW22" s="3">
        <v>0</v>
      </c>
      <c r="EX22" s="3">
        <v>0</v>
      </c>
      <c r="EY22" s="3">
        <v>0</v>
      </c>
      <c r="EZ22" s="3">
        <v>0</v>
      </c>
      <c r="FA22" s="3">
        <v>0</v>
      </c>
      <c r="FB22" s="3">
        <v>0</v>
      </c>
      <c r="FC22" s="3">
        <v>0</v>
      </c>
      <c r="FD22" s="3">
        <v>0</v>
      </c>
      <c r="FE22" s="3">
        <v>0.3</v>
      </c>
      <c r="FF22" s="3" t="s">
        <v>126</v>
      </c>
      <c r="FG22" s="3" t="s">
        <v>126</v>
      </c>
      <c r="FH22" s="3" t="s">
        <v>126</v>
      </c>
      <c r="FI22" s="3" t="s">
        <v>126</v>
      </c>
      <c r="FJ22" s="3" t="s">
        <v>126</v>
      </c>
      <c r="FK22" s="3" t="s">
        <v>126</v>
      </c>
    </row>
    <row r="23" ht="14.5" spans="1:167">
      <c r="A23" s="1"/>
      <c r="B23" s="11" t="s">
        <v>236</v>
      </c>
      <c r="C23" s="3">
        <v>0</v>
      </c>
      <c r="D23" s="3">
        <v>0</v>
      </c>
      <c r="E23" s="3">
        <v>0</v>
      </c>
      <c r="F23" s="3">
        <v>0</v>
      </c>
      <c r="G23" s="3">
        <v>0</v>
      </c>
      <c r="H23" s="3">
        <v>0</v>
      </c>
      <c r="I23" s="3">
        <v>0</v>
      </c>
      <c r="J23" s="3">
        <v>0.3</v>
      </c>
      <c r="K23" s="3">
        <v>0.3</v>
      </c>
      <c r="L23" s="3">
        <v>0.2</v>
      </c>
      <c r="M23" s="3">
        <v>0.1</v>
      </c>
      <c r="N23" s="3">
        <v>0</v>
      </c>
      <c r="O23" s="3">
        <v>0</v>
      </c>
      <c r="P23" s="3">
        <v>0</v>
      </c>
      <c r="Q23" s="3">
        <v>0</v>
      </c>
      <c r="R23" s="3">
        <v>0.1</v>
      </c>
      <c r="S23" s="3">
        <v>0.1</v>
      </c>
      <c r="T23" s="3">
        <v>0.1</v>
      </c>
      <c r="U23" s="3">
        <v>0.2</v>
      </c>
      <c r="V23" s="3">
        <v>0.1</v>
      </c>
      <c r="W23" s="3">
        <v>0.1</v>
      </c>
      <c r="Y23" s="1"/>
      <c r="Z23" s="11" t="s">
        <v>236</v>
      </c>
      <c r="AA23" s="3">
        <v>0</v>
      </c>
      <c r="AB23" s="3">
        <v>0</v>
      </c>
      <c r="AC23" s="3">
        <v>0</v>
      </c>
      <c r="AD23" s="3">
        <v>0</v>
      </c>
      <c r="AE23" s="3">
        <v>0</v>
      </c>
      <c r="AF23" s="3">
        <v>0</v>
      </c>
      <c r="AG23" s="3">
        <v>0</v>
      </c>
      <c r="AH23" s="3">
        <v>0.4</v>
      </c>
      <c r="AI23" s="3">
        <v>0.6</v>
      </c>
      <c r="AJ23" s="3">
        <v>0.4</v>
      </c>
      <c r="AK23" s="3">
        <v>0.3</v>
      </c>
      <c r="AL23" s="3">
        <v>0</v>
      </c>
      <c r="AM23" s="3">
        <v>0</v>
      </c>
      <c r="AN23" s="3">
        <v>0</v>
      </c>
      <c r="AO23" s="3">
        <v>0.4</v>
      </c>
      <c r="AP23" s="3">
        <v>0.5</v>
      </c>
      <c r="AQ23" s="3">
        <v>0.4</v>
      </c>
      <c r="AR23" s="3">
        <v>0.3</v>
      </c>
      <c r="AS23" s="3">
        <v>0.3</v>
      </c>
      <c r="AT23" s="3">
        <v>0.3</v>
      </c>
      <c r="AU23" s="3">
        <v>0.2</v>
      </c>
      <c r="AW23" s="1"/>
      <c r="AX23" s="11" t="s">
        <v>236</v>
      </c>
      <c r="AY23" s="3">
        <v>0</v>
      </c>
      <c r="AZ23" s="3">
        <v>0</v>
      </c>
      <c r="BA23" s="3">
        <v>0</v>
      </c>
      <c r="BB23" s="3">
        <v>0</v>
      </c>
      <c r="BC23" s="3">
        <v>0</v>
      </c>
      <c r="BD23" s="3">
        <v>0</v>
      </c>
      <c r="BE23" s="3">
        <v>0</v>
      </c>
      <c r="BF23" s="3">
        <v>0.3</v>
      </c>
      <c r="BG23" s="3">
        <v>0.3</v>
      </c>
      <c r="BH23" s="3">
        <v>0.2</v>
      </c>
      <c r="BI23" s="3">
        <v>0.2</v>
      </c>
      <c r="BJ23" s="3">
        <v>0</v>
      </c>
      <c r="BK23" s="3">
        <v>0</v>
      </c>
      <c r="BL23" s="3">
        <v>0</v>
      </c>
      <c r="BM23" s="3">
        <v>0.3</v>
      </c>
      <c r="BN23" s="3">
        <v>0.2</v>
      </c>
      <c r="BO23" s="3">
        <v>0.1</v>
      </c>
      <c r="BP23" s="3">
        <v>0.2</v>
      </c>
      <c r="BQ23" s="3">
        <v>0.2</v>
      </c>
      <c r="BR23" s="3">
        <v>0.1</v>
      </c>
      <c r="BS23" s="3">
        <v>0.1</v>
      </c>
      <c r="BU23" s="1"/>
      <c r="BV23" s="11" t="s">
        <v>236</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236</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236</v>
      </c>
      <c r="DS23" s="3">
        <v>0</v>
      </c>
      <c r="DT23" s="3">
        <v>0</v>
      </c>
      <c r="DU23" s="3">
        <v>0</v>
      </c>
      <c r="DV23" s="3">
        <v>0</v>
      </c>
      <c r="DW23" s="3">
        <v>0</v>
      </c>
      <c r="DX23" s="3">
        <v>0</v>
      </c>
      <c r="DY23" s="3">
        <v>0</v>
      </c>
      <c r="DZ23" s="3">
        <v>0.3</v>
      </c>
      <c r="EA23" s="3">
        <v>0.2</v>
      </c>
      <c r="EB23" s="3">
        <v>0.1</v>
      </c>
      <c r="EC23" s="3">
        <v>0.1</v>
      </c>
      <c r="ED23" s="3">
        <v>0</v>
      </c>
      <c r="EE23" s="3">
        <v>0</v>
      </c>
      <c r="EF23" s="3">
        <v>0</v>
      </c>
      <c r="EG23" s="3">
        <v>0.2</v>
      </c>
      <c r="EH23" s="3">
        <v>0.1</v>
      </c>
      <c r="EI23" s="3">
        <v>0</v>
      </c>
      <c r="EJ23" s="3">
        <v>0.1</v>
      </c>
      <c r="EK23" s="3">
        <v>0.1</v>
      </c>
      <c r="EL23" s="3">
        <v>0.1</v>
      </c>
      <c r="EM23" s="3">
        <v>0.1</v>
      </c>
      <c r="EO23" s="1"/>
      <c r="EP23" s="11" t="s">
        <v>236</v>
      </c>
      <c r="EQ23" s="3">
        <v>0</v>
      </c>
      <c r="ER23" s="3">
        <v>0</v>
      </c>
      <c r="ES23" s="3">
        <v>0</v>
      </c>
      <c r="ET23" s="3">
        <v>0</v>
      </c>
      <c r="EU23" s="3">
        <v>0</v>
      </c>
      <c r="EV23" s="3">
        <v>0</v>
      </c>
      <c r="EW23" s="3">
        <v>0</v>
      </c>
      <c r="EX23" s="3">
        <v>0.5</v>
      </c>
      <c r="EY23" s="3">
        <v>0.5</v>
      </c>
      <c r="EZ23" s="3">
        <v>0.3</v>
      </c>
      <c r="FA23" s="3">
        <v>0.2</v>
      </c>
      <c r="FB23" s="3">
        <v>0</v>
      </c>
      <c r="FC23" s="3">
        <v>0</v>
      </c>
      <c r="FD23" s="3">
        <v>0</v>
      </c>
      <c r="FE23" s="3">
        <v>0.6</v>
      </c>
      <c r="FF23" s="3">
        <v>0.6</v>
      </c>
      <c r="FG23" s="3">
        <v>0.3</v>
      </c>
      <c r="FH23" s="3">
        <v>0.4</v>
      </c>
      <c r="FI23" s="3">
        <v>0.4</v>
      </c>
      <c r="FJ23" s="3">
        <v>0.2</v>
      </c>
      <c r="FK23" s="3">
        <v>0.2</v>
      </c>
    </row>
    <row r="24" ht="14.5" spans="1:167">
      <c r="A24" s="1"/>
      <c r="B24" s="11" t="s">
        <v>237</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237</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237</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237</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237</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237</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237</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238</v>
      </c>
      <c r="C26" s="3"/>
      <c r="D26" s="3"/>
      <c r="E26" s="3"/>
      <c r="F26" s="3"/>
      <c r="G26" s="3"/>
      <c r="H26" s="3"/>
      <c r="I26" s="3"/>
      <c r="J26" s="3"/>
      <c r="K26" s="3"/>
      <c r="L26" s="3"/>
      <c r="M26" s="3"/>
      <c r="N26" s="3"/>
      <c r="O26" s="3"/>
      <c r="P26" s="3"/>
      <c r="Q26" s="3"/>
      <c r="R26" s="3"/>
      <c r="S26" s="3"/>
      <c r="T26" s="3"/>
      <c r="U26" s="3"/>
      <c r="V26" s="3"/>
      <c r="W26" s="3"/>
      <c r="Y26" s="1"/>
      <c r="Z26" s="10" t="s">
        <v>238</v>
      </c>
      <c r="AA26" s="3"/>
      <c r="AB26" s="3"/>
      <c r="AC26" s="3"/>
      <c r="AD26" s="3"/>
      <c r="AE26" s="3"/>
      <c r="AF26" s="3"/>
      <c r="AG26" s="3"/>
      <c r="AH26" s="3"/>
      <c r="AI26" s="3"/>
      <c r="AJ26" s="3"/>
      <c r="AK26" s="3"/>
      <c r="AL26" s="3"/>
      <c r="AM26" s="3"/>
      <c r="AN26" s="3"/>
      <c r="AO26" s="3"/>
      <c r="AP26" s="3"/>
      <c r="AQ26" s="3"/>
      <c r="AR26" s="3"/>
      <c r="AS26" s="3"/>
      <c r="AT26" s="3"/>
      <c r="AU26" s="3"/>
      <c r="AW26" s="1"/>
      <c r="AX26" s="10" t="s">
        <v>238</v>
      </c>
      <c r="AY26" s="3"/>
      <c r="AZ26" s="3"/>
      <c r="BA26" s="3"/>
      <c r="BB26" s="3"/>
      <c r="BC26" s="3"/>
      <c r="BD26" s="3"/>
      <c r="BE26" s="3"/>
      <c r="BF26" s="3"/>
      <c r="BG26" s="3"/>
      <c r="BH26" s="3"/>
      <c r="BI26" s="3"/>
      <c r="BJ26" s="3"/>
      <c r="BK26" s="3"/>
      <c r="BL26" s="3"/>
      <c r="BM26" s="3"/>
      <c r="BN26" s="3"/>
      <c r="BO26" s="3"/>
      <c r="BP26" s="3"/>
      <c r="BQ26" s="3"/>
      <c r="BR26" s="3"/>
      <c r="BS26" s="3"/>
      <c r="BU26" s="1"/>
      <c r="BV26" s="10" t="s">
        <v>238</v>
      </c>
      <c r="BW26" s="3"/>
      <c r="BX26" s="3"/>
      <c r="BY26" s="3"/>
      <c r="BZ26" s="3"/>
      <c r="CA26" s="3"/>
      <c r="CB26" s="3"/>
      <c r="CC26" s="3"/>
      <c r="CD26" s="3"/>
      <c r="CE26" s="3"/>
      <c r="CF26" s="3"/>
      <c r="CG26" s="3"/>
      <c r="CH26" s="3"/>
      <c r="CI26" s="3"/>
      <c r="CJ26" s="3"/>
      <c r="CK26" s="3"/>
      <c r="CL26" s="3"/>
      <c r="CM26" s="3"/>
      <c r="CN26" s="3"/>
      <c r="CO26" s="3"/>
      <c r="CP26" s="3"/>
      <c r="CQ26" s="3"/>
      <c r="CS26" s="1"/>
      <c r="CT26" s="10" t="s">
        <v>238</v>
      </c>
      <c r="CU26" s="3"/>
      <c r="CV26" s="3"/>
      <c r="CW26" s="3"/>
      <c r="CX26" s="3"/>
      <c r="CY26" s="3"/>
      <c r="CZ26" s="3"/>
      <c r="DA26" s="3"/>
      <c r="DB26" s="3"/>
      <c r="DC26" s="3"/>
      <c r="DD26" s="3"/>
      <c r="DE26" s="3"/>
      <c r="DF26" s="3"/>
      <c r="DG26" s="3"/>
      <c r="DH26" s="3"/>
      <c r="DI26" s="3"/>
      <c r="DJ26" s="3"/>
      <c r="DK26" s="3"/>
      <c r="DL26" s="3"/>
      <c r="DM26" s="3"/>
      <c r="DN26" s="3"/>
      <c r="DO26" s="3"/>
      <c r="DQ26" s="1"/>
      <c r="DR26" s="10" t="s">
        <v>238</v>
      </c>
      <c r="DS26" s="3"/>
      <c r="DT26" s="3"/>
      <c r="DU26" s="3"/>
      <c r="DV26" s="3"/>
      <c r="DW26" s="3"/>
      <c r="DX26" s="3"/>
      <c r="DY26" s="3"/>
      <c r="DZ26" s="3"/>
      <c r="EA26" s="3"/>
      <c r="EB26" s="3"/>
      <c r="EC26" s="3"/>
      <c r="ED26" s="3"/>
      <c r="EE26" s="3"/>
      <c r="EF26" s="3"/>
      <c r="EG26" s="3"/>
      <c r="EH26" s="3"/>
      <c r="EI26" s="3"/>
      <c r="EJ26" s="3"/>
      <c r="EK26" s="3"/>
      <c r="EL26" s="3"/>
      <c r="EM26" s="3"/>
      <c r="EO26" s="1"/>
      <c r="EP26" s="10" t="s">
        <v>238</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228</v>
      </c>
      <c r="C27" s="3" t="s">
        <v>126</v>
      </c>
      <c r="D27" s="3" t="s">
        <v>126</v>
      </c>
      <c r="E27" s="3" t="s">
        <v>126</v>
      </c>
      <c r="F27" s="3" t="s">
        <v>126</v>
      </c>
      <c r="G27" s="3" t="s">
        <v>126</v>
      </c>
      <c r="H27" s="3" t="s">
        <v>126</v>
      </c>
      <c r="I27" s="3" t="s">
        <v>126</v>
      </c>
      <c r="J27" s="3" t="s">
        <v>126</v>
      </c>
      <c r="K27" s="3" t="s">
        <v>126</v>
      </c>
      <c r="L27" s="3" t="s">
        <v>126</v>
      </c>
      <c r="M27" s="3" t="s">
        <v>126</v>
      </c>
      <c r="N27" s="3" t="s">
        <v>126</v>
      </c>
      <c r="O27" s="3" t="s">
        <v>126</v>
      </c>
      <c r="P27" s="3" t="s">
        <v>126</v>
      </c>
      <c r="Q27" s="3" t="s">
        <v>126</v>
      </c>
      <c r="R27" s="3" t="s">
        <v>126</v>
      </c>
      <c r="S27" s="3" t="s">
        <v>126</v>
      </c>
      <c r="T27" s="3" t="s">
        <v>126</v>
      </c>
      <c r="U27" s="3" t="s">
        <v>126</v>
      </c>
      <c r="V27" s="3" t="s">
        <v>126</v>
      </c>
      <c r="W27" s="3" t="s">
        <v>126</v>
      </c>
      <c r="Y27" s="1"/>
      <c r="Z27" s="11" t="s">
        <v>228</v>
      </c>
      <c r="AA27" s="3" t="s">
        <v>126</v>
      </c>
      <c r="AB27" s="3" t="s">
        <v>126</v>
      </c>
      <c r="AC27" s="3" t="s">
        <v>126</v>
      </c>
      <c r="AD27" s="3" t="s">
        <v>126</v>
      </c>
      <c r="AE27" s="3" t="s">
        <v>126</v>
      </c>
      <c r="AF27" s="3" t="s">
        <v>126</v>
      </c>
      <c r="AG27" s="3">
        <v>86.7</v>
      </c>
      <c r="AH27" s="3">
        <v>84.8</v>
      </c>
      <c r="AI27" s="3" t="s">
        <v>126</v>
      </c>
      <c r="AJ27" s="3" t="s">
        <v>126</v>
      </c>
      <c r="AK27" s="3">
        <v>87.3</v>
      </c>
      <c r="AL27" s="3">
        <v>85</v>
      </c>
      <c r="AM27" s="3">
        <v>83.7</v>
      </c>
      <c r="AN27" s="3">
        <v>84.4</v>
      </c>
      <c r="AO27" s="3">
        <v>84.9</v>
      </c>
      <c r="AP27" s="3">
        <v>81.9</v>
      </c>
      <c r="AQ27" s="3">
        <v>82.4</v>
      </c>
      <c r="AR27" s="3">
        <v>81.6</v>
      </c>
      <c r="AS27" s="3">
        <v>83.9</v>
      </c>
      <c r="AT27" s="3">
        <v>81.9</v>
      </c>
      <c r="AU27" s="3">
        <v>82.3</v>
      </c>
      <c r="AW27" s="1"/>
      <c r="AX27" s="11" t="s">
        <v>228</v>
      </c>
      <c r="AY27" s="3">
        <v>36</v>
      </c>
      <c r="AZ27" s="3">
        <v>39.7</v>
      </c>
      <c r="BA27" s="3">
        <v>40.4</v>
      </c>
      <c r="BB27" s="3">
        <v>39.7</v>
      </c>
      <c r="BC27" s="3">
        <v>36.4</v>
      </c>
      <c r="BD27" s="3">
        <v>35.1</v>
      </c>
      <c r="BE27" s="3">
        <v>35.7</v>
      </c>
      <c r="BF27" s="3">
        <v>33.5</v>
      </c>
      <c r="BG27" s="3" t="s">
        <v>126</v>
      </c>
      <c r="BH27" s="3" t="s">
        <v>126</v>
      </c>
      <c r="BI27" s="3" t="s">
        <v>126</v>
      </c>
      <c r="BJ27" s="3" t="s">
        <v>126</v>
      </c>
      <c r="BK27" s="3" t="s">
        <v>126</v>
      </c>
      <c r="BL27" s="3">
        <v>40.6</v>
      </c>
      <c r="BM27" s="3">
        <v>28.1</v>
      </c>
      <c r="BN27" s="3">
        <v>34.8</v>
      </c>
      <c r="BO27" s="3">
        <v>40.2</v>
      </c>
      <c r="BP27" s="3">
        <v>36.9</v>
      </c>
      <c r="BQ27" s="3">
        <v>37.1</v>
      </c>
      <c r="BR27" s="3">
        <v>40.9</v>
      </c>
      <c r="BS27" s="3">
        <v>44.9</v>
      </c>
      <c r="BU27" s="1"/>
      <c r="BV27" s="11" t="s">
        <v>228</v>
      </c>
      <c r="BW27" s="3" t="s">
        <v>126</v>
      </c>
      <c r="BX27" s="3" t="s">
        <v>126</v>
      </c>
      <c r="BY27" s="3" t="s">
        <v>126</v>
      </c>
      <c r="BZ27" s="3" t="s">
        <v>126</v>
      </c>
      <c r="CA27" s="3" t="s">
        <v>126</v>
      </c>
      <c r="CB27" s="3" t="s">
        <v>126</v>
      </c>
      <c r="CC27" s="3" t="s">
        <v>126</v>
      </c>
      <c r="CD27" s="3" t="s">
        <v>126</v>
      </c>
      <c r="CE27" s="3" t="s">
        <v>126</v>
      </c>
      <c r="CF27" s="3" t="s">
        <v>126</v>
      </c>
      <c r="CG27" s="3" t="s">
        <v>126</v>
      </c>
      <c r="CH27" s="3" t="s">
        <v>126</v>
      </c>
      <c r="CI27" s="3" t="s">
        <v>126</v>
      </c>
      <c r="CJ27" s="3" t="s">
        <v>126</v>
      </c>
      <c r="CK27" s="3" t="s">
        <v>126</v>
      </c>
      <c r="CL27" s="3" t="s">
        <v>126</v>
      </c>
      <c r="CM27" s="3" t="s">
        <v>126</v>
      </c>
      <c r="CN27" s="3" t="s">
        <v>126</v>
      </c>
      <c r="CO27" s="3" t="s">
        <v>126</v>
      </c>
      <c r="CP27" s="3" t="s">
        <v>126</v>
      </c>
      <c r="CQ27" s="3" t="s">
        <v>126</v>
      </c>
      <c r="CS27" s="1"/>
      <c r="CT27" s="11" t="s">
        <v>228</v>
      </c>
      <c r="CU27" s="3" t="s">
        <v>126</v>
      </c>
      <c r="CV27" s="3" t="s">
        <v>126</v>
      </c>
      <c r="CW27" s="3" t="s">
        <v>126</v>
      </c>
      <c r="CX27" s="3" t="s">
        <v>126</v>
      </c>
      <c r="CY27" s="3" t="s">
        <v>126</v>
      </c>
      <c r="CZ27" s="3" t="s">
        <v>126</v>
      </c>
      <c r="DA27" s="3">
        <v>0</v>
      </c>
      <c r="DB27" s="3">
        <v>0</v>
      </c>
      <c r="DC27" s="3">
        <v>0</v>
      </c>
      <c r="DD27" s="3">
        <v>0</v>
      </c>
      <c r="DE27" s="3">
        <v>0</v>
      </c>
      <c r="DF27" s="3">
        <v>0</v>
      </c>
      <c r="DG27" s="3">
        <v>0</v>
      </c>
      <c r="DH27" s="3">
        <v>0</v>
      </c>
      <c r="DI27" s="3">
        <v>0</v>
      </c>
      <c r="DJ27" s="3">
        <v>0</v>
      </c>
      <c r="DK27" s="3">
        <v>0</v>
      </c>
      <c r="DL27" s="3">
        <v>0</v>
      </c>
      <c r="DM27" s="3">
        <v>0</v>
      </c>
      <c r="DN27" s="3">
        <v>0</v>
      </c>
      <c r="DO27" s="3">
        <v>0</v>
      </c>
      <c r="DQ27" s="1"/>
      <c r="DR27" s="11" t="s">
        <v>228</v>
      </c>
      <c r="DS27" s="3" t="s">
        <v>126</v>
      </c>
      <c r="DT27" s="3" t="s">
        <v>126</v>
      </c>
      <c r="DU27" s="3" t="s">
        <v>126</v>
      </c>
      <c r="DV27" s="3" t="s">
        <v>126</v>
      </c>
      <c r="DW27" s="3" t="s">
        <v>126</v>
      </c>
      <c r="DX27" s="3" t="s">
        <v>126</v>
      </c>
      <c r="DY27" s="3" t="s">
        <v>126</v>
      </c>
      <c r="DZ27" s="3" t="s">
        <v>126</v>
      </c>
      <c r="EA27" s="3" t="s">
        <v>126</v>
      </c>
      <c r="EB27" s="3" t="s">
        <v>126</v>
      </c>
      <c r="EC27" s="3" t="s">
        <v>126</v>
      </c>
      <c r="ED27" s="3" t="s">
        <v>126</v>
      </c>
      <c r="EE27" s="3" t="s">
        <v>126</v>
      </c>
      <c r="EF27" s="3" t="s">
        <v>126</v>
      </c>
      <c r="EG27" s="3" t="s">
        <v>126</v>
      </c>
      <c r="EH27" s="3" t="s">
        <v>126</v>
      </c>
      <c r="EI27" s="3" t="s">
        <v>126</v>
      </c>
      <c r="EJ27" s="3" t="s">
        <v>126</v>
      </c>
      <c r="EK27" s="3">
        <v>42.5</v>
      </c>
      <c r="EL27" s="3" t="s">
        <v>126</v>
      </c>
      <c r="EM27" s="3" t="s">
        <v>126</v>
      </c>
      <c r="EO27" s="1"/>
      <c r="EP27" s="11" t="s">
        <v>228</v>
      </c>
      <c r="EQ27" s="3" t="s">
        <v>126</v>
      </c>
      <c r="ER27" s="3" t="s">
        <v>126</v>
      </c>
      <c r="ES27" s="3" t="s">
        <v>126</v>
      </c>
      <c r="ET27" s="3" t="s">
        <v>126</v>
      </c>
      <c r="EU27" s="3" t="s">
        <v>126</v>
      </c>
      <c r="EV27" s="3" t="s">
        <v>126</v>
      </c>
      <c r="EW27" s="3" t="s">
        <v>126</v>
      </c>
      <c r="EX27" s="3" t="s">
        <v>126</v>
      </c>
      <c r="EY27" s="3" t="s">
        <v>126</v>
      </c>
      <c r="EZ27" s="3" t="s">
        <v>126</v>
      </c>
      <c r="FA27" s="3" t="s">
        <v>126</v>
      </c>
      <c r="FB27" s="3" t="s">
        <v>126</v>
      </c>
      <c r="FC27" s="3" t="s">
        <v>126</v>
      </c>
      <c r="FD27" s="3" t="s">
        <v>126</v>
      </c>
      <c r="FE27" s="3" t="s">
        <v>126</v>
      </c>
      <c r="FF27" s="3" t="s">
        <v>126</v>
      </c>
      <c r="FG27" s="3" t="s">
        <v>126</v>
      </c>
      <c r="FH27" s="3" t="s">
        <v>126</v>
      </c>
      <c r="FI27" s="3" t="s">
        <v>126</v>
      </c>
      <c r="FJ27" s="3" t="s">
        <v>126</v>
      </c>
      <c r="FK27" s="3" t="s">
        <v>126</v>
      </c>
    </row>
    <row r="28" ht="14.5" spans="1:167">
      <c r="A28" s="1"/>
      <c r="B28" s="11" t="s">
        <v>229</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Y28" s="1"/>
      <c r="Z28" s="11" t="s">
        <v>229</v>
      </c>
      <c r="AA28" s="3" t="s">
        <v>126</v>
      </c>
      <c r="AB28" s="3" t="s">
        <v>126</v>
      </c>
      <c r="AC28" s="3" t="s">
        <v>126</v>
      </c>
      <c r="AD28" s="3" t="s">
        <v>126</v>
      </c>
      <c r="AE28" s="3" t="s">
        <v>126</v>
      </c>
      <c r="AF28" s="3" t="s">
        <v>126</v>
      </c>
      <c r="AG28" s="3" t="s">
        <v>126</v>
      </c>
      <c r="AH28" s="3" t="s">
        <v>126</v>
      </c>
      <c r="AI28" s="3" t="s">
        <v>126</v>
      </c>
      <c r="AJ28" s="3" t="s">
        <v>126</v>
      </c>
      <c r="AK28" s="3">
        <v>6.2</v>
      </c>
      <c r="AL28" s="3" t="s">
        <v>126</v>
      </c>
      <c r="AM28" s="3" t="s">
        <v>126</v>
      </c>
      <c r="AN28" s="3" t="s">
        <v>126</v>
      </c>
      <c r="AO28" s="3" t="s">
        <v>126</v>
      </c>
      <c r="AP28" s="3" t="s">
        <v>126</v>
      </c>
      <c r="AQ28" s="3" t="s">
        <v>126</v>
      </c>
      <c r="AR28" s="3">
        <v>14.1</v>
      </c>
      <c r="AS28" s="3">
        <v>12.4</v>
      </c>
      <c r="AT28" s="3">
        <v>13.9</v>
      </c>
      <c r="AU28" s="3">
        <v>13.7</v>
      </c>
      <c r="AW28" s="1"/>
      <c r="AX28" s="11" t="s">
        <v>229</v>
      </c>
      <c r="AY28" s="3">
        <v>60.1</v>
      </c>
      <c r="AZ28" s="3">
        <v>53.8</v>
      </c>
      <c r="BA28" s="3">
        <v>55.1</v>
      </c>
      <c r="BB28" s="3">
        <v>54.6</v>
      </c>
      <c r="BC28" s="3">
        <v>57</v>
      </c>
      <c r="BD28" s="3">
        <v>58.5</v>
      </c>
      <c r="BE28" s="3">
        <v>56.5</v>
      </c>
      <c r="BF28" s="3">
        <v>55.8</v>
      </c>
      <c r="BG28" s="3" t="s">
        <v>126</v>
      </c>
      <c r="BH28" s="3" t="s">
        <v>126</v>
      </c>
      <c r="BI28" s="3">
        <v>52.1</v>
      </c>
      <c r="BJ28" s="3">
        <v>48</v>
      </c>
      <c r="BK28" s="3" t="s">
        <v>126</v>
      </c>
      <c r="BL28" s="3" t="s">
        <v>126</v>
      </c>
      <c r="BM28" s="3" t="s">
        <v>126</v>
      </c>
      <c r="BN28" s="3" t="s">
        <v>126</v>
      </c>
      <c r="BO28" s="3" t="s">
        <v>126</v>
      </c>
      <c r="BP28" s="3">
        <v>58.8</v>
      </c>
      <c r="BQ28" s="3">
        <v>59.6</v>
      </c>
      <c r="BR28" s="3">
        <v>55.8</v>
      </c>
      <c r="BS28" s="3">
        <v>51.7</v>
      </c>
      <c r="BU28" s="1"/>
      <c r="BV28" s="11" t="s">
        <v>229</v>
      </c>
      <c r="BW28" s="3">
        <v>0</v>
      </c>
      <c r="BX28" s="3">
        <v>0</v>
      </c>
      <c r="BY28" s="3">
        <v>0</v>
      </c>
      <c r="BZ28" s="3">
        <v>0</v>
      </c>
      <c r="CA28" s="3">
        <v>0</v>
      </c>
      <c r="CB28" s="3">
        <v>0</v>
      </c>
      <c r="CC28" s="3" t="s">
        <v>126</v>
      </c>
      <c r="CD28" s="3" t="s">
        <v>126</v>
      </c>
      <c r="CE28" s="3" t="s">
        <v>126</v>
      </c>
      <c r="CF28" s="3" t="s">
        <v>126</v>
      </c>
      <c r="CG28" s="3">
        <v>0.7</v>
      </c>
      <c r="CH28" s="3" t="s">
        <v>126</v>
      </c>
      <c r="CI28" s="3" t="s">
        <v>126</v>
      </c>
      <c r="CJ28" s="3">
        <v>0</v>
      </c>
      <c r="CK28" s="3">
        <v>1.4</v>
      </c>
      <c r="CL28" s="3" t="s">
        <v>126</v>
      </c>
      <c r="CM28" s="3" t="s">
        <v>126</v>
      </c>
      <c r="CN28" s="3" t="s">
        <v>126</v>
      </c>
      <c r="CO28" s="3" t="s">
        <v>126</v>
      </c>
      <c r="CP28" s="3" t="s">
        <v>126</v>
      </c>
      <c r="CQ28" s="3" t="s">
        <v>126</v>
      </c>
      <c r="CS28" s="1"/>
      <c r="CT28" s="11" t="s">
        <v>229</v>
      </c>
      <c r="CU28" s="3">
        <v>0</v>
      </c>
      <c r="CV28" s="3">
        <v>0</v>
      </c>
      <c r="CW28" s="3">
        <v>0</v>
      </c>
      <c r="CX28" s="3">
        <v>0</v>
      </c>
      <c r="CY28" s="3">
        <v>0</v>
      </c>
      <c r="CZ28" s="3">
        <v>0</v>
      </c>
      <c r="DA28" s="3">
        <v>0</v>
      </c>
      <c r="DB28" s="3">
        <v>0</v>
      </c>
      <c r="DC28" s="3">
        <v>0</v>
      </c>
      <c r="DD28" s="3">
        <v>0</v>
      </c>
      <c r="DE28" s="3">
        <v>0</v>
      </c>
      <c r="DF28" s="3">
        <v>0</v>
      </c>
      <c r="DG28" s="3">
        <v>0</v>
      </c>
      <c r="DH28" s="3">
        <v>0</v>
      </c>
      <c r="DI28" s="3">
        <v>0</v>
      </c>
      <c r="DJ28" s="3">
        <v>0</v>
      </c>
      <c r="DK28" s="3">
        <v>0</v>
      </c>
      <c r="DL28" s="3">
        <v>0</v>
      </c>
      <c r="DM28" s="3">
        <v>0</v>
      </c>
      <c r="DN28" s="3">
        <v>0</v>
      </c>
      <c r="DO28" s="3">
        <v>0</v>
      </c>
      <c r="DQ28" s="1"/>
      <c r="DR28" s="11" t="s">
        <v>229</v>
      </c>
      <c r="DS28" s="3" t="s">
        <v>126</v>
      </c>
      <c r="DT28" s="3" t="s">
        <v>126</v>
      </c>
      <c r="DU28" s="3" t="s">
        <v>126</v>
      </c>
      <c r="DV28" s="3" t="s">
        <v>126</v>
      </c>
      <c r="DW28" s="3" t="s">
        <v>126</v>
      </c>
      <c r="DX28" s="3" t="s">
        <v>126</v>
      </c>
      <c r="DY28" s="3" t="s">
        <v>126</v>
      </c>
      <c r="DZ28" s="3" t="s">
        <v>126</v>
      </c>
      <c r="EA28" s="3" t="s">
        <v>126</v>
      </c>
      <c r="EB28" s="3" t="s">
        <v>126</v>
      </c>
      <c r="EC28" s="3" t="s">
        <v>126</v>
      </c>
      <c r="ED28" s="3" t="s">
        <v>126</v>
      </c>
      <c r="EE28" s="3" t="s">
        <v>126</v>
      </c>
      <c r="EF28" s="3" t="s">
        <v>126</v>
      </c>
      <c r="EG28" s="3" t="s">
        <v>126</v>
      </c>
      <c r="EH28" s="3" t="s">
        <v>126</v>
      </c>
      <c r="EI28" s="3" t="s">
        <v>126</v>
      </c>
      <c r="EJ28" s="3" t="s">
        <v>126</v>
      </c>
      <c r="EK28" s="3">
        <v>44</v>
      </c>
      <c r="EL28" s="3" t="s">
        <v>126</v>
      </c>
      <c r="EM28" s="3" t="s">
        <v>126</v>
      </c>
      <c r="EO28" s="1"/>
      <c r="EP28" s="11" t="s">
        <v>229</v>
      </c>
      <c r="EQ28" s="3" t="s">
        <v>126</v>
      </c>
      <c r="ER28" s="3" t="s">
        <v>126</v>
      </c>
      <c r="ES28" s="3" t="s">
        <v>126</v>
      </c>
      <c r="ET28" s="3" t="s">
        <v>126</v>
      </c>
      <c r="EU28" s="3" t="s">
        <v>126</v>
      </c>
      <c r="EV28" s="3" t="s">
        <v>126</v>
      </c>
      <c r="EW28" s="3" t="s">
        <v>126</v>
      </c>
      <c r="EX28" s="3" t="s">
        <v>126</v>
      </c>
      <c r="EY28" s="3" t="s">
        <v>126</v>
      </c>
      <c r="EZ28" s="3" t="s">
        <v>126</v>
      </c>
      <c r="FA28" s="3" t="s">
        <v>126</v>
      </c>
      <c r="FB28" s="3" t="s">
        <v>126</v>
      </c>
      <c r="FC28" s="3" t="s">
        <v>126</v>
      </c>
      <c r="FD28" s="3" t="s">
        <v>126</v>
      </c>
      <c r="FE28" s="3">
        <v>12.2</v>
      </c>
      <c r="FF28" s="3" t="s">
        <v>126</v>
      </c>
      <c r="FG28" s="3" t="s">
        <v>126</v>
      </c>
      <c r="FH28" s="3" t="s">
        <v>126</v>
      </c>
      <c r="FI28" s="3" t="s">
        <v>126</v>
      </c>
      <c r="FJ28" s="3" t="s">
        <v>126</v>
      </c>
      <c r="FK28" s="3" t="s">
        <v>126</v>
      </c>
    </row>
    <row r="29" ht="14.5" spans="1:167">
      <c r="A29" s="1"/>
      <c r="B29" s="11" t="s">
        <v>230</v>
      </c>
      <c r="C29" s="3">
        <v>0</v>
      </c>
      <c r="D29" s="3">
        <v>0</v>
      </c>
      <c r="E29" s="3">
        <v>0</v>
      </c>
      <c r="F29" s="3">
        <v>0</v>
      </c>
      <c r="G29" s="3">
        <v>0</v>
      </c>
      <c r="H29" s="3">
        <v>0</v>
      </c>
      <c r="I29" s="3" t="s">
        <v>126</v>
      </c>
      <c r="J29" s="3" t="s">
        <v>126</v>
      </c>
      <c r="K29" s="3" t="s">
        <v>126</v>
      </c>
      <c r="L29" s="3" t="s">
        <v>126</v>
      </c>
      <c r="M29" s="3" t="s">
        <v>126</v>
      </c>
      <c r="N29" s="3" t="s">
        <v>126</v>
      </c>
      <c r="O29" s="3" t="s">
        <v>126</v>
      </c>
      <c r="P29" s="3" t="s">
        <v>126</v>
      </c>
      <c r="Q29" s="3" t="s">
        <v>126</v>
      </c>
      <c r="R29" s="3" t="s">
        <v>126</v>
      </c>
      <c r="S29" s="3" t="s">
        <v>126</v>
      </c>
      <c r="T29" s="3" t="s">
        <v>126</v>
      </c>
      <c r="U29" s="3" t="s">
        <v>126</v>
      </c>
      <c r="V29" s="3" t="s">
        <v>126</v>
      </c>
      <c r="W29" s="3" t="s">
        <v>126</v>
      </c>
      <c r="Y29" s="1"/>
      <c r="Z29" s="11" t="s">
        <v>230</v>
      </c>
      <c r="AA29" s="3" t="s">
        <v>126</v>
      </c>
      <c r="AB29" s="3" t="s">
        <v>126</v>
      </c>
      <c r="AC29" s="3" t="s">
        <v>126</v>
      </c>
      <c r="AD29" s="3" t="s">
        <v>126</v>
      </c>
      <c r="AE29" s="3" t="s">
        <v>126</v>
      </c>
      <c r="AF29" s="3" t="s">
        <v>126</v>
      </c>
      <c r="AG29" s="3" t="s">
        <v>126</v>
      </c>
      <c r="AH29" s="3" t="s">
        <v>126</v>
      </c>
      <c r="AI29" s="3" t="s">
        <v>126</v>
      </c>
      <c r="AJ29" s="3" t="s">
        <v>126</v>
      </c>
      <c r="AK29" s="3" t="s">
        <v>126</v>
      </c>
      <c r="AL29" s="3" t="s">
        <v>126</v>
      </c>
      <c r="AM29" s="3" t="s">
        <v>126</v>
      </c>
      <c r="AN29" s="3" t="s">
        <v>126</v>
      </c>
      <c r="AO29" s="3">
        <v>0.5</v>
      </c>
      <c r="AP29" s="3">
        <v>0.5</v>
      </c>
      <c r="AQ29" s="3" t="s">
        <v>126</v>
      </c>
      <c r="AR29" s="3" t="s">
        <v>126</v>
      </c>
      <c r="AS29" s="3" t="s">
        <v>126</v>
      </c>
      <c r="AT29" s="3" t="s">
        <v>126</v>
      </c>
      <c r="AU29" s="3" t="s">
        <v>126</v>
      </c>
      <c r="AW29" s="1"/>
      <c r="AX29" s="11" t="s">
        <v>230</v>
      </c>
      <c r="AY29" s="3" t="s">
        <v>126</v>
      </c>
      <c r="AZ29" s="3" t="s">
        <v>126</v>
      </c>
      <c r="BA29" s="3" t="s">
        <v>126</v>
      </c>
      <c r="BB29" s="3">
        <v>0</v>
      </c>
      <c r="BC29" s="3">
        <v>0</v>
      </c>
      <c r="BD29" s="3">
        <v>0</v>
      </c>
      <c r="BE29" s="3" t="s">
        <v>126</v>
      </c>
      <c r="BF29" s="3" t="s">
        <v>126</v>
      </c>
      <c r="BG29" s="3" t="s">
        <v>126</v>
      </c>
      <c r="BH29" s="3" t="s">
        <v>126</v>
      </c>
      <c r="BI29" s="3" t="s">
        <v>126</v>
      </c>
      <c r="BJ29" s="3" t="s">
        <v>126</v>
      </c>
      <c r="BK29" s="3" t="s">
        <v>126</v>
      </c>
      <c r="BL29" s="3" t="s">
        <v>126</v>
      </c>
      <c r="BM29" s="3" t="s">
        <v>126</v>
      </c>
      <c r="BN29" s="3" t="s">
        <v>126</v>
      </c>
      <c r="BO29" s="3" t="s">
        <v>126</v>
      </c>
      <c r="BP29" s="3" t="s">
        <v>126</v>
      </c>
      <c r="BQ29" s="3">
        <v>2.1</v>
      </c>
      <c r="BR29" s="3">
        <v>2.5</v>
      </c>
      <c r="BS29" s="3">
        <v>2.7</v>
      </c>
      <c r="BU29" s="1"/>
      <c r="BV29" s="11" t="s">
        <v>230</v>
      </c>
      <c r="BW29" s="3">
        <v>0</v>
      </c>
      <c r="BX29" s="3">
        <v>0</v>
      </c>
      <c r="BY29" s="3">
        <v>0</v>
      </c>
      <c r="BZ29" s="3">
        <v>0</v>
      </c>
      <c r="CA29" s="3">
        <v>0</v>
      </c>
      <c r="CB29" s="3">
        <v>0</v>
      </c>
      <c r="CC29" s="3" t="s">
        <v>126</v>
      </c>
      <c r="CD29" s="3" t="s">
        <v>126</v>
      </c>
      <c r="CE29" s="3" t="s">
        <v>126</v>
      </c>
      <c r="CF29" s="3" t="s">
        <v>126</v>
      </c>
      <c r="CG29" s="3" t="s">
        <v>126</v>
      </c>
      <c r="CH29" s="3" t="s">
        <v>126</v>
      </c>
      <c r="CI29" s="3" t="s">
        <v>126</v>
      </c>
      <c r="CJ29" s="3" t="s">
        <v>126</v>
      </c>
      <c r="CK29" s="3" t="s">
        <v>126</v>
      </c>
      <c r="CL29" s="3" t="s">
        <v>126</v>
      </c>
      <c r="CM29" s="3" t="s">
        <v>126</v>
      </c>
      <c r="CN29" s="3" t="s">
        <v>126</v>
      </c>
      <c r="CO29" s="3" t="s">
        <v>126</v>
      </c>
      <c r="CP29" s="3" t="s">
        <v>126</v>
      </c>
      <c r="CQ29" s="3" t="s">
        <v>126</v>
      </c>
      <c r="CS29" s="1"/>
      <c r="CT29" s="11" t="s">
        <v>230</v>
      </c>
      <c r="CU29" s="3">
        <v>0</v>
      </c>
      <c r="CV29" s="3">
        <v>0</v>
      </c>
      <c r="CW29" s="3">
        <v>0</v>
      </c>
      <c r="CX29" s="3">
        <v>0</v>
      </c>
      <c r="CY29" s="3">
        <v>0</v>
      </c>
      <c r="CZ29" s="3">
        <v>0</v>
      </c>
      <c r="DA29" s="3">
        <v>0</v>
      </c>
      <c r="DB29" s="3">
        <v>0</v>
      </c>
      <c r="DC29" s="3">
        <v>0</v>
      </c>
      <c r="DD29" s="3">
        <v>0</v>
      </c>
      <c r="DE29" s="3">
        <v>0</v>
      </c>
      <c r="DF29" s="3">
        <v>0</v>
      </c>
      <c r="DG29" s="3">
        <v>0</v>
      </c>
      <c r="DH29" s="3">
        <v>0</v>
      </c>
      <c r="DI29" s="3">
        <v>0</v>
      </c>
      <c r="DJ29" s="3">
        <v>0</v>
      </c>
      <c r="DK29" s="3">
        <v>0</v>
      </c>
      <c r="DL29" s="3">
        <v>0</v>
      </c>
      <c r="DM29" s="3">
        <v>0</v>
      </c>
      <c r="DN29" s="3">
        <v>0</v>
      </c>
      <c r="DO29" s="3">
        <v>0</v>
      </c>
      <c r="DQ29" s="1"/>
      <c r="DR29" s="11" t="s">
        <v>230</v>
      </c>
      <c r="DS29" s="3">
        <v>0</v>
      </c>
      <c r="DT29" s="3">
        <v>0</v>
      </c>
      <c r="DU29" s="3">
        <v>0</v>
      </c>
      <c r="DV29" s="3">
        <v>0</v>
      </c>
      <c r="DW29" s="3">
        <v>0</v>
      </c>
      <c r="DX29" s="3">
        <v>0</v>
      </c>
      <c r="DY29" s="3">
        <v>0</v>
      </c>
      <c r="DZ29" s="3">
        <v>0</v>
      </c>
      <c r="EA29" s="3">
        <v>0</v>
      </c>
      <c r="EB29" s="3">
        <v>0</v>
      </c>
      <c r="EC29" s="3">
        <v>0</v>
      </c>
      <c r="ED29" s="3">
        <v>0</v>
      </c>
      <c r="EE29" s="3">
        <v>0</v>
      </c>
      <c r="EF29" s="3">
        <v>0</v>
      </c>
      <c r="EG29" s="3">
        <v>0</v>
      </c>
      <c r="EH29" s="3">
        <v>0</v>
      </c>
      <c r="EI29" s="3">
        <v>0</v>
      </c>
      <c r="EJ29" s="3">
        <v>0</v>
      </c>
      <c r="EK29" s="3">
        <v>0</v>
      </c>
      <c r="EL29" s="3">
        <v>0</v>
      </c>
      <c r="EM29" s="3">
        <v>0</v>
      </c>
      <c r="EO29" s="1"/>
      <c r="EP29" s="11" t="s">
        <v>230</v>
      </c>
      <c r="EQ29" s="3">
        <v>0</v>
      </c>
      <c r="ER29" s="3">
        <v>0</v>
      </c>
      <c r="ES29" s="3">
        <v>0</v>
      </c>
      <c r="ET29" s="3">
        <v>0</v>
      </c>
      <c r="EU29" s="3">
        <v>0</v>
      </c>
      <c r="EV29" s="3">
        <v>0</v>
      </c>
      <c r="EW29" s="3">
        <v>0</v>
      </c>
      <c r="EX29" s="3">
        <v>0</v>
      </c>
      <c r="EY29" s="3">
        <v>0</v>
      </c>
      <c r="EZ29" s="3">
        <v>0</v>
      </c>
      <c r="FA29" s="3">
        <v>0</v>
      </c>
      <c r="FB29" s="3">
        <v>0</v>
      </c>
      <c r="FC29" s="3">
        <v>0</v>
      </c>
      <c r="FD29" s="3">
        <v>0</v>
      </c>
      <c r="FE29" s="3" t="s">
        <v>126</v>
      </c>
      <c r="FF29" s="3" t="s">
        <v>126</v>
      </c>
      <c r="FG29" s="3" t="s">
        <v>126</v>
      </c>
      <c r="FH29" s="3" t="s">
        <v>126</v>
      </c>
      <c r="FI29" s="3" t="s">
        <v>126</v>
      </c>
      <c r="FJ29" s="3" t="s">
        <v>126</v>
      </c>
      <c r="FK29" s="3" t="s">
        <v>126</v>
      </c>
    </row>
    <row r="30" ht="14.5" spans="1:167">
      <c r="A30" s="1"/>
      <c r="B30" s="11" t="s">
        <v>231</v>
      </c>
      <c r="C30" s="3">
        <v>0</v>
      </c>
      <c r="D30" s="3">
        <v>0</v>
      </c>
      <c r="E30" s="3">
        <v>0</v>
      </c>
      <c r="F30" s="3">
        <v>0</v>
      </c>
      <c r="G30" s="3">
        <v>0</v>
      </c>
      <c r="H30" s="3">
        <v>0</v>
      </c>
      <c r="I30" s="3" t="s">
        <v>126</v>
      </c>
      <c r="J30" s="3" t="s">
        <v>126</v>
      </c>
      <c r="K30" s="3" t="s">
        <v>126</v>
      </c>
      <c r="L30" s="3">
        <v>0</v>
      </c>
      <c r="M30" s="3">
        <v>0</v>
      </c>
      <c r="N30" s="3">
        <v>0</v>
      </c>
      <c r="O30" s="3">
        <v>0</v>
      </c>
      <c r="P30" s="3">
        <v>0</v>
      </c>
      <c r="Q30" s="3">
        <v>0</v>
      </c>
      <c r="R30" s="3">
        <v>0</v>
      </c>
      <c r="S30" s="3">
        <v>0</v>
      </c>
      <c r="T30" s="3">
        <v>0</v>
      </c>
      <c r="U30" s="3">
        <v>0</v>
      </c>
      <c r="V30" s="3">
        <v>0</v>
      </c>
      <c r="W30" s="3">
        <v>0</v>
      </c>
      <c r="Y30" s="1"/>
      <c r="Z30" s="11" t="s">
        <v>231</v>
      </c>
      <c r="AA30" s="3" t="s">
        <v>126</v>
      </c>
      <c r="AB30" s="3" t="s">
        <v>126</v>
      </c>
      <c r="AC30" s="3" t="s">
        <v>126</v>
      </c>
      <c r="AD30" s="3" t="s">
        <v>126</v>
      </c>
      <c r="AE30" s="3" t="s">
        <v>126</v>
      </c>
      <c r="AF30" s="3" t="s">
        <v>126</v>
      </c>
      <c r="AG30" s="3" t="s">
        <v>126</v>
      </c>
      <c r="AH30" s="3" t="s">
        <v>126</v>
      </c>
      <c r="AI30" s="3" t="s">
        <v>126</v>
      </c>
      <c r="AJ30" s="3" t="s">
        <v>126</v>
      </c>
      <c r="AK30" s="3" t="s">
        <v>126</v>
      </c>
      <c r="AL30" s="3" t="s">
        <v>126</v>
      </c>
      <c r="AM30" s="3" t="s">
        <v>126</v>
      </c>
      <c r="AN30" s="3" t="s">
        <v>126</v>
      </c>
      <c r="AO30" s="3" t="s">
        <v>126</v>
      </c>
      <c r="AP30" s="3" t="s">
        <v>126</v>
      </c>
      <c r="AQ30" s="3" t="s">
        <v>126</v>
      </c>
      <c r="AR30" s="3" t="s">
        <v>126</v>
      </c>
      <c r="AS30" s="3">
        <v>0.4</v>
      </c>
      <c r="AT30" s="3">
        <v>0.3</v>
      </c>
      <c r="AU30" s="3">
        <v>0.4</v>
      </c>
      <c r="AW30" s="1"/>
      <c r="AX30" s="11" t="s">
        <v>231</v>
      </c>
      <c r="AY30" s="3">
        <v>0</v>
      </c>
      <c r="AZ30" s="3">
        <v>0</v>
      </c>
      <c r="BA30" s="3">
        <v>0</v>
      </c>
      <c r="BB30" s="3" t="s">
        <v>126</v>
      </c>
      <c r="BC30" s="3" t="s">
        <v>126</v>
      </c>
      <c r="BD30" s="3">
        <v>0</v>
      </c>
      <c r="BE30" s="3">
        <v>0</v>
      </c>
      <c r="BF30" s="3">
        <v>0</v>
      </c>
      <c r="BG30" s="3">
        <v>0</v>
      </c>
      <c r="BH30" s="3">
        <v>0</v>
      </c>
      <c r="BI30" s="3">
        <v>0</v>
      </c>
      <c r="BJ30" s="3">
        <v>0</v>
      </c>
      <c r="BK30" s="3">
        <v>0</v>
      </c>
      <c r="BL30" s="3">
        <v>0</v>
      </c>
      <c r="BM30" s="3">
        <v>0</v>
      </c>
      <c r="BN30" s="3">
        <v>0</v>
      </c>
      <c r="BO30" s="3">
        <v>0</v>
      </c>
      <c r="BP30" s="3">
        <v>0</v>
      </c>
      <c r="BQ30" s="3">
        <v>0</v>
      </c>
      <c r="BR30" s="3">
        <v>0</v>
      </c>
      <c r="BS30" s="3">
        <v>0</v>
      </c>
      <c r="BU30" s="1"/>
      <c r="BV30" s="11" t="s">
        <v>231</v>
      </c>
      <c r="BW30" s="3" t="s">
        <v>126</v>
      </c>
      <c r="BX30" s="3" t="s">
        <v>126</v>
      </c>
      <c r="BY30" s="3" t="s">
        <v>126</v>
      </c>
      <c r="BZ30" s="3" t="s">
        <v>126</v>
      </c>
      <c r="CA30" s="3" t="s">
        <v>126</v>
      </c>
      <c r="CB30" s="3" t="s">
        <v>126</v>
      </c>
      <c r="CC30" s="3" t="s">
        <v>126</v>
      </c>
      <c r="CD30" s="3" t="s">
        <v>126</v>
      </c>
      <c r="CE30" s="3" t="s">
        <v>126</v>
      </c>
      <c r="CF30" s="3" t="s">
        <v>126</v>
      </c>
      <c r="CG30" s="3" t="s">
        <v>126</v>
      </c>
      <c r="CH30" s="3">
        <v>2.4</v>
      </c>
      <c r="CI30" s="3">
        <v>0</v>
      </c>
      <c r="CJ30" s="3">
        <v>0</v>
      </c>
      <c r="CK30" s="3">
        <v>0</v>
      </c>
      <c r="CL30" s="3">
        <v>0</v>
      </c>
      <c r="CM30" s="3">
        <v>0</v>
      </c>
      <c r="CN30" s="3">
        <v>0</v>
      </c>
      <c r="CO30" s="3">
        <v>0</v>
      </c>
      <c r="CP30" s="3">
        <v>0</v>
      </c>
      <c r="CQ30" s="3">
        <v>0</v>
      </c>
      <c r="CS30" s="1"/>
      <c r="CT30" s="11" t="s">
        <v>231</v>
      </c>
      <c r="CU30" s="3">
        <v>0</v>
      </c>
      <c r="CV30" s="3">
        <v>0</v>
      </c>
      <c r="CW30" s="3">
        <v>0</v>
      </c>
      <c r="CX30" s="3">
        <v>0</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231</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231</v>
      </c>
      <c r="EQ30" s="3">
        <v>0</v>
      </c>
      <c r="ER30" s="3">
        <v>0</v>
      </c>
      <c r="ES30" s="3">
        <v>0</v>
      </c>
      <c r="ET30" s="3">
        <v>0</v>
      </c>
      <c r="EU30" s="3">
        <v>0</v>
      </c>
      <c r="EV30" s="3">
        <v>0</v>
      </c>
      <c r="EW30" s="3">
        <v>0</v>
      </c>
      <c r="EX30" s="3">
        <v>0</v>
      </c>
      <c r="EY30" s="3">
        <v>0</v>
      </c>
      <c r="EZ30" s="3">
        <v>0</v>
      </c>
      <c r="FA30" s="3">
        <v>0</v>
      </c>
      <c r="FB30" s="3">
        <v>0</v>
      </c>
      <c r="FC30" s="3">
        <v>0</v>
      </c>
      <c r="FD30" s="3">
        <v>0</v>
      </c>
      <c r="FE30" s="3">
        <v>0</v>
      </c>
      <c r="FF30" s="3" t="s">
        <v>126</v>
      </c>
      <c r="FG30" s="3">
        <v>0</v>
      </c>
      <c r="FH30" s="3">
        <v>0</v>
      </c>
      <c r="FI30" s="3">
        <v>0</v>
      </c>
      <c r="FJ30" s="3">
        <v>0</v>
      </c>
      <c r="FK30" s="3">
        <v>0</v>
      </c>
    </row>
    <row r="31" ht="14.5" spans="1:167">
      <c r="A31" s="1"/>
      <c r="B31" s="11" t="s">
        <v>232</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232</v>
      </c>
      <c r="AA31" s="3" t="s">
        <v>126</v>
      </c>
      <c r="AB31" s="3" t="s">
        <v>126</v>
      </c>
      <c r="AC31" s="3" t="s">
        <v>126</v>
      </c>
      <c r="AD31" s="3" t="s">
        <v>126</v>
      </c>
      <c r="AE31" s="3" t="s">
        <v>126</v>
      </c>
      <c r="AF31" s="3" t="s">
        <v>126</v>
      </c>
      <c r="AG31" s="3" t="s">
        <v>126</v>
      </c>
      <c r="AH31" s="3" t="s">
        <v>126</v>
      </c>
      <c r="AI31" s="3" t="s">
        <v>126</v>
      </c>
      <c r="AJ31" s="3" t="s">
        <v>126</v>
      </c>
      <c r="AK31" s="3" t="s">
        <v>126</v>
      </c>
      <c r="AL31" s="3">
        <v>0</v>
      </c>
      <c r="AM31" s="3">
        <v>0</v>
      </c>
      <c r="AN31" s="3">
        <v>0</v>
      </c>
      <c r="AO31" s="3" t="s">
        <v>126</v>
      </c>
      <c r="AP31" s="3" t="s">
        <v>126</v>
      </c>
      <c r="AQ31" s="3" t="s">
        <v>126</v>
      </c>
      <c r="AR31" s="3" t="s">
        <v>126</v>
      </c>
      <c r="AS31" s="3" t="s">
        <v>126</v>
      </c>
      <c r="AT31" s="3">
        <v>0</v>
      </c>
      <c r="AU31" s="3">
        <v>0</v>
      </c>
      <c r="AW31" s="1"/>
      <c r="AX31" s="11" t="s">
        <v>232</v>
      </c>
      <c r="AY31" s="3" t="s">
        <v>126</v>
      </c>
      <c r="AZ31" s="3" t="s">
        <v>126</v>
      </c>
      <c r="BA31" s="3" t="s">
        <v>126</v>
      </c>
      <c r="BB31" s="3" t="s">
        <v>126</v>
      </c>
      <c r="BC31" s="3" t="s">
        <v>126</v>
      </c>
      <c r="BD31" s="3" t="s">
        <v>126</v>
      </c>
      <c r="BE31" s="3" t="s">
        <v>126</v>
      </c>
      <c r="BF31" s="3" t="s">
        <v>126</v>
      </c>
      <c r="BG31" s="3" t="s">
        <v>126</v>
      </c>
      <c r="BH31" s="3" t="s">
        <v>126</v>
      </c>
      <c r="BI31" s="3" t="s">
        <v>126</v>
      </c>
      <c r="BJ31" s="3" t="s">
        <v>126</v>
      </c>
      <c r="BK31" s="3" t="s">
        <v>126</v>
      </c>
      <c r="BL31" s="3" t="s">
        <v>126</v>
      </c>
      <c r="BM31" s="3">
        <v>0</v>
      </c>
      <c r="BN31" s="3">
        <v>0</v>
      </c>
      <c r="BO31" s="3">
        <v>0</v>
      </c>
      <c r="BP31" s="3">
        <v>0</v>
      </c>
      <c r="BQ31" s="3">
        <v>0</v>
      </c>
      <c r="BR31" s="3">
        <v>0</v>
      </c>
      <c r="BS31" s="3">
        <v>0</v>
      </c>
      <c r="BU31" s="1"/>
      <c r="BV31" s="11" t="s">
        <v>232</v>
      </c>
      <c r="BW31" s="3" t="s">
        <v>126</v>
      </c>
      <c r="BX31" s="3" t="s">
        <v>126</v>
      </c>
      <c r="BY31" s="3" t="s">
        <v>126</v>
      </c>
      <c r="BZ31" s="3" t="s">
        <v>126</v>
      </c>
      <c r="CA31" s="3" t="s">
        <v>126</v>
      </c>
      <c r="CB31" s="3" t="s">
        <v>126</v>
      </c>
      <c r="CC31" s="3" t="s">
        <v>126</v>
      </c>
      <c r="CD31" s="3" t="s">
        <v>126</v>
      </c>
      <c r="CE31" s="3" t="s">
        <v>126</v>
      </c>
      <c r="CF31" s="3">
        <v>0</v>
      </c>
      <c r="CG31" s="3">
        <v>0</v>
      </c>
      <c r="CH31" s="3">
        <v>0</v>
      </c>
      <c r="CI31" s="3">
        <v>0</v>
      </c>
      <c r="CJ31" s="3">
        <v>0</v>
      </c>
      <c r="CK31" s="3">
        <v>0</v>
      </c>
      <c r="CL31" s="3">
        <v>0</v>
      </c>
      <c r="CM31" s="3">
        <v>0</v>
      </c>
      <c r="CN31" s="3">
        <v>0</v>
      </c>
      <c r="CO31" s="3">
        <v>0</v>
      </c>
      <c r="CP31" s="3">
        <v>0</v>
      </c>
      <c r="CQ31" s="3">
        <v>0</v>
      </c>
      <c r="CS31" s="1"/>
      <c r="CT31" s="11" t="s">
        <v>232</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232</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232</v>
      </c>
      <c r="EQ31" s="3">
        <v>0</v>
      </c>
      <c r="ER31" s="3">
        <v>0</v>
      </c>
      <c r="ES31" s="3">
        <v>0</v>
      </c>
      <c r="ET31" s="3">
        <v>0</v>
      </c>
      <c r="EU31" s="3" t="s">
        <v>126</v>
      </c>
      <c r="EV31" s="3" t="s">
        <v>126</v>
      </c>
      <c r="EW31" s="3" t="s">
        <v>126</v>
      </c>
      <c r="EX31" s="3" t="s">
        <v>126</v>
      </c>
      <c r="EY31" s="3" t="s">
        <v>126</v>
      </c>
      <c r="EZ31" s="3" t="s">
        <v>126</v>
      </c>
      <c r="FA31" s="3" t="s">
        <v>126</v>
      </c>
      <c r="FB31" s="3" t="s">
        <v>126</v>
      </c>
      <c r="FC31" s="3" t="s">
        <v>126</v>
      </c>
      <c r="FD31" s="3" t="s">
        <v>126</v>
      </c>
      <c r="FE31" s="3" t="s">
        <v>126</v>
      </c>
      <c r="FF31" s="3" t="s">
        <v>126</v>
      </c>
      <c r="FG31" s="3" t="s">
        <v>126</v>
      </c>
      <c r="FH31" s="3">
        <v>0</v>
      </c>
      <c r="FI31" s="3">
        <v>0</v>
      </c>
      <c r="FJ31" s="3">
        <v>0</v>
      </c>
      <c r="FK31" s="3">
        <v>0</v>
      </c>
    </row>
    <row r="32" ht="14.5" spans="1:167">
      <c r="A32" s="1"/>
      <c r="B32" s="11" t="s">
        <v>233</v>
      </c>
      <c r="C32" s="3">
        <v>0</v>
      </c>
      <c r="D32" s="3">
        <v>0</v>
      </c>
      <c r="E32" s="3">
        <v>0</v>
      </c>
      <c r="F32" s="3">
        <v>0</v>
      </c>
      <c r="G32" s="3">
        <v>0</v>
      </c>
      <c r="H32" s="3" t="s">
        <v>126</v>
      </c>
      <c r="I32" s="3" t="s">
        <v>126</v>
      </c>
      <c r="J32" s="3" t="s">
        <v>126</v>
      </c>
      <c r="K32" s="3" t="s">
        <v>126</v>
      </c>
      <c r="L32" s="3" t="s">
        <v>126</v>
      </c>
      <c r="M32" s="3" t="s">
        <v>126</v>
      </c>
      <c r="N32" s="3" t="s">
        <v>126</v>
      </c>
      <c r="O32" s="3" t="s">
        <v>126</v>
      </c>
      <c r="P32" s="3" t="s">
        <v>126</v>
      </c>
      <c r="Q32" s="3" t="s">
        <v>126</v>
      </c>
      <c r="R32" s="3" t="s">
        <v>126</v>
      </c>
      <c r="S32" s="3" t="s">
        <v>126</v>
      </c>
      <c r="T32" s="3" t="s">
        <v>126</v>
      </c>
      <c r="U32" s="3" t="s">
        <v>126</v>
      </c>
      <c r="V32" s="3" t="s">
        <v>126</v>
      </c>
      <c r="W32" s="3">
        <v>0</v>
      </c>
      <c r="Y32" s="1"/>
      <c r="Z32" s="11" t="s">
        <v>233</v>
      </c>
      <c r="AA32" s="3">
        <v>0</v>
      </c>
      <c r="AB32" s="3">
        <v>0</v>
      </c>
      <c r="AC32" s="3">
        <v>0</v>
      </c>
      <c r="AD32" s="3">
        <v>0</v>
      </c>
      <c r="AE32" s="3">
        <v>0</v>
      </c>
      <c r="AF32" s="3">
        <v>0.1</v>
      </c>
      <c r="AG32" s="3">
        <v>0.1</v>
      </c>
      <c r="AH32" s="3">
        <v>0.1</v>
      </c>
      <c r="AI32" s="3">
        <v>0.1</v>
      </c>
      <c r="AJ32" s="3">
        <v>0.1</v>
      </c>
      <c r="AK32" s="3">
        <v>0.1</v>
      </c>
      <c r="AL32" s="3">
        <v>0.1</v>
      </c>
      <c r="AM32" s="3">
        <v>0.1</v>
      </c>
      <c r="AN32" s="3">
        <v>0.1</v>
      </c>
      <c r="AO32" s="3">
        <v>0.1</v>
      </c>
      <c r="AP32" s="3">
        <v>0.1</v>
      </c>
      <c r="AQ32" s="3" t="s">
        <v>126</v>
      </c>
      <c r="AR32" s="3">
        <v>0</v>
      </c>
      <c r="AS32" s="3">
        <v>0</v>
      </c>
      <c r="AT32" s="3">
        <v>0</v>
      </c>
      <c r="AU32" s="3">
        <v>0</v>
      </c>
      <c r="AW32" s="1"/>
      <c r="AX32" s="11" t="s">
        <v>233</v>
      </c>
      <c r="AY32" s="3">
        <v>0</v>
      </c>
      <c r="AZ32" s="3">
        <v>0</v>
      </c>
      <c r="BA32" s="3">
        <v>0</v>
      </c>
      <c r="BB32" s="3">
        <v>0</v>
      </c>
      <c r="BC32" s="3">
        <v>0</v>
      </c>
      <c r="BD32" s="3">
        <v>0.2</v>
      </c>
      <c r="BE32" s="3" t="s">
        <v>126</v>
      </c>
      <c r="BF32" s="3">
        <v>0.1</v>
      </c>
      <c r="BG32" s="3">
        <v>0.1</v>
      </c>
      <c r="BH32" s="3">
        <v>0.1</v>
      </c>
      <c r="BI32" s="3">
        <v>0.1</v>
      </c>
      <c r="BJ32" s="3">
        <v>0.1</v>
      </c>
      <c r="BK32" s="3">
        <v>0.1</v>
      </c>
      <c r="BL32" s="3">
        <v>0.1</v>
      </c>
      <c r="BM32" s="3">
        <v>0.2</v>
      </c>
      <c r="BN32" s="3">
        <v>0.4</v>
      </c>
      <c r="BO32" s="3">
        <v>0.2</v>
      </c>
      <c r="BP32" s="3">
        <v>0.3</v>
      </c>
      <c r="BQ32" s="3">
        <v>0.2</v>
      </c>
      <c r="BR32" s="3">
        <v>0.2</v>
      </c>
      <c r="BS32" s="3">
        <v>0.2</v>
      </c>
      <c r="BU32" s="1"/>
      <c r="BV32" s="11" t="s">
        <v>233</v>
      </c>
      <c r="BW32" s="3">
        <v>0</v>
      </c>
      <c r="BX32" s="3">
        <v>0</v>
      </c>
      <c r="BY32" s="3">
        <v>0</v>
      </c>
      <c r="BZ32" s="3">
        <v>0</v>
      </c>
      <c r="CA32" s="3">
        <v>0</v>
      </c>
      <c r="CB32" s="3" t="s">
        <v>126</v>
      </c>
      <c r="CC32" s="3" t="s">
        <v>126</v>
      </c>
      <c r="CD32" s="3" t="s">
        <v>126</v>
      </c>
      <c r="CE32" s="3" t="s">
        <v>126</v>
      </c>
      <c r="CF32" s="3" t="s">
        <v>126</v>
      </c>
      <c r="CG32" s="3" t="s">
        <v>126</v>
      </c>
      <c r="CH32" s="3" t="s">
        <v>126</v>
      </c>
      <c r="CI32" s="3" t="s">
        <v>126</v>
      </c>
      <c r="CJ32" s="3" t="s">
        <v>126</v>
      </c>
      <c r="CK32" s="3" t="s">
        <v>126</v>
      </c>
      <c r="CL32" s="3" t="s">
        <v>126</v>
      </c>
      <c r="CM32" s="3" t="s">
        <v>126</v>
      </c>
      <c r="CN32" s="3" t="s">
        <v>126</v>
      </c>
      <c r="CO32" s="3" t="s">
        <v>126</v>
      </c>
      <c r="CP32" s="3" t="s">
        <v>126</v>
      </c>
      <c r="CQ32" s="3" t="s">
        <v>126</v>
      </c>
      <c r="CS32" s="1"/>
      <c r="CT32" s="11" t="s">
        <v>233</v>
      </c>
      <c r="CU32" s="3">
        <v>0</v>
      </c>
      <c r="CV32" s="3">
        <v>0</v>
      </c>
      <c r="CW32" s="3">
        <v>0</v>
      </c>
      <c r="CX32" s="3">
        <v>0</v>
      </c>
      <c r="CY32" s="3">
        <v>0</v>
      </c>
      <c r="CZ32" s="3">
        <v>0</v>
      </c>
      <c r="DA32" s="3">
        <v>0</v>
      </c>
      <c r="DB32" s="3">
        <v>0</v>
      </c>
      <c r="DC32" s="3">
        <v>0</v>
      </c>
      <c r="DD32" s="3">
        <v>0</v>
      </c>
      <c r="DE32" s="3">
        <v>0</v>
      </c>
      <c r="DF32" s="3">
        <v>0</v>
      </c>
      <c r="DG32" s="3">
        <v>0</v>
      </c>
      <c r="DH32" s="3">
        <v>0</v>
      </c>
      <c r="DI32" s="3" t="s">
        <v>126</v>
      </c>
      <c r="DJ32" s="3">
        <v>0</v>
      </c>
      <c r="DK32" s="3">
        <v>0</v>
      </c>
      <c r="DL32" s="3">
        <v>0</v>
      </c>
      <c r="DM32" s="3">
        <v>0</v>
      </c>
      <c r="DN32" s="3">
        <v>0</v>
      </c>
      <c r="DO32" s="3">
        <v>0</v>
      </c>
      <c r="DQ32" s="1"/>
      <c r="DR32" s="11" t="s">
        <v>233</v>
      </c>
      <c r="DS32" s="3">
        <v>0</v>
      </c>
      <c r="DT32" s="3">
        <v>0</v>
      </c>
      <c r="DU32" s="3">
        <v>0</v>
      </c>
      <c r="DV32" s="3">
        <v>0</v>
      </c>
      <c r="DW32" s="3">
        <v>0</v>
      </c>
      <c r="DX32" s="3">
        <v>0</v>
      </c>
      <c r="DY32" s="3">
        <v>0</v>
      </c>
      <c r="DZ32" s="3">
        <v>0</v>
      </c>
      <c r="EA32" s="3">
        <v>0</v>
      </c>
      <c r="EB32" s="3">
        <v>0</v>
      </c>
      <c r="EC32" s="3">
        <v>0</v>
      </c>
      <c r="ED32" s="3">
        <v>0</v>
      </c>
      <c r="EE32" s="3">
        <v>0</v>
      </c>
      <c r="EF32" s="3">
        <v>0</v>
      </c>
      <c r="EG32" s="3">
        <v>0</v>
      </c>
      <c r="EH32" s="3" t="s">
        <v>126</v>
      </c>
      <c r="EI32" s="3">
        <v>0.4</v>
      </c>
      <c r="EJ32" s="3">
        <v>0</v>
      </c>
      <c r="EK32" s="3">
        <v>0</v>
      </c>
      <c r="EL32" s="3">
        <v>0</v>
      </c>
      <c r="EM32" s="3" t="s">
        <v>126</v>
      </c>
      <c r="EO32" s="1"/>
      <c r="EP32" s="11" t="s">
        <v>233</v>
      </c>
      <c r="EQ32" s="3">
        <v>0</v>
      </c>
      <c r="ER32" s="3">
        <v>0</v>
      </c>
      <c r="ES32" s="3">
        <v>0</v>
      </c>
      <c r="ET32" s="3">
        <v>0</v>
      </c>
      <c r="EU32" s="3">
        <v>0</v>
      </c>
      <c r="EV32" s="3">
        <v>0</v>
      </c>
      <c r="EW32" s="3">
        <v>0</v>
      </c>
      <c r="EX32" s="3">
        <v>0</v>
      </c>
      <c r="EY32" s="3">
        <v>0</v>
      </c>
      <c r="EZ32" s="3">
        <v>0</v>
      </c>
      <c r="FA32" s="3">
        <v>0</v>
      </c>
      <c r="FB32" s="3">
        <v>0</v>
      </c>
      <c r="FC32" s="3">
        <v>0</v>
      </c>
      <c r="FD32" s="3">
        <v>0</v>
      </c>
      <c r="FE32" s="3">
        <v>0</v>
      </c>
      <c r="FF32" s="3">
        <v>0</v>
      </c>
      <c r="FG32" s="3">
        <v>0</v>
      </c>
      <c r="FH32" s="3">
        <v>0</v>
      </c>
      <c r="FI32" s="3" t="s">
        <v>126</v>
      </c>
      <c r="FJ32" s="3" t="s">
        <v>126</v>
      </c>
      <c r="FK32" s="3" t="s">
        <v>126</v>
      </c>
    </row>
    <row r="33" ht="14.5" spans="1:167">
      <c r="A33" s="1"/>
      <c r="B33" s="11" t="s">
        <v>234</v>
      </c>
      <c r="C33" s="3">
        <v>0</v>
      </c>
      <c r="D33" s="3">
        <v>0</v>
      </c>
      <c r="E33" s="3">
        <v>0</v>
      </c>
      <c r="F33" s="3">
        <v>0</v>
      </c>
      <c r="G33" s="3">
        <v>0</v>
      </c>
      <c r="H33" s="3">
        <v>0</v>
      </c>
      <c r="I33" s="3">
        <v>0</v>
      </c>
      <c r="J33" s="3">
        <v>0</v>
      </c>
      <c r="K33" s="3">
        <v>0</v>
      </c>
      <c r="L33" s="3" t="s">
        <v>126</v>
      </c>
      <c r="M33" s="3" t="s">
        <v>126</v>
      </c>
      <c r="N33" s="3" t="s">
        <v>126</v>
      </c>
      <c r="O33" s="3" t="s">
        <v>126</v>
      </c>
      <c r="P33" s="3" t="s">
        <v>126</v>
      </c>
      <c r="Q33" s="3" t="s">
        <v>126</v>
      </c>
      <c r="R33" s="3">
        <v>0</v>
      </c>
      <c r="S33" s="3">
        <v>0</v>
      </c>
      <c r="T33" s="3">
        <v>0</v>
      </c>
      <c r="U33" s="3">
        <v>0</v>
      </c>
      <c r="V33" s="3">
        <v>0</v>
      </c>
      <c r="W33" s="3">
        <v>0</v>
      </c>
      <c r="Y33" s="1"/>
      <c r="Z33" s="11" t="s">
        <v>234</v>
      </c>
      <c r="AA33" s="3" t="s">
        <v>126</v>
      </c>
      <c r="AB33" s="3" t="s">
        <v>126</v>
      </c>
      <c r="AC33" s="3" t="s">
        <v>126</v>
      </c>
      <c r="AD33" s="3" t="s">
        <v>126</v>
      </c>
      <c r="AE33" s="3" t="s">
        <v>126</v>
      </c>
      <c r="AF33" s="3" t="s">
        <v>126</v>
      </c>
      <c r="AG33" s="3" t="s">
        <v>126</v>
      </c>
      <c r="AH33" s="3" t="s">
        <v>126</v>
      </c>
      <c r="AI33" s="3" t="s">
        <v>126</v>
      </c>
      <c r="AJ33" s="3" t="s">
        <v>126</v>
      </c>
      <c r="AK33" s="3" t="s">
        <v>126</v>
      </c>
      <c r="AL33" s="3" t="s">
        <v>126</v>
      </c>
      <c r="AM33" s="3" t="s">
        <v>126</v>
      </c>
      <c r="AN33" s="3" t="s">
        <v>126</v>
      </c>
      <c r="AO33" s="3" t="s">
        <v>126</v>
      </c>
      <c r="AP33" s="3" t="s">
        <v>126</v>
      </c>
      <c r="AQ33" s="3" t="s">
        <v>126</v>
      </c>
      <c r="AR33" s="3" t="s">
        <v>126</v>
      </c>
      <c r="AS33" s="3">
        <v>2.6</v>
      </c>
      <c r="AT33" s="3" t="s">
        <v>126</v>
      </c>
      <c r="AU33" s="3" t="s">
        <v>126</v>
      </c>
      <c r="AW33" s="1"/>
      <c r="AX33" s="11" t="s">
        <v>234</v>
      </c>
      <c r="AY33" s="3">
        <v>0</v>
      </c>
      <c r="AZ33" s="3">
        <v>0</v>
      </c>
      <c r="BA33" s="3">
        <v>0</v>
      </c>
      <c r="BB33" s="3">
        <v>0</v>
      </c>
      <c r="BC33" s="3">
        <v>0</v>
      </c>
      <c r="BD33" s="3">
        <v>0</v>
      </c>
      <c r="BE33" s="3">
        <v>0</v>
      </c>
      <c r="BF33" s="3">
        <v>0</v>
      </c>
      <c r="BG33" s="3">
        <v>0</v>
      </c>
      <c r="BH33" s="3">
        <v>0</v>
      </c>
      <c r="BI33" s="3">
        <v>0</v>
      </c>
      <c r="BJ33" s="3" t="s">
        <v>126</v>
      </c>
      <c r="BK33" s="3">
        <v>0</v>
      </c>
      <c r="BL33" s="3">
        <v>0</v>
      </c>
      <c r="BM33" s="3">
        <v>0</v>
      </c>
      <c r="BN33" s="3">
        <v>0</v>
      </c>
      <c r="BO33" s="3">
        <v>0</v>
      </c>
      <c r="BP33" s="3">
        <v>0</v>
      </c>
      <c r="BQ33" s="3">
        <v>0</v>
      </c>
      <c r="BR33" s="3">
        <v>0</v>
      </c>
      <c r="BS33" s="3">
        <v>0</v>
      </c>
      <c r="BU33" s="1"/>
      <c r="BV33" s="11" t="s">
        <v>234</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234</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234</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234</v>
      </c>
      <c r="EQ33" s="3" t="s">
        <v>126</v>
      </c>
      <c r="ER33" s="3" t="s">
        <v>126</v>
      </c>
      <c r="ES33" s="3" t="s">
        <v>126</v>
      </c>
      <c r="ET33" s="3" t="s">
        <v>126</v>
      </c>
      <c r="EU33" s="3" t="s">
        <v>126</v>
      </c>
      <c r="EV33" s="3" t="s">
        <v>126</v>
      </c>
      <c r="EW33" s="3" t="s">
        <v>126</v>
      </c>
      <c r="EX33" s="3" t="s">
        <v>126</v>
      </c>
      <c r="EY33" s="3" t="s">
        <v>126</v>
      </c>
      <c r="EZ33" s="3" t="s">
        <v>126</v>
      </c>
      <c r="FA33" s="3" t="s">
        <v>126</v>
      </c>
      <c r="FB33" s="3" t="s">
        <v>126</v>
      </c>
      <c r="FC33" s="3" t="s">
        <v>126</v>
      </c>
      <c r="FD33" s="3" t="s">
        <v>126</v>
      </c>
      <c r="FE33" s="3" t="s">
        <v>126</v>
      </c>
      <c r="FF33" s="3" t="s">
        <v>126</v>
      </c>
      <c r="FG33" s="3" t="s">
        <v>126</v>
      </c>
      <c r="FH33" s="3" t="s">
        <v>126</v>
      </c>
      <c r="FI33" s="3" t="s">
        <v>126</v>
      </c>
      <c r="FJ33" s="3" t="s">
        <v>126</v>
      </c>
      <c r="FK33" s="3" t="s">
        <v>126</v>
      </c>
    </row>
    <row r="34" ht="14.5" spans="1:167">
      <c r="A34" s="1"/>
      <c r="B34" s="11" t="s">
        <v>235</v>
      </c>
      <c r="C34" s="3" t="s">
        <v>126</v>
      </c>
      <c r="D34" s="3" t="s">
        <v>126</v>
      </c>
      <c r="E34" s="3" t="s">
        <v>126</v>
      </c>
      <c r="F34" s="3" t="s">
        <v>126</v>
      </c>
      <c r="G34" s="3" t="s">
        <v>126</v>
      </c>
      <c r="H34" s="3" t="s">
        <v>126</v>
      </c>
      <c r="I34" s="3" t="s">
        <v>126</v>
      </c>
      <c r="J34" s="3" t="s">
        <v>126</v>
      </c>
      <c r="K34" s="3" t="s">
        <v>126</v>
      </c>
      <c r="L34" s="3" t="s">
        <v>126</v>
      </c>
      <c r="M34" s="3" t="s">
        <v>126</v>
      </c>
      <c r="N34" s="3" t="s">
        <v>126</v>
      </c>
      <c r="O34" s="3" t="s">
        <v>126</v>
      </c>
      <c r="P34" s="3" t="s">
        <v>126</v>
      </c>
      <c r="Q34" s="3" t="s">
        <v>126</v>
      </c>
      <c r="R34" s="3" t="s">
        <v>126</v>
      </c>
      <c r="S34" s="3">
        <v>0</v>
      </c>
      <c r="T34" s="3">
        <v>0</v>
      </c>
      <c r="U34" s="3">
        <v>0</v>
      </c>
      <c r="V34" s="3">
        <v>0</v>
      </c>
      <c r="W34" s="3">
        <v>0</v>
      </c>
      <c r="Y34" s="1"/>
      <c r="Z34" s="11" t="s">
        <v>235</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235</v>
      </c>
      <c r="AY34" s="3">
        <v>0</v>
      </c>
      <c r="AZ34" s="3" t="s">
        <v>126</v>
      </c>
      <c r="BA34" s="3">
        <v>0</v>
      </c>
      <c r="BB34" s="3">
        <v>0</v>
      </c>
      <c r="BC34" s="3">
        <v>0</v>
      </c>
      <c r="BD34" s="3" t="s">
        <v>126</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235</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235</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235</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235</v>
      </c>
      <c r="EQ34" s="3" t="s">
        <v>126</v>
      </c>
      <c r="ER34" s="3" t="s">
        <v>126</v>
      </c>
      <c r="ES34" s="3" t="s">
        <v>126</v>
      </c>
      <c r="ET34" s="3" t="s">
        <v>126</v>
      </c>
      <c r="EU34" s="3">
        <v>0</v>
      </c>
      <c r="EV34" s="3">
        <v>0</v>
      </c>
      <c r="EW34" s="3">
        <v>0</v>
      </c>
      <c r="EX34" s="3">
        <v>0</v>
      </c>
      <c r="EY34" s="3">
        <v>0</v>
      </c>
      <c r="EZ34" s="3">
        <v>0</v>
      </c>
      <c r="FA34" s="3">
        <v>0</v>
      </c>
      <c r="FB34" s="3">
        <v>0</v>
      </c>
      <c r="FC34" s="3">
        <v>0</v>
      </c>
      <c r="FD34" s="3">
        <v>0</v>
      </c>
      <c r="FE34" s="3">
        <v>1.5</v>
      </c>
      <c r="FF34" s="3" t="s">
        <v>126</v>
      </c>
      <c r="FG34" s="3" t="s">
        <v>126</v>
      </c>
      <c r="FH34" s="3" t="s">
        <v>126</v>
      </c>
      <c r="FI34" s="3" t="s">
        <v>126</v>
      </c>
      <c r="FJ34" s="3" t="s">
        <v>126</v>
      </c>
      <c r="FK34" s="3" t="s">
        <v>126</v>
      </c>
    </row>
    <row r="35" ht="14.5" spans="1:167">
      <c r="A35" s="1"/>
      <c r="B35" s="11" t="s">
        <v>236</v>
      </c>
      <c r="C35" s="3">
        <v>0</v>
      </c>
      <c r="D35" s="3">
        <v>0</v>
      </c>
      <c r="E35" s="3">
        <v>0</v>
      </c>
      <c r="F35" s="3">
        <v>0</v>
      </c>
      <c r="G35" s="3">
        <v>0</v>
      </c>
      <c r="H35" s="3">
        <v>0</v>
      </c>
      <c r="I35" s="3">
        <v>0</v>
      </c>
      <c r="J35" s="3">
        <v>12.9</v>
      </c>
      <c r="K35" s="3">
        <v>16.6</v>
      </c>
      <c r="L35" s="3">
        <v>11.1</v>
      </c>
      <c r="M35" s="3">
        <v>6.5</v>
      </c>
      <c r="N35" s="3">
        <v>0</v>
      </c>
      <c r="O35" s="3">
        <v>0</v>
      </c>
      <c r="P35" s="3">
        <v>0</v>
      </c>
      <c r="Q35" s="3">
        <v>2.6</v>
      </c>
      <c r="R35" s="3">
        <v>5.1</v>
      </c>
      <c r="S35" s="3">
        <v>8.3</v>
      </c>
      <c r="T35" s="3">
        <v>4</v>
      </c>
      <c r="U35" s="3">
        <v>5.3</v>
      </c>
      <c r="V35" s="3">
        <v>3.1</v>
      </c>
      <c r="W35" s="3">
        <v>5.7</v>
      </c>
      <c r="Y35" s="1"/>
      <c r="Z35" s="11" t="s">
        <v>236</v>
      </c>
      <c r="AA35" s="3">
        <v>0</v>
      </c>
      <c r="AB35" s="3">
        <v>0</v>
      </c>
      <c r="AC35" s="3">
        <v>0</v>
      </c>
      <c r="AD35" s="3">
        <v>0</v>
      </c>
      <c r="AE35" s="3">
        <v>0</v>
      </c>
      <c r="AF35" s="3">
        <v>0</v>
      </c>
      <c r="AG35" s="3">
        <v>0</v>
      </c>
      <c r="AH35" s="3">
        <v>0.2</v>
      </c>
      <c r="AI35" s="3">
        <v>0.3</v>
      </c>
      <c r="AJ35" s="3">
        <v>0.3</v>
      </c>
      <c r="AK35" s="3">
        <v>0.2</v>
      </c>
      <c r="AL35" s="3">
        <v>0</v>
      </c>
      <c r="AM35" s="3">
        <v>0</v>
      </c>
      <c r="AN35" s="3">
        <v>0</v>
      </c>
      <c r="AO35" s="3">
        <v>0.2</v>
      </c>
      <c r="AP35" s="3">
        <v>0.3</v>
      </c>
      <c r="AQ35" s="3">
        <v>0.2</v>
      </c>
      <c r="AR35" s="3">
        <v>0.1</v>
      </c>
      <c r="AS35" s="3">
        <v>0.2</v>
      </c>
      <c r="AT35" s="3">
        <v>0.1</v>
      </c>
      <c r="AU35" s="3">
        <v>0.1</v>
      </c>
      <c r="AW35" s="1"/>
      <c r="AX35" s="11" t="s">
        <v>236</v>
      </c>
      <c r="AY35" s="3">
        <v>0</v>
      </c>
      <c r="AZ35" s="3">
        <v>0</v>
      </c>
      <c r="BA35" s="3">
        <v>0</v>
      </c>
      <c r="BB35" s="3">
        <v>0</v>
      </c>
      <c r="BC35" s="3">
        <v>0</v>
      </c>
      <c r="BD35" s="3">
        <v>0</v>
      </c>
      <c r="BE35" s="3">
        <v>0</v>
      </c>
      <c r="BF35" s="3">
        <v>1.2</v>
      </c>
      <c r="BG35" s="3">
        <v>1.2</v>
      </c>
      <c r="BH35" s="3">
        <v>1.1</v>
      </c>
      <c r="BI35" s="3">
        <v>1.1</v>
      </c>
      <c r="BJ35" s="3">
        <v>0</v>
      </c>
      <c r="BK35" s="3">
        <v>0</v>
      </c>
      <c r="BL35" s="3">
        <v>0</v>
      </c>
      <c r="BM35" s="3">
        <v>2.6</v>
      </c>
      <c r="BN35" s="3">
        <v>2.3</v>
      </c>
      <c r="BO35" s="3">
        <v>0.4</v>
      </c>
      <c r="BP35" s="3">
        <v>0.9</v>
      </c>
      <c r="BQ35" s="3">
        <v>1</v>
      </c>
      <c r="BR35" s="3">
        <v>0.6</v>
      </c>
      <c r="BS35" s="3">
        <v>0.6</v>
      </c>
      <c r="BU35" s="1"/>
      <c r="BV35" s="11" t="s">
        <v>236</v>
      </c>
      <c r="BW35" s="3">
        <v>0</v>
      </c>
      <c r="BX35" s="3">
        <v>0</v>
      </c>
      <c r="BY35" s="3">
        <v>0</v>
      </c>
      <c r="BZ35" s="3">
        <v>0</v>
      </c>
      <c r="CA35" s="3">
        <v>0</v>
      </c>
      <c r="CB35" s="3">
        <v>0</v>
      </c>
      <c r="CC35" s="3">
        <v>0</v>
      </c>
      <c r="CD35" s="3">
        <v>0.6</v>
      </c>
      <c r="CE35" s="3">
        <v>0.6</v>
      </c>
      <c r="CF35" s="3">
        <v>0.3</v>
      </c>
      <c r="CG35" s="3">
        <v>0.3</v>
      </c>
      <c r="CH35" s="3">
        <v>0</v>
      </c>
      <c r="CI35" s="3">
        <v>0</v>
      </c>
      <c r="CJ35" s="3">
        <v>0</v>
      </c>
      <c r="CK35" s="3">
        <v>0.8</v>
      </c>
      <c r="CL35" s="3">
        <v>0.6</v>
      </c>
      <c r="CM35" s="3">
        <v>0.5</v>
      </c>
      <c r="CN35" s="3">
        <v>0.3</v>
      </c>
      <c r="CO35" s="3">
        <v>0.6</v>
      </c>
      <c r="CP35" s="3">
        <v>0.6</v>
      </c>
      <c r="CQ35" s="3">
        <v>0.6</v>
      </c>
      <c r="CS35" s="1"/>
      <c r="CT35" s="11" t="s">
        <v>236</v>
      </c>
      <c r="CU35" s="3">
        <v>0</v>
      </c>
      <c r="CV35" s="3">
        <v>0</v>
      </c>
      <c r="CW35" s="3">
        <v>0</v>
      </c>
      <c r="CX35" s="3">
        <v>0</v>
      </c>
      <c r="CY35" s="3">
        <v>0</v>
      </c>
      <c r="CZ35" s="3">
        <v>0</v>
      </c>
      <c r="DA35" s="3">
        <v>0</v>
      </c>
      <c r="DB35" s="3">
        <v>100</v>
      </c>
      <c r="DC35" s="3">
        <v>100</v>
      </c>
      <c r="DD35" s="3">
        <v>0</v>
      </c>
      <c r="DE35" s="3">
        <v>0</v>
      </c>
      <c r="DF35" s="3">
        <v>0</v>
      </c>
      <c r="DG35" s="3">
        <v>0</v>
      </c>
      <c r="DH35" s="3">
        <v>0</v>
      </c>
      <c r="DI35" s="3">
        <v>98</v>
      </c>
      <c r="DJ35" s="3">
        <v>100</v>
      </c>
      <c r="DK35" s="3">
        <v>100</v>
      </c>
      <c r="DL35" s="3">
        <v>100</v>
      </c>
      <c r="DM35" s="3">
        <v>100</v>
      </c>
      <c r="DN35" s="3">
        <v>100</v>
      </c>
      <c r="DO35" s="3">
        <v>100</v>
      </c>
      <c r="DQ35" s="1"/>
      <c r="DR35" s="11" t="s">
        <v>236</v>
      </c>
      <c r="DS35" s="3">
        <v>0</v>
      </c>
      <c r="DT35" s="3">
        <v>0</v>
      </c>
      <c r="DU35" s="3">
        <v>0</v>
      </c>
      <c r="DV35" s="3">
        <v>0</v>
      </c>
      <c r="DW35" s="3">
        <v>0</v>
      </c>
      <c r="DX35" s="3">
        <v>0</v>
      </c>
      <c r="DY35" s="3">
        <v>0</v>
      </c>
      <c r="DZ35" s="3">
        <v>5.3</v>
      </c>
      <c r="EA35" s="3">
        <v>38</v>
      </c>
      <c r="EB35" s="3">
        <v>28.6</v>
      </c>
      <c r="EC35" s="3">
        <v>1.6</v>
      </c>
      <c r="ED35" s="3">
        <v>0</v>
      </c>
      <c r="EE35" s="3">
        <v>0</v>
      </c>
      <c r="EF35" s="3">
        <v>0</v>
      </c>
      <c r="EG35" s="3">
        <v>29.8</v>
      </c>
      <c r="EH35" s="3">
        <v>13.3</v>
      </c>
      <c r="EI35" s="3">
        <v>0</v>
      </c>
      <c r="EJ35" s="3">
        <v>18.7</v>
      </c>
      <c r="EK35" s="3">
        <v>13.5</v>
      </c>
      <c r="EL35" s="3">
        <v>11.3</v>
      </c>
      <c r="EM35" s="3">
        <v>8.8</v>
      </c>
      <c r="EO35" s="1"/>
      <c r="EP35" s="11" t="s">
        <v>236</v>
      </c>
      <c r="EQ35" s="3">
        <v>0</v>
      </c>
      <c r="ER35" s="3">
        <v>0</v>
      </c>
      <c r="ES35" s="3">
        <v>0</v>
      </c>
      <c r="ET35" s="3">
        <v>0</v>
      </c>
      <c r="EU35" s="3">
        <v>0</v>
      </c>
      <c r="EV35" s="3">
        <v>0</v>
      </c>
      <c r="EW35" s="3">
        <v>0</v>
      </c>
      <c r="EX35" s="3">
        <v>2.1</v>
      </c>
      <c r="EY35" s="3">
        <v>1.5</v>
      </c>
      <c r="EZ35" s="3">
        <v>1</v>
      </c>
      <c r="FA35" s="3">
        <v>1</v>
      </c>
      <c r="FB35" s="3">
        <v>0</v>
      </c>
      <c r="FC35" s="3">
        <v>0</v>
      </c>
      <c r="FD35" s="3">
        <v>0</v>
      </c>
      <c r="FE35" s="3">
        <v>2.7</v>
      </c>
      <c r="FF35" s="3">
        <v>3.1</v>
      </c>
      <c r="FG35" s="3">
        <v>0.9</v>
      </c>
      <c r="FH35" s="3">
        <v>1</v>
      </c>
      <c r="FI35" s="3">
        <v>1.1</v>
      </c>
      <c r="FJ35" s="3">
        <v>0.7</v>
      </c>
      <c r="FK35" s="3">
        <v>0.5</v>
      </c>
    </row>
    <row r="36" ht="14.5" spans="1:167">
      <c r="A36" s="1"/>
      <c r="B36" s="11" t="s">
        <v>237</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237</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237</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237</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237</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237</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237</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59.5" spans="1:167">
      <c r="A38" s="8"/>
      <c r="B38" s="12" t="s">
        <v>277</v>
      </c>
      <c r="C38" s="5">
        <v>0.2</v>
      </c>
      <c r="D38" s="5">
        <v>0.1</v>
      </c>
      <c r="E38" s="5">
        <v>0.1</v>
      </c>
      <c r="F38" s="5">
        <v>0.1</v>
      </c>
      <c r="G38" s="5">
        <v>0.1</v>
      </c>
      <c r="H38" s="5">
        <v>0.1</v>
      </c>
      <c r="I38" s="5">
        <v>0.1</v>
      </c>
      <c r="J38" s="5">
        <v>0.2</v>
      </c>
      <c r="K38" s="5">
        <v>0.1</v>
      </c>
      <c r="L38" s="5">
        <v>0.1</v>
      </c>
      <c r="M38" s="5">
        <v>0.1</v>
      </c>
      <c r="N38" s="5">
        <v>0.1</v>
      </c>
      <c r="O38" s="5">
        <v>0.1</v>
      </c>
      <c r="P38" s="5">
        <v>0.1</v>
      </c>
      <c r="Q38" s="5">
        <v>0.1</v>
      </c>
      <c r="R38" s="5">
        <v>0.1</v>
      </c>
      <c r="S38" s="5">
        <v>0</v>
      </c>
      <c r="T38" s="5">
        <v>0.1</v>
      </c>
      <c r="U38" s="5">
        <v>0.1</v>
      </c>
      <c r="V38" s="5">
        <v>0.1</v>
      </c>
      <c r="W38" s="5">
        <v>0</v>
      </c>
      <c r="Y38" s="8"/>
      <c r="Z38" s="12" t="s">
        <v>277</v>
      </c>
      <c r="AA38" s="5">
        <v>2</v>
      </c>
      <c r="AB38" s="5">
        <v>2.1</v>
      </c>
      <c r="AC38" s="5">
        <v>1.9</v>
      </c>
      <c r="AD38" s="5">
        <v>2.1</v>
      </c>
      <c r="AE38" s="5">
        <v>2</v>
      </c>
      <c r="AF38" s="5">
        <v>2.2</v>
      </c>
      <c r="AG38" s="5">
        <v>1.9</v>
      </c>
      <c r="AH38" s="5">
        <v>2</v>
      </c>
      <c r="AI38" s="5">
        <v>2.1</v>
      </c>
      <c r="AJ38" s="5">
        <v>1.3</v>
      </c>
      <c r="AK38" s="5">
        <v>1.5</v>
      </c>
      <c r="AL38" s="5">
        <v>1.8</v>
      </c>
      <c r="AM38" s="5">
        <v>1.8</v>
      </c>
      <c r="AN38" s="5">
        <v>1.7</v>
      </c>
      <c r="AO38" s="5">
        <v>1.6</v>
      </c>
      <c r="AP38" s="5">
        <v>2.2</v>
      </c>
      <c r="AQ38" s="5">
        <v>2.2</v>
      </c>
      <c r="AR38" s="5">
        <v>2.2</v>
      </c>
      <c r="AS38" s="5">
        <v>1.8</v>
      </c>
      <c r="AT38" s="5">
        <v>2.2</v>
      </c>
      <c r="AU38" s="5">
        <v>2.1</v>
      </c>
      <c r="AW38" s="8"/>
      <c r="AX38" s="12" t="s">
        <v>277</v>
      </c>
      <c r="AY38" s="5">
        <v>0.7</v>
      </c>
      <c r="AZ38" s="5">
        <v>0.8</v>
      </c>
      <c r="BA38" s="5">
        <v>0.7</v>
      </c>
      <c r="BB38" s="5">
        <v>0.6</v>
      </c>
      <c r="BC38" s="5">
        <v>0.7</v>
      </c>
      <c r="BD38" s="5">
        <v>0.7</v>
      </c>
      <c r="BE38" s="5">
        <v>0.8</v>
      </c>
      <c r="BF38" s="5">
        <v>0.8</v>
      </c>
      <c r="BG38" s="5">
        <v>0.9</v>
      </c>
      <c r="BH38" s="5">
        <v>0.6</v>
      </c>
      <c r="BI38" s="5">
        <v>0.6</v>
      </c>
      <c r="BJ38" s="5">
        <v>0.7</v>
      </c>
      <c r="BK38" s="5">
        <v>0.6</v>
      </c>
      <c r="BL38" s="5">
        <v>0.6</v>
      </c>
      <c r="BM38" s="5">
        <v>0.4</v>
      </c>
      <c r="BN38" s="5">
        <v>0.3</v>
      </c>
      <c r="BO38" s="5">
        <v>0.6</v>
      </c>
      <c r="BP38" s="5">
        <v>0.7</v>
      </c>
      <c r="BQ38" s="5">
        <v>0.6</v>
      </c>
      <c r="BR38" s="5">
        <v>0.6</v>
      </c>
      <c r="BS38" s="5">
        <v>0.5</v>
      </c>
      <c r="BU38" s="8"/>
      <c r="BV38" s="12" t="s">
        <v>277</v>
      </c>
      <c r="BW38" s="5">
        <v>0.2</v>
      </c>
      <c r="BX38" s="5">
        <v>0.2</v>
      </c>
      <c r="BY38" s="5">
        <v>0.2</v>
      </c>
      <c r="BZ38" s="5">
        <v>0.2</v>
      </c>
      <c r="CA38" s="5">
        <v>0.2</v>
      </c>
      <c r="CB38" s="5">
        <v>0.2</v>
      </c>
      <c r="CC38" s="5">
        <v>0.2</v>
      </c>
      <c r="CD38" s="5">
        <v>0.2</v>
      </c>
      <c r="CE38" s="5">
        <v>0.2</v>
      </c>
      <c r="CF38" s="5">
        <v>0.2</v>
      </c>
      <c r="CG38" s="5">
        <v>0.1</v>
      </c>
      <c r="CH38" s="5">
        <v>0.1</v>
      </c>
      <c r="CI38" s="5">
        <v>0.1</v>
      </c>
      <c r="CJ38" s="5">
        <v>0</v>
      </c>
      <c r="CK38" s="5">
        <v>0.1</v>
      </c>
      <c r="CL38" s="5">
        <v>0</v>
      </c>
      <c r="CM38" s="5">
        <v>0</v>
      </c>
      <c r="CN38" s="5">
        <v>0</v>
      </c>
      <c r="CO38" s="5">
        <v>0</v>
      </c>
      <c r="CP38" s="5">
        <v>0</v>
      </c>
      <c r="CQ38" s="5">
        <v>0</v>
      </c>
      <c r="CS38" s="8"/>
      <c r="CT38" s="12" t="s">
        <v>277</v>
      </c>
      <c r="CU38" s="5">
        <v>0</v>
      </c>
      <c r="CV38" s="5">
        <v>0</v>
      </c>
      <c r="CW38" s="5">
        <v>0</v>
      </c>
      <c r="CX38" s="5">
        <v>0</v>
      </c>
      <c r="CY38" s="5">
        <v>0</v>
      </c>
      <c r="CZ38" s="5">
        <v>0</v>
      </c>
      <c r="DA38" s="5">
        <v>0</v>
      </c>
      <c r="DB38" s="5">
        <v>0</v>
      </c>
      <c r="DC38" s="5">
        <v>0</v>
      </c>
      <c r="DD38" s="5">
        <v>0</v>
      </c>
      <c r="DE38" s="5">
        <v>0</v>
      </c>
      <c r="DF38" s="5">
        <v>0</v>
      </c>
      <c r="DG38" s="5">
        <v>0</v>
      </c>
      <c r="DH38" s="5">
        <v>0</v>
      </c>
      <c r="DI38" s="5">
        <v>0</v>
      </c>
      <c r="DJ38" s="5">
        <v>0</v>
      </c>
      <c r="DK38" s="5">
        <v>0</v>
      </c>
      <c r="DL38" s="5">
        <v>0</v>
      </c>
      <c r="DM38" s="5">
        <v>0</v>
      </c>
      <c r="DN38" s="5">
        <v>0</v>
      </c>
      <c r="DO38" s="5">
        <v>0</v>
      </c>
      <c r="DQ38" s="8"/>
      <c r="DR38" s="12" t="s">
        <v>277</v>
      </c>
      <c r="DS38" s="5">
        <v>0.3</v>
      </c>
      <c r="DT38" s="5">
        <v>0.3</v>
      </c>
      <c r="DU38" s="5">
        <v>0.3</v>
      </c>
      <c r="DV38" s="5">
        <v>0.2</v>
      </c>
      <c r="DW38" s="5">
        <v>0.2</v>
      </c>
      <c r="DX38" s="5">
        <v>0.2</v>
      </c>
      <c r="DY38" s="5">
        <v>0.2</v>
      </c>
      <c r="DZ38" s="5">
        <v>0.2</v>
      </c>
      <c r="EA38" s="5">
        <v>0</v>
      </c>
      <c r="EB38" s="5">
        <v>0</v>
      </c>
      <c r="EC38" s="5">
        <v>0.3</v>
      </c>
      <c r="ED38" s="5">
        <v>0.3</v>
      </c>
      <c r="EE38" s="5">
        <v>0</v>
      </c>
      <c r="EF38" s="5">
        <v>0</v>
      </c>
      <c r="EG38" s="5">
        <v>0</v>
      </c>
      <c r="EH38" s="5">
        <v>0</v>
      </c>
      <c r="EI38" s="5">
        <v>0</v>
      </c>
      <c r="EJ38" s="5">
        <v>0</v>
      </c>
      <c r="EK38" s="5">
        <v>0</v>
      </c>
      <c r="EL38" s="5">
        <v>0</v>
      </c>
      <c r="EM38" s="5">
        <v>0</v>
      </c>
      <c r="EO38" s="8"/>
      <c r="EP38" s="12" t="s">
        <v>277</v>
      </c>
      <c r="EQ38" s="5">
        <v>0.3</v>
      </c>
      <c r="ER38" s="5">
        <v>0.3</v>
      </c>
      <c r="ES38" s="5">
        <v>0.3</v>
      </c>
      <c r="ET38" s="5">
        <v>0.4</v>
      </c>
      <c r="EU38" s="5">
        <v>0.4</v>
      </c>
      <c r="EV38" s="5">
        <v>0.3</v>
      </c>
      <c r="EW38" s="5">
        <v>0.3</v>
      </c>
      <c r="EX38" s="5">
        <v>0.4</v>
      </c>
      <c r="EY38" s="5">
        <v>0.4</v>
      </c>
      <c r="EZ38" s="5">
        <v>0.4</v>
      </c>
      <c r="FA38" s="5">
        <v>0.4</v>
      </c>
      <c r="FB38" s="5">
        <v>0.5</v>
      </c>
      <c r="FC38" s="5">
        <v>0.4</v>
      </c>
      <c r="FD38" s="5">
        <v>0.4</v>
      </c>
      <c r="FE38" s="5">
        <v>0.4</v>
      </c>
      <c r="FF38" s="5">
        <v>0.4</v>
      </c>
      <c r="FG38" s="5">
        <v>0.4</v>
      </c>
      <c r="FH38" s="5">
        <v>0.4</v>
      </c>
      <c r="FI38" s="5">
        <v>0.4</v>
      </c>
      <c r="FJ38" s="5">
        <v>0.4</v>
      </c>
      <c r="FK38" s="5">
        <v>0.3</v>
      </c>
    </row>
    <row r="39" ht="16.5" spans="1:167">
      <c r="A39" s="1"/>
      <c r="B39" s="10" t="s">
        <v>240</v>
      </c>
      <c r="C39" s="3"/>
      <c r="D39" s="3"/>
      <c r="E39" s="3"/>
      <c r="F39" s="3"/>
      <c r="G39" s="3"/>
      <c r="H39" s="3"/>
      <c r="I39" s="3"/>
      <c r="J39" s="3"/>
      <c r="K39" s="3"/>
      <c r="L39" s="3"/>
      <c r="M39" s="3"/>
      <c r="N39" s="3"/>
      <c r="O39" s="3"/>
      <c r="P39" s="3"/>
      <c r="Q39" s="3"/>
      <c r="R39" s="3"/>
      <c r="S39" s="3"/>
      <c r="T39" s="3"/>
      <c r="U39" s="3"/>
      <c r="V39" s="3"/>
      <c r="W39" s="3"/>
      <c r="Y39" s="1"/>
      <c r="Z39" s="10" t="s">
        <v>240</v>
      </c>
      <c r="AA39" s="3"/>
      <c r="AB39" s="3"/>
      <c r="AC39" s="3"/>
      <c r="AD39" s="3"/>
      <c r="AE39" s="3"/>
      <c r="AF39" s="3"/>
      <c r="AG39" s="3"/>
      <c r="AH39" s="3"/>
      <c r="AI39" s="3"/>
      <c r="AJ39" s="3"/>
      <c r="AK39" s="3"/>
      <c r="AL39" s="3"/>
      <c r="AM39" s="3"/>
      <c r="AN39" s="3"/>
      <c r="AO39" s="3"/>
      <c r="AP39" s="3"/>
      <c r="AQ39" s="3"/>
      <c r="AR39" s="3"/>
      <c r="AS39" s="3"/>
      <c r="AT39" s="3"/>
      <c r="AU39" s="3"/>
      <c r="AW39" s="1"/>
      <c r="AX39" s="10" t="s">
        <v>240</v>
      </c>
      <c r="AY39" s="3"/>
      <c r="AZ39" s="3"/>
      <c r="BA39" s="3"/>
      <c r="BB39" s="3"/>
      <c r="BC39" s="3"/>
      <c r="BD39" s="3"/>
      <c r="BE39" s="3"/>
      <c r="BF39" s="3"/>
      <c r="BG39" s="3"/>
      <c r="BH39" s="3"/>
      <c r="BI39" s="3"/>
      <c r="BJ39" s="3"/>
      <c r="BK39" s="3"/>
      <c r="BL39" s="3"/>
      <c r="BM39" s="3"/>
      <c r="BN39" s="3"/>
      <c r="BO39" s="3"/>
      <c r="BP39" s="3"/>
      <c r="BQ39" s="3"/>
      <c r="BR39" s="3"/>
      <c r="BS39" s="3"/>
      <c r="BU39" s="1"/>
      <c r="BV39" s="10" t="s">
        <v>240</v>
      </c>
      <c r="BW39" s="3"/>
      <c r="BX39" s="3"/>
      <c r="BY39" s="3"/>
      <c r="BZ39" s="3"/>
      <c r="CA39" s="3"/>
      <c r="CB39" s="3"/>
      <c r="CC39" s="3"/>
      <c r="CD39" s="3"/>
      <c r="CE39" s="3"/>
      <c r="CF39" s="3"/>
      <c r="CG39" s="3"/>
      <c r="CH39" s="3"/>
      <c r="CI39" s="3"/>
      <c r="CJ39" s="3"/>
      <c r="CK39" s="3"/>
      <c r="CL39" s="3"/>
      <c r="CM39" s="3"/>
      <c r="CN39" s="3"/>
      <c r="CO39" s="3"/>
      <c r="CP39" s="3"/>
      <c r="CQ39" s="3"/>
      <c r="CS39" s="1"/>
      <c r="CT39" s="10" t="s">
        <v>240</v>
      </c>
      <c r="CU39" s="3"/>
      <c r="CV39" s="3"/>
      <c r="CW39" s="3"/>
      <c r="CX39" s="3"/>
      <c r="CY39" s="3"/>
      <c r="CZ39" s="3"/>
      <c r="DA39" s="3"/>
      <c r="DB39" s="3"/>
      <c r="DC39" s="3"/>
      <c r="DD39" s="3"/>
      <c r="DE39" s="3"/>
      <c r="DF39" s="3"/>
      <c r="DG39" s="3"/>
      <c r="DH39" s="3"/>
      <c r="DI39" s="3"/>
      <c r="DJ39" s="3"/>
      <c r="DK39" s="3"/>
      <c r="DL39" s="3"/>
      <c r="DM39" s="3"/>
      <c r="DN39" s="3"/>
      <c r="DO39" s="3"/>
      <c r="DQ39" s="1"/>
      <c r="DR39" s="10" t="s">
        <v>240</v>
      </c>
      <c r="DS39" s="3"/>
      <c r="DT39" s="3"/>
      <c r="DU39" s="3"/>
      <c r="DV39" s="3"/>
      <c r="DW39" s="3"/>
      <c r="DX39" s="3"/>
      <c r="DY39" s="3"/>
      <c r="DZ39" s="3"/>
      <c r="EA39" s="3"/>
      <c r="EB39" s="3"/>
      <c r="EC39" s="3"/>
      <c r="ED39" s="3"/>
      <c r="EE39" s="3"/>
      <c r="EF39" s="3"/>
      <c r="EG39" s="3"/>
      <c r="EH39" s="3"/>
      <c r="EI39" s="3"/>
      <c r="EJ39" s="3"/>
      <c r="EK39" s="3"/>
      <c r="EL39" s="3"/>
      <c r="EM39" s="3"/>
      <c r="EO39" s="1"/>
      <c r="EP39" s="10" t="s">
        <v>240</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228</v>
      </c>
      <c r="C40" s="13" t="s">
        <v>241</v>
      </c>
      <c r="D40" s="13" t="s">
        <v>241</v>
      </c>
      <c r="E40" s="13" t="s">
        <v>241</v>
      </c>
      <c r="F40" s="13" t="s">
        <v>241</v>
      </c>
      <c r="G40" s="13" t="s">
        <v>241</v>
      </c>
      <c r="H40" s="13" t="s">
        <v>241</v>
      </c>
      <c r="I40" s="13" t="s">
        <v>241</v>
      </c>
      <c r="J40" s="13" t="s">
        <v>241</v>
      </c>
      <c r="K40" s="13" t="s">
        <v>241</v>
      </c>
      <c r="L40" s="13" t="s">
        <v>241</v>
      </c>
      <c r="M40" s="13" t="s">
        <v>241</v>
      </c>
      <c r="N40" s="13" t="s">
        <v>241</v>
      </c>
      <c r="O40" s="13" t="s">
        <v>241</v>
      </c>
      <c r="P40" s="13" t="s">
        <v>241</v>
      </c>
      <c r="Q40" s="13" t="s">
        <v>241</v>
      </c>
      <c r="R40" s="13" t="s">
        <v>241</v>
      </c>
      <c r="S40" s="13" t="s">
        <v>241</v>
      </c>
      <c r="T40" s="13" t="s">
        <v>241</v>
      </c>
      <c r="U40" s="13" t="s">
        <v>241</v>
      </c>
      <c r="V40" s="13" t="s">
        <v>241</v>
      </c>
      <c r="W40" s="13" t="s">
        <v>241</v>
      </c>
      <c r="Y40" s="1"/>
      <c r="Z40" s="11" t="s">
        <v>228</v>
      </c>
      <c r="AA40" s="13" t="s">
        <v>241</v>
      </c>
      <c r="AB40" s="13" t="s">
        <v>241</v>
      </c>
      <c r="AC40" s="13" t="s">
        <v>241</v>
      </c>
      <c r="AD40" s="13" t="s">
        <v>241</v>
      </c>
      <c r="AE40" s="13" t="s">
        <v>241</v>
      </c>
      <c r="AF40" s="13" t="s">
        <v>241</v>
      </c>
      <c r="AG40" s="13" t="s">
        <v>241</v>
      </c>
      <c r="AH40" s="13" t="s">
        <v>241</v>
      </c>
      <c r="AI40" s="13" t="s">
        <v>241</v>
      </c>
      <c r="AJ40" s="13" t="s">
        <v>241</v>
      </c>
      <c r="AK40" s="13" t="s">
        <v>241</v>
      </c>
      <c r="AL40" s="13" t="s">
        <v>241</v>
      </c>
      <c r="AM40" s="13" t="s">
        <v>241</v>
      </c>
      <c r="AN40" s="13" t="s">
        <v>241</v>
      </c>
      <c r="AO40" s="13" t="s">
        <v>241</v>
      </c>
      <c r="AP40" s="13" t="s">
        <v>241</v>
      </c>
      <c r="AQ40" s="13" t="s">
        <v>241</v>
      </c>
      <c r="AR40" s="13" t="s">
        <v>241</v>
      </c>
      <c r="AS40" s="13" t="s">
        <v>241</v>
      </c>
      <c r="AT40" s="13" t="s">
        <v>241</v>
      </c>
      <c r="AU40" s="13" t="s">
        <v>241</v>
      </c>
      <c r="AW40" s="1"/>
      <c r="AX40" s="11" t="s">
        <v>228</v>
      </c>
      <c r="AY40" s="13" t="s">
        <v>241</v>
      </c>
      <c r="AZ40" s="13" t="s">
        <v>241</v>
      </c>
      <c r="BA40" s="13" t="s">
        <v>241</v>
      </c>
      <c r="BB40" s="13" t="s">
        <v>241</v>
      </c>
      <c r="BC40" s="13" t="s">
        <v>241</v>
      </c>
      <c r="BD40" s="13" t="s">
        <v>241</v>
      </c>
      <c r="BE40" s="13" t="s">
        <v>241</v>
      </c>
      <c r="BF40" s="13" t="s">
        <v>241</v>
      </c>
      <c r="BG40" s="13" t="s">
        <v>241</v>
      </c>
      <c r="BH40" s="13" t="s">
        <v>241</v>
      </c>
      <c r="BI40" s="13" t="s">
        <v>241</v>
      </c>
      <c r="BJ40" s="13" t="s">
        <v>241</v>
      </c>
      <c r="BK40" s="13" t="s">
        <v>241</v>
      </c>
      <c r="BL40" s="13" t="s">
        <v>241</v>
      </c>
      <c r="BM40" s="13" t="s">
        <v>241</v>
      </c>
      <c r="BN40" s="13" t="s">
        <v>241</v>
      </c>
      <c r="BO40" s="13" t="s">
        <v>241</v>
      </c>
      <c r="BP40" s="13" t="s">
        <v>241</v>
      </c>
      <c r="BQ40" s="13" t="s">
        <v>241</v>
      </c>
      <c r="BR40" s="13" t="s">
        <v>241</v>
      </c>
      <c r="BS40" s="13" t="s">
        <v>241</v>
      </c>
      <c r="BU40" s="1"/>
      <c r="BV40" s="11" t="s">
        <v>228</v>
      </c>
      <c r="BW40" s="13" t="s">
        <v>241</v>
      </c>
      <c r="BX40" s="13" t="s">
        <v>241</v>
      </c>
      <c r="BY40" s="13" t="s">
        <v>241</v>
      </c>
      <c r="BZ40" s="13" t="s">
        <v>241</v>
      </c>
      <c r="CA40" s="13" t="s">
        <v>241</v>
      </c>
      <c r="CB40" s="13" t="s">
        <v>241</v>
      </c>
      <c r="CC40" s="13" t="s">
        <v>241</v>
      </c>
      <c r="CD40" s="13" t="s">
        <v>241</v>
      </c>
      <c r="CE40" s="13" t="s">
        <v>241</v>
      </c>
      <c r="CF40" s="13" t="s">
        <v>241</v>
      </c>
      <c r="CG40" s="13" t="s">
        <v>241</v>
      </c>
      <c r="CH40" s="13" t="s">
        <v>241</v>
      </c>
      <c r="CI40" s="13" t="s">
        <v>241</v>
      </c>
      <c r="CJ40" s="13" t="s">
        <v>241</v>
      </c>
      <c r="CK40" s="13" t="s">
        <v>241</v>
      </c>
      <c r="CL40" s="13" t="s">
        <v>241</v>
      </c>
      <c r="CM40" s="13" t="s">
        <v>241</v>
      </c>
      <c r="CN40" s="13" t="s">
        <v>241</v>
      </c>
      <c r="CO40" s="13" t="s">
        <v>241</v>
      </c>
      <c r="CP40" s="13" t="s">
        <v>241</v>
      </c>
      <c r="CQ40" s="13" t="s">
        <v>241</v>
      </c>
      <c r="CS40" s="1"/>
      <c r="CT40" s="11" t="s">
        <v>228</v>
      </c>
      <c r="CU40" s="13" t="s">
        <v>241</v>
      </c>
      <c r="CV40" s="13" t="s">
        <v>241</v>
      </c>
      <c r="CW40" s="13" t="s">
        <v>241</v>
      </c>
      <c r="CX40" s="13" t="s">
        <v>241</v>
      </c>
      <c r="CY40" s="13" t="s">
        <v>241</v>
      </c>
      <c r="CZ40" s="13" t="s">
        <v>241</v>
      </c>
      <c r="DA40" s="13" t="s">
        <v>241</v>
      </c>
      <c r="DB40" s="13" t="s">
        <v>241</v>
      </c>
      <c r="DC40" s="13" t="s">
        <v>241</v>
      </c>
      <c r="DD40" s="13" t="s">
        <v>241</v>
      </c>
      <c r="DE40" s="13" t="s">
        <v>241</v>
      </c>
      <c r="DF40" s="13" t="s">
        <v>241</v>
      </c>
      <c r="DG40" s="13" t="s">
        <v>241</v>
      </c>
      <c r="DH40" s="13" t="s">
        <v>241</v>
      </c>
      <c r="DI40" s="13" t="s">
        <v>241</v>
      </c>
      <c r="DJ40" s="13" t="s">
        <v>241</v>
      </c>
      <c r="DK40" s="13" t="s">
        <v>241</v>
      </c>
      <c r="DL40" s="13" t="s">
        <v>241</v>
      </c>
      <c r="DM40" s="13" t="s">
        <v>241</v>
      </c>
      <c r="DN40" s="13" t="s">
        <v>241</v>
      </c>
      <c r="DO40" s="13" t="s">
        <v>241</v>
      </c>
      <c r="DQ40" s="1"/>
      <c r="DR40" s="11" t="s">
        <v>228</v>
      </c>
      <c r="DS40" s="13" t="s">
        <v>241</v>
      </c>
      <c r="DT40" s="13" t="s">
        <v>241</v>
      </c>
      <c r="DU40" s="13" t="s">
        <v>241</v>
      </c>
      <c r="DV40" s="13" t="s">
        <v>241</v>
      </c>
      <c r="DW40" s="13" t="s">
        <v>241</v>
      </c>
      <c r="DX40" s="13" t="s">
        <v>241</v>
      </c>
      <c r="DY40" s="13" t="s">
        <v>241</v>
      </c>
      <c r="DZ40" s="13" t="s">
        <v>241</v>
      </c>
      <c r="EA40" s="13" t="s">
        <v>241</v>
      </c>
      <c r="EB40" s="13" t="s">
        <v>241</v>
      </c>
      <c r="EC40" s="13" t="s">
        <v>241</v>
      </c>
      <c r="ED40" s="13" t="s">
        <v>241</v>
      </c>
      <c r="EE40" s="13" t="s">
        <v>241</v>
      </c>
      <c r="EF40" s="13" t="s">
        <v>241</v>
      </c>
      <c r="EG40" s="13" t="s">
        <v>241</v>
      </c>
      <c r="EH40" s="13" t="s">
        <v>241</v>
      </c>
      <c r="EI40" s="13" t="s">
        <v>241</v>
      </c>
      <c r="EJ40" s="13" t="s">
        <v>241</v>
      </c>
      <c r="EK40" s="13" t="s">
        <v>241</v>
      </c>
      <c r="EL40" s="13" t="s">
        <v>241</v>
      </c>
      <c r="EM40" s="13" t="s">
        <v>241</v>
      </c>
      <c r="EO40" s="1"/>
      <c r="EP40" s="11" t="s">
        <v>228</v>
      </c>
      <c r="EQ40" s="13" t="s">
        <v>241</v>
      </c>
      <c r="ER40" s="13" t="s">
        <v>241</v>
      </c>
      <c r="ES40" s="13" t="s">
        <v>241</v>
      </c>
      <c r="ET40" s="13" t="s">
        <v>241</v>
      </c>
      <c r="EU40" s="13" t="s">
        <v>241</v>
      </c>
      <c r="EV40" s="13" t="s">
        <v>241</v>
      </c>
      <c r="EW40" s="13" t="s">
        <v>241</v>
      </c>
      <c r="EX40" s="13" t="s">
        <v>241</v>
      </c>
      <c r="EY40" s="13" t="s">
        <v>241</v>
      </c>
      <c r="EZ40" s="13" t="s">
        <v>241</v>
      </c>
      <c r="FA40" s="13" t="s">
        <v>241</v>
      </c>
      <c r="FB40" s="13" t="s">
        <v>241</v>
      </c>
      <c r="FC40" s="13" t="s">
        <v>241</v>
      </c>
      <c r="FD40" s="13" t="s">
        <v>241</v>
      </c>
      <c r="FE40" s="13" t="s">
        <v>241</v>
      </c>
      <c r="FF40" s="13" t="s">
        <v>241</v>
      </c>
      <c r="FG40" s="13" t="s">
        <v>241</v>
      </c>
      <c r="FH40" s="13" t="s">
        <v>241</v>
      </c>
      <c r="FI40" s="13" t="s">
        <v>241</v>
      </c>
      <c r="FJ40" s="13" t="s">
        <v>241</v>
      </c>
      <c r="FK40" s="13" t="s">
        <v>241</v>
      </c>
    </row>
    <row r="41" ht="14.5" spans="1:170">
      <c r="A41" s="1"/>
      <c r="B41" s="11" t="s">
        <v>229</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16">
        <f t="shared" ref="X41:X49" si="0">W16</f>
        <v>0</v>
      </c>
      <c r="Y41" s="17"/>
      <c r="Z41" s="11" t="s">
        <v>229</v>
      </c>
      <c r="AA41" s="3" t="s">
        <v>126</v>
      </c>
      <c r="AB41" s="3" t="s">
        <v>126</v>
      </c>
      <c r="AC41" s="3" t="s">
        <v>126</v>
      </c>
      <c r="AD41" s="3" t="s">
        <v>126</v>
      </c>
      <c r="AE41" s="3" t="s">
        <v>126</v>
      </c>
      <c r="AF41" s="3" t="s">
        <v>126</v>
      </c>
      <c r="AG41" s="3" t="s">
        <v>126</v>
      </c>
      <c r="AH41" s="3" t="s">
        <v>126</v>
      </c>
      <c r="AI41" s="3" t="s">
        <v>126</v>
      </c>
      <c r="AJ41" s="3" t="s">
        <v>126</v>
      </c>
      <c r="AK41" s="3">
        <v>0.5</v>
      </c>
      <c r="AL41" s="3" t="s">
        <v>126</v>
      </c>
      <c r="AM41" s="3" t="s">
        <v>126</v>
      </c>
      <c r="AN41" s="3" t="s">
        <v>126</v>
      </c>
      <c r="AO41" s="3" t="s">
        <v>126</v>
      </c>
      <c r="AP41" s="3" t="s">
        <v>126</v>
      </c>
      <c r="AQ41" s="3" t="s">
        <v>126</v>
      </c>
      <c r="AR41" s="3">
        <v>1.4</v>
      </c>
      <c r="AS41" s="3">
        <v>1.2</v>
      </c>
      <c r="AT41" s="3">
        <v>1.5</v>
      </c>
      <c r="AU41" s="3">
        <v>1.4</v>
      </c>
      <c r="AV41" s="16">
        <f t="shared" ref="AV41:AV49" si="1">AU16</f>
        <v>29.1</v>
      </c>
      <c r="AW41" s="17">
        <f>AU41*1000/AV41</f>
        <v>48.1099656357388</v>
      </c>
      <c r="AX41" s="11" t="s">
        <v>229</v>
      </c>
      <c r="AY41" s="3">
        <v>0.6</v>
      </c>
      <c r="AZ41" s="3">
        <v>0.7</v>
      </c>
      <c r="BA41" s="3">
        <v>0.6</v>
      </c>
      <c r="BB41" s="3">
        <v>0.5</v>
      </c>
      <c r="BC41" s="3">
        <v>0.6</v>
      </c>
      <c r="BD41" s="3">
        <v>0.6</v>
      </c>
      <c r="BE41" s="3">
        <v>0.6</v>
      </c>
      <c r="BF41" s="3">
        <v>0.6</v>
      </c>
      <c r="BG41" s="3" t="s">
        <v>126</v>
      </c>
      <c r="BH41" s="3" t="s">
        <v>126</v>
      </c>
      <c r="BI41" s="3">
        <v>0.5</v>
      </c>
      <c r="BJ41" s="3">
        <v>0.5</v>
      </c>
      <c r="BK41" s="3" t="s">
        <v>126</v>
      </c>
      <c r="BL41" s="3" t="s">
        <v>126</v>
      </c>
      <c r="BM41" s="3" t="s">
        <v>126</v>
      </c>
      <c r="BN41" s="3" t="s">
        <v>126</v>
      </c>
      <c r="BO41" s="3" t="s">
        <v>126</v>
      </c>
      <c r="BP41" s="3">
        <v>0.6</v>
      </c>
      <c r="BQ41" s="3">
        <v>0.6</v>
      </c>
      <c r="BR41" s="3">
        <v>0.6</v>
      </c>
      <c r="BS41" s="3">
        <v>0.5</v>
      </c>
      <c r="BT41" s="16">
        <f t="shared" ref="BT41:BT49" si="2">BS16</f>
        <v>10.2</v>
      </c>
      <c r="BU41" s="17">
        <f>BS41*1000/BT41</f>
        <v>49.0196078431373</v>
      </c>
      <c r="BV41" s="11" t="s">
        <v>229</v>
      </c>
      <c r="BW41" s="3">
        <v>0</v>
      </c>
      <c r="BX41" s="3">
        <v>0</v>
      </c>
      <c r="BY41" s="3">
        <v>0</v>
      </c>
      <c r="BZ41" s="3">
        <v>0</v>
      </c>
      <c r="CA41" s="3">
        <v>0</v>
      </c>
      <c r="CB41" s="3">
        <v>0</v>
      </c>
      <c r="CC41" s="3" t="s">
        <v>126</v>
      </c>
      <c r="CD41" s="3" t="s">
        <v>126</v>
      </c>
      <c r="CE41" s="3" t="s">
        <v>126</v>
      </c>
      <c r="CF41" s="3" t="s">
        <v>126</v>
      </c>
      <c r="CG41" s="3">
        <v>0</v>
      </c>
      <c r="CH41" s="3" t="s">
        <v>126</v>
      </c>
      <c r="CI41" s="3" t="s">
        <v>126</v>
      </c>
      <c r="CJ41" s="3">
        <v>0</v>
      </c>
      <c r="CK41" s="3">
        <v>0</v>
      </c>
      <c r="CL41" s="3" t="s">
        <v>126</v>
      </c>
      <c r="CM41" s="3" t="s">
        <v>126</v>
      </c>
      <c r="CN41" s="3" t="s">
        <v>126</v>
      </c>
      <c r="CO41" s="3" t="s">
        <v>126</v>
      </c>
      <c r="CP41" s="3" t="s">
        <v>126</v>
      </c>
      <c r="CQ41" s="3" t="s">
        <v>126</v>
      </c>
      <c r="CR41" s="16" t="str">
        <f t="shared" ref="CR41:CR49" si="3">CQ16</f>
        <v>X</v>
      </c>
      <c r="CS41" s="17"/>
      <c r="CT41" s="11" t="s">
        <v>229</v>
      </c>
      <c r="CU41" s="3">
        <v>0</v>
      </c>
      <c r="CV41" s="3">
        <v>0</v>
      </c>
      <c r="CW41" s="3">
        <v>0</v>
      </c>
      <c r="CX41" s="3">
        <v>0</v>
      </c>
      <c r="CY41" s="3">
        <v>0</v>
      </c>
      <c r="CZ41" s="3">
        <v>0</v>
      </c>
      <c r="DA41" s="3">
        <v>0</v>
      </c>
      <c r="DB41" s="3">
        <v>0</v>
      </c>
      <c r="DC41" s="3">
        <v>0</v>
      </c>
      <c r="DD41" s="3">
        <v>0</v>
      </c>
      <c r="DE41" s="3">
        <v>0</v>
      </c>
      <c r="DF41" s="3">
        <v>0</v>
      </c>
      <c r="DG41" s="3">
        <v>0</v>
      </c>
      <c r="DH41" s="3">
        <v>0</v>
      </c>
      <c r="DI41" s="3">
        <v>0</v>
      </c>
      <c r="DJ41" s="3">
        <v>0</v>
      </c>
      <c r="DK41" s="3">
        <v>0</v>
      </c>
      <c r="DL41" s="3">
        <v>0</v>
      </c>
      <c r="DM41" s="3">
        <v>0</v>
      </c>
      <c r="DN41" s="3">
        <v>0</v>
      </c>
      <c r="DO41" s="3">
        <v>0</v>
      </c>
      <c r="DP41" s="16">
        <f t="shared" ref="DP41:DP49" si="4">DO16</f>
        <v>0</v>
      </c>
      <c r="DQ41" s="17"/>
      <c r="DR41" s="11" t="s">
        <v>229</v>
      </c>
      <c r="DS41" s="3" t="s">
        <v>126</v>
      </c>
      <c r="DT41" s="3" t="s">
        <v>126</v>
      </c>
      <c r="DU41" s="3" t="s">
        <v>126</v>
      </c>
      <c r="DV41" s="3" t="s">
        <v>126</v>
      </c>
      <c r="DW41" s="3" t="s">
        <v>126</v>
      </c>
      <c r="DX41" s="3" t="s">
        <v>126</v>
      </c>
      <c r="DY41" s="3" t="s">
        <v>126</v>
      </c>
      <c r="DZ41" s="3" t="s">
        <v>126</v>
      </c>
      <c r="EA41" s="3" t="s">
        <v>126</v>
      </c>
      <c r="EB41" s="3" t="s">
        <v>126</v>
      </c>
      <c r="EC41" s="3" t="s">
        <v>126</v>
      </c>
      <c r="ED41" s="3" t="s">
        <v>126</v>
      </c>
      <c r="EE41" s="3" t="s">
        <v>126</v>
      </c>
      <c r="EF41" s="3" t="s">
        <v>126</v>
      </c>
      <c r="EG41" s="3" t="s">
        <v>126</v>
      </c>
      <c r="EH41" s="3" t="s">
        <v>126</v>
      </c>
      <c r="EI41" s="3" t="s">
        <v>126</v>
      </c>
      <c r="EJ41" s="3" t="s">
        <v>126</v>
      </c>
      <c r="EK41" s="3">
        <v>0</v>
      </c>
      <c r="EL41" s="3" t="s">
        <v>126</v>
      </c>
      <c r="EM41" s="3" t="s">
        <v>126</v>
      </c>
      <c r="EN41" s="16" t="str">
        <f t="shared" ref="EN41:EN49" si="5">EM16</f>
        <v>X</v>
      </c>
      <c r="EO41" s="17"/>
      <c r="EP41" s="11" t="s">
        <v>229</v>
      </c>
      <c r="EQ41" s="3" t="s">
        <v>126</v>
      </c>
      <c r="ER41" s="3" t="s">
        <v>126</v>
      </c>
      <c r="ES41" s="3" t="s">
        <v>126</v>
      </c>
      <c r="ET41" s="3" t="s">
        <v>126</v>
      </c>
      <c r="EU41" s="3" t="s">
        <v>126</v>
      </c>
      <c r="EV41" s="3" t="s">
        <v>126</v>
      </c>
      <c r="EW41" s="3" t="s">
        <v>126</v>
      </c>
      <c r="EX41" s="3" t="s">
        <v>126</v>
      </c>
      <c r="EY41" s="3" t="s">
        <v>126</v>
      </c>
      <c r="EZ41" s="3" t="s">
        <v>126</v>
      </c>
      <c r="FA41" s="3" t="s">
        <v>126</v>
      </c>
      <c r="FB41" s="3" t="s">
        <v>126</v>
      </c>
      <c r="FC41" s="3" t="s">
        <v>126</v>
      </c>
      <c r="FD41" s="3" t="s">
        <v>126</v>
      </c>
      <c r="FE41" s="3">
        <v>0.1</v>
      </c>
      <c r="FF41" s="3" t="s">
        <v>126</v>
      </c>
      <c r="FG41" s="3" t="s">
        <v>126</v>
      </c>
      <c r="FH41" s="3" t="s">
        <v>126</v>
      </c>
      <c r="FI41" s="3" t="s">
        <v>126</v>
      </c>
      <c r="FJ41" s="3" t="s">
        <v>126</v>
      </c>
      <c r="FK41" s="3" t="s">
        <v>126</v>
      </c>
      <c r="FL41" s="16" t="str">
        <f t="shared" ref="FL41:FL49" si="6">FK16</f>
        <v>X</v>
      </c>
      <c r="FM41" s="17"/>
      <c r="FN41">
        <f t="shared" ref="FN41:FN43" si="7">AVERAGE(Y41,AW41,BU41,CS41,DQ41,EO41,FM41)</f>
        <v>48.564786739438</v>
      </c>
    </row>
    <row r="42" ht="14.5" spans="1:169">
      <c r="A42" s="1"/>
      <c r="B42" s="11" t="s">
        <v>230</v>
      </c>
      <c r="C42" s="3">
        <v>0</v>
      </c>
      <c r="D42" s="3">
        <v>0</v>
      </c>
      <c r="E42" s="3">
        <v>0</v>
      </c>
      <c r="F42" s="3">
        <v>0</v>
      </c>
      <c r="G42" s="3">
        <v>0</v>
      </c>
      <c r="H42" s="3">
        <v>0</v>
      </c>
      <c r="I42" s="3" t="s">
        <v>126</v>
      </c>
      <c r="J42" s="3" t="s">
        <v>126</v>
      </c>
      <c r="K42" s="3" t="s">
        <v>126</v>
      </c>
      <c r="L42" s="3" t="s">
        <v>126</v>
      </c>
      <c r="M42" s="3" t="s">
        <v>126</v>
      </c>
      <c r="N42" s="3" t="s">
        <v>126</v>
      </c>
      <c r="O42" s="3" t="s">
        <v>126</v>
      </c>
      <c r="P42" s="3" t="s">
        <v>126</v>
      </c>
      <c r="Q42" s="3" t="s">
        <v>126</v>
      </c>
      <c r="R42" s="3" t="s">
        <v>126</v>
      </c>
      <c r="S42" s="3" t="s">
        <v>126</v>
      </c>
      <c r="T42" s="3" t="s">
        <v>126</v>
      </c>
      <c r="U42" s="3" t="s">
        <v>126</v>
      </c>
      <c r="V42" s="3" t="s">
        <v>126</v>
      </c>
      <c r="W42" s="3" t="s">
        <v>126</v>
      </c>
      <c r="X42" s="16" t="str">
        <f t="shared" si="0"/>
        <v>X</v>
      </c>
      <c r="Y42" s="17"/>
      <c r="Z42" s="11" t="s">
        <v>230</v>
      </c>
      <c r="AA42" s="3" t="s">
        <v>126</v>
      </c>
      <c r="AB42" s="3" t="s">
        <v>126</v>
      </c>
      <c r="AC42" s="3" t="s">
        <v>126</v>
      </c>
      <c r="AD42" s="3" t="s">
        <v>126</v>
      </c>
      <c r="AE42" s="3" t="s">
        <v>126</v>
      </c>
      <c r="AF42" s="3" t="s">
        <v>126</v>
      </c>
      <c r="AG42" s="3" t="s">
        <v>126</v>
      </c>
      <c r="AH42" s="3" t="s">
        <v>126</v>
      </c>
      <c r="AI42" s="3" t="s">
        <v>126</v>
      </c>
      <c r="AJ42" s="3" t="s">
        <v>126</v>
      </c>
      <c r="AK42" s="3" t="s">
        <v>126</v>
      </c>
      <c r="AL42" s="3" t="s">
        <v>126</v>
      </c>
      <c r="AM42" s="3" t="s">
        <v>126</v>
      </c>
      <c r="AN42" s="3" t="s">
        <v>126</v>
      </c>
      <c r="AO42" s="3">
        <v>0.1</v>
      </c>
      <c r="AP42" s="3">
        <v>0.1</v>
      </c>
      <c r="AQ42" s="3" t="s">
        <v>126</v>
      </c>
      <c r="AR42" s="3" t="s">
        <v>126</v>
      </c>
      <c r="AS42" s="3" t="s">
        <v>126</v>
      </c>
      <c r="AT42" s="3" t="s">
        <v>126</v>
      </c>
      <c r="AU42" s="3" t="s">
        <v>126</v>
      </c>
      <c r="AV42" s="16" t="str">
        <f t="shared" si="1"/>
        <v>X</v>
      </c>
      <c r="AW42" s="17"/>
      <c r="AX42" s="11" t="s">
        <v>230</v>
      </c>
      <c r="AY42" s="3" t="s">
        <v>126</v>
      </c>
      <c r="AZ42" s="3" t="s">
        <v>126</v>
      </c>
      <c r="BA42" s="3" t="s">
        <v>126</v>
      </c>
      <c r="BB42" s="3">
        <v>0</v>
      </c>
      <c r="BC42" s="3">
        <v>0</v>
      </c>
      <c r="BD42" s="3">
        <v>0</v>
      </c>
      <c r="BE42" s="3" t="s">
        <v>126</v>
      </c>
      <c r="BF42" s="3" t="s">
        <v>126</v>
      </c>
      <c r="BG42" s="3" t="s">
        <v>126</v>
      </c>
      <c r="BH42" s="3" t="s">
        <v>126</v>
      </c>
      <c r="BI42" s="3" t="s">
        <v>126</v>
      </c>
      <c r="BJ42" s="3" t="s">
        <v>126</v>
      </c>
      <c r="BK42" s="3" t="s">
        <v>126</v>
      </c>
      <c r="BL42" s="3" t="s">
        <v>126</v>
      </c>
      <c r="BM42" s="3" t="s">
        <v>126</v>
      </c>
      <c r="BN42" s="3" t="s">
        <v>126</v>
      </c>
      <c r="BO42" s="3" t="s">
        <v>126</v>
      </c>
      <c r="BP42" s="3" t="s">
        <v>126</v>
      </c>
      <c r="BQ42" s="3">
        <v>0</v>
      </c>
      <c r="BR42" s="3">
        <v>0</v>
      </c>
      <c r="BS42" s="3">
        <v>0</v>
      </c>
      <c r="BT42" s="16">
        <f t="shared" si="2"/>
        <v>0.5</v>
      </c>
      <c r="BU42" s="17"/>
      <c r="BV42" s="11" t="s">
        <v>230</v>
      </c>
      <c r="BW42" s="3">
        <v>0</v>
      </c>
      <c r="BX42" s="3">
        <v>0</v>
      </c>
      <c r="BY42" s="3">
        <v>0</v>
      </c>
      <c r="BZ42" s="3">
        <v>0</v>
      </c>
      <c r="CA42" s="3">
        <v>0</v>
      </c>
      <c r="CB42" s="3">
        <v>0</v>
      </c>
      <c r="CC42" s="3" t="s">
        <v>126</v>
      </c>
      <c r="CD42" s="3" t="s">
        <v>126</v>
      </c>
      <c r="CE42" s="3" t="s">
        <v>126</v>
      </c>
      <c r="CF42" s="3" t="s">
        <v>126</v>
      </c>
      <c r="CG42" s="3" t="s">
        <v>126</v>
      </c>
      <c r="CH42" s="3" t="s">
        <v>126</v>
      </c>
      <c r="CI42" s="3" t="s">
        <v>126</v>
      </c>
      <c r="CJ42" s="3" t="s">
        <v>126</v>
      </c>
      <c r="CK42" s="3" t="s">
        <v>126</v>
      </c>
      <c r="CL42" s="3" t="s">
        <v>126</v>
      </c>
      <c r="CM42" s="3" t="s">
        <v>126</v>
      </c>
      <c r="CN42" s="3" t="s">
        <v>126</v>
      </c>
      <c r="CO42" s="3" t="s">
        <v>126</v>
      </c>
      <c r="CP42" s="3" t="s">
        <v>126</v>
      </c>
      <c r="CQ42" s="3" t="s">
        <v>126</v>
      </c>
      <c r="CR42" s="16" t="str">
        <f t="shared" si="3"/>
        <v>X</v>
      </c>
      <c r="CS42" s="17"/>
      <c r="CT42" s="11" t="s">
        <v>230</v>
      </c>
      <c r="CU42" s="3">
        <v>0</v>
      </c>
      <c r="CV42" s="3">
        <v>0</v>
      </c>
      <c r="CW42" s="3">
        <v>0</v>
      </c>
      <c r="CX42" s="3">
        <v>0</v>
      </c>
      <c r="CY42" s="3">
        <v>0</v>
      </c>
      <c r="CZ42" s="3">
        <v>0</v>
      </c>
      <c r="DA42" s="3">
        <v>0</v>
      </c>
      <c r="DB42" s="3">
        <v>0</v>
      </c>
      <c r="DC42" s="3">
        <v>0</v>
      </c>
      <c r="DD42" s="3">
        <v>0</v>
      </c>
      <c r="DE42" s="3">
        <v>0</v>
      </c>
      <c r="DF42" s="3">
        <v>0</v>
      </c>
      <c r="DG42" s="3">
        <v>0</v>
      </c>
      <c r="DH42" s="3">
        <v>0</v>
      </c>
      <c r="DI42" s="3">
        <v>0</v>
      </c>
      <c r="DJ42" s="3">
        <v>0</v>
      </c>
      <c r="DK42" s="3">
        <v>0</v>
      </c>
      <c r="DL42" s="3">
        <v>0</v>
      </c>
      <c r="DM42" s="3">
        <v>0</v>
      </c>
      <c r="DN42" s="3">
        <v>0</v>
      </c>
      <c r="DO42" s="3">
        <v>0</v>
      </c>
      <c r="DP42" s="16">
        <f t="shared" si="4"/>
        <v>0</v>
      </c>
      <c r="DQ42" s="17"/>
      <c r="DR42" s="11" t="s">
        <v>230</v>
      </c>
      <c r="DS42" s="3">
        <v>0</v>
      </c>
      <c r="DT42" s="3">
        <v>0</v>
      </c>
      <c r="DU42" s="3">
        <v>0</v>
      </c>
      <c r="DV42" s="3">
        <v>0</v>
      </c>
      <c r="DW42" s="3">
        <v>0</v>
      </c>
      <c r="DX42" s="3">
        <v>0</v>
      </c>
      <c r="DY42" s="3">
        <v>0</v>
      </c>
      <c r="DZ42" s="3">
        <v>0</v>
      </c>
      <c r="EA42" s="3">
        <v>0</v>
      </c>
      <c r="EB42" s="3">
        <v>0</v>
      </c>
      <c r="EC42" s="3">
        <v>0</v>
      </c>
      <c r="ED42" s="3">
        <v>0</v>
      </c>
      <c r="EE42" s="3">
        <v>0</v>
      </c>
      <c r="EF42" s="3">
        <v>0</v>
      </c>
      <c r="EG42" s="3">
        <v>0</v>
      </c>
      <c r="EH42" s="3">
        <v>0</v>
      </c>
      <c r="EI42" s="3">
        <v>0</v>
      </c>
      <c r="EJ42" s="3">
        <v>0</v>
      </c>
      <c r="EK42" s="3">
        <v>0</v>
      </c>
      <c r="EL42" s="3">
        <v>0</v>
      </c>
      <c r="EM42" s="3">
        <v>0</v>
      </c>
      <c r="EN42" s="16">
        <f t="shared" si="5"/>
        <v>0</v>
      </c>
      <c r="EO42" s="17"/>
      <c r="EP42" s="11" t="s">
        <v>230</v>
      </c>
      <c r="EQ42" s="3">
        <v>0</v>
      </c>
      <c r="ER42" s="3">
        <v>0</v>
      </c>
      <c r="ES42" s="3">
        <v>0</v>
      </c>
      <c r="ET42" s="3">
        <v>0</v>
      </c>
      <c r="EU42" s="3">
        <v>0</v>
      </c>
      <c r="EV42" s="3">
        <v>0</v>
      </c>
      <c r="EW42" s="3">
        <v>0</v>
      </c>
      <c r="EX42" s="3">
        <v>0</v>
      </c>
      <c r="EY42" s="3">
        <v>0</v>
      </c>
      <c r="EZ42" s="3">
        <v>0</v>
      </c>
      <c r="FA42" s="3">
        <v>0</v>
      </c>
      <c r="FB42" s="3">
        <v>0</v>
      </c>
      <c r="FC42" s="3">
        <v>0</v>
      </c>
      <c r="FD42" s="3">
        <v>0</v>
      </c>
      <c r="FE42" s="3" t="s">
        <v>126</v>
      </c>
      <c r="FF42" s="3" t="s">
        <v>126</v>
      </c>
      <c r="FG42" s="3" t="s">
        <v>126</v>
      </c>
      <c r="FH42" s="3" t="s">
        <v>126</v>
      </c>
      <c r="FI42" s="3" t="s">
        <v>126</v>
      </c>
      <c r="FJ42" s="3" t="s">
        <v>126</v>
      </c>
      <c r="FK42" s="3" t="s">
        <v>126</v>
      </c>
      <c r="FL42" s="16" t="str">
        <f t="shared" si="6"/>
        <v>X</v>
      </c>
      <c r="FM42" s="17"/>
    </row>
    <row r="43" ht="14.5" spans="1:170">
      <c r="A43" s="1"/>
      <c r="B43" s="11" t="s">
        <v>231</v>
      </c>
      <c r="C43" s="3">
        <v>0</v>
      </c>
      <c r="D43" s="3">
        <v>0</v>
      </c>
      <c r="E43" s="3">
        <v>0</v>
      </c>
      <c r="F43" s="3">
        <v>0</v>
      </c>
      <c r="G43" s="3">
        <v>0</v>
      </c>
      <c r="H43" s="3">
        <v>0</v>
      </c>
      <c r="I43" s="3" t="s">
        <v>126</v>
      </c>
      <c r="J43" s="3" t="s">
        <v>126</v>
      </c>
      <c r="K43" s="3" t="s">
        <v>126</v>
      </c>
      <c r="L43" s="3">
        <v>0</v>
      </c>
      <c r="M43" s="3">
        <v>0</v>
      </c>
      <c r="N43" s="3">
        <v>0</v>
      </c>
      <c r="O43" s="3">
        <v>0</v>
      </c>
      <c r="P43" s="3">
        <v>0</v>
      </c>
      <c r="Q43" s="3">
        <v>0</v>
      </c>
      <c r="R43" s="3">
        <v>0</v>
      </c>
      <c r="S43" s="3">
        <v>0</v>
      </c>
      <c r="T43" s="3">
        <v>0</v>
      </c>
      <c r="U43" s="3">
        <v>0</v>
      </c>
      <c r="V43" s="3">
        <v>0</v>
      </c>
      <c r="W43" s="3">
        <v>0</v>
      </c>
      <c r="X43" s="16">
        <f t="shared" si="0"/>
        <v>0</v>
      </c>
      <c r="Y43" s="17"/>
      <c r="Z43" s="11" t="s">
        <v>231</v>
      </c>
      <c r="AA43" s="3" t="s">
        <v>126</v>
      </c>
      <c r="AB43" s="3" t="s">
        <v>126</v>
      </c>
      <c r="AC43" s="3" t="s">
        <v>126</v>
      </c>
      <c r="AD43" s="3" t="s">
        <v>126</v>
      </c>
      <c r="AE43" s="3" t="s">
        <v>126</v>
      </c>
      <c r="AF43" s="3" t="s">
        <v>126</v>
      </c>
      <c r="AG43" s="3" t="s">
        <v>126</v>
      </c>
      <c r="AH43" s="3" t="s">
        <v>126</v>
      </c>
      <c r="AI43" s="3" t="s">
        <v>126</v>
      </c>
      <c r="AJ43" s="3" t="s">
        <v>126</v>
      </c>
      <c r="AK43" s="3" t="s">
        <v>126</v>
      </c>
      <c r="AL43" s="3" t="s">
        <v>126</v>
      </c>
      <c r="AM43" s="3" t="s">
        <v>126</v>
      </c>
      <c r="AN43" s="3" t="s">
        <v>126</v>
      </c>
      <c r="AO43" s="3" t="s">
        <v>126</v>
      </c>
      <c r="AP43" s="3" t="s">
        <v>126</v>
      </c>
      <c r="AQ43" s="3" t="s">
        <v>126</v>
      </c>
      <c r="AR43" s="3" t="s">
        <v>126</v>
      </c>
      <c r="AS43" s="3">
        <v>0.1</v>
      </c>
      <c r="AT43" s="3">
        <v>0.1</v>
      </c>
      <c r="AU43" s="3">
        <v>0.1</v>
      </c>
      <c r="AV43" s="16">
        <f t="shared" si="1"/>
        <v>0.8</v>
      </c>
      <c r="AW43" s="17">
        <f>AU43*1000/AV43</f>
        <v>125</v>
      </c>
      <c r="AX43" s="11" t="s">
        <v>231</v>
      </c>
      <c r="AY43" s="3">
        <v>0</v>
      </c>
      <c r="AZ43" s="3">
        <v>0</v>
      </c>
      <c r="BA43" s="3">
        <v>0</v>
      </c>
      <c r="BB43" s="3" t="s">
        <v>126</v>
      </c>
      <c r="BC43" s="3" t="s">
        <v>126</v>
      </c>
      <c r="BD43" s="3">
        <v>0</v>
      </c>
      <c r="BE43" s="3">
        <v>0</v>
      </c>
      <c r="BF43" s="3">
        <v>0</v>
      </c>
      <c r="BG43" s="3">
        <v>0</v>
      </c>
      <c r="BH43" s="3">
        <v>0</v>
      </c>
      <c r="BI43" s="3">
        <v>0</v>
      </c>
      <c r="BJ43" s="3">
        <v>0</v>
      </c>
      <c r="BK43" s="3">
        <v>0</v>
      </c>
      <c r="BL43" s="3">
        <v>0</v>
      </c>
      <c r="BM43" s="3">
        <v>0</v>
      </c>
      <c r="BN43" s="3">
        <v>0</v>
      </c>
      <c r="BO43" s="3">
        <v>0</v>
      </c>
      <c r="BP43" s="3">
        <v>0</v>
      </c>
      <c r="BQ43" s="3">
        <v>0</v>
      </c>
      <c r="BR43" s="3">
        <v>0</v>
      </c>
      <c r="BS43" s="3">
        <v>0</v>
      </c>
      <c r="BT43" s="16">
        <f t="shared" si="2"/>
        <v>0</v>
      </c>
      <c r="BU43" s="17"/>
      <c r="BV43" s="11" t="s">
        <v>231</v>
      </c>
      <c r="BW43" s="3" t="s">
        <v>126</v>
      </c>
      <c r="BX43" s="3" t="s">
        <v>126</v>
      </c>
      <c r="BY43" s="3" t="s">
        <v>126</v>
      </c>
      <c r="BZ43" s="3" t="s">
        <v>126</v>
      </c>
      <c r="CA43" s="3" t="s">
        <v>126</v>
      </c>
      <c r="CB43" s="3" t="s">
        <v>126</v>
      </c>
      <c r="CC43" s="3" t="s">
        <v>126</v>
      </c>
      <c r="CD43" s="3" t="s">
        <v>126</v>
      </c>
      <c r="CE43" s="3" t="s">
        <v>126</v>
      </c>
      <c r="CF43" s="3" t="s">
        <v>126</v>
      </c>
      <c r="CG43" s="3" t="s">
        <v>126</v>
      </c>
      <c r="CH43" s="3">
        <v>0</v>
      </c>
      <c r="CI43" s="3">
        <v>0</v>
      </c>
      <c r="CJ43" s="3">
        <v>0</v>
      </c>
      <c r="CK43" s="3">
        <v>0</v>
      </c>
      <c r="CL43" s="3">
        <v>0</v>
      </c>
      <c r="CM43" s="3">
        <v>0</v>
      </c>
      <c r="CN43" s="3">
        <v>0</v>
      </c>
      <c r="CO43" s="3">
        <v>0</v>
      </c>
      <c r="CP43" s="3">
        <v>0</v>
      </c>
      <c r="CQ43" s="3">
        <v>0</v>
      </c>
      <c r="CR43" s="16">
        <f t="shared" si="3"/>
        <v>0</v>
      </c>
      <c r="CS43" s="17"/>
      <c r="CT43" s="11" t="s">
        <v>231</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4"/>
        <v>0</v>
      </c>
      <c r="DQ43" s="17"/>
      <c r="DR43" s="11" t="s">
        <v>231</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5"/>
        <v>0</v>
      </c>
      <c r="EO43" s="17"/>
      <c r="EP43" s="11" t="s">
        <v>231</v>
      </c>
      <c r="EQ43" s="3">
        <v>0</v>
      </c>
      <c r="ER43" s="3">
        <v>0</v>
      </c>
      <c r="ES43" s="3">
        <v>0</v>
      </c>
      <c r="ET43" s="3">
        <v>0</v>
      </c>
      <c r="EU43" s="3">
        <v>0</v>
      </c>
      <c r="EV43" s="3">
        <v>0</v>
      </c>
      <c r="EW43" s="3">
        <v>0</v>
      </c>
      <c r="EX43" s="3">
        <v>0</v>
      </c>
      <c r="EY43" s="3">
        <v>0</v>
      </c>
      <c r="EZ43" s="3">
        <v>0</v>
      </c>
      <c r="FA43" s="3">
        <v>0</v>
      </c>
      <c r="FB43" s="3">
        <v>0</v>
      </c>
      <c r="FC43" s="3">
        <v>0</v>
      </c>
      <c r="FD43" s="3">
        <v>0</v>
      </c>
      <c r="FE43" s="3">
        <v>0</v>
      </c>
      <c r="FF43" s="3" t="s">
        <v>126</v>
      </c>
      <c r="FG43" s="3">
        <v>0</v>
      </c>
      <c r="FH43" s="3">
        <v>0</v>
      </c>
      <c r="FI43" s="3">
        <v>0</v>
      </c>
      <c r="FJ43" s="3">
        <v>0</v>
      </c>
      <c r="FK43" s="3">
        <v>0</v>
      </c>
      <c r="FL43" s="16">
        <f t="shared" si="6"/>
        <v>0</v>
      </c>
      <c r="FM43" s="17"/>
      <c r="FN43">
        <f t="shared" si="7"/>
        <v>125</v>
      </c>
    </row>
    <row r="44" ht="14.5" spans="1:169">
      <c r="A44" s="1"/>
      <c r="B44" s="11" t="s">
        <v>232</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232</v>
      </c>
      <c r="AA44" s="3" t="s">
        <v>126</v>
      </c>
      <c r="AB44" s="3" t="s">
        <v>126</v>
      </c>
      <c r="AC44" s="3" t="s">
        <v>126</v>
      </c>
      <c r="AD44" s="3" t="s">
        <v>126</v>
      </c>
      <c r="AE44" s="3" t="s">
        <v>126</v>
      </c>
      <c r="AF44" s="3" t="s">
        <v>126</v>
      </c>
      <c r="AG44" s="3" t="s">
        <v>126</v>
      </c>
      <c r="AH44" s="3" t="s">
        <v>126</v>
      </c>
      <c r="AI44" s="3" t="s">
        <v>126</v>
      </c>
      <c r="AJ44" s="3" t="s">
        <v>126</v>
      </c>
      <c r="AK44" s="3" t="s">
        <v>126</v>
      </c>
      <c r="AL44" s="3">
        <v>0</v>
      </c>
      <c r="AM44" s="3">
        <v>0</v>
      </c>
      <c r="AN44" s="3">
        <v>0</v>
      </c>
      <c r="AO44" s="3" t="s">
        <v>126</v>
      </c>
      <c r="AP44" s="3" t="s">
        <v>126</v>
      </c>
      <c r="AQ44" s="3" t="s">
        <v>126</v>
      </c>
      <c r="AR44" s="3" t="s">
        <v>126</v>
      </c>
      <c r="AS44" s="3" t="s">
        <v>126</v>
      </c>
      <c r="AT44" s="3">
        <v>0</v>
      </c>
      <c r="AU44" s="3">
        <v>0</v>
      </c>
      <c r="AV44" s="16">
        <f t="shared" si="1"/>
        <v>0.1</v>
      </c>
      <c r="AW44" s="17"/>
      <c r="AX44" s="11" t="s">
        <v>232</v>
      </c>
      <c r="AY44" s="3" t="s">
        <v>126</v>
      </c>
      <c r="AZ44" s="3" t="s">
        <v>126</v>
      </c>
      <c r="BA44" s="3" t="s">
        <v>126</v>
      </c>
      <c r="BB44" s="3" t="s">
        <v>126</v>
      </c>
      <c r="BC44" s="3" t="s">
        <v>126</v>
      </c>
      <c r="BD44" s="3" t="s">
        <v>126</v>
      </c>
      <c r="BE44" s="3" t="s">
        <v>126</v>
      </c>
      <c r="BF44" s="3" t="s">
        <v>126</v>
      </c>
      <c r="BG44" s="3" t="s">
        <v>126</v>
      </c>
      <c r="BH44" s="3" t="s">
        <v>126</v>
      </c>
      <c r="BI44" s="3" t="s">
        <v>126</v>
      </c>
      <c r="BJ44" s="3" t="s">
        <v>126</v>
      </c>
      <c r="BK44" s="3" t="s">
        <v>126</v>
      </c>
      <c r="BL44" s="3" t="s">
        <v>126</v>
      </c>
      <c r="BM44" s="3">
        <v>0</v>
      </c>
      <c r="BN44" s="3">
        <v>0</v>
      </c>
      <c r="BO44" s="3">
        <v>0</v>
      </c>
      <c r="BP44" s="3">
        <v>0</v>
      </c>
      <c r="BQ44" s="3">
        <v>0</v>
      </c>
      <c r="BR44" s="3">
        <v>0</v>
      </c>
      <c r="BS44" s="3">
        <v>0</v>
      </c>
      <c r="BT44" s="16">
        <f t="shared" si="2"/>
        <v>0</v>
      </c>
      <c r="BU44" s="17"/>
      <c r="BV44" s="11" t="s">
        <v>232</v>
      </c>
      <c r="BW44" s="3" t="s">
        <v>126</v>
      </c>
      <c r="BX44" s="3" t="s">
        <v>126</v>
      </c>
      <c r="BY44" s="3" t="s">
        <v>126</v>
      </c>
      <c r="BZ44" s="3" t="s">
        <v>126</v>
      </c>
      <c r="CA44" s="3" t="s">
        <v>126</v>
      </c>
      <c r="CB44" s="3" t="s">
        <v>126</v>
      </c>
      <c r="CC44" s="3" t="s">
        <v>126</v>
      </c>
      <c r="CD44" s="3" t="s">
        <v>126</v>
      </c>
      <c r="CE44" s="3" t="s">
        <v>126</v>
      </c>
      <c r="CF44" s="3">
        <v>0</v>
      </c>
      <c r="CG44" s="3">
        <v>0</v>
      </c>
      <c r="CH44" s="3">
        <v>0</v>
      </c>
      <c r="CI44" s="3">
        <v>0</v>
      </c>
      <c r="CJ44" s="3">
        <v>0</v>
      </c>
      <c r="CK44" s="3">
        <v>0</v>
      </c>
      <c r="CL44" s="3">
        <v>0</v>
      </c>
      <c r="CM44" s="3">
        <v>0</v>
      </c>
      <c r="CN44" s="3">
        <v>0</v>
      </c>
      <c r="CO44" s="3">
        <v>0</v>
      </c>
      <c r="CP44" s="3">
        <v>0</v>
      </c>
      <c r="CQ44" s="3">
        <v>0</v>
      </c>
      <c r="CR44" s="16">
        <f t="shared" si="3"/>
        <v>0</v>
      </c>
      <c r="CS44" s="17"/>
      <c r="CT44" s="11" t="s">
        <v>232</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232</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5"/>
        <v>0</v>
      </c>
      <c r="EO44" s="17"/>
      <c r="EP44" s="11" t="s">
        <v>232</v>
      </c>
      <c r="EQ44" s="3">
        <v>0</v>
      </c>
      <c r="ER44" s="3">
        <v>0</v>
      </c>
      <c r="ES44" s="3">
        <v>0</v>
      </c>
      <c r="ET44" s="3">
        <v>0</v>
      </c>
      <c r="EU44" s="3" t="s">
        <v>126</v>
      </c>
      <c r="EV44" s="3" t="s">
        <v>126</v>
      </c>
      <c r="EW44" s="3" t="s">
        <v>126</v>
      </c>
      <c r="EX44" s="3" t="s">
        <v>126</v>
      </c>
      <c r="EY44" s="3" t="s">
        <v>126</v>
      </c>
      <c r="EZ44" s="3" t="s">
        <v>126</v>
      </c>
      <c r="FA44" s="3" t="s">
        <v>126</v>
      </c>
      <c r="FB44" s="3" t="s">
        <v>126</v>
      </c>
      <c r="FC44" s="3" t="s">
        <v>126</v>
      </c>
      <c r="FD44" s="3" t="s">
        <v>126</v>
      </c>
      <c r="FE44" s="3" t="s">
        <v>126</v>
      </c>
      <c r="FF44" s="3" t="s">
        <v>126</v>
      </c>
      <c r="FG44" s="3" t="s">
        <v>126</v>
      </c>
      <c r="FH44" s="3">
        <v>0</v>
      </c>
      <c r="FI44" s="3">
        <v>0</v>
      </c>
      <c r="FJ44" s="3">
        <v>0</v>
      </c>
      <c r="FK44" s="3">
        <v>0</v>
      </c>
      <c r="FL44" s="16">
        <f t="shared" si="6"/>
        <v>0</v>
      </c>
      <c r="FM44" s="17"/>
    </row>
    <row r="45" ht="14.5" spans="1:169">
      <c r="A45" s="1"/>
      <c r="B45" s="11" t="s">
        <v>233</v>
      </c>
      <c r="C45" s="3">
        <v>0</v>
      </c>
      <c r="D45" s="3">
        <v>0</v>
      </c>
      <c r="E45" s="3">
        <v>0</v>
      </c>
      <c r="F45" s="3">
        <v>0</v>
      </c>
      <c r="G45" s="3">
        <v>0</v>
      </c>
      <c r="H45" s="3" t="s">
        <v>126</v>
      </c>
      <c r="I45" s="3" t="s">
        <v>126</v>
      </c>
      <c r="J45" s="3" t="s">
        <v>126</v>
      </c>
      <c r="K45" s="3" t="s">
        <v>126</v>
      </c>
      <c r="L45" s="3" t="s">
        <v>126</v>
      </c>
      <c r="M45" s="3" t="s">
        <v>126</v>
      </c>
      <c r="N45" s="3" t="s">
        <v>126</v>
      </c>
      <c r="O45" s="3" t="s">
        <v>126</v>
      </c>
      <c r="P45" s="3" t="s">
        <v>126</v>
      </c>
      <c r="Q45" s="3" t="s">
        <v>126</v>
      </c>
      <c r="R45" s="3" t="s">
        <v>126</v>
      </c>
      <c r="S45" s="3" t="s">
        <v>126</v>
      </c>
      <c r="T45" s="3" t="s">
        <v>126</v>
      </c>
      <c r="U45" s="3" t="s">
        <v>126</v>
      </c>
      <c r="V45" s="3" t="s">
        <v>126</v>
      </c>
      <c r="W45" s="3">
        <v>0</v>
      </c>
      <c r="X45" s="16">
        <f t="shared" si="0"/>
        <v>0</v>
      </c>
      <c r="Y45" s="17"/>
      <c r="Z45" s="11" t="s">
        <v>233</v>
      </c>
      <c r="AA45" s="3">
        <v>0</v>
      </c>
      <c r="AB45" s="3">
        <v>0</v>
      </c>
      <c r="AC45" s="3">
        <v>0</v>
      </c>
      <c r="AD45" s="3">
        <v>0</v>
      </c>
      <c r="AE45" s="3">
        <v>0</v>
      </c>
      <c r="AF45" s="3">
        <v>0</v>
      </c>
      <c r="AG45" s="3">
        <v>0</v>
      </c>
      <c r="AH45" s="3">
        <v>0</v>
      </c>
      <c r="AI45" s="3">
        <v>0</v>
      </c>
      <c r="AJ45" s="3">
        <v>0</v>
      </c>
      <c r="AK45" s="3">
        <v>0</v>
      </c>
      <c r="AL45" s="3">
        <v>0</v>
      </c>
      <c r="AM45" s="3">
        <v>0</v>
      </c>
      <c r="AN45" s="3">
        <v>0</v>
      </c>
      <c r="AO45" s="3">
        <v>0</v>
      </c>
      <c r="AP45" s="3">
        <v>0</v>
      </c>
      <c r="AQ45" s="3" t="s">
        <v>126</v>
      </c>
      <c r="AR45" s="3">
        <v>0</v>
      </c>
      <c r="AS45" s="3">
        <v>0</v>
      </c>
      <c r="AT45" s="3">
        <v>0</v>
      </c>
      <c r="AU45" s="3">
        <v>0</v>
      </c>
      <c r="AV45" s="16">
        <f t="shared" si="1"/>
        <v>0.1</v>
      </c>
      <c r="AW45" s="17"/>
      <c r="AX45" s="11" t="s">
        <v>233</v>
      </c>
      <c r="AY45" s="3">
        <v>0</v>
      </c>
      <c r="AZ45" s="3">
        <v>0</v>
      </c>
      <c r="BA45" s="3">
        <v>0</v>
      </c>
      <c r="BB45" s="3">
        <v>0</v>
      </c>
      <c r="BC45" s="3">
        <v>0</v>
      </c>
      <c r="BD45" s="3">
        <v>0</v>
      </c>
      <c r="BE45" s="3" t="s">
        <v>126</v>
      </c>
      <c r="BF45" s="3">
        <v>0</v>
      </c>
      <c r="BG45" s="3">
        <v>0</v>
      </c>
      <c r="BH45" s="3">
        <v>0</v>
      </c>
      <c r="BI45" s="3">
        <v>0</v>
      </c>
      <c r="BJ45" s="3">
        <v>0</v>
      </c>
      <c r="BK45" s="3">
        <v>0</v>
      </c>
      <c r="BL45" s="3">
        <v>0</v>
      </c>
      <c r="BM45" s="3">
        <v>0</v>
      </c>
      <c r="BN45" s="3">
        <v>0</v>
      </c>
      <c r="BO45" s="3">
        <v>0</v>
      </c>
      <c r="BP45" s="3">
        <v>0</v>
      </c>
      <c r="BQ45" s="3">
        <v>0</v>
      </c>
      <c r="BR45" s="3">
        <v>0</v>
      </c>
      <c r="BS45" s="3">
        <v>0</v>
      </c>
      <c r="BT45" s="16">
        <f t="shared" si="2"/>
        <v>0</v>
      </c>
      <c r="BU45" s="17"/>
      <c r="BV45" s="11" t="s">
        <v>233</v>
      </c>
      <c r="BW45" s="3">
        <v>0</v>
      </c>
      <c r="BX45" s="3">
        <v>0</v>
      </c>
      <c r="BY45" s="3">
        <v>0</v>
      </c>
      <c r="BZ45" s="3">
        <v>0</v>
      </c>
      <c r="CA45" s="3">
        <v>0</v>
      </c>
      <c r="CB45" s="3" t="s">
        <v>126</v>
      </c>
      <c r="CC45" s="3" t="s">
        <v>126</v>
      </c>
      <c r="CD45" s="3" t="s">
        <v>126</v>
      </c>
      <c r="CE45" s="3" t="s">
        <v>126</v>
      </c>
      <c r="CF45" s="3" t="s">
        <v>126</v>
      </c>
      <c r="CG45" s="3" t="s">
        <v>126</v>
      </c>
      <c r="CH45" s="3" t="s">
        <v>126</v>
      </c>
      <c r="CI45" s="3" t="s">
        <v>126</v>
      </c>
      <c r="CJ45" s="3" t="s">
        <v>126</v>
      </c>
      <c r="CK45" s="3" t="s">
        <v>126</v>
      </c>
      <c r="CL45" s="3" t="s">
        <v>126</v>
      </c>
      <c r="CM45" s="3" t="s">
        <v>126</v>
      </c>
      <c r="CN45" s="3" t="s">
        <v>126</v>
      </c>
      <c r="CO45" s="3" t="s">
        <v>126</v>
      </c>
      <c r="CP45" s="3" t="s">
        <v>126</v>
      </c>
      <c r="CQ45" s="3" t="s">
        <v>126</v>
      </c>
      <c r="CR45" s="16" t="str">
        <f t="shared" si="3"/>
        <v>X</v>
      </c>
      <c r="CS45" s="17"/>
      <c r="CT45" s="11" t="s">
        <v>233</v>
      </c>
      <c r="CU45" s="3">
        <v>0</v>
      </c>
      <c r="CV45" s="3">
        <v>0</v>
      </c>
      <c r="CW45" s="3">
        <v>0</v>
      </c>
      <c r="CX45" s="3">
        <v>0</v>
      </c>
      <c r="CY45" s="3">
        <v>0</v>
      </c>
      <c r="CZ45" s="3">
        <v>0</v>
      </c>
      <c r="DA45" s="3">
        <v>0</v>
      </c>
      <c r="DB45" s="3">
        <v>0</v>
      </c>
      <c r="DC45" s="3">
        <v>0</v>
      </c>
      <c r="DD45" s="3">
        <v>0</v>
      </c>
      <c r="DE45" s="3">
        <v>0</v>
      </c>
      <c r="DF45" s="3">
        <v>0</v>
      </c>
      <c r="DG45" s="3">
        <v>0</v>
      </c>
      <c r="DH45" s="3">
        <v>0</v>
      </c>
      <c r="DI45" s="3" t="s">
        <v>126</v>
      </c>
      <c r="DJ45" s="3">
        <v>0</v>
      </c>
      <c r="DK45" s="3">
        <v>0</v>
      </c>
      <c r="DL45" s="3">
        <v>0</v>
      </c>
      <c r="DM45" s="3">
        <v>0</v>
      </c>
      <c r="DN45" s="3">
        <v>0</v>
      </c>
      <c r="DO45" s="3">
        <v>0</v>
      </c>
      <c r="DP45" s="16">
        <f t="shared" si="4"/>
        <v>0</v>
      </c>
      <c r="DQ45" s="17"/>
      <c r="DR45" s="11" t="s">
        <v>233</v>
      </c>
      <c r="DS45" s="3">
        <v>0</v>
      </c>
      <c r="DT45" s="3">
        <v>0</v>
      </c>
      <c r="DU45" s="3">
        <v>0</v>
      </c>
      <c r="DV45" s="3">
        <v>0</v>
      </c>
      <c r="DW45" s="3">
        <v>0</v>
      </c>
      <c r="DX45" s="3">
        <v>0</v>
      </c>
      <c r="DY45" s="3">
        <v>0</v>
      </c>
      <c r="DZ45" s="3">
        <v>0</v>
      </c>
      <c r="EA45" s="3">
        <v>0</v>
      </c>
      <c r="EB45" s="3">
        <v>0</v>
      </c>
      <c r="EC45" s="3">
        <v>0</v>
      </c>
      <c r="ED45" s="3">
        <v>0</v>
      </c>
      <c r="EE45" s="3">
        <v>0</v>
      </c>
      <c r="EF45" s="3">
        <v>0</v>
      </c>
      <c r="EG45" s="3">
        <v>0</v>
      </c>
      <c r="EH45" s="3" t="s">
        <v>126</v>
      </c>
      <c r="EI45" s="3">
        <v>0</v>
      </c>
      <c r="EJ45" s="3">
        <v>0</v>
      </c>
      <c r="EK45" s="3">
        <v>0</v>
      </c>
      <c r="EL45" s="3">
        <v>0</v>
      </c>
      <c r="EM45" s="3" t="s">
        <v>126</v>
      </c>
      <c r="EN45" s="16" t="str">
        <f t="shared" si="5"/>
        <v>X</v>
      </c>
      <c r="EO45" s="17"/>
      <c r="EP45" s="11" t="s">
        <v>233</v>
      </c>
      <c r="EQ45" s="3">
        <v>0</v>
      </c>
      <c r="ER45" s="3">
        <v>0</v>
      </c>
      <c r="ES45" s="3">
        <v>0</v>
      </c>
      <c r="ET45" s="3">
        <v>0</v>
      </c>
      <c r="EU45" s="3">
        <v>0</v>
      </c>
      <c r="EV45" s="3">
        <v>0</v>
      </c>
      <c r="EW45" s="3">
        <v>0</v>
      </c>
      <c r="EX45" s="3">
        <v>0</v>
      </c>
      <c r="EY45" s="3">
        <v>0</v>
      </c>
      <c r="EZ45" s="3">
        <v>0</v>
      </c>
      <c r="FA45" s="3">
        <v>0</v>
      </c>
      <c r="FB45" s="3">
        <v>0</v>
      </c>
      <c r="FC45" s="3">
        <v>0</v>
      </c>
      <c r="FD45" s="3">
        <v>0</v>
      </c>
      <c r="FE45" s="3">
        <v>0</v>
      </c>
      <c r="FF45" s="3">
        <v>0</v>
      </c>
      <c r="FG45" s="3">
        <v>0</v>
      </c>
      <c r="FH45" s="3">
        <v>0</v>
      </c>
      <c r="FI45" s="3" t="s">
        <v>126</v>
      </c>
      <c r="FJ45" s="3" t="s">
        <v>126</v>
      </c>
      <c r="FK45" s="3" t="s">
        <v>126</v>
      </c>
      <c r="FL45" s="16" t="str">
        <f t="shared" si="6"/>
        <v>X</v>
      </c>
      <c r="FM45" s="17"/>
    </row>
    <row r="46" ht="14.5" spans="1:169">
      <c r="A46" s="1"/>
      <c r="B46" s="11" t="s">
        <v>234</v>
      </c>
      <c r="C46" s="3">
        <v>0</v>
      </c>
      <c r="D46" s="3">
        <v>0</v>
      </c>
      <c r="E46" s="3">
        <v>0</v>
      </c>
      <c r="F46" s="3">
        <v>0</v>
      </c>
      <c r="G46" s="3">
        <v>0</v>
      </c>
      <c r="H46" s="3">
        <v>0</v>
      </c>
      <c r="I46" s="3">
        <v>0</v>
      </c>
      <c r="J46" s="3">
        <v>0</v>
      </c>
      <c r="K46" s="3">
        <v>0</v>
      </c>
      <c r="L46" s="3" t="s">
        <v>126</v>
      </c>
      <c r="M46" s="3" t="s">
        <v>126</v>
      </c>
      <c r="N46" s="3" t="s">
        <v>126</v>
      </c>
      <c r="O46" s="3" t="s">
        <v>126</v>
      </c>
      <c r="P46" s="3" t="s">
        <v>126</v>
      </c>
      <c r="Q46" s="3" t="s">
        <v>126</v>
      </c>
      <c r="R46" s="3">
        <v>0</v>
      </c>
      <c r="S46" s="3">
        <v>0</v>
      </c>
      <c r="T46" s="3">
        <v>0</v>
      </c>
      <c r="U46" s="3">
        <v>0</v>
      </c>
      <c r="V46" s="3">
        <v>0</v>
      </c>
      <c r="W46" s="3">
        <v>0</v>
      </c>
      <c r="X46" s="16">
        <f t="shared" si="0"/>
        <v>0</v>
      </c>
      <c r="Y46" s="17"/>
      <c r="Z46" s="11" t="s">
        <v>234</v>
      </c>
      <c r="AA46" s="3" t="s">
        <v>126</v>
      </c>
      <c r="AB46" s="3" t="s">
        <v>126</v>
      </c>
      <c r="AC46" s="3" t="s">
        <v>126</v>
      </c>
      <c r="AD46" s="3" t="s">
        <v>126</v>
      </c>
      <c r="AE46" s="3" t="s">
        <v>126</v>
      </c>
      <c r="AF46" s="3" t="s">
        <v>126</v>
      </c>
      <c r="AG46" s="3" t="s">
        <v>126</v>
      </c>
      <c r="AH46" s="3" t="s">
        <v>126</v>
      </c>
      <c r="AI46" s="3" t="s">
        <v>126</v>
      </c>
      <c r="AJ46" s="3" t="s">
        <v>126</v>
      </c>
      <c r="AK46" s="3" t="s">
        <v>126</v>
      </c>
      <c r="AL46" s="3" t="s">
        <v>126</v>
      </c>
      <c r="AM46" s="3" t="s">
        <v>126</v>
      </c>
      <c r="AN46" s="3" t="s">
        <v>126</v>
      </c>
      <c r="AO46" s="3" t="s">
        <v>126</v>
      </c>
      <c r="AP46" s="3" t="s">
        <v>126</v>
      </c>
      <c r="AQ46" s="3" t="s">
        <v>126</v>
      </c>
      <c r="AR46" s="3" t="s">
        <v>126</v>
      </c>
      <c r="AS46" s="3">
        <v>0.5</v>
      </c>
      <c r="AT46" s="3" t="s">
        <v>126</v>
      </c>
      <c r="AU46" s="3" t="s">
        <v>126</v>
      </c>
      <c r="AV46" s="16" t="str">
        <f t="shared" si="1"/>
        <v>X</v>
      </c>
      <c r="AW46" s="17"/>
      <c r="AX46" s="11" t="s">
        <v>234</v>
      </c>
      <c r="AY46" s="3">
        <v>0</v>
      </c>
      <c r="AZ46" s="3">
        <v>0</v>
      </c>
      <c r="BA46" s="3">
        <v>0</v>
      </c>
      <c r="BB46" s="3">
        <v>0</v>
      </c>
      <c r="BC46" s="3">
        <v>0</v>
      </c>
      <c r="BD46" s="3">
        <v>0</v>
      </c>
      <c r="BE46" s="3">
        <v>0</v>
      </c>
      <c r="BF46" s="3">
        <v>0</v>
      </c>
      <c r="BG46" s="3">
        <v>0</v>
      </c>
      <c r="BH46" s="3">
        <v>0</v>
      </c>
      <c r="BI46" s="3">
        <v>0</v>
      </c>
      <c r="BJ46" s="3" t="s">
        <v>126</v>
      </c>
      <c r="BK46" s="3">
        <v>0</v>
      </c>
      <c r="BL46" s="3">
        <v>0</v>
      </c>
      <c r="BM46" s="3">
        <v>0</v>
      </c>
      <c r="BN46" s="3">
        <v>0</v>
      </c>
      <c r="BO46" s="3">
        <v>0</v>
      </c>
      <c r="BP46" s="3">
        <v>0</v>
      </c>
      <c r="BQ46" s="3">
        <v>0</v>
      </c>
      <c r="BR46" s="3">
        <v>0</v>
      </c>
      <c r="BS46" s="3">
        <v>0</v>
      </c>
      <c r="BT46" s="16">
        <f t="shared" si="2"/>
        <v>0</v>
      </c>
      <c r="BU46" s="17"/>
      <c r="BV46" s="11" t="s">
        <v>234</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234</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234</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234</v>
      </c>
      <c r="EQ46" s="3" t="s">
        <v>126</v>
      </c>
      <c r="ER46" s="3" t="s">
        <v>126</v>
      </c>
      <c r="ES46" s="3" t="s">
        <v>126</v>
      </c>
      <c r="ET46" s="3" t="s">
        <v>126</v>
      </c>
      <c r="EU46" s="3" t="s">
        <v>126</v>
      </c>
      <c r="EV46" s="3" t="s">
        <v>126</v>
      </c>
      <c r="EW46" s="3" t="s">
        <v>126</v>
      </c>
      <c r="EX46" s="3" t="s">
        <v>126</v>
      </c>
      <c r="EY46" s="3" t="s">
        <v>126</v>
      </c>
      <c r="EZ46" s="3" t="s">
        <v>126</v>
      </c>
      <c r="FA46" s="3" t="s">
        <v>126</v>
      </c>
      <c r="FB46" s="3" t="s">
        <v>126</v>
      </c>
      <c r="FC46" s="3" t="s">
        <v>126</v>
      </c>
      <c r="FD46" s="3" t="s">
        <v>126</v>
      </c>
      <c r="FE46" s="3" t="s">
        <v>126</v>
      </c>
      <c r="FF46" s="3" t="s">
        <v>126</v>
      </c>
      <c r="FG46" s="3" t="s">
        <v>126</v>
      </c>
      <c r="FH46" s="3" t="s">
        <v>126</v>
      </c>
      <c r="FI46" s="3" t="s">
        <v>126</v>
      </c>
      <c r="FJ46" s="3" t="s">
        <v>126</v>
      </c>
      <c r="FK46" s="3" t="s">
        <v>126</v>
      </c>
      <c r="FL46" s="16" t="str">
        <f t="shared" si="6"/>
        <v>X</v>
      </c>
      <c r="FM46" s="17"/>
    </row>
    <row r="47" ht="14.5" spans="1:169">
      <c r="A47" s="1"/>
      <c r="B47" s="11" t="s">
        <v>235</v>
      </c>
      <c r="C47" s="3" t="s">
        <v>126</v>
      </c>
      <c r="D47" s="3" t="s">
        <v>126</v>
      </c>
      <c r="E47" s="3" t="s">
        <v>126</v>
      </c>
      <c r="F47" s="3" t="s">
        <v>126</v>
      </c>
      <c r="G47" s="3" t="s">
        <v>126</v>
      </c>
      <c r="H47" s="3" t="s">
        <v>126</v>
      </c>
      <c r="I47" s="3" t="s">
        <v>126</v>
      </c>
      <c r="J47" s="3" t="s">
        <v>126</v>
      </c>
      <c r="K47" s="3" t="s">
        <v>126</v>
      </c>
      <c r="L47" s="3" t="s">
        <v>126</v>
      </c>
      <c r="M47" s="3" t="s">
        <v>126</v>
      </c>
      <c r="N47" s="3" t="s">
        <v>126</v>
      </c>
      <c r="O47" s="3" t="s">
        <v>126</v>
      </c>
      <c r="P47" s="3" t="s">
        <v>126</v>
      </c>
      <c r="Q47" s="3" t="s">
        <v>126</v>
      </c>
      <c r="R47" s="3" t="s">
        <v>126</v>
      </c>
      <c r="S47" s="3">
        <v>0</v>
      </c>
      <c r="T47" s="3">
        <v>0</v>
      </c>
      <c r="U47" s="3">
        <v>0</v>
      </c>
      <c r="V47" s="3">
        <v>0</v>
      </c>
      <c r="W47" s="3">
        <v>0</v>
      </c>
      <c r="X47" s="16">
        <f t="shared" si="0"/>
        <v>0</v>
      </c>
      <c r="Y47" s="17"/>
      <c r="Z47" s="11" t="s">
        <v>235</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235</v>
      </c>
      <c r="AY47" s="3">
        <v>0</v>
      </c>
      <c r="AZ47" s="3" t="s">
        <v>126</v>
      </c>
      <c r="BA47" s="3">
        <v>0</v>
      </c>
      <c r="BB47" s="3">
        <v>0</v>
      </c>
      <c r="BC47" s="3">
        <v>0</v>
      </c>
      <c r="BD47" s="3" t="s">
        <v>126</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235</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235</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235</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235</v>
      </c>
      <c r="EQ47" s="3" t="s">
        <v>126</v>
      </c>
      <c r="ER47" s="3" t="s">
        <v>126</v>
      </c>
      <c r="ES47" s="3" t="s">
        <v>126</v>
      </c>
      <c r="ET47" s="3" t="s">
        <v>126</v>
      </c>
      <c r="EU47" s="3">
        <v>0</v>
      </c>
      <c r="EV47" s="3">
        <v>0</v>
      </c>
      <c r="EW47" s="3">
        <v>0</v>
      </c>
      <c r="EX47" s="3">
        <v>0</v>
      </c>
      <c r="EY47" s="3">
        <v>0</v>
      </c>
      <c r="EZ47" s="3">
        <v>0</v>
      </c>
      <c r="FA47" s="3">
        <v>0</v>
      </c>
      <c r="FB47" s="3">
        <v>0</v>
      </c>
      <c r="FC47" s="3">
        <v>0</v>
      </c>
      <c r="FD47" s="3">
        <v>0</v>
      </c>
      <c r="FE47" s="3">
        <v>0</v>
      </c>
      <c r="FF47" s="3" t="s">
        <v>126</v>
      </c>
      <c r="FG47" s="3" t="s">
        <v>126</v>
      </c>
      <c r="FH47" s="3" t="s">
        <v>126</v>
      </c>
      <c r="FI47" s="3" t="s">
        <v>126</v>
      </c>
      <c r="FJ47" s="3" t="s">
        <v>126</v>
      </c>
      <c r="FK47" s="3" t="s">
        <v>126</v>
      </c>
      <c r="FL47" s="16" t="str">
        <f t="shared" si="6"/>
        <v>X</v>
      </c>
      <c r="FM47" s="17"/>
    </row>
    <row r="48" ht="14.5" spans="1:169">
      <c r="A48" s="1"/>
      <c r="B48" s="11" t="s">
        <v>236</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0.1</v>
      </c>
      <c r="Y48" s="17"/>
      <c r="Z48" s="11" t="s">
        <v>236</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0.2</v>
      </c>
      <c r="AW48" s="17"/>
      <c r="AX48" s="11" t="s">
        <v>236</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0.1</v>
      </c>
      <c r="BU48" s="17"/>
      <c r="BV48" s="11" t="s">
        <v>236</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236</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236</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0.1</v>
      </c>
      <c r="EO48" s="17"/>
      <c r="EP48" s="11" t="s">
        <v>236</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6"/>
        <v>0.2</v>
      </c>
      <c r="FM48" s="17"/>
    </row>
    <row r="49" ht="14.5" spans="1:169">
      <c r="A49" s="1"/>
      <c r="B49" s="11" t="s">
        <v>237</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237</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237</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237</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237</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237</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5"/>
        <v>0</v>
      </c>
      <c r="EO49" s="17"/>
      <c r="EP49" s="11" t="s">
        <v>237</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242</v>
      </c>
      <c r="C51" s="5">
        <v>91.8</v>
      </c>
      <c r="D51" s="5">
        <v>89.5</v>
      </c>
      <c r="E51" s="5">
        <v>82.9</v>
      </c>
      <c r="F51" s="5">
        <v>80.5</v>
      </c>
      <c r="G51" s="5">
        <v>67.9</v>
      </c>
      <c r="H51" s="5">
        <v>72.4</v>
      </c>
      <c r="I51" s="5">
        <v>83</v>
      </c>
      <c r="J51" s="5">
        <v>70.6</v>
      </c>
      <c r="K51" s="5">
        <v>53</v>
      </c>
      <c r="L51" s="5">
        <v>60.2</v>
      </c>
      <c r="M51" s="5">
        <v>63.6</v>
      </c>
      <c r="N51" s="5">
        <v>66.4</v>
      </c>
      <c r="O51" s="5">
        <v>63.4</v>
      </c>
      <c r="P51" s="5">
        <v>65.1</v>
      </c>
      <c r="Q51" s="5">
        <v>60.9</v>
      </c>
      <c r="R51" s="5">
        <v>55.4</v>
      </c>
      <c r="S51" s="5">
        <v>38.3</v>
      </c>
      <c r="T51" s="5">
        <v>29</v>
      </c>
      <c r="U51" s="5">
        <v>26.3</v>
      </c>
      <c r="V51" s="5">
        <v>27.2</v>
      </c>
      <c r="W51" s="5">
        <v>3.1</v>
      </c>
      <c r="Y51" s="8"/>
      <c r="Z51" s="9" t="s">
        <v>242</v>
      </c>
      <c r="AA51" s="5">
        <v>11.6</v>
      </c>
      <c r="AB51" s="5">
        <v>11.5</v>
      </c>
      <c r="AC51" s="5">
        <v>10</v>
      </c>
      <c r="AD51" s="5">
        <v>10.3</v>
      </c>
      <c r="AE51" s="5">
        <v>11</v>
      </c>
      <c r="AF51" s="5">
        <v>10.9</v>
      </c>
      <c r="AG51" s="5">
        <v>9.1</v>
      </c>
      <c r="AH51" s="5">
        <v>10.5</v>
      </c>
      <c r="AI51" s="5">
        <v>10.7</v>
      </c>
      <c r="AJ51" s="5">
        <v>7.3</v>
      </c>
      <c r="AK51" s="5">
        <v>8.5</v>
      </c>
      <c r="AL51" s="5">
        <v>9.4</v>
      </c>
      <c r="AM51" s="5">
        <v>10.4</v>
      </c>
      <c r="AN51" s="5">
        <v>9.8</v>
      </c>
      <c r="AO51" s="5">
        <v>8.3</v>
      </c>
      <c r="AP51" s="5">
        <v>10.8</v>
      </c>
      <c r="AQ51" s="5">
        <v>10.6</v>
      </c>
      <c r="AR51" s="5">
        <v>10.5</v>
      </c>
      <c r="AS51" s="5">
        <v>9.1</v>
      </c>
      <c r="AT51" s="5">
        <v>10.3</v>
      </c>
      <c r="AU51" s="5">
        <v>10</v>
      </c>
      <c r="AW51" s="8"/>
      <c r="AX51" s="9" t="s">
        <v>242</v>
      </c>
      <c r="AY51" s="5">
        <v>33</v>
      </c>
      <c r="AZ51" s="5">
        <v>32.5</v>
      </c>
      <c r="BA51" s="5">
        <v>31.2</v>
      </c>
      <c r="BB51" s="5">
        <v>31.9</v>
      </c>
      <c r="BC51" s="5">
        <v>33.7</v>
      </c>
      <c r="BD51" s="5">
        <v>34.4</v>
      </c>
      <c r="BE51" s="5">
        <v>34.2</v>
      </c>
      <c r="BF51" s="5">
        <v>35.2</v>
      </c>
      <c r="BG51" s="5">
        <v>35.8</v>
      </c>
      <c r="BH51" s="5">
        <v>34</v>
      </c>
      <c r="BI51" s="5">
        <v>33.2</v>
      </c>
      <c r="BJ51" s="5">
        <v>31.7</v>
      </c>
      <c r="BK51" s="5">
        <v>31.9</v>
      </c>
      <c r="BL51" s="5">
        <v>31.8</v>
      </c>
      <c r="BM51" s="5">
        <v>34.2</v>
      </c>
      <c r="BN51" s="5">
        <v>31.2</v>
      </c>
      <c r="BO51" s="5">
        <v>30</v>
      </c>
      <c r="BP51" s="5">
        <v>31.4</v>
      </c>
      <c r="BQ51" s="5">
        <v>30.9</v>
      </c>
      <c r="BR51" s="5">
        <v>29.3</v>
      </c>
      <c r="BS51" s="5">
        <v>27.4</v>
      </c>
      <c r="BU51" s="8"/>
      <c r="BV51" s="9" t="s">
        <v>242</v>
      </c>
      <c r="BW51" s="5">
        <v>31.2</v>
      </c>
      <c r="BX51" s="5">
        <v>31.8</v>
      </c>
      <c r="BY51" s="5">
        <v>32.7</v>
      </c>
      <c r="BZ51" s="5">
        <v>31.6</v>
      </c>
      <c r="CA51" s="5">
        <v>23.3</v>
      </c>
      <c r="CB51" s="5">
        <v>25.2</v>
      </c>
      <c r="CC51" s="5">
        <v>25.3</v>
      </c>
      <c r="CD51" s="5">
        <v>27.5</v>
      </c>
      <c r="CE51" s="5">
        <v>27.9</v>
      </c>
      <c r="CF51" s="5">
        <v>27.3</v>
      </c>
      <c r="CG51" s="5">
        <v>18.2</v>
      </c>
      <c r="CH51" s="5">
        <v>9.7</v>
      </c>
      <c r="CI51" s="5">
        <v>8.9</v>
      </c>
      <c r="CJ51" s="5">
        <v>8.6</v>
      </c>
      <c r="CK51" s="5">
        <v>8.7</v>
      </c>
      <c r="CL51" s="5">
        <v>6.5</v>
      </c>
      <c r="CM51" s="5">
        <v>6</v>
      </c>
      <c r="CN51" s="5">
        <v>6.1</v>
      </c>
      <c r="CO51" s="5">
        <v>5.6</v>
      </c>
      <c r="CP51" s="5">
        <v>0.6</v>
      </c>
      <c r="CQ51" s="5">
        <v>0.6</v>
      </c>
      <c r="CS51" s="8"/>
      <c r="CT51" s="9" t="s">
        <v>242</v>
      </c>
      <c r="CU51" s="5">
        <v>0</v>
      </c>
      <c r="CV51" s="5">
        <v>0</v>
      </c>
      <c r="CW51" s="5">
        <v>0</v>
      </c>
      <c r="CX51" s="5">
        <v>0</v>
      </c>
      <c r="CY51" s="5">
        <v>0</v>
      </c>
      <c r="CZ51" s="5">
        <v>0</v>
      </c>
      <c r="DA51" s="5">
        <v>0</v>
      </c>
      <c r="DB51" s="5">
        <v>1.3</v>
      </c>
      <c r="DC51" s="5">
        <v>1.3</v>
      </c>
      <c r="DD51" s="5">
        <v>0</v>
      </c>
      <c r="DE51" s="5">
        <v>0</v>
      </c>
      <c r="DF51" s="5">
        <v>0</v>
      </c>
      <c r="DG51" s="5">
        <v>0</v>
      </c>
      <c r="DH51" s="5">
        <v>0</v>
      </c>
      <c r="DI51" s="5">
        <v>2.5</v>
      </c>
      <c r="DJ51" s="5">
        <v>1.3</v>
      </c>
      <c r="DK51" s="5">
        <v>1.3</v>
      </c>
      <c r="DL51" s="5">
        <v>1.3</v>
      </c>
      <c r="DM51" s="5">
        <v>1.3</v>
      </c>
      <c r="DN51" s="5">
        <v>1.3</v>
      </c>
      <c r="DO51" s="5">
        <v>1.3</v>
      </c>
      <c r="DQ51" s="8"/>
      <c r="DR51" s="9" t="s">
        <v>242</v>
      </c>
      <c r="DS51" s="5">
        <v>49.9</v>
      </c>
      <c r="DT51" s="5">
        <v>49.9</v>
      </c>
      <c r="DU51" s="5">
        <v>50.1</v>
      </c>
      <c r="DV51" s="5">
        <v>49.4</v>
      </c>
      <c r="DW51" s="5">
        <v>46.5</v>
      </c>
      <c r="DX51" s="5">
        <v>46.7</v>
      </c>
      <c r="DY51" s="5">
        <v>46.9</v>
      </c>
      <c r="DZ51" s="5">
        <v>44.3</v>
      </c>
      <c r="EA51" s="5">
        <v>1.3</v>
      </c>
      <c r="EB51" s="5">
        <v>0.9</v>
      </c>
      <c r="EC51" s="5">
        <v>46.9</v>
      </c>
      <c r="ED51" s="5">
        <v>47.9</v>
      </c>
      <c r="EE51" s="5">
        <v>1.7</v>
      </c>
      <c r="EF51" s="5">
        <v>1.4</v>
      </c>
      <c r="EG51" s="5">
        <v>7.4</v>
      </c>
      <c r="EH51" s="5">
        <v>11</v>
      </c>
      <c r="EI51" s="5">
        <v>14.5</v>
      </c>
      <c r="EJ51" s="5">
        <v>10.3</v>
      </c>
      <c r="EK51" s="5">
        <v>22.3</v>
      </c>
      <c r="EL51" s="5">
        <v>16.7</v>
      </c>
      <c r="EM51" s="5">
        <v>24.3</v>
      </c>
      <c r="EO51" s="8"/>
      <c r="EP51" s="9" t="s">
        <v>242</v>
      </c>
      <c r="EQ51" s="5">
        <v>12.2</v>
      </c>
      <c r="ER51" s="5">
        <v>11.8</v>
      </c>
      <c r="ES51" s="5">
        <v>13.3</v>
      </c>
      <c r="ET51" s="5">
        <v>15.6</v>
      </c>
      <c r="EU51" s="5">
        <v>14.1</v>
      </c>
      <c r="EV51" s="5">
        <v>11.4</v>
      </c>
      <c r="EW51" s="5">
        <v>13.5</v>
      </c>
      <c r="EX51" s="5">
        <v>16.2</v>
      </c>
      <c r="EY51" s="5">
        <v>13.4</v>
      </c>
      <c r="EZ51" s="5">
        <v>16.4</v>
      </c>
      <c r="FA51" s="5">
        <v>16.5</v>
      </c>
      <c r="FB51" s="5">
        <v>19.5</v>
      </c>
      <c r="FC51" s="5">
        <v>16.5</v>
      </c>
      <c r="FD51" s="5">
        <v>16.8</v>
      </c>
      <c r="FE51" s="5">
        <v>20</v>
      </c>
      <c r="FF51" s="5">
        <v>20.2</v>
      </c>
      <c r="FG51" s="5">
        <v>13.3</v>
      </c>
      <c r="FH51" s="5">
        <v>12.4</v>
      </c>
      <c r="FI51" s="5">
        <v>10.7</v>
      </c>
      <c r="FJ51" s="5">
        <v>11.9</v>
      </c>
      <c r="FK51" s="5">
        <v>9.6</v>
      </c>
    </row>
    <row r="52" ht="14.5" spans="1:167">
      <c r="A52" s="1"/>
      <c r="B52" s="1"/>
      <c r="C52" s="3"/>
      <c r="D52" s="3"/>
      <c r="E52" s="3"/>
      <c r="F52" s="3"/>
      <c r="G52" s="3"/>
      <c r="H52" s="3"/>
      <c r="I52" s="3"/>
      <c r="J52" s="3"/>
      <c r="K52" s="3"/>
      <c r="L52" s="3"/>
      <c r="M52" s="3"/>
      <c r="N52" s="3"/>
      <c r="O52" s="3"/>
      <c r="P52" s="3"/>
      <c r="Q52" s="3"/>
      <c r="R52" s="3"/>
      <c r="S52" s="3"/>
      <c r="T52" s="3"/>
      <c r="U52" s="3"/>
      <c r="V52" s="3"/>
      <c r="W52" s="3"/>
      <c r="Y52" s="1"/>
      <c r="Z52" s="1"/>
      <c r="AA52" s="3"/>
      <c r="AB52" s="3"/>
      <c r="AC52" s="3"/>
      <c r="AD52" s="3"/>
      <c r="AE52" s="3"/>
      <c r="AF52" s="3"/>
      <c r="AG52" s="3"/>
      <c r="AH52" s="3"/>
      <c r="AI52" s="3"/>
      <c r="AJ52" s="3"/>
      <c r="AK52" s="3"/>
      <c r="AL52" s="3"/>
      <c r="AM52" s="3"/>
      <c r="AN52" s="3"/>
      <c r="AO52" s="3"/>
      <c r="AP52" s="3"/>
      <c r="AQ52" s="3"/>
      <c r="AR52" s="3"/>
      <c r="AS52" s="3"/>
      <c r="AT52" s="3"/>
      <c r="AU52" s="3"/>
      <c r="AW52" s="1"/>
      <c r="AX52" s="1"/>
      <c r="AY52" s="3"/>
      <c r="AZ52" s="3"/>
      <c r="BA52" s="3"/>
      <c r="BB52" s="3"/>
      <c r="BC52" s="3"/>
      <c r="BD52" s="3"/>
      <c r="BE52" s="3"/>
      <c r="BF52" s="3"/>
      <c r="BG52" s="3"/>
      <c r="BH52" s="3"/>
      <c r="BI52" s="3"/>
      <c r="BJ52" s="3"/>
      <c r="BK52" s="3"/>
      <c r="BL52" s="3"/>
      <c r="BM52" s="3"/>
      <c r="BN52" s="3"/>
      <c r="BO52" s="3"/>
      <c r="BP52" s="3"/>
      <c r="BQ52" s="3"/>
      <c r="BR52" s="3"/>
      <c r="BS52" s="3"/>
      <c r="BU52" s="1"/>
      <c r="BV52" s="1"/>
      <c r="BW52" s="3"/>
      <c r="BX52" s="3"/>
      <c r="BY52" s="3"/>
      <c r="BZ52" s="3"/>
      <c r="CA52" s="3"/>
      <c r="CB52" s="3"/>
      <c r="CC52" s="3"/>
      <c r="CD52" s="3"/>
      <c r="CE52" s="3"/>
      <c r="CF52" s="3"/>
      <c r="CG52" s="3"/>
      <c r="CH52" s="3"/>
      <c r="CI52" s="3"/>
      <c r="CJ52" s="3"/>
      <c r="CK52" s="3"/>
      <c r="CL52" s="3"/>
      <c r="CM52" s="3"/>
      <c r="CN52" s="3"/>
      <c r="CO52" s="3"/>
      <c r="CP52" s="3"/>
      <c r="CQ52" s="3"/>
      <c r="CS52" s="1"/>
      <c r="CT52" s="1"/>
      <c r="CU52" s="3"/>
      <c r="CV52" s="3"/>
      <c r="CW52" s="3"/>
      <c r="CX52" s="3"/>
      <c r="CY52" s="3"/>
      <c r="CZ52" s="3"/>
      <c r="DA52" s="3"/>
      <c r="DB52" s="3"/>
      <c r="DC52" s="3"/>
      <c r="DD52" s="3"/>
      <c r="DE52" s="3"/>
      <c r="DF52" s="3"/>
      <c r="DG52" s="3"/>
      <c r="DH52" s="3"/>
      <c r="DI52" s="3"/>
      <c r="DJ52" s="3"/>
      <c r="DK52" s="3"/>
      <c r="DL52" s="3"/>
      <c r="DM52" s="3"/>
      <c r="DN52" s="3"/>
      <c r="DO52" s="3"/>
      <c r="DQ52" s="1"/>
      <c r="DR52" s="1"/>
      <c r="DS52" s="3"/>
      <c r="DT52" s="3"/>
      <c r="DU52" s="3"/>
      <c r="DV52" s="3"/>
      <c r="DW52" s="3"/>
      <c r="DX52" s="3"/>
      <c r="DY52" s="3"/>
      <c r="DZ52" s="3"/>
      <c r="EA52" s="1"/>
      <c r="EB52" s="1"/>
      <c r="EC52" s="1"/>
      <c r="ED52" s="1"/>
      <c r="EE52" s="1"/>
      <c r="EF52" s="1"/>
      <c r="EG52" s="1"/>
      <c r="EH52" s="1"/>
      <c r="EI52" s="1"/>
      <c r="EJ52" s="1"/>
      <c r="EK52" s="1"/>
      <c r="EL52" s="1"/>
      <c r="EM52" s="1"/>
      <c r="EO52" s="1"/>
      <c r="EP52" s="1"/>
      <c r="EQ52" s="3"/>
      <c r="ER52" s="3"/>
      <c r="ES52" s="3"/>
      <c r="ET52" s="3"/>
      <c r="EU52" s="3"/>
      <c r="EV52" s="3"/>
      <c r="EW52" s="3"/>
      <c r="EX52" s="3"/>
      <c r="EY52" s="3"/>
      <c r="EZ52" s="3"/>
      <c r="FA52" s="3"/>
      <c r="FB52" s="3"/>
      <c r="FC52" s="3"/>
      <c r="FD52" s="3"/>
      <c r="FE52" s="3"/>
      <c r="FF52" s="3"/>
      <c r="FG52" s="3"/>
      <c r="FH52" s="3"/>
      <c r="FI52" s="3"/>
      <c r="FJ52" s="3"/>
      <c r="FK52" s="3"/>
    </row>
    <row r="53" ht="14.5" spans="1:167">
      <c r="A53" s="14" t="s">
        <v>243</v>
      </c>
      <c r="B53" s="14"/>
      <c r="C53" s="3"/>
      <c r="D53" s="3"/>
      <c r="E53" s="3"/>
      <c r="F53" s="3"/>
      <c r="G53" s="3"/>
      <c r="H53" s="3"/>
      <c r="I53" s="3"/>
      <c r="J53" s="3"/>
      <c r="K53" s="3"/>
      <c r="L53" s="3"/>
      <c r="M53" s="3"/>
      <c r="N53" s="3"/>
      <c r="O53" s="3"/>
      <c r="P53" s="3"/>
      <c r="Q53" s="3"/>
      <c r="R53" s="3"/>
      <c r="S53" s="3"/>
      <c r="T53" s="3"/>
      <c r="U53" s="3"/>
      <c r="V53" s="3"/>
      <c r="W53" s="3"/>
      <c r="Y53" s="14" t="s">
        <v>243</v>
      </c>
      <c r="Z53" s="14"/>
      <c r="AA53" s="3"/>
      <c r="AB53" s="3"/>
      <c r="AC53" s="3"/>
      <c r="AD53" s="3"/>
      <c r="AE53" s="3"/>
      <c r="AF53" s="3"/>
      <c r="AG53" s="3"/>
      <c r="AH53" s="3"/>
      <c r="AI53" s="3"/>
      <c r="AJ53" s="3"/>
      <c r="AK53" s="3"/>
      <c r="AL53" s="3"/>
      <c r="AM53" s="3"/>
      <c r="AN53" s="3"/>
      <c r="AO53" s="3"/>
      <c r="AP53" s="3"/>
      <c r="AQ53" s="3"/>
      <c r="AR53" s="3"/>
      <c r="AS53" s="3"/>
      <c r="AT53" s="3"/>
      <c r="AU53" s="3"/>
      <c r="AW53" s="14" t="s">
        <v>243</v>
      </c>
      <c r="AX53" s="14"/>
      <c r="AY53" s="3"/>
      <c r="AZ53" s="3"/>
      <c r="BA53" s="3"/>
      <c r="BB53" s="3"/>
      <c r="BC53" s="3"/>
      <c r="BD53" s="3"/>
      <c r="BE53" s="3"/>
      <c r="BF53" s="3"/>
      <c r="BG53" s="3"/>
      <c r="BH53" s="3"/>
      <c r="BI53" s="3"/>
      <c r="BJ53" s="3"/>
      <c r="BK53" s="3"/>
      <c r="BL53" s="3"/>
      <c r="BM53" s="3"/>
      <c r="BN53" s="3"/>
      <c r="BO53" s="3"/>
      <c r="BP53" s="3"/>
      <c r="BQ53" s="3"/>
      <c r="BR53" s="3"/>
      <c r="BS53" s="3"/>
      <c r="BU53" s="14" t="s">
        <v>243</v>
      </c>
      <c r="BV53" s="14"/>
      <c r="BW53" s="3"/>
      <c r="BX53" s="3"/>
      <c r="BY53" s="3"/>
      <c r="BZ53" s="3"/>
      <c r="CA53" s="3"/>
      <c r="CB53" s="3"/>
      <c r="CC53" s="3"/>
      <c r="CD53" s="3"/>
      <c r="CE53" s="3"/>
      <c r="CF53" s="3"/>
      <c r="CG53" s="3"/>
      <c r="CH53" s="3"/>
      <c r="CI53" s="3"/>
      <c r="CJ53" s="3"/>
      <c r="CK53" s="3"/>
      <c r="CL53" s="3"/>
      <c r="CM53" s="3"/>
      <c r="CN53" s="3"/>
      <c r="CO53" s="3"/>
      <c r="CP53" s="3"/>
      <c r="CQ53" s="3"/>
      <c r="CS53" s="14" t="s">
        <v>243</v>
      </c>
      <c r="CT53" s="14"/>
      <c r="CU53" s="3"/>
      <c r="CV53" s="3"/>
      <c r="CW53" s="3"/>
      <c r="CX53" s="3"/>
      <c r="CY53" s="3"/>
      <c r="CZ53" s="3"/>
      <c r="DA53" s="3"/>
      <c r="DB53" s="3"/>
      <c r="DC53" s="3"/>
      <c r="DD53" s="3"/>
      <c r="DE53" s="3"/>
      <c r="DF53" s="3"/>
      <c r="DG53" s="3"/>
      <c r="DH53" s="3"/>
      <c r="DI53" s="3"/>
      <c r="DJ53" s="3"/>
      <c r="DK53" s="3"/>
      <c r="DL53" s="3"/>
      <c r="DM53" s="3"/>
      <c r="DN53" s="3"/>
      <c r="DO53" s="3"/>
      <c r="DQ53" s="14" t="s">
        <v>243</v>
      </c>
      <c r="DR53" s="14"/>
      <c r="DS53" s="3"/>
      <c r="DT53" s="3"/>
      <c r="DU53" s="3"/>
      <c r="DV53" s="3"/>
      <c r="DW53" s="3"/>
      <c r="DX53" s="3"/>
      <c r="DY53" s="3"/>
      <c r="DZ53" s="3"/>
      <c r="EA53" s="1"/>
      <c r="EB53" s="1"/>
      <c r="EC53" s="1"/>
      <c r="ED53" s="1"/>
      <c r="EE53" s="1"/>
      <c r="EF53" s="1"/>
      <c r="EG53" s="1"/>
      <c r="EH53" s="1"/>
      <c r="EI53" s="1"/>
      <c r="EJ53" s="1"/>
      <c r="EK53" s="1"/>
      <c r="EL53" s="1"/>
      <c r="EM53" s="1"/>
      <c r="EO53" s="14" t="s">
        <v>243</v>
      </c>
      <c r="EP53" s="14"/>
      <c r="EQ53" s="3"/>
      <c r="ER53" s="3"/>
      <c r="ES53" s="3"/>
      <c r="ET53" s="3"/>
      <c r="EU53" s="3"/>
      <c r="EV53" s="3"/>
      <c r="EW53" s="3"/>
      <c r="EX53" s="3"/>
      <c r="EY53" s="3"/>
      <c r="EZ53" s="3"/>
      <c r="FA53" s="3"/>
      <c r="FB53" s="3"/>
      <c r="FC53" s="3"/>
      <c r="FD53" s="3"/>
      <c r="FE53" s="3"/>
      <c r="FF53" s="3"/>
      <c r="FG53" s="3"/>
      <c r="FH53" s="3"/>
      <c r="FI53" s="3"/>
      <c r="FJ53" s="3"/>
      <c r="FK53" s="3"/>
    </row>
    <row r="54" ht="14.5" spans="1:167">
      <c r="A54" s="7" t="s">
        <v>244</v>
      </c>
      <c r="B54" s="7"/>
      <c r="C54" s="1"/>
      <c r="D54" s="1"/>
      <c r="E54" s="1"/>
      <c r="F54" s="1"/>
      <c r="G54" s="1"/>
      <c r="H54" s="1"/>
      <c r="I54" s="1"/>
      <c r="J54" s="1"/>
      <c r="K54" s="1"/>
      <c r="L54" s="1"/>
      <c r="M54" s="1"/>
      <c r="N54" s="1"/>
      <c r="O54" s="1"/>
      <c r="P54" s="1"/>
      <c r="Q54" s="1"/>
      <c r="R54" s="1"/>
      <c r="S54" s="1"/>
      <c r="T54" s="1"/>
      <c r="U54" s="1"/>
      <c r="V54" s="1"/>
      <c r="W54" s="1"/>
      <c r="Y54" s="7" t="s">
        <v>244</v>
      </c>
      <c r="Z54" s="7"/>
      <c r="AA54" s="1"/>
      <c r="AB54" s="1"/>
      <c r="AC54" s="1"/>
      <c r="AD54" s="1"/>
      <c r="AE54" s="1"/>
      <c r="AF54" s="1"/>
      <c r="AG54" s="1"/>
      <c r="AH54" s="1"/>
      <c r="AI54" s="1"/>
      <c r="AJ54" s="1"/>
      <c r="AK54" s="1"/>
      <c r="AL54" s="1"/>
      <c r="AM54" s="1"/>
      <c r="AN54" s="1"/>
      <c r="AO54" s="1"/>
      <c r="AP54" s="1"/>
      <c r="AQ54" s="1"/>
      <c r="AR54" s="1"/>
      <c r="AS54" s="1"/>
      <c r="AT54" s="1"/>
      <c r="AU54" s="1"/>
      <c r="AW54" s="7" t="s">
        <v>244</v>
      </c>
      <c r="AX54" s="7"/>
      <c r="AY54" s="1"/>
      <c r="AZ54" s="1"/>
      <c r="BA54" s="1"/>
      <c r="BB54" s="1"/>
      <c r="BC54" s="1"/>
      <c r="BD54" s="1"/>
      <c r="BE54" s="1"/>
      <c r="BF54" s="1"/>
      <c r="BG54" s="1"/>
      <c r="BH54" s="1"/>
      <c r="BI54" s="1"/>
      <c r="BJ54" s="1"/>
      <c r="BK54" s="1"/>
      <c r="BL54" s="1"/>
      <c r="BM54" s="1"/>
      <c r="BN54" s="1"/>
      <c r="BO54" s="1"/>
      <c r="BP54" s="1"/>
      <c r="BQ54" s="1"/>
      <c r="BR54" s="1"/>
      <c r="BS54" s="1"/>
      <c r="BU54" s="7" t="s">
        <v>244</v>
      </c>
      <c r="BV54" s="7"/>
      <c r="BW54" s="1"/>
      <c r="BX54" s="1"/>
      <c r="BY54" s="1"/>
      <c r="BZ54" s="1"/>
      <c r="CA54" s="1"/>
      <c r="CB54" s="1"/>
      <c r="CC54" s="1"/>
      <c r="CD54" s="1"/>
      <c r="CE54" s="1"/>
      <c r="CF54" s="1"/>
      <c r="CG54" s="1"/>
      <c r="CH54" s="1"/>
      <c r="CI54" s="1"/>
      <c r="CJ54" s="1"/>
      <c r="CK54" s="1"/>
      <c r="CL54" s="1"/>
      <c r="CM54" s="1"/>
      <c r="CN54" s="1"/>
      <c r="CO54" s="1"/>
      <c r="CP54" s="1"/>
      <c r="CQ54" s="1"/>
      <c r="CS54" s="7" t="s">
        <v>244</v>
      </c>
      <c r="CT54" s="7"/>
      <c r="CU54" s="1"/>
      <c r="CV54" s="1"/>
      <c r="CW54" s="1"/>
      <c r="CX54" s="1"/>
      <c r="CY54" s="1"/>
      <c r="CZ54" s="1"/>
      <c r="DA54" s="1"/>
      <c r="DB54" s="1"/>
      <c r="DC54" s="1"/>
      <c r="DD54" s="1"/>
      <c r="DE54" s="1"/>
      <c r="DF54" s="1"/>
      <c r="DG54" s="1"/>
      <c r="DH54" s="1"/>
      <c r="DI54" s="1"/>
      <c r="DJ54" s="1"/>
      <c r="DK54" s="1"/>
      <c r="DL54" s="1"/>
      <c r="DM54" s="1"/>
      <c r="DN54" s="1"/>
      <c r="DO54" s="1"/>
      <c r="DQ54" s="7" t="s">
        <v>244</v>
      </c>
      <c r="DR54" s="7"/>
      <c r="DS54" s="1"/>
      <c r="DT54" s="1"/>
      <c r="DU54" s="1"/>
      <c r="DV54" s="1"/>
      <c r="DW54" s="1"/>
      <c r="DX54" s="1"/>
      <c r="DY54" s="1"/>
      <c r="DZ54" s="1"/>
      <c r="EA54" s="1"/>
      <c r="EB54" s="1"/>
      <c r="EC54" s="1"/>
      <c r="ED54" s="1"/>
      <c r="EE54" s="1"/>
      <c r="EF54" s="1"/>
      <c r="EG54" s="1"/>
      <c r="EH54" s="1"/>
      <c r="EI54" s="1"/>
      <c r="EJ54" s="1"/>
      <c r="EK54" s="1"/>
      <c r="EL54" s="1"/>
      <c r="EM54" s="1"/>
      <c r="EO54" s="7" t="s">
        <v>244</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row r="71" ht="14.5" spans="1:167">
      <c r="A71" s="1"/>
      <c r="B71" s="1"/>
      <c r="C71" s="1"/>
      <c r="D71" s="1"/>
      <c r="E71" s="1"/>
      <c r="F71" s="1"/>
      <c r="G71" s="1"/>
      <c r="H71" s="1"/>
      <c r="I71" s="1"/>
      <c r="J71" s="1"/>
      <c r="K71" s="1"/>
      <c r="L71" s="1"/>
      <c r="M71" s="1"/>
      <c r="N71" s="1"/>
      <c r="O71" s="1"/>
      <c r="P71" s="1"/>
      <c r="Q71" s="1"/>
      <c r="R71" s="1"/>
      <c r="S71" s="1"/>
      <c r="T71" s="1"/>
      <c r="U71" s="1"/>
      <c r="V71" s="1"/>
      <c r="W71" s="1"/>
      <c r="Y71" s="1"/>
      <c r="Z71" s="1"/>
      <c r="AA71" s="1"/>
      <c r="AB71" s="1"/>
      <c r="AC71" s="1"/>
      <c r="AD71" s="1"/>
      <c r="AE71" s="1"/>
      <c r="AF71" s="1"/>
      <c r="AG71" s="1"/>
      <c r="AH71" s="1"/>
      <c r="AI71" s="1"/>
      <c r="AJ71" s="1"/>
      <c r="AK71" s="1"/>
      <c r="AL71" s="1"/>
      <c r="AM71" s="1"/>
      <c r="AN71" s="1"/>
      <c r="AO71" s="1"/>
      <c r="AP71" s="1"/>
      <c r="AQ71" s="1"/>
      <c r="AR71" s="1"/>
      <c r="AS71" s="1"/>
      <c r="AT71" s="1"/>
      <c r="AU71" s="1"/>
      <c r="AW71" s="1"/>
      <c r="AX71" s="1"/>
      <c r="AY71" s="1"/>
      <c r="AZ71" s="1"/>
      <c r="BA71" s="1"/>
      <c r="BB71" s="1"/>
      <c r="BC71" s="1"/>
      <c r="BD71" s="1"/>
      <c r="BE71" s="1"/>
      <c r="BF71" s="1"/>
      <c r="BG71" s="1"/>
      <c r="BH71" s="1"/>
      <c r="BI71" s="1"/>
      <c r="BJ71" s="1"/>
      <c r="BK71" s="1"/>
      <c r="BL71" s="1"/>
      <c r="BM71" s="1"/>
      <c r="BN71" s="1"/>
      <c r="BO71" s="1"/>
      <c r="BP71" s="1"/>
      <c r="BQ71" s="1"/>
      <c r="BR71" s="1"/>
      <c r="BS71" s="1"/>
      <c r="BU71" s="1"/>
      <c r="BV71" s="1"/>
      <c r="BW71" s="1"/>
      <c r="BX71" s="1"/>
      <c r="BY71" s="1"/>
      <c r="BZ71" s="1"/>
      <c r="CA71" s="1"/>
      <c r="CB71" s="1"/>
      <c r="CC71" s="1"/>
      <c r="CD71" s="1"/>
      <c r="CE71" s="1"/>
      <c r="CF71" s="1"/>
      <c r="CG71" s="1"/>
      <c r="CH71" s="1"/>
      <c r="CI71" s="1"/>
      <c r="CJ71" s="1"/>
      <c r="CK71" s="1"/>
      <c r="CL71" s="1"/>
      <c r="CM71" s="1"/>
      <c r="CN71" s="1"/>
      <c r="CO71" s="1"/>
      <c r="CP71" s="1"/>
      <c r="CQ71" s="1"/>
      <c r="CS71" s="1"/>
      <c r="CT71" s="1"/>
      <c r="CU71" s="1"/>
      <c r="CV71" s="1"/>
      <c r="CW71" s="1"/>
      <c r="CX71" s="1"/>
      <c r="CY71" s="1"/>
      <c r="CZ71" s="1"/>
      <c r="DA71" s="1"/>
      <c r="DB71" s="1"/>
      <c r="DC71" s="1"/>
      <c r="DD71" s="1"/>
      <c r="DE71" s="1"/>
      <c r="DF71" s="1"/>
      <c r="DG71" s="1"/>
      <c r="DH71" s="1"/>
      <c r="DI71" s="1"/>
      <c r="DJ71" s="1"/>
      <c r="DK71" s="1"/>
      <c r="DL71" s="1"/>
      <c r="DM71" s="1"/>
      <c r="DN71" s="1"/>
      <c r="DO71" s="1"/>
      <c r="DQ71" s="1"/>
      <c r="DR71" s="1"/>
      <c r="DS71" s="1"/>
      <c r="DT71" s="1"/>
      <c r="DU71" s="1"/>
      <c r="DV71" s="1"/>
      <c r="DW71" s="1"/>
      <c r="DX71" s="1"/>
      <c r="DY71" s="1"/>
      <c r="DZ71" s="1"/>
      <c r="EA71" s="1"/>
      <c r="EB71" s="1"/>
      <c r="EC71" s="1"/>
      <c r="ED71" s="1"/>
      <c r="EE71" s="1"/>
      <c r="EF71" s="1"/>
      <c r="EG71" s="1"/>
      <c r="EH71" s="1"/>
      <c r="EI71" s="1"/>
      <c r="EJ71" s="1"/>
      <c r="EK71" s="1"/>
      <c r="EL71" s="1"/>
      <c r="EM71" s="1"/>
      <c r="EO71" s="1"/>
      <c r="EP71" s="1"/>
      <c r="EQ71" s="1"/>
      <c r="ER71" s="1"/>
      <c r="ES71" s="1"/>
      <c r="ET71" s="1"/>
      <c r="EU71" s="1"/>
      <c r="EV71" s="1"/>
      <c r="EW71" s="1"/>
      <c r="EX71" s="1"/>
      <c r="EY71" s="1"/>
      <c r="EZ71" s="1"/>
      <c r="FA71" s="1"/>
      <c r="FB71" s="1"/>
      <c r="FC71" s="1"/>
      <c r="FD71" s="1"/>
      <c r="FE71" s="1"/>
      <c r="FF71" s="1"/>
      <c r="FG71" s="1"/>
      <c r="FH71" s="1"/>
      <c r="FI71" s="1"/>
      <c r="FJ71" s="1"/>
      <c r="FK71" s="1"/>
    </row>
  </sheetData>
  <mergeCells count="245">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 ref="A71:B71"/>
    <mergeCell ref="Y71:Z71"/>
    <mergeCell ref="AW71:AX71"/>
    <mergeCell ref="BU71:BV71"/>
    <mergeCell ref="CS71:CT71"/>
    <mergeCell ref="DQ71:DR71"/>
    <mergeCell ref="EO71:EP71"/>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B7" workbookViewId="0">
      <selection activeCell="AV11" sqref="AV11"/>
    </sheetView>
  </sheetViews>
  <sheetFormatPr defaultColWidth="9" defaultRowHeight="12.5"/>
  <cols>
    <col min="2" max="2" width="49.2727272727273" customWidth="1"/>
    <col min="4" max="22" width="9" hidden="1" customWidth="1"/>
    <col min="26" max="26" width="49.2727272727273" customWidth="1"/>
    <col min="28" max="46" width="9" hidden="1" customWidth="1"/>
    <col min="50" max="50" width="49.2727272727273" customWidth="1"/>
    <col min="52" max="70" width="9" hidden="1" customWidth="1"/>
    <col min="76" max="94" width="9" hidden="1" customWidth="1"/>
    <col min="98" max="98" width="44.8181818181818" customWidth="1"/>
    <col min="100" max="118" width="9" hidden="1"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216</v>
      </c>
      <c r="B5" s="2"/>
      <c r="C5" s="1"/>
      <c r="D5" s="1"/>
      <c r="E5" s="1"/>
      <c r="F5" s="1"/>
      <c r="G5" s="1"/>
      <c r="H5" s="1"/>
      <c r="I5" s="1"/>
      <c r="J5" s="3"/>
      <c r="K5" s="1"/>
      <c r="L5" s="3"/>
      <c r="M5" s="3"/>
      <c r="N5" s="3"/>
      <c r="O5" s="3"/>
      <c r="P5" s="1"/>
      <c r="Q5" s="3"/>
      <c r="R5" s="3"/>
      <c r="S5" s="3"/>
      <c r="T5" s="3"/>
      <c r="U5" s="3"/>
      <c r="V5" s="3"/>
      <c r="W5" s="3"/>
      <c r="Y5" s="2" t="s">
        <v>216</v>
      </c>
      <c r="Z5" s="2"/>
      <c r="AA5" s="1"/>
      <c r="AB5" s="1"/>
      <c r="AC5" s="1"/>
      <c r="AD5" s="1"/>
      <c r="AE5" s="1"/>
      <c r="AF5" s="1"/>
      <c r="AG5" s="1"/>
      <c r="AH5" s="3"/>
      <c r="AI5" s="1"/>
      <c r="AJ5" s="3"/>
      <c r="AK5" s="3"/>
      <c r="AL5" s="3"/>
      <c r="AM5" s="3"/>
      <c r="AN5" s="1"/>
      <c r="AO5" s="3"/>
      <c r="AP5" s="3"/>
      <c r="AQ5" s="3"/>
      <c r="AR5" s="3"/>
      <c r="AS5" s="3"/>
      <c r="AT5" s="3"/>
      <c r="AU5" s="3"/>
      <c r="AW5" s="2" t="s">
        <v>216</v>
      </c>
      <c r="AX5" s="2"/>
      <c r="AY5" s="1"/>
      <c r="AZ5" s="1"/>
      <c r="BA5" s="1"/>
      <c r="BB5" s="1"/>
      <c r="BC5" s="1"/>
      <c r="BD5" s="1"/>
      <c r="BE5" s="1"/>
      <c r="BF5" s="3"/>
      <c r="BG5" s="1"/>
      <c r="BH5" s="3"/>
      <c r="BI5" s="3"/>
      <c r="BJ5" s="3"/>
      <c r="BK5" s="3"/>
      <c r="BL5" s="1"/>
      <c r="BM5" s="3"/>
      <c r="BN5" s="3"/>
      <c r="BO5" s="3"/>
      <c r="BP5" s="3"/>
      <c r="BQ5" s="3"/>
      <c r="BR5" s="3"/>
      <c r="BS5" s="3"/>
      <c r="BU5" s="2" t="s">
        <v>216</v>
      </c>
      <c r="BV5" s="2"/>
      <c r="BW5" s="1"/>
      <c r="BX5" s="1"/>
      <c r="BY5" s="1"/>
      <c r="BZ5" s="1"/>
      <c r="CA5" s="1"/>
      <c r="CB5" s="1"/>
      <c r="CC5" s="1"/>
      <c r="CD5" s="3"/>
      <c r="CE5" s="1"/>
      <c r="CF5" s="3"/>
      <c r="CG5" s="3"/>
      <c r="CH5" s="3"/>
      <c r="CI5" s="3"/>
      <c r="CJ5" s="1"/>
      <c r="CK5" s="3"/>
      <c r="CL5" s="3"/>
      <c r="CM5" s="3"/>
      <c r="CN5" s="3"/>
      <c r="CO5" s="3"/>
      <c r="CP5" s="3"/>
      <c r="CQ5" s="3"/>
      <c r="CS5" s="2" t="s">
        <v>216</v>
      </c>
      <c r="CT5" s="2"/>
      <c r="CU5" s="1"/>
      <c r="CV5" s="1"/>
      <c r="CW5" s="1"/>
      <c r="CX5" s="1"/>
      <c r="CY5" s="1"/>
      <c r="CZ5" s="1"/>
      <c r="DA5" s="1"/>
      <c r="DB5" s="3"/>
      <c r="DC5" s="1"/>
      <c r="DD5" s="3"/>
      <c r="DE5" s="3"/>
      <c r="DF5" s="3"/>
      <c r="DG5" s="3"/>
      <c r="DH5" s="1"/>
      <c r="DI5" s="3"/>
      <c r="DJ5" s="3"/>
      <c r="DK5" s="3"/>
      <c r="DL5" s="3"/>
      <c r="DM5" s="3"/>
      <c r="DN5" s="3"/>
      <c r="DO5" s="3"/>
      <c r="DQ5" s="2" t="s">
        <v>216</v>
      </c>
      <c r="DR5" s="2"/>
      <c r="DS5" s="1"/>
      <c r="DT5" s="1"/>
      <c r="DU5" s="1"/>
      <c r="DV5" s="1"/>
      <c r="DW5" s="1"/>
      <c r="DX5" s="1"/>
      <c r="DY5" s="1"/>
      <c r="DZ5" s="3"/>
      <c r="EA5" s="1"/>
      <c r="EB5" s="1"/>
      <c r="EC5" s="1"/>
      <c r="ED5" s="1"/>
      <c r="EE5" s="1"/>
      <c r="EF5" s="1"/>
      <c r="EG5" s="1"/>
      <c r="EH5" s="1"/>
      <c r="EI5" s="1"/>
      <c r="EJ5" s="1"/>
      <c r="EK5" s="1"/>
      <c r="EL5" s="1"/>
      <c r="EM5" s="1"/>
      <c r="EO5" s="2" t="s">
        <v>216</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217</v>
      </c>
      <c r="B7" s="4"/>
      <c r="C7" s="1"/>
      <c r="D7" s="1"/>
      <c r="E7" s="1"/>
      <c r="F7" s="1"/>
      <c r="G7" s="1"/>
      <c r="H7" s="1"/>
      <c r="I7" s="1"/>
      <c r="J7" s="1"/>
      <c r="K7" s="1"/>
      <c r="L7" s="1"/>
      <c r="M7" s="1"/>
      <c r="N7" s="1"/>
      <c r="O7" s="1"/>
      <c r="P7" s="1"/>
      <c r="Q7" s="1"/>
      <c r="R7" s="1"/>
      <c r="S7" s="1"/>
      <c r="T7" s="1"/>
      <c r="U7" s="1"/>
      <c r="V7" s="1"/>
      <c r="W7" s="1"/>
      <c r="Y7" s="4" t="s">
        <v>218</v>
      </c>
      <c r="Z7" s="4"/>
      <c r="AA7" s="1"/>
      <c r="AB7" s="1"/>
      <c r="AC7" s="1"/>
      <c r="AD7" s="1"/>
      <c r="AE7" s="1"/>
      <c r="AF7" s="1"/>
      <c r="AG7" s="1"/>
      <c r="AH7" s="1"/>
      <c r="AI7" s="1"/>
      <c r="AJ7" s="1"/>
      <c r="AK7" s="1"/>
      <c r="AL7" s="1"/>
      <c r="AM7" s="1"/>
      <c r="AN7" s="1"/>
      <c r="AO7" s="1"/>
      <c r="AP7" s="1"/>
      <c r="AQ7" s="1"/>
      <c r="AR7" s="1"/>
      <c r="AS7" s="1"/>
      <c r="AT7" s="1"/>
      <c r="AU7" s="1"/>
      <c r="AW7" s="4" t="s">
        <v>219</v>
      </c>
      <c r="AX7" s="4"/>
      <c r="AY7" s="1"/>
      <c r="AZ7" s="1"/>
      <c r="BA7" s="1"/>
      <c r="BB7" s="1"/>
      <c r="BC7" s="1"/>
      <c r="BD7" s="1"/>
      <c r="BE7" s="1"/>
      <c r="BF7" s="1"/>
      <c r="BG7" s="1"/>
      <c r="BH7" s="1"/>
      <c r="BI7" s="1"/>
      <c r="BJ7" s="1"/>
      <c r="BK7" s="1"/>
      <c r="BL7" s="1"/>
      <c r="BM7" s="1"/>
      <c r="BN7" s="1"/>
      <c r="BO7" s="1"/>
      <c r="BP7" s="1"/>
      <c r="BQ7" s="1"/>
      <c r="BR7" s="1"/>
      <c r="BS7" s="1"/>
      <c r="BU7" s="4" t="s">
        <v>220</v>
      </c>
      <c r="BV7" s="4"/>
      <c r="BW7" s="1"/>
      <c r="BX7" s="1"/>
      <c r="BY7" s="1"/>
      <c r="BZ7" s="1"/>
      <c r="CA7" s="1"/>
      <c r="CB7" s="1"/>
      <c r="CC7" s="1"/>
      <c r="CD7" s="1"/>
      <c r="CE7" s="1"/>
      <c r="CF7" s="1"/>
      <c r="CG7" s="1"/>
      <c r="CH7" s="1"/>
      <c r="CI7" s="1"/>
      <c r="CJ7" s="1"/>
      <c r="CK7" s="1"/>
      <c r="CL7" s="1"/>
      <c r="CM7" s="1"/>
      <c r="CN7" s="1"/>
      <c r="CO7" s="1"/>
      <c r="CP7" s="1"/>
      <c r="CQ7" s="1"/>
      <c r="CS7" s="4" t="s">
        <v>221</v>
      </c>
      <c r="CT7" s="4"/>
      <c r="CU7" s="1"/>
      <c r="CV7" s="1"/>
      <c r="CW7" s="1"/>
      <c r="CX7" s="1"/>
      <c r="CY7" s="1"/>
      <c r="CZ7" s="1"/>
      <c r="DA7" s="1"/>
      <c r="DB7" s="1"/>
      <c r="DC7" s="1"/>
      <c r="DD7" s="1"/>
      <c r="DE7" s="1"/>
      <c r="DF7" s="1"/>
      <c r="DG7" s="1"/>
      <c r="DH7" s="1"/>
      <c r="DI7" s="1"/>
      <c r="DJ7" s="1"/>
      <c r="DK7" s="1"/>
      <c r="DL7" s="1"/>
      <c r="DM7" s="1"/>
      <c r="DN7" s="1"/>
      <c r="DO7" s="1"/>
      <c r="DQ7" s="4" t="s">
        <v>222</v>
      </c>
      <c r="DR7" s="4"/>
      <c r="DS7" s="1"/>
      <c r="DT7" s="1"/>
      <c r="DU7" s="1"/>
      <c r="DV7" s="1"/>
      <c r="DW7" s="1"/>
      <c r="DX7" s="1"/>
      <c r="DY7" s="1"/>
      <c r="DZ7" s="1"/>
      <c r="EA7" s="1"/>
      <c r="EB7" s="1"/>
      <c r="EC7" s="1"/>
      <c r="ED7" s="1"/>
      <c r="EE7" s="1"/>
      <c r="EF7" s="1"/>
      <c r="EG7" s="1"/>
      <c r="EH7" s="1"/>
      <c r="EI7" s="1"/>
      <c r="EJ7" s="1"/>
      <c r="EK7" s="1"/>
      <c r="EL7" s="1"/>
      <c r="EM7" s="1"/>
      <c r="EO7" s="4" t="s">
        <v>223</v>
      </c>
      <c r="EP7" s="4"/>
      <c r="EQ7" s="1"/>
      <c r="ER7" s="1"/>
      <c r="ES7" s="1"/>
      <c r="ET7" s="1"/>
      <c r="EU7" s="1"/>
      <c r="EV7" s="1"/>
      <c r="EW7" s="1"/>
      <c r="EX7" s="1"/>
      <c r="EY7" s="1"/>
      <c r="EZ7" s="1"/>
      <c r="FA7" s="1"/>
      <c r="FB7" s="1"/>
      <c r="FC7" s="1"/>
      <c r="FD7" s="1"/>
      <c r="FE7" s="1"/>
      <c r="FF7" s="1"/>
      <c r="FG7" s="1"/>
      <c r="FH7" s="1"/>
      <c r="FI7" s="1"/>
      <c r="FJ7" s="1"/>
      <c r="FK7" s="1"/>
    </row>
    <row r="8" ht="15.5" spans="1:167">
      <c r="A8" s="4" t="s">
        <v>278</v>
      </c>
      <c r="B8" s="4"/>
      <c r="C8" s="1"/>
      <c r="D8" s="1"/>
      <c r="E8" s="1"/>
      <c r="F8" s="1"/>
      <c r="G8" s="1"/>
      <c r="H8" s="1"/>
      <c r="I8" s="1"/>
      <c r="J8" s="1"/>
      <c r="K8" s="1"/>
      <c r="L8" s="1"/>
      <c r="M8" s="1"/>
      <c r="N8" s="1"/>
      <c r="O8" s="1"/>
      <c r="P8" s="1"/>
      <c r="Q8" s="1"/>
      <c r="R8" s="1"/>
      <c r="S8" s="1"/>
      <c r="T8" s="1"/>
      <c r="U8" s="1"/>
      <c r="V8" s="1"/>
      <c r="W8" s="1"/>
      <c r="Y8" s="4" t="s">
        <v>278</v>
      </c>
      <c r="Z8" s="4"/>
      <c r="AA8" s="1"/>
      <c r="AB8" s="1"/>
      <c r="AC8" s="1"/>
      <c r="AD8" s="1"/>
      <c r="AE8" s="1"/>
      <c r="AF8" s="1"/>
      <c r="AG8" s="1"/>
      <c r="AH8" s="1"/>
      <c r="AI8" s="1"/>
      <c r="AJ8" s="1"/>
      <c r="AK8" s="1"/>
      <c r="AL8" s="1"/>
      <c r="AM8" s="1"/>
      <c r="AN8" s="1"/>
      <c r="AO8" s="1"/>
      <c r="AP8" s="1"/>
      <c r="AQ8" s="1"/>
      <c r="AR8" s="1"/>
      <c r="AS8" s="1"/>
      <c r="AT8" s="1"/>
      <c r="AU8" s="1"/>
      <c r="AW8" s="4" t="s">
        <v>278</v>
      </c>
      <c r="AX8" s="4"/>
      <c r="AY8" s="1"/>
      <c r="AZ8" s="1"/>
      <c r="BA8" s="1"/>
      <c r="BB8" s="1"/>
      <c r="BC8" s="1"/>
      <c r="BD8" s="1"/>
      <c r="BE8" s="1"/>
      <c r="BF8" s="1"/>
      <c r="BG8" s="1"/>
      <c r="BH8" s="1"/>
      <c r="BI8" s="1"/>
      <c r="BJ8" s="1"/>
      <c r="BK8" s="1"/>
      <c r="BL8" s="1"/>
      <c r="BM8" s="1"/>
      <c r="BN8" s="1"/>
      <c r="BO8" s="1"/>
      <c r="BP8" s="1"/>
      <c r="BQ8" s="1"/>
      <c r="BR8" s="1"/>
      <c r="BS8" s="1"/>
      <c r="BU8" s="4" t="s">
        <v>278</v>
      </c>
      <c r="BV8" s="4"/>
      <c r="BW8" s="1"/>
      <c r="BX8" s="1"/>
      <c r="BY8" s="1"/>
      <c r="BZ8" s="1"/>
      <c r="CA8" s="1"/>
      <c r="CB8" s="1"/>
      <c r="CC8" s="1"/>
      <c r="CD8" s="1"/>
      <c r="CE8" s="1"/>
      <c r="CF8" s="1"/>
      <c r="CG8" s="1"/>
      <c r="CH8" s="1"/>
      <c r="CI8" s="1"/>
      <c r="CJ8" s="1"/>
      <c r="CK8" s="1"/>
      <c r="CL8" s="1"/>
      <c r="CM8" s="1"/>
      <c r="CN8" s="1"/>
      <c r="CO8" s="1"/>
      <c r="CP8" s="1"/>
      <c r="CQ8" s="1"/>
      <c r="CS8" s="4" t="s">
        <v>278</v>
      </c>
      <c r="CT8" s="4"/>
      <c r="CU8" s="1"/>
      <c r="CV8" s="1"/>
      <c r="CW8" s="1"/>
      <c r="CX8" s="1"/>
      <c r="CY8" s="1"/>
      <c r="CZ8" s="1"/>
      <c r="DA8" s="1"/>
      <c r="DB8" s="1"/>
      <c r="DC8" s="1"/>
      <c r="DD8" s="1"/>
      <c r="DE8" s="1"/>
      <c r="DF8" s="1"/>
      <c r="DG8" s="1"/>
      <c r="DH8" s="1"/>
      <c r="DI8" s="1"/>
      <c r="DJ8" s="1"/>
      <c r="DK8" s="1"/>
      <c r="DL8" s="1"/>
      <c r="DM8" s="1"/>
      <c r="DN8" s="1"/>
      <c r="DO8" s="1"/>
      <c r="DQ8" s="4" t="s">
        <v>278</v>
      </c>
      <c r="DR8" s="4"/>
      <c r="DS8" s="1"/>
      <c r="DT8" s="1"/>
      <c r="DU8" s="1"/>
      <c r="DV8" s="1"/>
      <c r="DW8" s="1"/>
      <c r="DX8" s="1"/>
      <c r="DY8" s="1"/>
      <c r="DZ8" s="1"/>
      <c r="EA8" s="1"/>
      <c r="EB8" s="1"/>
      <c r="EC8" s="1"/>
      <c r="ED8" s="1"/>
      <c r="EE8" s="1"/>
      <c r="EF8" s="1"/>
      <c r="EG8" s="1"/>
      <c r="EH8" s="1"/>
      <c r="EI8" s="1"/>
      <c r="EJ8" s="1"/>
      <c r="EK8" s="1"/>
      <c r="EL8" s="1"/>
      <c r="EM8" s="1"/>
      <c r="EO8" s="4" t="s">
        <v>278</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279</v>
      </c>
      <c r="C13" s="5">
        <v>63.2</v>
      </c>
      <c r="D13" s="5">
        <v>77</v>
      </c>
      <c r="E13" s="5">
        <v>75.7</v>
      </c>
      <c r="F13" s="5">
        <v>72.9</v>
      </c>
      <c r="G13" s="5">
        <v>72.5</v>
      </c>
      <c r="H13" s="5">
        <v>73</v>
      </c>
      <c r="I13" s="5">
        <v>74.5</v>
      </c>
      <c r="J13" s="5">
        <v>74.6</v>
      </c>
      <c r="K13" s="5">
        <v>73.9</v>
      </c>
      <c r="L13" s="5">
        <v>75.5</v>
      </c>
      <c r="M13" s="5">
        <v>79.7</v>
      </c>
      <c r="N13" s="5">
        <v>73.8</v>
      </c>
      <c r="O13" s="5">
        <v>76</v>
      </c>
      <c r="P13" s="5">
        <v>71.1</v>
      </c>
      <c r="Q13" s="5">
        <v>58.9</v>
      </c>
      <c r="R13" s="5">
        <v>57.3</v>
      </c>
      <c r="S13" s="5">
        <v>62.6</v>
      </c>
      <c r="T13" s="5">
        <v>62.5</v>
      </c>
      <c r="U13" s="5">
        <v>53.2</v>
      </c>
      <c r="V13" s="5">
        <v>59.9</v>
      </c>
      <c r="W13" s="5">
        <v>49.7</v>
      </c>
      <c r="Y13" s="8"/>
      <c r="Z13" s="9" t="s">
        <v>279</v>
      </c>
      <c r="AA13" s="5">
        <v>62.4</v>
      </c>
      <c r="AB13" s="5">
        <v>61.8</v>
      </c>
      <c r="AC13" s="5">
        <v>55.5</v>
      </c>
      <c r="AD13" s="5">
        <v>55.5</v>
      </c>
      <c r="AE13" s="5">
        <v>67.1</v>
      </c>
      <c r="AF13" s="5">
        <v>64.3</v>
      </c>
      <c r="AG13" s="5">
        <v>68.9</v>
      </c>
      <c r="AH13" s="5">
        <v>70.3</v>
      </c>
      <c r="AI13" s="5">
        <v>66.3</v>
      </c>
      <c r="AJ13" s="5">
        <v>66.5</v>
      </c>
      <c r="AK13" s="5">
        <v>50</v>
      </c>
      <c r="AL13" s="5">
        <v>43.9</v>
      </c>
      <c r="AM13" s="5">
        <v>41.3</v>
      </c>
      <c r="AN13" s="5">
        <v>38.7</v>
      </c>
      <c r="AO13" s="5">
        <v>37.4</v>
      </c>
      <c r="AP13" s="5">
        <v>39.9</v>
      </c>
      <c r="AQ13" s="5">
        <v>35.9</v>
      </c>
      <c r="AR13" s="5">
        <v>30.2</v>
      </c>
      <c r="AS13" s="5">
        <v>38.3</v>
      </c>
      <c r="AT13" s="5">
        <v>34.7</v>
      </c>
      <c r="AU13" s="5">
        <v>35.4</v>
      </c>
      <c r="AW13" s="8"/>
      <c r="AX13" s="9" t="s">
        <v>279</v>
      </c>
      <c r="AY13" s="5">
        <v>123.5</v>
      </c>
      <c r="AZ13" s="5">
        <v>126.1</v>
      </c>
      <c r="BA13" s="5">
        <v>142.3</v>
      </c>
      <c r="BB13" s="5">
        <v>140.9</v>
      </c>
      <c r="BC13" s="5">
        <v>134.8</v>
      </c>
      <c r="BD13" s="5">
        <v>127.9</v>
      </c>
      <c r="BE13" s="5">
        <v>127.9</v>
      </c>
      <c r="BF13" s="5">
        <v>133.7</v>
      </c>
      <c r="BG13" s="5">
        <v>132.1</v>
      </c>
      <c r="BH13" s="5">
        <v>122.3</v>
      </c>
      <c r="BI13" s="5">
        <v>124.8</v>
      </c>
      <c r="BJ13" s="5">
        <v>120.6</v>
      </c>
      <c r="BK13" s="5">
        <v>119.2</v>
      </c>
      <c r="BL13" s="5">
        <v>104.7</v>
      </c>
      <c r="BM13" s="5">
        <v>106.5</v>
      </c>
      <c r="BN13" s="5">
        <v>97.5</v>
      </c>
      <c r="BO13" s="5">
        <v>94.2</v>
      </c>
      <c r="BP13" s="5">
        <v>61.7</v>
      </c>
      <c r="BQ13" s="5">
        <v>69.2</v>
      </c>
      <c r="BR13" s="5">
        <v>74</v>
      </c>
      <c r="BS13" s="5">
        <v>67.6</v>
      </c>
      <c r="BU13" s="8"/>
      <c r="BV13" s="9" t="s">
        <v>279</v>
      </c>
      <c r="BW13" s="5">
        <v>0</v>
      </c>
      <c r="BX13" s="5">
        <v>0</v>
      </c>
      <c r="BY13" s="5">
        <v>0</v>
      </c>
      <c r="BZ13" s="5">
        <v>0</v>
      </c>
      <c r="CA13" s="5">
        <v>0</v>
      </c>
      <c r="CB13" s="5">
        <v>0</v>
      </c>
      <c r="CC13" s="5">
        <v>0</v>
      </c>
      <c r="CD13" s="5">
        <v>0</v>
      </c>
      <c r="CE13" s="5">
        <v>0</v>
      </c>
      <c r="CF13" s="5">
        <v>0</v>
      </c>
      <c r="CG13" s="5">
        <v>0</v>
      </c>
      <c r="CH13" s="5">
        <v>0</v>
      </c>
      <c r="CI13" s="5">
        <v>0</v>
      </c>
      <c r="CJ13" s="5">
        <v>0</v>
      </c>
      <c r="CK13" s="5">
        <v>0</v>
      </c>
      <c r="CL13" s="5">
        <v>0</v>
      </c>
      <c r="CM13" s="5">
        <v>0</v>
      </c>
      <c r="CN13" s="5">
        <v>0</v>
      </c>
      <c r="CO13" s="5">
        <v>0</v>
      </c>
      <c r="CP13" s="5">
        <v>0</v>
      </c>
      <c r="CQ13" s="5">
        <v>0</v>
      </c>
      <c r="CS13" s="8"/>
      <c r="CT13" s="9" t="s">
        <v>279</v>
      </c>
      <c r="CU13" s="5">
        <v>26.8</v>
      </c>
      <c r="CV13" s="5">
        <v>29.6</v>
      </c>
      <c r="CW13" s="5">
        <v>30.3</v>
      </c>
      <c r="CX13" s="5">
        <v>32.9</v>
      </c>
      <c r="CY13" s="5">
        <v>36</v>
      </c>
      <c r="CZ13" s="5">
        <v>29.9</v>
      </c>
      <c r="DA13" s="5">
        <v>32</v>
      </c>
      <c r="DB13" s="5">
        <v>31.6</v>
      </c>
      <c r="DC13" s="5">
        <v>23.5</v>
      </c>
      <c r="DD13" s="5">
        <v>25.5</v>
      </c>
      <c r="DE13" s="5">
        <v>26.9</v>
      </c>
      <c r="DF13" s="5">
        <v>26.4</v>
      </c>
      <c r="DG13" s="5">
        <v>28.9</v>
      </c>
      <c r="DH13" s="5">
        <v>23.2</v>
      </c>
      <c r="DI13" s="5">
        <v>23.2</v>
      </c>
      <c r="DJ13" s="5">
        <v>24.9</v>
      </c>
      <c r="DK13" s="5">
        <v>24.6</v>
      </c>
      <c r="DL13" s="5">
        <v>25</v>
      </c>
      <c r="DM13" s="5">
        <v>22.9</v>
      </c>
      <c r="DN13" s="5">
        <v>23.3</v>
      </c>
      <c r="DO13" s="5">
        <v>22.2</v>
      </c>
      <c r="DQ13" s="8"/>
      <c r="DR13" s="9" t="s">
        <v>279</v>
      </c>
      <c r="DS13" s="5">
        <v>74.8</v>
      </c>
      <c r="DT13" s="5">
        <v>75.7</v>
      </c>
      <c r="DU13" s="5">
        <v>89.6</v>
      </c>
      <c r="DV13" s="5">
        <v>74.1</v>
      </c>
      <c r="DW13" s="5">
        <v>88.1</v>
      </c>
      <c r="DX13" s="5">
        <v>73.6</v>
      </c>
      <c r="DY13" s="5">
        <v>74.8</v>
      </c>
      <c r="DZ13" s="5">
        <v>76.8</v>
      </c>
      <c r="EA13" s="5">
        <v>61.4</v>
      </c>
      <c r="EB13" s="5">
        <v>59</v>
      </c>
      <c r="EC13" s="5">
        <v>76.1</v>
      </c>
      <c r="ED13" s="5">
        <v>76.8</v>
      </c>
      <c r="EE13" s="5">
        <v>78.4</v>
      </c>
      <c r="EF13" s="5">
        <v>80.5</v>
      </c>
      <c r="EG13" s="5">
        <v>92.8</v>
      </c>
      <c r="EH13" s="5">
        <v>92.8</v>
      </c>
      <c r="EI13" s="5">
        <v>93.2</v>
      </c>
      <c r="EJ13" s="5">
        <v>93.3</v>
      </c>
      <c r="EK13" s="5">
        <v>96</v>
      </c>
      <c r="EL13" s="5">
        <v>100.5</v>
      </c>
      <c r="EM13" s="5">
        <v>90</v>
      </c>
      <c r="EO13" s="8"/>
      <c r="EP13" s="9" t="s">
        <v>279</v>
      </c>
      <c r="EQ13" s="5">
        <v>6.6</v>
      </c>
      <c r="ER13" s="5">
        <v>6.8</v>
      </c>
      <c r="ES13" s="5">
        <v>9.3</v>
      </c>
      <c r="ET13" s="5">
        <v>8.8</v>
      </c>
      <c r="EU13" s="5">
        <v>17.3</v>
      </c>
      <c r="EV13" s="5">
        <v>9.2</v>
      </c>
      <c r="EW13" s="5">
        <v>12.1</v>
      </c>
      <c r="EX13" s="5">
        <v>12.1</v>
      </c>
      <c r="EY13" s="5">
        <v>9.7</v>
      </c>
      <c r="EZ13" s="5">
        <v>11.1</v>
      </c>
      <c r="FA13" s="5">
        <v>6.2</v>
      </c>
      <c r="FB13" s="5">
        <v>10.6</v>
      </c>
      <c r="FC13" s="5">
        <v>10.8</v>
      </c>
      <c r="FD13" s="5">
        <v>9.6</v>
      </c>
      <c r="FE13" s="5">
        <v>10.7</v>
      </c>
      <c r="FF13" s="5">
        <v>10.6</v>
      </c>
      <c r="FG13" s="5">
        <v>12.3</v>
      </c>
      <c r="FH13" s="5">
        <v>9.7</v>
      </c>
      <c r="FI13" s="5">
        <v>7.4</v>
      </c>
      <c r="FJ13" s="5">
        <v>9.1</v>
      </c>
      <c r="FK13" s="5">
        <v>7.5</v>
      </c>
    </row>
    <row r="14" ht="14.5" spans="1:167">
      <c r="A14" s="1"/>
      <c r="B14" s="10" t="s">
        <v>227</v>
      </c>
      <c r="C14" s="3"/>
      <c r="D14" s="3"/>
      <c r="E14" s="3"/>
      <c r="F14" s="3"/>
      <c r="G14" s="3"/>
      <c r="H14" s="3"/>
      <c r="I14" s="3"/>
      <c r="J14" s="3"/>
      <c r="K14" s="3"/>
      <c r="L14" s="3"/>
      <c r="M14" s="3"/>
      <c r="N14" s="3"/>
      <c r="O14" s="3"/>
      <c r="P14" s="3"/>
      <c r="Q14" s="3"/>
      <c r="R14" s="3"/>
      <c r="S14" s="3"/>
      <c r="T14" s="3"/>
      <c r="U14" s="3"/>
      <c r="V14" s="3"/>
      <c r="W14" s="3"/>
      <c r="Y14" s="1"/>
      <c r="Z14" s="10" t="s">
        <v>227</v>
      </c>
      <c r="AA14" s="3"/>
      <c r="AB14" s="3"/>
      <c r="AC14" s="3"/>
      <c r="AD14" s="3"/>
      <c r="AE14" s="3"/>
      <c r="AF14" s="3"/>
      <c r="AG14" s="3"/>
      <c r="AH14" s="3"/>
      <c r="AI14" s="3"/>
      <c r="AJ14" s="3"/>
      <c r="AK14" s="3"/>
      <c r="AL14" s="3"/>
      <c r="AM14" s="3"/>
      <c r="AN14" s="3"/>
      <c r="AO14" s="3"/>
      <c r="AP14" s="3"/>
      <c r="AQ14" s="3"/>
      <c r="AR14" s="3"/>
      <c r="AS14" s="3"/>
      <c r="AT14" s="3"/>
      <c r="AU14" s="3"/>
      <c r="AW14" s="1"/>
      <c r="AX14" s="10" t="s">
        <v>227</v>
      </c>
      <c r="AY14" s="3"/>
      <c r="AZ14" s="3"/>
      <c r="BA14" s="3"/>
      <c r="BB14" s="3"/>
      <c r="BC14" s="3"/>
      <c r="BD14" s="3"/>
      <c r="BE14" s="3"/>
      <c r="BF14" s="3"/>
      <c r="BG14" s="3"/>
      <c r="BH14" s="3"/>
      <c r="BI14" s="3"/>
      <c r="BJ14" s="3"/>
      <c r="BK14" s="3"/>
      <c r="BL14" s="3"/>
      <c r="BM14" s="3"/>
      <c r="BN14" s="3"/>
      <c r="BO14" s="3"/>
      <c r="BP14" s="3"/>
      <c r="BQ14" s="3"/>
      <c r="BR14" s="3"/>
      <c r="BS14" s="3"/>
      <c r="BU14" s="1"/>
      <c r="BV14" s="10" t="s">
        <v>227</v>
      </c>
      <c r="BW14" s="3"/>
      <c r="BX14" s="3"/>
      <c r="BY14" s="3"/>
      <c r="BZ14" s="3"/>
      <c r="CA14" s="3"/>
      <c r="CB14" s="3"/>
      <c r="CC14" s="3"/>
      <c r="CD14" s="3"/>
      <c r="CE14" s="3"/>
      <c r="CF14" s="3"/>
      <c r="CG14" s="3"/>
      <c r="CH14" s="3"/>
      <c r="CI14" s="3"/>
      <c r="CJ14" s="3"/>
      <c r="CK14" s="3"/>
      <c r="CL14" s="3"/>
      <c r="CM14" s="3"/>
      <c r="CN14" s="3"/>
      <c r="CO14" s="3"/>
      <c r="CP14" s="3"/>
      <c r="CQ14" s="3"/>
      <c r="CS14" s="1"/>
      <c r="CT14" s="10" t="s">
        <v>227</v>
      </c>
      <c r="CU14" s="3"/>
      <c r="CV14" s="3"/>
      <c r="CW14" s="3"/>
      <c r="CX14" s="3"/>
      <c r="CY14" s="3"/>
      <c r="CZ14" s="3"/>
      <c r="DA14" s="3"/>
      <c r="DB14" s="3"/>
      <c r="DC14" s="3"/>
      <c r="DD14" s="3"/>
      <c r="DE14" s="3"/>
      <c r="DF14" s="3"/>
      <c r="DG14" s="3"/>
      <c r="DH14" s="3"/>
      <c r="DI14" s="3"/>
      <c r="DJ14" s="3"/>
      <c r="DK14" s="3"/>
      <c r="DL14" s="3"/>
      <c r="DM14" s="3"/>
      <c r="DN14" s="3"/>
      <c r="DO14" s="3"/>
      <c r="DQ14" s="1"/>
      <c r="DR14" s="10" t="s">
        <v>227</v>
      </c>
      <c r="DS14" s="3"/>
      <c r="DT14" s="3"/>
      <c r="DU14" s="3"/>
      <c r="DV14" s="3"/>
      <c r="DW14" s="3"/>
      <c r="DX14" s="3"/>
      <c r="DY14" s="3"/>
      <c r="DZ14" s="3"/>
      <c r="EA14" s="3"/>
      <c r="EB14" s="3"/>
      <c r="EC14" s="3"/>
      <c r="ED14" s="3"/>
      <c r="EE14" s="3"/>
      <c r="EF14" s="3"/>
      <c r="EG14" s="3"/>
      <c r="EH14" s="3"/>
      <c r="EI14" s="3"/>
      <c r="EJ14" s="3"/>
      <c r="EK14" s="3"/>
      <c r="EL14" s="3"/>
      <c r="EM14" s="3"/>
      <c r="EO14" s="1"/>
      <c r="EP14" s="10" t="s">
        <v>227</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228</v>
      </c>
      <c r="C15" s="3">
        <v>2.5</v>
      </c>
      <c r="D15" s="3">
        <v>3</v>
      </c>
      <c r="E15" s="3">
        <v>3.1</v>
      </c>
      <c r="F15" s="3">
        <v>3.3</v>
      </c>
      <c r="G15" s="3">
        <v>2.7</v>
      </c>
      <c r="H15" s="3">
        <v>2.6</v>
      </c>
      <c r="I15" s="3">
        <v>3.2</v>
      </c>
      <c r="J15" s="3">
        <v>3.3</v>
      </c>
      <c r="K15" s="3">
        <v>3.3</v>
      </c>
      <c r="L15" s="3">
        <v>3.2</v>
      </c>
      <c r="M15" s="3" t="s">
        <v>126</v>
      </c>
      <c r="N15" s="3" t="s">
        <v>126</v>
      </c>
      <c r="O15" s="3" t="s">
        <v>126</v>
      </c>
      <c r="P15" s="3" t="s">
        <v>126</v>
      </c>
      <c r="Q15" s="3" t="s">
        <v>126</v>
      </c>
      <c r="R15" s="3" t="s">
        <v>126</v>
      </c>
      <c r="S15" s="3" t="s">
        <v>126</v>
      </c>
      <c r="T15" s="3" t="s">
        <v>126</v>
      </c>
      <c r="U15" s="3" t="s">
        <v>126</v>
      </c>
      <c r="V15" s="3" t="s">
        <v>126</v>
      </c>
      <c r="W15" s="3" t="s">
        <v>126</v>
      </c>
      <c r="Y15" s="1"/>
      <c r="Z15" s="11" t="s">
        <v>228</v>
      </c>
      <c r="AA15" s="3">
        <v>4.4</v>
      </c>
      <c r="AB15" s="3">
        <v>4.4</v>
      </c>
      <c r="AC15" s="3">
        <v>4.5</v>
      </c>
      <c r="AD15" s="3">
        <v>4.5</v>
      </c>
      <c r="AE15" s="3">
        <v>3.7</v>
      </c>
      <c r="AF15" s="3">
        <v>3.8</v>
      </c>
      <c r="AG15" s="3">
        <v>5</v>
      </c>
      <c r="AH15" s="3">
        <v>5</v>
      </c>
      <c r="AI15" s="3">
        <v>5.3</v>
      </c>
      <c r="AJ15" s="3">
        <v>5.4</v>
      </c>
      <c r="AK15" s="3">
        <v>5.1</v>
      </c>
      <c r="AL15" s="3" t="s">
        <v>126</v>
      </c>
      <c r="AM15" s="3" t="s">
        <v>126</v>
      </c>
      <c r="AN15" s="3" t="s">
        <v>126</v>
      </c>
      <c r="AO15" s="3" t="s">
        <v>126</v>
      </c>
      <c r="AP15" s="3" t="s">
        <v>126</v>
      </c>
      <c r="AQ15" s="3" t="s">
        <v>126</v>
      </c>
      <c r="AR15" s="3" t="s">
        <v>126</v>
      </c>
      <c r="AS15" s="3" t="s">
        <v>126</v>
      </c>
      <c r="AT15" s="3" t="s">
        <v>126</v>
      </c>
      <c r="AU15" s="3" t="s">
        <v>126</v>
      </c>
      <c r="AW15" s="1"/>
      <c r="AX15" s="11" t="s">
        <v>228</v>
      </c>
      <c r="AY15" s="3">
        <v>6.4</v>
      </c>
      <c r="AZ15" s="3">
        <v>6.3</v>
      </c>
      <c r="BA15" s="3">
        <v>6.6</v>
      </c>
      <c r="BB15" s="3">
        <v>6.3</v>
      </c>
      <c r="BC15" s="3">
        <v>5.8</v>
      </c>
      <c r="BD15" s="3">
        <v>5.8</v>
      </c>
      <c r="BE15" s="3">
        <v>4.7</v>
      </c>
      <c r="BF15" s="3">
        <v>4.6</v>
      </c>
      <c r="BG15" s="3" t="s">
        <v>126</v>
      </c>
      <c r="BH15" s="3">
        <v>5.3</v>
      </c>
      <c r="BI15" s="3" t="s">
        <v>126</v>
      </c>
      <c r="BJ15" s="3" t="s">
        <v>126</v>
      </c>
      <c r="BK15" s="3" t="s">
        <v>126</v>
      </c>
      <c r="BL15" s="3" t="s">
        <v>126</v>
      </c>
      <c r="BM15" s="3">
        <v>4.9</v>
      </c>
      <c r="BN15" s="3">
        <v>5</v>
      </c>
      <c r="BO15" s="3">
        <v>4.9</v>
      </c>
      <c r="BP15" s="3">
        <v>4.9</v>
      </c>
      <c r="BQ15" s="3">
        <v>5</v>
      </c>
      <c r="BR15" s="3">
        <v>4.8</v>
      </c>
      <c r="BS15" s="3">
        <v>4.9</v>
      </c>
      <c r="BU15" s="1"/>
      <c r="BV15" s="11" t="s">
        <v>228</v>
      </c>
      <c r="BW15" s="3">
        <v>0</v>
      </c>
      <c r="BX15" s="3">
        <v>0</v>
      </c>
      <c r="BY15" s="3" t="s">
        <v>126</v>
      </c>
      <c r="BZ15" s="3" t="s">
        <v>126</v>
      </c>
      <c r="CA15" s="3" t="s">
        <v>126</v>
      </c>
      <c r="CB15" s="3" t="s">
        <v>126</v>
      </c>
      <c r="CC15" s="3">
        <v>0</v>
      </c>
      <c r="CD15" s="3">
        <v>0</v>
      </c>
      <c r="CE15" s="3">
        <v>0</v>
      </c>
      <c r="CF15" s="3">
        <v>0</v>
      </c>
      <c r="CG15" s="3">
        <v>0</v>
      </c>
      <c r="CH15" s="3">
        <v>0</v>
      </c>
      <c r="CI15" s="3">
        <v>0</v>
      </c>
      <c r="CJ15" s="3">
        <v>0</v>
      </c>
      <c r="CK15" s="3">
        <v>0</v>
      </c>
      <c r="CL15" s="3">
        <v>0</v>
      </c>
      <c r="CM15" s="3">
        <v>0</v>
      </c>
      <c r="CN15" s="3" t="s">
        <v>126</v>
      </c>
      <c r="CO15" s="3" t="s">
        <v>126</v>
      </c>
      <c r="CP15" s="3">
        <v>0</v>
      </c>
      <c r="CQ15" s="3">
        <v>0</v>
      </c>
      <c r="CS15" s="1"/>
      <c r="CT15" s="11" t="s">
        <v>228</v>
      </c>
      <c r="CU15" s="3" t="s">
        <v>126</v>
      </c>
      <c r="CV15" s="3" t="s">
        <v>126</v>
      </c>
      <c r="CW15" s="3" t="s">
        <v>126</v>
      </c>
      <c r="CX15" s="3" t="s">
        <v>126</v>
      </c>
      <c r="CY15" s="3" t="s">
        <v>126</v>
      </c>
      <c r="CZ15" s="3" t="s">
        <v>126</v>
      </c>
      <c r="DA15" s="3" t="s">
        <v>126</v>
      </c>
      <c r="DB15" s="3" t="s">
        <v>126</v>
      </c>
      <c r="DC15" s="3" t="s">
        <v>126</v>
      </c>
      <c r="DD15" s="3" t="s">
        <v>126</v>
      </c>
      <c r="DE15" s="3" t="s">
        <v>126</v>
      </c>
      <c r="DF15" s="3" t="s">
        <v>126</v>
      </c>
      <c r="DG15" s="3" t="s">
        <v>126</v>
      </c>
      <c r="DH15" s="3" t="s">
        <v>126</v>
      </c>
      <c r="DI15" s="3" t="s">
        <v>126</v>
      </c>
      <c r="DJ15" s="3" t="s">
        <v>126</v>
      </c>
      <c r="DK15" s="3" t="s">
        <v>126</v>
      </c>
      <c r="DL15" s="3" t="s">
        <v>126</v>
      </c>
      <c r="DM15" s="3" t="s">
        <v>126</v>
      </c>
      <c r="DN15" s="3" t="s">
        <v>126</v>
      </c>
      <c r="DO15" s="3" t="s">
        <v>126</v>
      </c>
      <c r="DQ15" s="1"/>
      <c r="DR15" s="11" t="s">
        <v>228</v>
      </c>
      <c r="DS15" s="3" t="s">
        <v>126</v>
      </c>
      <c r="DT15" s="3" t="s">
        <v>126</v>
      </c>
      <c r="DU15" s="3" t="s">
        <v>126</v>
      </c>
      <c r="DV15" s="3" t="s">
        <v>126</v>
      </c>
      <c r="DW15" s="3" t="s">
        <v>126</v>
      </c>
      <c r="DX15" s="3" t="s">
        <v>126</v>
      </c>
      <c r="DY15" s="3">
        <v>4.4</v>
      </c>
      <c r="DZ15" s="3">
        <v>4.7</v>
      </c>
      <c r="EA15" s="3" t="s">
        <v>126</v>
      </c>
      <c r="EB15" s="3" t="s">
        <v>126</v>
      </c>
      <c r="EC15" s="3" t="s">
        <v>126</v>
      </c>
      <c r="ED15" s="3" t="s">
        <v>126</v>
      </c>
      <c r="EE15" s="3" t="s">
        <v>126</v>
      </c>
      <c r="EF15" s="3" t="s">
        <v>126</v>
      </c>
      <c r="EG15" s="3">
        <v>4.8</v>
      </c>
      <c r="EH15" s="3">
        <v>4.5</v>
      </c>
      <c r="EI15" s="3">
        <v>4.3</v>
      </c>
      <c r="EJ15" s="3">
        <v>5.9</v>
      </c>
      <c r="EK15" s="3">
        <v>6.6</v>
      </c>
      <c r="EL15" s="3">
        <v>7.1</v>
      </c>
      <c r="EM15" s="3">
        <v>7.3</v>
      </c>
      <c r="EO15" s="1"/>
      <c r="EP15" s="11" t="s">
        <v>228</v>
      </c>
      <c r="EQ15" s="3">
        <v>0</v>
      </c>
      <c r="ER15" s="3">
        <v>0</v>
      </c>
      <c r="ES15" s="3" t="s">
        <v>126</v>
      </c>
      <c r="ET15" s="3" t="s">
        <v>126</v>
      </c>
      <c r="EU15" s="3" t="s">
        <v>126</v>
      </c>
      <c r="EV15" s="3" t="s">
        <v>126</v>
      </c>
      <c r="EW15" s="3" t="s">
        <v>126</v>
      </c>
      <c r="EX15" s="3" t="s">
        <v>126</v>
      </c>
      <c r="EY15" s="3" t="s">
        <v>126</v>
      </c>
      <c r="EZ15" s="3" t="s">
        <v>126</v>
      </c>
      <c r="FA15" s="3" t="s">
        <v>126</v>
      </c>
      <c r="FB15" s="3" t="s">
        <v>126</v>
      </c>
      <c r="FC15" s="3" t="s">
        <v>126</v>
      </c>
      <c r="FD15" s="3" t="s">
        <v>126</v>
      </c>
      <c r="FE15" s="3" t="s">
        <v>126</v>
      </c>
      <c r="FF15" s="3" t="s">
        <v>126</v>
      </c>
      <c r="FG15" s="3" t="s">
        <v>126</v>
      </c>
      <c r="FH15" s="3" t="s">
        <v>126</v>
      </c>
      <c r="FI15" s="3" t="s">
        <v>126</v>
      </c>
      <c r="FJ15" s="3" t="s">
        <v>126</v>
      </c>
      <c r="FK15" s="3" t="s">
        <v>126</v>
      </c>
    </row>
    <row r="16" ht="14.5" spans="1:167">
      <c r="A16" s="1"/>
      <c r="B16" s="11" t="s">
        <v>229</v>
      </c>
      <c r="C16" s="3" t="s">
        <v>126</v>
      </c>
      <c r="D16" s="3" t="s">
        <v>126</v>
      </c>
      <c r="E16" s="3" t="s">
        <v>126</v>
      </c>
      <c r="F16" s="3" t="s">
        <v>126</v>
      </c>
      <c r="G16" s="3" t="s">
        <v>126</v>
      </c>
      <c r="H16" s="3" t="s">
        <v>126</v>
      </c>
      <c r="I16" s="3" t="s">
        <v>126</v>
      </c>
      <c r="J16" s="3" t="s">
        <v>126</v>
      </c>
      <c r="K16" s="3" t="s">
        <v>126</v>
      </c>
      <c r="L16" s="3" t="s">
        <v>126</v>
      </c>
      <c r="M16" s="3" t="s">
        <v>126</v>
      </c>
      <c r="N16" s="3" t="s">
        <v>126</v>
      </c>
      <c r="O16" s="3" t="s">
        <v>126</v>
      </c>
      <c r="P16" s="3" t="s">
        <v>126</v>
      </c>
      <c r="Q16" s="3" t="s">
        <v>126</v>
      </c>
      <c r="R16" s="3" t="s">
        <v>126</v>
      </c>
      <c r="S16" s="3" t="s">
        <v>126</v>
      </c>
      <c r="T16" s="3" t="s">
        <v>126</v>
      </c>
      <c r="U16" s="3" t="s">
        <v>126</v>
      </c>
      <c r="V16" s="3" t="s">
        <v>126</v>
      </c>
      <c r="W16" s="3" t="s">
        <v>126</v>
      </c>
      <c r="Y16" s="1"/>
      <c r="Z16" s="11" t="s">
        <v>229</v>
      </c>
      <c r="AA16" s="3">
        <v>9.1</v>
      </c>
      <c r="AB16" s="3">
        <v>7</v>
      </c>
      <c r="AC16" s="3">
        <v>5.5</v>
      </c>
      <c r="AD16" s="3">
        <v>5.1</v>
      </c>
      <c r="AE16" s="3">
        <v>6.2</v>
      </c>
      <c r="AF16" s="3">
        <v>7.8</v>
      </c>
      <c r="AG16" s="3">
        <v>8.5</v>
      </c>
      <c r="AH16" s="3">
        <v>8.1</v>
      </c>
      <c r="AI16" s="3">
        <v>8.5</v>
      </c>
      <c r="AJ16" s="3">
        <v>9</v>
      </c>
      <c r="AK16" s="3">
        <v>11.3</v>
      </c>
      <c r="AL16" s="3" t="s">
        <v>126</v>
      </c>
      <c r="AM16" s="3" t="s">
        <v>126</v>
      </c>
      <c r="AN16" s="3" t="s">
        <v>126</v>
      </c>
      <c r="AO16" s="3" t="s">
        <v>126</v>
      </c>
      <c r="AP16" s="3" t="s">
        <v>126</v>
      </c>
      <c r="AQ16" s="3" t="s">
        <v>126</v>
      </c>
      <c r="AR16" s="3" t="s">
        <v>126</v>
      </c>
      <c r="AS16" s="3" t="s">
        <v>126</v>
      </c>
      <c r="AT16" s="3" t="s">
        <v>126</v>
      </c>
      <c r="AU16" s="3" t="s">
        <v>126</v>
      </c>
      <c r="AW16" s="1"/>
      <c r="AX16" s="11" t="s">
        <v>229</v>
      </c>
      <c r="AY16" s="3">
        <v>16.2</v>
      </c>
      <c r="AZ16" s="3">
        <v>19.7</v>
      </c>
      <c r="BA16" s="3">
        <v>24.1</v>
      </c>
      <c r="BB16" s="3">
        <v>23.2</v>
      </c>
      <c r="BC16" s="3">
        <v>12.5</v>
      </c>
      <c r="BD16" s="3">
        <v>10.4</v>
      </c>
      <c r="BE16" s="3">
        <v>6.5</v>
      </c>
      <c r="BF16" s="3">
        <v>6.5</v>
      </c>
      <c r="BG16" s="3">
        <v>6.9</v>
      </c>
      <c r="BH16" s="3">
        <v>6.7</v>
      </c>
      <c r="BI16" s="3">
        <v>6.5</v>
      </c>
      <c r="BJ16" s="3">
        <v>12.1</v>
      </c>
      <c r="BK16" s="3">
        <v>12.3</v>
      </c>
      <c r="BL16" s="3">
        <v>13.3</v>
      </c>
      <c r="BM16" s="3" t="s">
        <v>126</v>
      </c>
      <c r="BN16" s="3" t="s">
        <v>126</v>
      </c>
      <c r="BO16" s="3" t="s">
        <v>126</v>
      </c>
      <c r="BP16" s="3">
        <v>10.8</v>
      </c>
      <c r="BQ16" s="3">
        <v>10</v>
      </c>
      <c r="BR16" s="3">
        <v>11</v>
      </c>
      <c r="BS16" s="3">
        <v>12.1</v>
      </c>
      <c r="BU16" s="1"/>
      <c r="BV16" s="11" t="s">
        <v>229</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v>0</v>
      </c>
      <c r="CN16" s="3">
        <v>0</v>
      </c>
      <c r="CO16" s="3">
        <v>0</v>
      </c>
      <c r="CP16" s="3">
        <v>0</v>
      </c>
      <c r="CQ16" s="3">
        <v>0</v>
      </c>
      <c r="CS16" s="1"/>
      <c r="CT16" s="11" t="s">
        <v>229</v>
      </c>
      <c r="CU16" s="3">
        <v>5.2</v>
      </c>
      <c r="CV16" s="3">
        <v>5.3</v>
      </c>
      <c r="CW16" s="3">
        <v>6.9</v>
      </c>
      <c r="CX16" s="3">
        <v>9.1</v>
      </c>
      <c r="CY16" s="3">
        <v>8.9</v>
      </c>
      <c r="CZ16" s="3">
        <v>8.2</v>
      </c>
      <c r="DA16" s="3" t="s">
        <v>126</v>
      </c>
      <c r="DB16" s="3" t="s">
        <v>126</v>
      </c>
      <c r="DC16" s="3" t="s">
        <v>126</v>
      </c>
      <c r="DD16" s="3" t="s">
        <v>126</v>
      </c>
      <c r="DE16" s="3" t="s">
        <v>126</v>
      </c>
      <c r="DF16" s="3" t="s">
        <v>126</v>
      </c>
      <c r="DG16" s="3" t="s">
        <v>126</v>
      </c>
      <c r="DH16" s="3" t="s">
        <v>126</v>
      </c>
      <c r="DI16" s="3" t="s">
        <v>126</v>
      </c>
      <c r="DJ16" s="3" t="s">
        <v>126</v>
      </c>
      <c r="DK16" s="3" t="s">
        <v>126</v>
      </c>
      <c r="DL16" s="3" t="s">
        <v>126</v>
      </c>
      <c r="DM16" s="3" t="s">
        <v>126</v>
      </c>
      <c r="DN16" s="3" t="s">
        <v>126</v>
      </c>
      <c r="DO16" s="3" t="s">
        <v>126</v>
      </c>
      <c r="DQ16" s="1"/>
      <c r="DR16" s="11" t="s">
        <v>229</v>
      </c>
      <c r="DS16" s="3" t="s">
        <v>126</v>
      </c>
      <c r="DT16" s="3" t="s">
        <v>126</v>
      </c>
      <c r="DU16" s="3" t="s">
        <v>126</v>
      </c>
      <c r="DV16" s="3" t="s">
        <v>126</v>
      </c>
      <c r="DW16" s="3" t="s">
        <v>126</v>
      </c>
      <c r="DX16" s="3" t="s">
        <v>126</v>
      </c>
      <c r="DY16" s="3">
        <v>18.5</v>
      </c>
      <c r="DZ16" s="3">
        <v>17.7</v>
      </c>
      <c r="EA16" s="3" t="s">
        <v>126</v>
      </c>
      <c r="EB16" s="3" t="s">
        <v>126</v>
      </c>
      <c r="EC16" s="3">
        <v>15.2</v>
      </c>
      <c r="ED16" s="3">
        <v>15.2</v>
      </c>
      <c r="EE16" s="3">
        <v>15.9</v>
      </c>
      <c r="EF16" s="3">
        <v>15.8</v>
      </c>
      <c r="EG16" s="3" t="s">
        <v>126</v>
      </c>
      <c r="EH16" s="3" t="s">
        <v>126</v>
      </c>
      <c r="EI16" s="3">
        <v>14.4</v>
      </c>
      <c r="EJ16" s="3">
        <v>16.6</v>
      </c>
      <c r="EK16" s="3">
        <v>16</v>
      </c>
      <c r="EL16" s="3">
        <v>17.6</v>
      </c>
      <c r="EM16" s="3">
        <v>19.3</v>
      </c>
      <c r="EO16" s="1"/>
      <c r="EP16" s="11" t="s">
        <v>229</v>
      </c>
      <c r="EQ16" s="3">
        <v>0</v>
      </c>
      <c r="ER16" s="3">
        <v>0</v>
      </c>
      <c r="ES16" s="3" t="s">
        <v>126</v>
      </c>
      <c r="ET16" s="3" t="s">
        <v>126</v>
      </c>
      <c r="EU16" s="3" t="s">
        <v>126</v>
      </c>
      <c r="EV16" s="3" t="s">
        <v>126</v>
      </c>
      <c r="EW16" s="3" t="s">
        <v>126</v>
      </c>
      <c r="EX16" s="3" t="s">
        <v>126</v>
      </c>
      <c r="EY16" s="3" t="s">
        <v>126</v>
      </c>
      <c r="EZ16" s="3" t="s">
        <v>126</v>
      </c>
      <c r="FA16" s="3" t="s">
        <v>126</v>
      </c>
      <c r="FB16" s="3" t="s">
        <v>126</v>
      </c>
      <c r="FC16" s="3" t="s">
        <v>126</v>
      </c>
      <c r="FD16" s="3" t="s">
        <v>126</v>
      </c>
      <c r="FE16" s="3" t="s">
        <v>126</v>
      </c>
      <c r="FF16" s="3" t="s">
        <v>126</v>
      </c>
      <c r="FG16" s="3" t="s">
        <v>126</v>
      </c>
      <c r="FH16" s="3" t="s">
        <v>126</v>
      </c>
      <c r="FI16" s="3" t="s">
        <v>126</v>
      </c>
      <c r="FJ16" s="3" t="s">
        <v>126</v>
      </c>
      <c r="FK16" s="3" t="s">
        <v>126</v>
      </c>
    </row>
    <row r="17" ht="14.5" spans="1:167">
      <c r="A17" s="1"/>
      <c r="B17" s="11" t="s">
        <v>230</v>
      </c>
      <c r="C17" s="3">
        <v>0.1</v>
      </c>
      <c r="D17" s="3">
        <v>0.1</v>
      </c>
      <c r="E17" s="3">
        <v>0.1</v>
      </c>
      <c r="F17" s="3">
        <v>0.1</v>
      </c>
      <c r="G17" s="3">
        <v>0.1</v>
      </c>
      <c r="H17" s="3">
        <v>0.1</v>
      </c>
      <c r="I17" s="3">
        <v>0.1</v>
      </c>
      <c r="J17" s="3">
        <v>0.1</v>
      </c>
      <c r="K17" s="3">
        <v>0.1</v>
      </c>
      <c r="L17" s="3">
        <v>0.1</v>
      </c>
      <c r="M17" s="3">
        <v>0.1</v>
      </c>
      <c r="N17" s="3">
        <v>0</v>
      </c>
      <c r="O17" s="3">
        <v>0</v>
      </c>
      <c r="P17" s="3">
        <v>0</v>
      </c>
      <c r="Q17" s="3">
        <v>0</v>
      </c>
      <c r="R17" s="3" t="s">
        <v>126</v>
      </c>
      <c r="S17" s="3" t="s">
        <v>126</v>
      </c>
      <c r="T17" s="3" t="s">
        <v>126</v>
      </c>
      <c r="U17" s="3" t="s">
        <v>126</v>
      </c>
      <c r="V17" s="3" t="s">
        <v>126</v>
      </c>
      <c r="W17" s="3" t="s">
        <v>126</v>
      </c>
      <c r="Y17" s="1"/>
      <c r="Z17" s="11" t="s">
        <v>230</v>
      </c>
      <c r="AA17" s="3">
        <v>0</v>
      </c>
      <c r="AB17" s="3">
        <v>0</v>
      </c>
      <c r="AC17" s="3">
        <v>0</v>
      </c>
      <c r="AD17" s="3">
        <v>0</v>
      </c>
      <c r="AE17" s="3">
        <v>0</v>
      </c>
      <c r="AF17" s="3">
        <v>0.1</v>
      </c>
      <c r="AG17" s="3">
        <v>0</v>
      </c>
      <c r="AH17" s="3">
        <v>0</v>
      </c>
      <c r="AI17" s="3">
        <v>0</v>
      </c>
      <c r="AJ17" s="3">
        <v>0</v>
      </c>
      <c r="AK17" s="3">
        <v>0.1</v>
      </c>
      <c r="AL17" s="3">
        <v>0.1</v>
      </c>
      <c r="AM17" s="3">
        <v>0</v>
      </c>
      <c r="AN17" s="3">
        <v>0</v>
      </c>
      <c r="AO17" s="3" t="s">
        <v>126</v>
      </c>
      <c r="AP17" s="3" t="s">
        <v>126</v>
      </c>
      <c r="AQ17" s="3" t="s">
        <v>126</v>
      </c>
      <c r="AR17" s="3" t="s">
        <v>126</v>
      </c>
      <c r="AS17" s="3" t="s">
        <v>126</v>
      </c>
      <c r="AT17" s="3">
        <v>0</v>
      </c>
      <c r="AU17" s="3">
        <v>0</v>
      </c>
      <c r="AW17" s="1"/>
      <c r="AX17" s="11" t="s">
        <v>230</v>
      </c>
      <c r="AY17" s="3">
        <v>0.9</v>
      </c>
      <c r="AZ17" s="3">
        <v>0.8</v>
      </c>
      <c r="BA17" s="3">
        <v>0.6</v>
      </c>
      <c r="BB17" s="3">
        <v>0.6</v>
      </c>
      <c r="BC17" s="3">
        <v>0.6</v>
      </c>
      <c r="BD17" s="3">
        <v>0.5</v>
      </c>
      <c r="BE17" s="3">
        <v>0.5</v>
      </c>
      <c r="BF17" s="3">
        <v>0.5</v>
      </c>
      <c r="BG17" s="3">
        <v>0.4</v>
      </c>
      <c r="BH17" s="3">
        <v>0.3</v>
      </c>
      <c r="BI17" s="3">
        <v>0.2</v>
      </c>
      <c r="BJ17" s="3">
        <v>0.1</v>
      </c>
      <c r="BK17" s="3">
        <v>0.1</v>
      </c>
      <c r="BL17" s="3">
        <v>0.3</v>
      </c>
      <c r="BM17" s="3">
        <v>0.3</v>
      </c>
      <c r="BN17" s="3" t="s">
        <v>126</v>
      </c>
      <c r="BO17" s="3" t="s">
        <v>126</v>
      </c>
      <c r="BP17" s="3">
        <v>0.2</v>
      </c>
      <c r="BQ17" s="3">
        <v>0.2</v>
      </c>
      <c r="BR17" s="3">
        <v>0</v>
      </c>
      <c r="BS17" s="3">
        <v>0</v>
      </c>
      <c r="BU17" s="1"/>
      <c r="BV17" s="11" t="s">
        <v>230</v>
      </c>
      <c r="BW17" s="3">
        <v>0</v>
      </c>
      <c r="BX17" s="3">
        <v>0</v>
      </c>
      <c r="BY17" s="3">
        <v>0</v>
      </c>
      <c r="BZ17" s="3">
        <v>0</v>
      </c>
      <c r="CA17" s="3">
        <v>0</v>
      </c>
      <c r="CB17" s="3">
        <v>0</v>
      </c>
      <c r="CC17" s="3">
        <v>0</v>
      </c>
      <c r="CD17" s="3">
        <v>0</v>
      </c>
      <c r="CE17" s="3">
        <v>0</v>
      </c>
      <c r="CF17" s="3">
        <v>0</v>
      </c>
      <c r="CG17" s="3">
        <v>0</v>
      </c>
      <c r="CH17" s="3">
        <v>0</v>
      </c>
      <c r="CI17" s="3">
        <v>0</v>
      </c>
      <c r="CJ17" s="3">
        <v>0</v>
      </c>
      <c r="CK17" s="3">
        <v>0</v>
      </c>
      <c r="CL17" s="3">
        <v>0</v>
      </c>
      <c r="CM17" s="3">
        <v>0</v>
      </c>
      <c r="CN17" s="3">
        <v>0</v>
      </c>
      <c r="CO17" s="3">
        <v>0</v>
      </c>
      <c r="CP17" s="3">
        <v>0</v>
      </c>
      <c r="CQ17" s="3">
        <v>0</v>
      </c>
      <c r="CS17" s="1"/>
      <c r="CT17" s="11" t="s">
        <v>230</v>
      </c>
      <c r="CU17" s="3">
        <v>0</v>
      </c>
      <c r="CV17" s="3">
        <v>0</v>
      </c>
      <c r="CW17" s="3">
        <v>0</v>
      </c>
      <c r="CX17" s="3">
        <v>0</v>
      </c>
      <c r="CY17" s="3">
        <v>0</v>
      </c>
      <c r="CZ17" s="3">
        <v>0</v>
      </c>
      <c r="DA17" s="3">
        <v>0</v>
      </c>
      <c r="DB17" s="3">
        <v>0</v>
      </c>
      <c r="DC17" s="3">
        <v>0</v>
      </c>
      <c r="DD17" s="3">
        <v>0</v>
      </c>
      <c r="DE17" s="3">
        <v>0</v>
      </c>
      <c r="DF17" s="3">
        <v>0</v>
      </c>
      <c r="DG17" s="3">
        <v>0</v>
      </c>
      <c r="DH17" s="3">
        <v>0</v>
      </c>
      <c r="DI17" s="3">
        <v>0</v>
      </c>
      <c r="DJ17" s="3">
        <v>0</v>
      </c>
      <c r="DK17" s="3">
        <v>0</v>
      </c>
      <c r="DL17" s="3">
        <v>0</v>
      </c>
      <c r="DM17" s="3">
        <v>0</v>
      </c>
      <c r="DN17" s="3">
        <v>0</v>
      </c>
      <c r="DO17" s="3">
        <v>0</v>
      </c>
      <c r="DQ17" s="1"/>
      <c r="DR17" s="11" t="s">
        <v>230</v>
      </c>
      <c r="DS17" s="3">
        <v>0.6</v>
      </c>
      <c r="DT17" s="3">
        <v>3</v>
      </c>
      <c r="DU17" s="3">
        <v>2.5</v>
      </c>
      <c r="DV17" s="3">
        <v>1.8</v>
      </c>
      <c r="DW17" s="3">
        <v>0.1</v>
      </c>
      <c r="DX17" s="3">
        <v>0.1</v>
      </c>
      <c r="DY17" s="3">
        <v>0.3</v>
      </c>
      <c r="DZ17" s="3">
        <v>0.6</v>
      </c>
      <c r="EA17" s="3">
        <v>0.1</v>
      </c>
      <c r="EB17" s="3">
        <v>0.1</v>
      </c>
      <c r="EC17" s="3">
        <v>1.8</v>
      </c>
      <c r="ED17" s="3">
        <v>0.1</v>
      </c>
      <c r="EE17" s="3">
        <v>0.1</v>
      </c>
      <c r="EF17" s="3">
        <v>0.1</v>
      </c>
      <c r="EG17" s="3">
        <v>0.5</v>
      </c>
      <c r="EH17" s="3">
        <v>0.5</v>
      </c>
      <c r="EI17" s="3">
        <v>0.5</v>
      </c>
      <c r="EJ17" s="3">
        <v>0.2</v>
      </c>
      <c r="EK17" s="3">
        <v>0</v>
      </c>
      <c r="EL17" s="3">
        <v>0</v>
      </c>
      <c r="EM17" s="3">
        <v>0</v>
      </c>
      <c r="EO17" s="1"/>
      <c r="EP17" s="11" t="s">
        <v>230</v>
      </c>
      <c r="EQ17" s="3">
        <v>0</v>
      </c>
      <c r="ER17" s="3">
        <v>0</v>
      </c>
      <c r="ES17" s="3" t="s">
        <v>126</v>
      </c>
      <c r="ET17" s="3" t="s">
        <v>126</v>
      </c>
      <c r="EU17" s="3" t="s">
        <v>126</v>
      </c>
      <c r="EV17" s="3" t="s">
        <v>126</v>
      </c>
      <c r="EW17" s="3">
        <v>0</v>
      </c>
      <c r="EX17" s="3">
        <v>0</v>
      </c>
      <c r="EY17" s="3" t="s">
        <v>126</v>
      </c>
      <c r="EZ17" s="3">
        <v>0</v>
      </c>
      <c r="FA17" s="3" t="s">
        <v>126</v>
      </c>
      <c r="FB17" s="3" t="s">
        <v>126</v>
      </c>
      <c r="FC17" s="3" t="s">
        <v>126</v>
      </c>
      <c r="FD17" s="3" t="s">
        <v>126</v>
      </c>
      <c r="FE17" s="3" t="s">
        <v>126</v>
      </c>
      <c r="FF17" s="3" t="s">
        <v>126</v>
      </c>
      <c r="FG17" s="3">
        <v>0</v>
      </c>
      <c r="FH17" s="3">
        <v>0</v>
      </c>
      <c r="FI17" s="3">
        <v>0</v>
      </c>
      <c r="FJ17" s="3">
        <v>0</v>
      </c>
      <c r="FK17" s="3">
        <v>0</v>
      </c>
    </row>
    <row r="18" ht="14.5" spans="1:167">
      <c r="A18" s="1"/>
      <c r="B18" s="11" t="s">
        <v>231</v>
      </c>
      <c r="C18" s="3">
        <v>14.2</v>
      </c>
      <c r="D18" s="3">
        <v>10.3</v>
      </c>
      <c r="E18" s="3">
        <v>14.1</v>
      </c>
      <c r="F18" s="3">
        <v>15</v>
      </c>
      <c r="G18" s="3">
        <v>15.4</v>
      </c>
      <c r="H18" s="3">
        <v>11.5</v>
      </c>
      <c r="I18" s="3">
        <v>10.6</v>
      </c>
      <c r="J18" s="3">
        <v>10.6</v>
      </c>
      <c r="K18" s="3">
        <v>8.6</v>
      </c>
      <c r="L18" s="3">
        <v>9.9</v>
      </c>
      <c r="M18" s="3">
        <v>9.2</v>
      </c>
      <c r="N18" s="3">
        <v>8</v>
      </c>
      <c r="O18" s="3">
        <v>8.2</v>
      </c>
      <c r="P18" s="3">
        <v>7.3</v>
      </c>
      <c r="Q18" s="3">
        <v>7</v>
      </c>
      <c r="R18" s="3" t="s">
        <v>126</v>
      </c>
      <c r="S18" s="3" t="s">
        <v>126</v>
      </c>
      <c r="T18" s="3">
        <v>6.9</v>
      </c>
      <c r="U18" s="3">
        <v>5.9</v>
      </c>
      <c r="V18" s="3">
        <v>5.4</v>
      </c>
      <c r="W18" s="3">
        <v>0.1</v>
      </c>
      <c r="Y18" s="1"/>
      <c r="Z18" s="11" t="s">
        <v>231</v>
      </c>
      <c r="AA18" s="3">
        <v>9.9</v>
      </c>
      <c r="AB18" s="3">
        <v>6.7</v>
      </c>
      <c r="AC18" s="3">
        <v>6</v>
      </c>
      <c r="AD18" s="3">
        <v>6.9</v>
      </c>
      <c r="AE18" s="3">
        <v>8</v>
      </c>
      <c r="AF18" s="3">
        <v>7.1</v>
      </c>
      <c r="AG18" s="3">
        <v>7.5</v>
      </c>
      <c r="AH18" s="3">
        <v>6.5</v>
      </c>
      <c r="AI18" s="3">
        <v>6.2</v>
      </c>
      <c r="AJ18" s="3">
        <v>4.8</v>
      </c>
      <c r="AK18" s="3">
        <v>2.4</v>
      </c>
      <c r="AL18" s="3">
        <v>0.2</v>
      </c>
      <c r="AM18" s="3">
        <v>0.6</v>
      </c>
      <c r="AN18" s="3">
        <v>0.7</v>
      </c>
      <c r="AO18" s="3">
        <v>0.6</v>
      </c>
      <c r="AP18" s="3" t="s">
        <v>126</v>
      </c>
      <c r="AQ18" s="3" t="s">
        <v>126</v>
      </c>
      <c r="AR18" s="3">
        <v>0.1</v>
      </c>
      <c r="AS18" s="3">
        <v>0.3</v>
      </c>
      <c r="AT18" s="3">
        <v>0.3</v>
      </c>
      <c r="AU18" s="3">
        <v>0.1</v>
      </c>
      <c r="AW18" s="1"/>
      <c r="AX18" s="11" t="s">
        <v>231</v>
      </c>
      <c r="AY18" s="3">
        <v>16.1</v>
      </c>
      <c r="AZ18" s="3">
        <v>13</v>
      </c>
      <c r="BA18" s="3">
        <v>11.7</v>
      </c>
      <c r="BB18" s="3">
        <v>12.9</v>
      </c>
      <c r="BC18" s="3">
        <v>14.1</v>
      </c>
      <c r="BD18" s="3">
        <v>13.6</v>
      </c>
      <c r="BE18" s="3">
        <v>10.8</v>
      </c>
      <c r="BF18" s="3">
        <v>10.9</v>
      </c>
      <c r="BG18" s="3">
        <v>9.2</v>
      </c>
      <c r="BH18" s="3">
        <v>7.9</v>
      </c>
      <c r="BI18" s="3">
        <v>3.2</v>
      </c>
      <c r="BJ18" s="3">
        <v>2.7</v>
      </c>
      <c r="BK18" s="3">
        <v>1.8</v>
      </c>
      <c r="BL18" s="3">
        <v>1.9</v>
      </c>
      <c r="BM18" s="3">
        <v>1.6</v>
      </c>
      <c r="BN18" s="3" t="s">
        <v>126</v>
      </c>
      <c r="BO18" s="3" t="s">
        <v>126</v>
      </c>
      <c r="BP18" s="3">
        <v>0.2</v>
      </c>
      <c r="BQ18" s="3">
        <v>0.1</v>
      </c>
      <c r="BR18" s="3">
        <v>0.2</v>
      </c>
      <c r="BS18" s="3">
        <v>0.1</v>
      </c>
      <c r="BU18" s="1"/>
      <c r="BV18" s="11" t="s">
        <v>231</v>
      </c>
      <c r="BW18" s="3">
        <v>0</v>
      </c>
      <c r="BX18" s="3">
        <v>0</v>
      </c>
      <c r="BY18" s="3">
        <v>0</v>
      </c>
      <c r="BZ18" s="3">
        <v>0</v>
      </c>
      <c r="CA18" s="3">
        <v>0</v>
      </c>
      <c r="CB18" s="3">
        <v>0</v>
      </c>
      <c r="CC18" s="3">
        <v>0</v>
      </c>
      <c r="CD18" s="3">
        <v>0</v>
      </c>
      <c r="CE18" s="3">
        <v>0</v>
      </c>
      <c r="CF18" s="3">
        <v>0</v>
      </c>
      <c r="CG18" s="3">
        <v>0</v>
      </c>
      <c r="CH18" s="3">
        <v>0</v>
      </c>
      <c r="CI18" s="3">
        <v>0</v>
      </c>
      <c r="CJ18" s="3">
        <v>0</v>
      </c>
      <c r="CK18" s="3">
        <v>0</v>
      </c>
      <c r="CL18" s="3">
        <v>0</v>
      </c>
      <c r="CM18" s="3">
        <v>0</v>
      </c>
      <c r="CN18" s="3">
        <v>0</v>
      </c>
      <c r="CO18" s="3">
        <v>0</v>
      </c>
      <c r="CP18" s="3">
        <v>0</v>
      </c>
      <c r="CQ18" s="3">
        <v>0</v>
      </c>
      <c r="CS18" s="1"/>
      <c r="CT18" s="11" t="s">
        <v>231</v>
      </c>
      <c r="CU18" s="3" t="s">
        <v>126</v>
      </c>
      <c r="CV18" s="3" t="s">
        <v>126</v>
      </c>
      <c r="CW18" s="3" t="s">
        <v>126</v>
      </c>
      <c r="CX18" s="3" t="s">
        <v>126</v>
      </c>
      <c r="CY18" s="3" t="s">
        <v>126</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231</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231</v>
      </c>
      <c r="EQ18" s="3">
        <v>0</v>
      </c>
      <c r="ER18" s="3">
        <v>0</v>
      </c>
      <c r="ES18" s="3">
        <v>0</v>
      </c>
      <c r="ET18" s="3">
        <v>0</v>
      </c>
      <c r="EU18" s="3">
        <v>0</v>
      </c>
      <c r="EV18" s="3">
        <v>0</v>
      </c>
      <c r="EW18" s="3">
        <v>0</v>
      </c>
      <c r="EX18" s="3">
        <v>0</v>
      </c>
      <c r="EY18" s="3">
        <v>0</v>
      </c>
      <c r="EZ18" s="3">
        <v>0</v>
      </c>
      <c r="FA18" s="3">
        <v>0</v>
      </c>
      <c r="FB18" s="3">
        <v>0</v>
      </c>
      <c r="FC18" s="3">
        <v>0</v>
      </c>
      <c r="FD18" s="3">
        <v>0</v>
      </c>
      <c r="FE18" s="3">
        <v>0</v>
      </c>
      <c r="FF18" s="3">
        <v>0</v>
      </c>
      <c r="FG18" s="3">
        <v>0</v>
      </c>
      <c r="FH18" s="3">
        <v>0</v>
      </c>
      <c r="FI18" s="3">
        <v>0</v>
      </c>
      <c r="FJ18" s="3">
        <v>0</v>
      </c>
      <c r="FK18" s="3">
        <v>0</v>
      </c>
    </row>
    <row r="19" ht="14.5" spans="1:167">
      <c r="A19" s="1"/>
      <c r="B19" s="11" t="s">
        <v>232</v>
      </c>
      <c r="C19" s="3" t="s">
        <v>126</v>
      </c>
      <c r="D19" s="3" t="s">
        <v>126</v>
      </c>
      <c r="E19" s="3" t="s">
        <v>126</v>
      </c>
      <c r="F19" s="3" t="s">
        <v>126</v>
      </c>
      <c r="G19" s="3" t="s">
        <v>126</v>
      </c>
      <c r="H19" s="3" t="s">
        <v>126</v>
      </c>
      <c r="I19" s="3" t="s">
        <v>126</v>
      </c>
      <c r="J19" s="3" t="s">
        <v>126</v>
      </c>
      <c r="K19" s="3" t="s">
        <v>126</v>
      </c>
      <c r="L19" s="3" t="s">
        <v>126</v>
      </c>
      <c r="M19" s="3" t="s">
        <v>126</v>
      </c>
      <c r="N19" s="3" t="s">
        <v>126</v>
      </c>
      <c r="O19" s="3" t="s">
        <v>126</v>
      </c>
      <c r="P19" s="3" t="s">
        <v>126</v>
      </c>
      <c r="Q19" s="3" t="s">
        <v>126</v>
      </c>
      <c r="R19" s="3" t="s">
        <v>126</v>
      </c>
      <c r="S19" s="3" t="s">
        <v>126</v>
      </c>
      <c r="T19" s="3" t="s">
        <v>126</v>
      </c>
      <c r="U19" s="3" t="s">
        <v>126</v>
      </c>
      <c r="V19" s="3" t="s">
        <v>126</v>
      </c>
      <c r="W19" s="3" t="s">
        <v>126</v>
      </c>
      <c r="Y19" s="1"/>
      <c r="Z19" s="11" t="s">
        <v>232</v>
      </c>
      <c r="AA19" s="3" t="s">
        <v>126</v>
      </c>
      <c r="AB19" s="3" t="s">
        <v>126</v>
      </c>
      <c r="AC19" s="3" t="s">
        <v>126</v>
      </c>
      <c r="AD19" s="3" t="s">
        <v>126</v>
      </c>
      <c r="AE19" s="3" t="s">
        <v>126</v>
      </c>
      <c r="AF19" s="3" t="s">
        <v>126</v>
      </c>
      <c r="AG19" s="3" t="s">
        <v>126</v>
      </c>
      <c r="AH19" s="3" t="s">
        <v>126</v>
      </c>
      <c r="AI19" s="3" t="s">
        <v>126</v>
      </c>
      <c r="AJ19" s="3" t="s">
        <v>126</v>
      </c>
      <c r="AK19" s="3" t="s">
        <v>126</v>
      </c>
      <c r="AL19" s="3" t="s">
        <v>126</v>
      </c>
      <c r="AM19" s="3" t="s">
        <v>126</v>
      </c>
      <c r="AN19" s="3" t="s">
        <v>126</v>
      </c>
      <c r="AO19" s="3" t="s">
        <v>126</v>
      </c>
      <c r="AP19" s="3" t="s">
        <v>126</v>
      </c>
      <c r="AQ19" s="3" t="s">
        <v>126</v>
      </c>
      <c r="AR19" s="3" t="s">
        <v>126</v>
      </c>
      <c r="AS19" s="3" t="s">
        <v>126</v>
      </c>
      <c r="AT19" s="3">
        <v>19.6</v>
      </c>
      <c r="AU19" s="3">
        <v>17.7</v>
      </c>
      <c r="AW19" s="1"/>
      <c r="AX19" s="11" t="s">
        <v>232</v>
      </c>
      <c r="AY19" s="3">
        <v>81.8</v>
      </c>
      <c r="AZ19" s="3">
        <v>84.8</v>
      </c>
      <c r="BA19" s="3">
        <v>98.5</v>
      </c>
      <c r="BB19" s="3">
        <v>97.3</v>
      </c>
      <c r="BC19" s="3">
        <v>101.1</v>
      </c>
      <c r="BD19" s="3">
        <v>97</v>
      </c>
      <c r="BE19" s="3">
        <v>104.9</v>
      </c>
      <c r="BF19" s="3">
        <v>110.7</v>
      </c>
      <c r="BG19" s="3">
        <v>110.2</v>
      </c>
      <c r="BH19" s="3">
        <v>101.8</v>
      </c>
      <c r="BI19" s="3">
        <v>106.9</v>
      </c>
      <c r="BJ19" s="3">
        <v>99.5</v>
      </c>
      <c r="BK19" s="3">
        <v>99.4</v>
      </c>
      <c r="BL19" s="3">
        <v>83.9</v>
      </c>
      <c r="BM19" s="3" t="s">
        <v>126</v>
      </c>
      <c r="BN19" s="3" t="s">
        <v>126</v>
      </c>
      <c r="BO19" s="3" t="s">
        <v>126</v>
      </c>
      <c r="BP19" s="3" t="s">
        <v>126</v>
      </c>
      <c r="BQ19" s="3" t="s">
        <v>126</v>
      </c>
      <c r="BR19" s="3">
        <v>57.3</v>
      </c>
      <c r="BS19" s="3">
        <v>50.1</v>
      </c>
      <c r="BU19" s="1"/>
      <c r="BV19" s="11" t="s">
        <v>232</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232</v>
      </c>
      <c r="CU19" s="3" t="s">
        <v>126</v>
      </c>
      <c r="CV19" s="3" t="s">
        <v>126</v>
      </c>
      <c r="CW19" s="3" t="s">
        <v>126</v>
      </c>
      <c r="CX19" s="3" t="s">
        <v>126</v>
      </c>
      <c r="CY19" s="3" t="s">
        <v>126</v>
      </c>
      <c r="CZ19" s="3" t="s">
        <v>126</v>
      </c>
      <c r="DA19" s="3" t="s">
        <v>126</v>
      </c>
      <c r="DB19" s="3" t="s">
        <v>126</v>
      </c>
      <c r="DC19" s="3" t="s">
        <v>126</v>
      </c>
      <c r="DD19" s="3" t="s">
        <v>126</v>
      </c>
      <c r="DE19" s="3" t="s">
        <v>126</v>
      </c>
      <c r="DF19" s="3" t="s">
        <v>126</v>
      </c>
      <c r="DG19" s="3" t="s">
        <v>126</v>
      </c>
      <c r="DH19" s="3" t="s">
        <v>126</v>
      </c>
      <c r="DI19" s="3">
        <v>9.3</v>
      </c>
      <c r="DJ19" s="3" t="s">
        <v>126</v>
      </c>
      <c r="DK19" s="3" t="s">
        <v>126</v>
      </c>
      <c r="DL19" s="3">
        <v>10.9</v>
      </c>
      <c r="DM19" s="3" t="s">
        <v>126</v>
      </c>
      <c r="DN19" s="3">
        <v>10.1</v>
      </c>
      <c r="DO19" s="3">
        <v>9.1</v>
      </c>
      <c r="DQ19" s="1"/>
      <c r="DR19" s="11" t="s">
        <v>232</v>
      </c>
      <c r="DS19" s="3">
        <v>51.6</v>
      </c>
      <c r="DT19" s="3">
        <v>51.9</v>
      </c>
      <c r="DU19" s="3">
        <v>63.2</v>
      </c>
      <c r="DV19" s="3">
        <v>50.1</v>
      </c>
      <c r="DW19" s="3">
        <v>69.6</v>
      </c>
      <c r="DX19" s="3">
        <v>55</v>
      </c>
      <c r="DY19" s="3">
        <v>51.6</v>
      </c>
      <c r="DZ19" s="3">
        <v>53.7</v>
      </c>
      <c r="EA19" s="3">
        <v>37.5</v>
      </c>
      <c r="EB19" s="3">
        <v>39.2</v>
      </c>
      <c r="EC19" s="3">
        <v>54.6</v>
      </c>
      <c r="ED19" s="3">
        <v>57.1</v>
      </c>
      <c r="EE19" s="3">
        <v>57.9</v>
      </c>
      <c r="EF19" s="3">
        <v>60</v>
      </c>
      <c r="EG19" s="3">
        <v>71.2</v>
      </c>
      <c r="EH19" s="3">
        <v>71.2</v>
      </c>
      <c r="EI19" s="3">
        <v>73.9</v>
      </c>
      <c r="EJ19" s="3">
        <v>70.4</v>
      </c>
      <c r="EK19" s="3">
        <v>72.9</v>
      </c>
      <c r="EL19" s="3">
        <v>75.7</v>
      </c>
      <c r="EM19" s="3">
        <v>63.4</v>
      </c>
      <c r="EO19" s="1"/>
      <c r="EP19" s="11" t="s">
        <v>232</v>
      </c>
      <c r="EQ19" s="3" t="s">
        <v>126</v>
      </c>
      <c r="ER19" s="3" t="s">
        <v>126</v>
      </c>
      <c r="ES19" s="3" t="s">
        <v>126</v>
      </c>
      <c r="ET19" s="3" t="s">
        <v>126</v>
      </c>
      <c r="EU19" s="3" t="s">
        <v>126</v>
      </c>
      <c r="EV19" s="3" t="s">
        <v>126</v>
      </c>
      <c r="EW19" s="3" t="s">
        <v>126</v>
      </c>
      <c r="EX19" s="3" t="s">
        <v>126</v>
      </c>
      <c r="EY19" s="3" t="s">
        <v>126</v>
      </c>
      <c r="EZ19" s="3" t="s">
        <v>126</v>
      </c>
      <c r="FA19" s="3" t="s">
        <v>126</v>
      </c>
      <c r="FB19" s="3" t="s">
        <v>126</v>
      </c>
      <c r="FC19" s="3" t="s">
        <v>126</v>
      </c>
      <c r="FD19" s="3" t="s">
        <v>126</v>
      </c>
      <c r="FE19" s="3" t="s">
        <v>126</v>
      </c>
      <c r="FF19" s="3" t="s">
        <v>126</v>
      </c>
      <c r="FG19" s="3" t="s">
        <v>126</v>
      </c>
      <c r="FH19" s="3" t="s">
        <v>126</v>
      </c>
      <c r="FI19" s="3" t="s">
        <v>126</v>
      </c>
      <c r="FJ19" s="3" t="s">
        <v>126</v>
      </c>
      <c r="FK19" s="3" t="s">
        <v>126</v>
      </c>
    </row>
    <row r="20" ht="14.5" spans="1:167">
      <c r="A20" s="1"/>
      <c r="B20" s="11" t="s">
        <v>233</v>
      </c>
      <c r="C20" s="3" t="s">
        <v>126</v>
      </c>
      <c r="D20" s="3" t="s">
        <v>126</v>
      </c>
      <c r="E20" s="3" t="s">
        <v>126</v>
      </c>
      <c r="F20" s="3" t="s">
        <v>126</v>
      </c>
      <c r="G20" s="3" t="s">
        <v>126</v>
      </c>
      <c r="H20" s="3" t="s">
        <v>126</v>
      </c>
      <c r="I20" s="3" t="s">
        <v>126</v>
      </c>
      <c r="J20" s="3" t="s">
        <v>126</v>
      </c>
      <c r="K20" s="3" t="s">
        <v>126</v>
      </c>
      <c r="L20" s="3" t="s">
        <v>126</v>
      </c>
      <c r="M20" s="3" t="s">
        <v>126</v>
      </c>
      <c r="N20" s="3" t="s">
        <v>126</v>
      </c>
      <c r="O20" s="3" t="s">
        <v>126</v>
      </c>
      <c r="P20" s="3" t="s">
        <v>126</v>
      </c>
      <c r="Q20" s="3" t="s">
        <v>126</v>
      </c>
      <c r="R20" s="3" t="s">
        <v>126</v>
      </c>
      <c r="S20" s="3" t="s">
        <v>126</v>
      </c>
      <c r="T20" s="3" t="s">
        <v>126</v>
      </c>
      <c r="U20" s="3" t="s">
        <v>126</v>
      </c>
      <c r="V20" s="3">
        <v>0</v>
      </c>
      <c r="W20" s="3" t="s">
        <v>126</v>
      </c>
      <c r="Y20" s="1"/>
      <c r="Z20" s="11" t="s">
        <v>233</v>
      </c>
      <c r="AA20" s="3" t="s">
        <v>126</v>
      </c>
      <c r="AB20" s="3" t="s">
        <v>126</v>
      </c>
      <c r="AC20" s="3" t="s">
        <v>126</v>
      </c>
      <c r="AD20" s="3" t="s">
        <v>126</v>
      </c>
      <c r="AE20" s="3" t="s">
        <v>126</v>
      </c>
      <c r="AF20" s="3" t="s">
        <v>126</v>
      </c>
      <c r="AG20" s="3">
        <v>0</v>
      </c>
      <c r="AH20" s="3" t="s">
        <v>126</v>
      </c>
      <c r="AI20" s="3">
        <v>0</v>
      </c>
      <c r="AJ20" s="3" t="s">
        <v>126</v>
      </c>
      <c r="AK20" s="3" t="s">
        <v>126</v>
      </c>
      <c r="AL20" s="3" t="s">
        <v>126</v>
      </c>
      <c r="AM20" s="3" t="s">
        <v>126</v>
      </c>
      <c r="AN20" s="3" t="s">
        <v>126</v>
      </c>
      <c r="AO20" s="3" t="s">
        <v>126</v>
      </c>
      <c r="AP20" s="3" t="s">
        <v>126</v>
      </c>
      <c r="AQ20" s="3">
        <v>0.5</v>
      </c>
      <c r="AR20" s="3">
        <v>0.2</v>
      </c>
      <c r="AS20" s="3">
        <v>0.4</v>
      </c>
      <c r="AT20" s="3">
        <v>0.3</v>
      </c>
      <c r="AU20" s="3">
        <v>0.3</v>
      </c>
      <c r="AW20" s="1"/>
      <c r="AX20" s="11" t="s">
        <v>233</v>
      </c>
      <c r="AY20" s="3">
        <v>2.1</v>
      </c>
      <c r="AZ20" s="3">
        <v>1.5</v>
      </c>
      <c r="BA20" s="3">
        <v>0.8</v>
      </c>
      <c r="BB20" s="3">
        <v>0.7</v>
      </c>
      <c r="BC20" s="3">
        <v>0.7</v>
      </c>
      <c r="BD20" s="3">
        <v>0.5</v>
      </c>
      <c r="BE20" s="3">
        <v>0.5</v>
      </c>
      <c r="BF20" s="3">
        <v>0.5</v>
      </c>
      <c r="BG20" s="3">
        <v>0.4</v>
      </c>
      <c r="BH20" s="3">
        <v>0.2</v>
      </c>
      <c r="BI20" s="3">
        <v>3</v>
      </c>
      <c r="BJ20" s="3">
        <v>1.3</v>
      </c>
      <c r="BK20" s="3">
        <v>0.6</v>
      </c>
      <c r="BL20" s="3" t="s">
        <v>126</v>
      </c>
      <c r="BM20" s="3" t="s">
        <v>126</v>
      </c>
      <c r="BN20" s="3" t="s">
        <v>126</v>
      </c>
      <c r="BO20" s="3" t="s">
        <v>126</v>
      </c>
      <c r="BP20" s="3">
        <v>0.6</v>
      </c>
      <c r="BQ20" s="3">
        <v>1</v>
      </c>
      <c r="BR20" s="3">
        <v>0.7</v>
      </c>
      <c r="BS20" s="3">
        <v>0.4</v>
      </c>
      <c r="BU20" s="1"/>
      <c r="BV20" s="11" t="s">
        <v>233</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S20" s="1"/>
      <c r="CT20" s="11" t="s">
        <v>233</v>
      </c>
      <c r="CU20" s="3" t="s">
        <v>126</v>
      </c>
      <c r="CV20" s="3" t="s">
        <v>126</v>
      </c>
      <c r="CW20" s="3" t="s">
        <v>126</v>
      </c>
      <c r="CX20" s="3" t="s">
        <v>126</v>
      </c>
      <c r="CY20" s="3" t="s">
        <v>126</v>
      </c>
      <c r="CZ20" s="3" t="s">
        <v>126</v>
      </c>
      <c r="DA20" s="3" t="s">
        <v>126</v>
      </c>
      <c r="DB20" s="3" t="s">
        <v>126</v>
      </c>
      <c r="DC20" s="3" t="s">
        <v>126</v>
      </c>
      <c r="DD20" s="3" t="s">
        <v>126</v>
      </c>
      <c r="DE20" s="3" t="s">
        <v>126</v>
      </c>
      <c r="DF20" s="3" t="s">
        <v>126</v>
      </c>
      <c r="DG20" s="3" t="s">
        <v>126</v>
      </c>
      <c r="DH20" s="3" t="s">
        <v>126</v>
      </c>
      <c r="DI20" s="3" t="s">
        <v>126</v>
      </c>
      <c r="DJ20" s="3" t="s">
        <v>126</v>
      </c>
      <c r="DK20" s="3" t="s">
        <v>126</v>
      </c>
      <c r="DL20" s="3">
        <v>0.5</v>
      </c>
      <c r="DM20" s="3">
        <v>0.9</v>
      </c>
      <c r="DN20" s="3">
        <v>0.2</v>
      </c>
      <c r="DO20" s="3">
        <v>0</v>
      </c>
      <c r="DQ20" s="1"/>
      <c r="DR20" s="11" t="s">
        <v>233</v>
      </c>
      <c r="DS20" s="3">
        <v>0</v>
      </c>
      <c r="DT20" s="3">
        <v>0</v>
      </c>
      <c r="DU20" s="3">
        <v>0</v>
      </c>
      <c r="DV20" s="3">
        <v>0</v>
      </c>
      <c r="DW20" s="3">
        <v>0</v>
      </c>
      <c r="DX20" s="3">
        <v>0</v>
      </c>
      <c r="DY20" s="3">
        <v>0</v>
      </c>
      <c r="DZ20" s="3">
        <v>0</v>
      </c>
      <c r="EA20" s="3">
        <v>0</v>
      </c>
      <c r="EB20" s="3">
        <v>0</v>
      </c>
      <c r="EC20" s="3">
        <v>0</v>
      </c>
      <c r="ED20" s="3">
        <v>0</v>
      </c>
      <c r="EE20" s="3">
        <v>0</v>
      </c>
      <c r="EF20" s="3">
        <v>0</v>
      </c>
      <c r="EG20" s="3">
        <v>0</v>
      </c>
      <c r="EH20" s="3">
        <v>0</v>
      </c>
      <c r="EI20" s="3">
        <v>0</v>
      </c>
      <c r="EJ20" s="3">
        <v>0.1</v>
      </c>
      <c r="EK20" s="3">
        <v>0.5</v>
      </c>
      <c r="EL20" s="3">
        <v>0</v>
      </c>
      <c r="EM20" s="3">
        <v>0</v>
      </c>
      <c r="EO20" s="1"/>
      <c r="EP20" s="11" t="s">
        <v>233</v>
      </c>
      <c r="EQ20" s="3">
        <v>0</v>
      </c>
      <c r="ER20" s="3">
        <v>0</v>
      </c>
      <c r="ES20" s="3">
        <v>0</v>
      </c>
      <c r="ET20" s="3">
        <v>0</v>
      </c>
      <c r="EU20" s="3">
        <v>0</v>
      </c>
      <c r="EV20" s="3">
        <v>0</v>
      </c>
      <c r="EW20" s="3">
        <v>0</v>
      </c>
      <c r="EX20" s="3">
        <v>0</v>
      </c>
      <c r="EY20" s="3">
        <v>0</v>
      </c>
      <c r="EZ20" s="3">
        <v>0</v>
      </c>
      <c r="FA20" s="3">
        <v>0</v>
      </c>
      <c r="FB20" s="3">
        <v>0</v>
      </c>
      <c r="FC20" s="3">
        <v>0</v>
      </c>
      <c r="FD20" s="3">
        <v>0</v>
      </c>
      <c r="FE20" s="3">
        <v>0</v>
      </c>
      <c r="FF20" s="3">
        <v>0</v>
      </c>
      <c r="FG20" s="3">
        <v>2.1</v>
      </c>
      <c r="FH20" s="3" t="s">
        <v>126</v>
      </c>
      <c r="FI20" s="3">
        <v>0</v>
      </c>
      <c r="FJ20" s="3">
        <v>0</v>
      </c>
      <c r="FK20" s="3">
        <v>0</v>
      </c>
    </row>
    <row r="21" ht="14.5" spans="1:167">
      <c r="A21" s="1"/>
      <c r="B21" s="11" t="s">
        <v>234</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234</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234</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234</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234</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234</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234</v>
      </c>
      <c r="EQ21" s="3">
        <v>0</v>
      </c>
      <c r="ER21" s="3">
        <v>0</v>
      </c>
      <c r="ES21" s="3">
        <v>0</v>
      </c>
      <c r="ET21" s="3">
        <v>0</v>
      </c>
      <c r="EU21" s="3">
        <v>0</v>
      </c>
      <c r="EV21" s="3">
        <v>0</v>
      </c>
      <c r="EW21" s="3">
        <v>0</v>
      </c>
      <c r="EX21" s="3">
        <v>0</v>
      </c>
      <c r="EY21" s="3">
        <v>0</v>
      </c>
      <c r="EZ21" s="3">
        <v>0</v>
      </c>
      <c r="FA21" s="3">
        <v>0</v>
      </c>
      <c r="FB21" s="3">
        <v>0</v>
      </c>
      <c r="FC21" s="3">
        <v>0</v>
      </c>
      <c r="FD21" s="3">
        <v>0</v>
      </c>
      <c r="FE21" s="3">
        <v>0</v>
      </c>
      <c r="FF21" s="3">
        <v>0</v>
      </c>
      <c r="FG21" s="3">
        <v>0</v>
      </c>
      <c r="FH21" s="3">
        <v>0</v>
      </c>
      <c r="FI21" s="3">
        <v>0</v>
      </c>
      <c r="FJ21" s="3">
        <v>0</v>
      </c>
      <c r="FK21" s="3">
        <v>0</v>
      </c>
    </row>
    <row r="22" ht="14.5" spans="1:167">
      <c r="A22" s="1"/>
      <c r="B22" s="11" t="s">
        <v>235</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235</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235</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235</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235</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235</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235</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236</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236</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236</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236</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236</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236</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236</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237</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237</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237</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237</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237</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237</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237</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238</v>
      </c>
      <c r="C26" s="3"/>
      <c r="D26" s="3"/>
      <c r="E26" s="3"/>
      <c r="F26" s="3"/>
      <c r="G26" s="3"/>
      <c r="H26" s="3"/>
      <c r="I26" s="3"/>
      <c r="J26" s="3"/>
      <c r="K26" s="3"/>
      <c r="L26" s="3"/>
      <c r="M26" s="3"/>
      <c r="N26" s="3"/>
      <c r="O26" s="3"/>
      <c r="P26" s="3"/>
      <c r="Q26" s="3"/>
      <c r="R26" s="3"/>
      <c r="S26" s="3"/>
      <c r="T26" s="3"/>
      <c r="U26" s="3"/>
      <c r="V26" s="3"/>
      <c r="W26" s="3"/>
      <c r="Y26" s="1"/>
      <c r="Z26" s="10" t="s">
        <v>238</v>
      </c>
      <c r="AA26" s="3"/>
      <c r="AB26" s="3"/>
      <c r="AC26" s="3"/>
      <c r="AD26" s="3"/>
      <c r="AE26" s="3"/>
      <c r="AF26" s="3"/>
      <c r="AG26" s="3"/>
      <c r="AH26" s="3"/>
      <c r="AI26" s="3"/>
      <c r="AJ26" s="3"/>
      <c r="AK26" s="3"/>
      <c r="AL26" s="3"/>
      <c r="AM26" s="3"/>
      <c r="AN26" s="3"/>
      <c r="AO26" s="3"/>
      <c r="AP26" s="3"/>
      <c r="AQ26" s="3"/>
      <c r="AR26" s="3"/>
      <c r="AS26" s="3"/>
      <c r="AT26" s="3"/>
      <c r="AU26" s="3"/>
      <c r="AW26" s="1"/>
      <c r="AX26" s="10" t="s">
        <v>238</v>
      </c>
      <c r="AY26" s="3"/>
      <c r="AZ26" s="3"/>
      <c r="BA26" s="3"/>
      <c r="BB26" s="3"/>
      <c r="BC26" s="3"/>
      <c r="BD26" s="3"/>
      <c r="BE26" s="3"/>
      <c r="BF26" s="3"/>
      <c r="BG26" s="3"/>
      <c r="BH26" s="3"/>
      <c r="BI26" s="3"/>
      <c r="BJ26" s="3"/>
      <c r="BK26" s="3"/>
      <c r="BL26" s="3"/>
      <c r="BM26" s="3"/>
      <c r="BN26" s="3"/>
      <c r="BO26" s="3"/>
      <c r="BP26" s="3"/>
      <c r="BQ26" s="3"/>
      <c r="BR26" s="3"/>
      <c r="BS26" s="3"/>
      <c r="BU26" s="1"/>
      <c r="BV26" s="10" t="s">
        <v>238</v>
      </c>
      <c r="BW26" s="3"/>
      <c r="BX26" s="3"/>
      <c r="BY26" s="3"/>
      <c r="BZ26" s="3"/>
      <c r="CA26" s="3"/>
      <c r="CB26" s="3"/>
      <c r="CC26" s="3"/>
      <c r="CD26" s="3"/>
      <c r="CE26" s="3"/>
      <c r="CF26" s="3"/>
      <c r="CG26" s="3"/>
      <c r="CH26" s="3"/>
      <c r="CI26" s="3"/>
      <c r="CJ26" s="3"/>
      <c r="CK26" s="3"/>
      <c r="CL26" s="3"/>
      <c r="CM26" s="3"/>
      <c r="CN26" s="3"/>
      <c r="CO26" s="3"/>
      <c r="CP26" s="3"/>
      <c r="CQ26" s="3"/>
      <c r="CS26" s="1"/>
      <c r="CT26" s="10" t="s">
        <v>238</v>
      </c>
      <c r="CU26" s="3"/>
      <c r="CV26" s="3"/>
      <c r="CW26" s="3"/>
      <c r="CX26" s="3"/>
      <c r="CY26" s="3"/>
      <c r="CZ26" s="3"/>
      <c r="DA26" s="3"/>
      <c r="DB26" s="3"/>
      <c r="DC26" s="3"/>
      <c r="DD26" s="3"/>
      <c r="DE26" s="3"/>
      <c r="DF26" s="3"/>
      <c r="DG26" s="3"/>
      <c r="DH26" s="3"/>
      <c r="DI26" s="3"/>
      <c r="DJ26" s="3"/>
      <c r="DK26" s="3"/>
      <c r="DL26" s="3"/>
      <c r="DM26" s="3"/>
      <c r="DN26" s="3"/>
      <c r="DO26" s="3"/>
      <c r="DQ26" s="1"/>
      <c r="DR26" s="10" t="s">
        <v>238</v>
      </c>
      <c r="DS26" s="3"/>
      <c r="DT26" s="3"/>
      <c r="DU26" s="3"/>
      <c r="DV26" s="3"/>
      <c r="DW26" s="3"/>
      <c r="DX26" s="3"/>
      <c r="DY26" s="3"/>
      <c r="DZ26" s="3"/>
      <c r="EA26" s="3"/>
      <c r="EB26" s="3"/>
      <c r="EC26" s="3"/>
      <c r="ED26" s="3"/>
      <c r="EE26" s="3"/>
      <c r="EF26" s="3"/>
      <c r="EG26" s="3"/>
      <c r="EH26" s="3"/>
      <c r="EI26" s="3"/>
      <c r="EJ26" s="3"/>
      <c r="EK26" s="3"/>
      <c r="EL26" s="3"/>
      <c r="EM26" s="3"/>
      <c r="EO26" s="1"/>
      <c r="EP26" s="10" t="s">
        <v>238</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228</v>
      </c>
      <c r="C27" s="3">
        <v>4</v>
      </c>
      <c r="D27" s="3">
        <v>3.9</v>
      </c>
      <c r="E27" s="3">
        <v>4.1</v>
      </c>
      <c r="F27" s="3">
        <v>4.5</v>
      </c>
      <c r="G27" s="3">
        <v>3.8</v>
      </c>
      <c r="H27" s="3">
        <v>3.5</v>
      </c>
      <c r="I27" s="3">
        <v>4.3</v>
      </c>
      <c r="J27" s="3">
        <v>4.5</v>
      </c>
      <c r="K27" s="3">
        <v>4.4</v>
      </c>
      <c r="L27" s="3">
        <v>4.3</v>
      </c>
      <c r="M27" s="3" t="s">
        <v>126</v>
      </c>
      <c r="N27" s="3" t="s">
        <v>126</v>
      </c>
      <c r="O27" s="3" t="s">
        <v>126</v>
      </c>
      <c r="P27" s="3" t="s">
        <v>126</v>
      </c>
      <c r="Q27" s="3" t="s">
        <v>126</v>
      </c>
      <c r="R27" s="3" t="s">
        <v>126</v>
      </c>
      <c r="S27" s="3" t="s">
        <v>126</v>
      </c>
      <c r="T27" s="3" t="s">
        <v>126</v>
      </c>
      <c r="U27" s="3" t="s">
        <v>126</v>
      </c>
      <c r="V27" s="3" t="s">
        <v>126</v>
      </c>
      <c r="W27" s="3" t="s">
        <v>126</v>
      </c>
      <c r="Y27" s="1"/>
      <c r="Z27" s="11" t="s">
        <v>228</v>
      </c>
      <c r="AA27" s="3">
        <v>7.1</v>
      </c>
      <c r="AB27" s="3">
        <v>7.1</v>
      </c>
      <c r="AC27" s="3">
        <v>8.1</v>
      </c>
      <c r="AD27" s="3">
        <v>8.2</v>
      </c>
      <c r="AE27" s="3">
        <v>5.5</v>
      </c>
      <c r="AF27" s="3">
        <v>5.9</v>
      </c>
      <c r="AG27" s="3">
        <v>7.3</v>
      </c>
      <c r="AH27" s="3">
        <v>7.1</v>
      </c>
      <c r="AI27" s="3">
        <v>8</v>
      </c>
      <c r="AJ27" s="3">
        <v>8.2</v>
      </c>
      <c r="AK27" s="3">
        <v>10.2</v>
      </c>
      <c r="AL27" s="3" t="s">
        <v>126</v>
      </c>
      <c r="AM27" s="3" t="s">
        <v>126</v>
      </c>
      <c r="AN27" s="3" t="s">
        <v>126</v>
      </c>
      <c r="AO27" s="3" t="s">
        <v>126</v>
      </c>
      <c r="AP27" s="3" t="s">
        <v>126</v>
      </c>
      <c r="AQ27" s="3" t="s">
        <v>126</v>
      </c>
      <c r="AR27" s="3" t="s">
        <v>126</v>
      </c>
      <c r="AS27" s="3" t="s">
        <v>126</v>
      </c>
      <c r="AT27" s="3" t="s">
        <v>126</v>
      </c>
      <c r="AU27" s="3" t="s">
        <v>126</v>
      </c>
      <c r="AW27" s="1"/>
      <c r="AX27" s="11" t="s">
        <v>228</v>
      </c>
      <c r="AY27" s="3">
        <v>5.2</v>
      </c>
      <c r="AZ27" s="3">
        <v>5</v>
      </c>
      <c r="BA27" s="3">
        <v>4.6</v>
      </c>
      <c r="BB27" s="3">
        <v>4.5</v>
      </c>
      <c r="BC27" s="3">
        <v>4.3</v>
      </c>
      <c r="BD27" s="3">
        <v>4.5</v>
      </c>
      <c r="BE27" s="3">
        <v>3.7</v>
      </c>
      <c r="BF27" s="3">
        <v>3.4</v>
      </c>
      <c r="BG27" s="3" t="s">
        <v>126</v>
      </c>
      <c r="BH27" s="3">
        <v>4.3</v>
      </c>
      <c r="BI27" s="3" t="s">
        <v>126</v>
      </c>
      <c r="BJ27" s="3" t="s">
        <v>126</v>
      </c>
      <c r="BK27" s="3" t="s">
        <v>126</v>
      </c>
      <c r="BL27" s="3" t="s">
        <v>126</v>
      </c>
      <c r="BM27" s="3">
        <v>4.6</v>
      </c>
      <c r="BN27" s="3">
        <v>5.1</v>
      </c>
      <c r="BO27" s="3">
        <v>5.2</v>
      </c>
      <c r="BP27" s="3">
        <v>8</v>
      </c>
      <c r="BQ27" s="3">
        <v>7.2</v>
      </c>
      <c r="BR27" s="3">
        <v>6.4</v>
      </c>
      <c r="BS27" s="3">
        <v>7.2</v>
      </c>
      <c r="BU27" s="1"/>
      <c r="BV27" s="11" t="s">
        <v>228</v>
      </c>
      <c r="BW27" s="3">
        <v>0</v>
      </c>
      <c r="BX27" s="3">
        <v>0</v>
      </c>
      <c r="BY27" s="3" t="s">
        <v>126</v>
      </c>
      <c r="BZ27" s="3" t="s">
        <v>126</v>
      </c>
      <c r="CA27" s="3" t="s">
        <v>126</v>
      </c>
      <c r="CB27" s="3" t="s">
        <v>126</v>
      </c>
      <c r="CC27" s="3">
        <v>0</v>
      </c>
      <c r="CD27" s="3">
        <v>0</v>
      </c>
      <c r="CE27" s="3">
        <v>0</v>
      </c>
      <c r="CF27" s="3">
        <v>0</v>
      </c>
      <c r="CG27" s="3">
        <v>0</v>
      </c>
      <c r="CH27" s="3">
        <v>0</v>
      </c>
      <c r="CI27" s="3">
        <v>0</v>
      </c>
      <c r="CJ27" s="3">
        <v>0</v>
      </c>
      <c r="CK27" s="3">
        <v>0</v>
      </c>
      <c r="CL27" s="3">
        <v>0</v>
      </c>
      <c r="CM27" s="3">
        <v>0</v>
      </c>
      <c r="CN27" s="3" t="s">
        <v>126</v>
      </c>
      <c r="CO27" s="3" t="s">
        <v>126</v>
      </c>
      <c r="CP27" s="3">
        <v>100</v>
      </c>
      <c r="CQ27" s="3">
        <v>100</v>
      </c>
      <c r="CS27" s="1"/>
      <c r="CT27" s="11" t="s">
        <v>228</v>
      </c>
      <c r="CU27" s="3" t="s">
        <v>126</v>
      </c>
      <c r="CV27" s="3" t="s">
        <v>126</v>
      </c>
      <c r="CW27" s="3" t="s">
        <v>126</v>
      </c>
      <c r="CX27" s="3" t="s">
        <v>126</v>
      </c>
      <c r="CY27" s="3" t="s">
        <v>126</v>
      </c>
      <c r="CZ27" s="3" t="s">
        <v>126</v>
      </c>
      <c r="DA27" s="3" t="s">
        <v>126</v>
      </c>
      <c r="DB27" s="3" t="s">
        <v>126</v>
      </c>
      <c r="DC27" s="3" t="s">
        <v>126</v>
      </c>
      <c r="DD27" s="3" t="s">
        <v>126</v>
      </c>
      <c r="DE27" s="3" t="s">
        <v>126</v>
      </c>
      <c r="DF27" s="3" t="s">
        <v>126</v>
      </c>
      <c r="DG27" s="3" t="s">
        <v>126</v>
      </c>
      <c r="DH27" s="3" t="s">
        <v>126</v>
      </c>
      <c r="DI27" s="3" t="s">
        <v>126</v>
      </c>
      <c r="DJ27" s="3" t="s">
        <v>126</v>
      </c>
      <c r="DK27" s="3" t="s">
        <v>126</v>
      </c>
      <c r="DL27" s="3" t="s">
        <v>126</v>
      </c>
      <c r="DM27" s="3" t="s">
        <v>126</v>
      </c>
      <c r="DN27" s="3" t="s">
        <v>126</v>
      </c>
      <c r="DO27" s="3" t="s">
        <v>126</v>
      </c>
      <c r="DQ27" s="1"/>
      <c r="DR27" s="11" t="s">
        <v>228</v>
      </c>
      <c r="DS27" s="3" t="s">
        <v>126</v>
      </c>
      <c r="DT27" s="3" t="s">
        <v>126</v>
      </c>
      <c r="DU27" s="3" t="s">
        <v>126</v>
      </c>
      <c r="DV27" s="3" t="s">
        <v>126</v>
      </c>
      <c r="DW27" s="3" t="s">
        <v>126</v>
      </c>
      <c r="DX27" s="3" t="s">
        <v>126</v>
      </c>
      <c r="DY27" s="3">
        <v>5.9</v>
      </c>
      <c r="DZ27" s="3">
        <v>6.1</v>
      </c>
      <c r="EA27" s="3" t="s">
        <v>126</v>
      </c>
      <c r="EB27" s="3" t="s">
        <v>126</v>
      </c>
      <c r="EC27" s="3" t="s">
        <v>126</v>
      </c>
      <c r="ED27" s="3" t="s">
        <v>126</v>
      </c>
      <c r="EE27" s="3" t="s">
        <v>126</v>
      </c>
      <c r="EF27" s="3" t="s">
        <v>126</v>
      </c>
      <c r="EG27" s="3">
        <v>5.1</v>
      </c>
      <c r="EH27" s="3">
        <v>4.8</v>
      </c>
      <c r="EI27" s="3">
        <v>4.7</v>
      </c>
      <c r="EJ27" s="3">
        <v>6.3</v>
      </c>
      <c r="EK27" s="3">
        <v>6.9</v>
      </c>
      <c r="EL27" s="3">
        <v>7.1</v>
      </c>
      <c r="EM27" s="3">
        <v>8.1</v>
      </c>
      <c r="EO27" s="1"/>
      <c r="EP27" s="11" t="s">
        <v>228</v>
      </c>
      <c r="EQ27" s="3">
        <v>0</v>
      </c>
      <c r="ER27" s="3">
        <v>0</v>
      </c>
      <c r="ES27" s="3" t="s">
        <v>126</v>
      </c>
      <c r="ET27" s="3" t="s">
        <v>126</v>
      </c>
      <c r="EU27" s="3" t="s">
        <v>126</v>
      </c>
      <c r="EV27" s="3" t="s">
        <v>126</v>
      </c>
      <c r="EW27" s="3" t="s">
        <v>126</v>
      </c>
      <c r="EX27" s="3" t="s">
        <v>126</v>
      </c>
      <c r="EY27" s="3" t="s">
        <v>126</v>
      </c>
      <c r="EZ27" s="3" t="s">
        <v>126</v>
      </c>
      <c r="FA27" s="3" t="s">
        <v>126</v>
      </c>
      <c r="FB27" s="3" t="s">
        <v>126</v>
      </c>
      <c r="FC27" s="3" t="s">
        <v>126</v>
      </c>
      <c r="FD27" s="3" t="s">
        <v>126</v>
      </c>
      <c r="FE27" s="3" t="s">
        <v>126</v>
      </c>
      <c r="FF27" s="3" t="s">
        <v>126</v>
      </c>
      <c r="FG27" s="3" t="s">
        <v>126</v>
      </c>
      <c r="FH27" s="3" t="s">
        <v>126</v>
      </c>
      <c r="FI27" s="3" t="s">
        <v>126</v>
      </c>
      <c r="FJ27" s="3" t="s">
        <v>126</v>
      </c>
      <c r="FK27" s="3" t="s">
        <v>126</v>
      </c>
    </row>
    <row r="28" ht="14.5" spans="1:167">
      <c r="A28" s="1"/>
      <c r="B28" s="11" t="s">
        <v>229</v>
      </c>
      <c r="C28" s="3" t="s">
        <v>126</v>
      </c>
      <c r="D28" s="3" t="s">
        <v>126</v>
      </c>
      <c r="E28" s="3" t="s">
        <v>126</v>
      </c>
      <c r="F28" s="3" t="s">
        <v>126</v>
      </c>
      <c r="G28" s="3" t="s">
        <v>126</v>
      </c>
      <c r="H28" s="3" t="s">
        <v>126</v>
      </c>
      <c r="I28" s="3" t="s">
        <v>126</v>
      </c>
      <c r="J28" s="3" t="s">
        <v>126</v>
      </c>
      <c r="K28" s="3" t="s">
        <v>126</v>
      </c>
      <c r="L28" s="3" t="s">
        <v>126</v>
      </c>
      <c r="M28" s="3" t="s">
        <v>126</v>
      </c>
      <c r="N28" s="3" t="s">
        <v>126</v>
      </c>
      <c r="O28" s="3" t="s">
        <v>126</v>
      </c>
      <c r="P28" s="3" t="s">
        <v>126</v>
      </c>
      <c r="Q28" s="3" t="s">
        <v>126</v>
      </c>
      <c r="R28" s="3" t="s">
        <v>126</v>
      </c>
      <c r="S28" s="3" t="s">
        <v>126</v>
      </c>
      <c r="T28" s="3" t="s">
        <v>126</v>
      </c>
      <c r="U28" s="3" t="s">
        <v>126</v>
      </c>
      <c r="V28" s="3" t="s">
        <v>126</v>
      </c>
      <c r="W28" s="3" t="s">
        <v>126</v>
      </c>
      <c r="Y28" s="1"/>
      <c r="Z28" s="11" t="s">
        <v>229</v>
      </c>
      <c r="AA28" s="3">
        <v>14.5</v>
      </c>
      <c r="AB28" s="3">
        <v>11.4</v>
      </c>
      <c r="AC28" s="3">
        <v>9.9</v>
      </c>
      <c r="AD28" s="3">
        <v>9.1</v>
      </c>
      <c r="AE28" s="3">
        <v>9.2</v>
      </c>
      <c r="AF28" s="3">
        <v>12.1</v>
      </c>
      <c r="AG28" s="3">
        <v>12.4</v>
      </c>
      <c r="AH28" s="3">
        <v>11.5</v>
      </c>
      <c r="AI28" s="3">
        <v>12.8</v>
      </c>
      <c r="AJ28" s="3">
        <v>13.6</v>
      </c>
      <c r="AK28" s="3">
        <v>22.7</v>
      </c>
      <c r="AL28" s="3" t="s">
        <v>126</v>
      </c>
      <c r="AM28" s="3" t="s">
        <v>126</v>
      </c>
      <c r="AN28" s="3" t="s">
        <v>126</v>
      </c>
      <c r="AO28" s="3" t="s">
        <v>126</v>
      </c>
      <c r="AP28" s="3" t="s">
        <v>126</v>
      </c>
      <c r="AQ28" s="3" t="s">
        <v>126</v>
      </c>
      <c r="AR28" s="3" t="s">
        <v>126</v>
      </c>
      <c r="AS28" s="3" t="s">
        <v>126</v>
      </c>
      <c r="AT28" s="3" t="s">
        <v>126</v>
      </c>
      <c r="AU28" s="3" t="s">
        <v>126</v>
      </c>
      <c r="AW28" s="1"/>
      <c r="AX28" s="11" t="s">
        <v>229</v>
      </c>
      <c r="AY28" s="3">
        <v>13.1</v>
      </c>
      <c r="AZ28" s="3">
        <v>15.6</v>
      </c>
      <c r="BA28" s="3">
        <v>16.9</v>
      </c>
      <c r="BB28" s="3">
        <v>16.4</v>
      </c>
      <c r="BC28" s="3">
        <v>9.2</v>
      </c>
      <c r="BD28" s="3">
        <v>8.2</v>
      </c>
      <c r="BE28" s="3">
        <v>5</v>
      </c>
      <c r="BF28" s="3">
        <v>4.9</v>
      </c>
      <c r="BG28" s="3">
        <v>5.2</v>
      </c>
      <c r="BH28" s="3">
        <v>5.5</v>
      </c>
      <c r="BI28" s="3">
        <v>5.2</v>
      </c>
      <c r="BJ28" s="3">
        <v>10</v>
      </c>
      <c r="BK28" s="3">
        <v>10.3</v>
      </c>
      <c r="BL28" s="3">
        <v>12.7</v>
      </c>
      <c r="BM28" s="3" t="s">
        <v>126</v>
      </c>
      <c r="BN28" s="3" t="s">
        <v>126</v>
      </c>
      <c r="BO28" s="3" t="s">
        <v>126</v>
      </c>
      <c r="BP28" s="3">
        <v>17.5</v>
      </c>
      <c r="BQ28" s="3">
        <v>14.4</v>
      </c>
      <c r="BR28" s="3">
        <v>14.9</v>
      </c>
      <c r="BS28" s="3">
        <v>17.8</v>
      </c>
      <c r="BU28" s="1"/>
      <c r="BV28" s="11" t="s">
        <v>229</v>
      </c>
      <c r="BW28" s="3">
        <v>0</v>
      </c>
      <c r="BX28" s="3">
        <v>0</v>
      </c>
      <c r="BY28" s="3">
        <v>0</v>
      </c>
      <c r="BZ28" s="3">
        <v>0</v>
      </c>
      <c r="CA28" s="3">
        <v>0</v>
      </c>
      <c r="CB28" s="3">
        <v>0</v>
      </c>
      <c r="CC28" s="3">
        <v>0</v>
      </c>
      <c r="CD28" s="3">
        <v>0</v>
      </c>
      <c r="CE28" s="3">
        <v>0</v>
      </c>
      <c r="CF28" s="3">
        <v>0</v>
      </c>
      <c r="CG28" s="3">
        <v>0</v>
      </c>
      <c r="CH28" s="3">
        <v>0</v>
      </c>
      <c r="CI28" s="3">
        <v>0</v>
      </c>
      <c r="CJ28" s="3">
        <v>0</v>
      </c>
      <c r="CK28" s="3">
        <v>0</v>
      </c>
      <c r="CL28" s="3">
        <v>0</v>
      </c>
      <c r="CM28" s="3">
        <v>0</v>
      </c>
      <c r="CN28" s="3">
        <v>0</v>
      </c>
      <c r="CO28" s="3">
        <v>0</v>
      </c>
      <c r="CP28" s="3">
        <v>0</v>
      </c>
      <c r="CQ28" s="3">
        <v>0</v>
      </c>
      <c r="CS28" s="1"/>
      <c r="CT28" s="11" t="s">
        <v>229</v>
      </c>
      <c r="CU28" s="3">
        <v>19.4</v>
      </c>
      <c r="CV28" s="3">
        <v>17.7</v>
      </c>
      <c r="CW28" s="3">
        <v>22.9</v>
      </c>
      <c r="CX28" s="3">
        <v>27.7</v>
      </c>
      <c r="CY28" s="3">
        <v>24.7</v>
      </c>
      <c r="CZ28" s="3">
        <v>27.5</v>
      </c>
      <c r="DA28" s="3" t="s">
        <v>126</v>
      </c>
      <c r="DB28" s="3" t="s">
        <v>126</v>
      </c>
      <c r="DC28" s="3" t="s">
        <v>126</v>
      </c>
      <c r="DD28" s="3" t="s">
        <v>126</v>
      </c>
      <c r="DE28" s="3" t="s">
        <v>126</v>
      </c>
      <c r="DF28" s="3" t="s">
        <v>126</v>
      </c>
      <c r="DG28" s="3" t="s">
        <v>126</v>
      </c>
      <c r="DH28" s="3" t="s">
        <v>126</v>
      </c>
      <c r="DI28" s="3" t="s">
        <v>126</v>
      </c>
      <c r="DJ28" s="3" t="s">
        <v>126</v>
      </c>
      <c r="DK28" s="3" t="s">
        <v>126</v>
      </c>
      <c r="DL28" s="3" t="s">
        <v>126</v>
      </c>
      <c r="DM28" s="3" t="s">
        <v>126</v>
      </c>
      <c r="DN28" s="3" t="s">
        <v>126</v>
      </c>
      <c r="DO28" s="3" t="s">
        <v>126</v>
      </c>
      <c r="DQ28" s="1"/>
      <c r="DR28" s="11" t="s">
        <v>229</v>
      </c>
      <c r="DS28" s="3" t="s">
        <v>126</v>
      </c>
      <c r="DT28" s="3" t="s">
        <v>126</v>
      </c>
      <c r="DU28" s="3" t="s">
        <v>126</v>
      </c>
      <c r="DV28" s="3" t="s">
        <v>126</v>
      </c>
      <c r="DW28" s="3" t="s">
        <v>126</v>
      </c>
      <c r="DX28" s="3" t="s">
        <v>126</v>
      </c>
      <c r="DY28" s="3">
        <v>24.8</v>
      </c>
      <c r="DZ28" s="3">
        <v>23.1</v>
      </c>
      <c r="EA28" s="3" t="s">
        <v>126</v>
      </c>
      <c r="EB28" s="3" t="s">
        <v>126</v>
      </c>
      <c r="EC28" s="3">
        <v>20</v>
      </c>
      <c r="ED28" s="3">
        <v>19.7</v>
      </c>
      <c r="EE28" s="3">
        <v>20.3</v>
      </c>
      <c r="EF28" s="3">
        <v>19.6</v>
      </c>
      <c r="EG28" s="3" t="s">
        <v>126</v>
      </c>
      <c r="EH28" s="3" t="s">
        <v>126</v>
      </c>
      <c r="EI28" s="3">
        <v>15.5</v>
      </c>
      <c r="EJ28" s="3">
        <v>17.8</v>
      </c>
      <c r="EK28" s="3">
        <v>16.6</v>
      </c>
      <c r="EL28" s="3">
        <v>17.6</v>
      </c>
      <c r="EM28" s="3">
        <v>21.5</v>
      </c>
      <c r="EO28" s="1"/>
      <c r="EP28" s="11" t="s">
        <v>229</v>
      </c>
      <c r="EQ28" s="3">
        <v>0</v>
      </c>
      <c r="ER28" s="3">
        <v>0</v>
      </c>
      <c r="ES28" s="3" t="s">
        <v>126</v>
      </c>
      <c r="ET28" s="3" t="s">
        <v>126</v>
      </c>
      <c r="EU28" s="3" t="s">
        <v>126</v>
      </c>
      <c r="EV28" s="3" t="s">
        <v>126</v>
      </c>
      <c r="EW28" s="3" t="s">
        <v>126</v>
      </c>
      <c r="EX28" s="3" t="s">
        <v>126</v>
      </c>
      <c r="EY28" s="3" t="s">
        <v>126</v>
      </c>
      <c r="EZ28" s="3" t="s">
        <v>126</v>
      </c>
      <c r="FA28" s="3" t="s">
        <v>126</v>
      </c>
      <c r="FB28" s="3" t="s">
        <v>126</v>
      </c>
      <c r="FC28" s="3" t="s">
        <v>126</v>
      </c>
      <c r="FD28" s="3" t="s">
        <v>126</v>
      </c>
      <c r="FE28" s="3" t="s">
        <v>126</v>
      </c>
      <c r="FF28" s="3" t="s">
        <v>126</v>
      </c>
      <c r="FG28" s="3" t="s">
        <v>126</v>
      </c>
      <c r="FH28" s="3" t="s">
        <v>126</v>
      </c>
      <c r="FI28" s="3" t="s">
        <v>126</v>
      </c>
      <c r="FJ28" s="3" t="s">
        <v>126</v>
      </c>
      <c r="FK28" s="3" t="s">
        <v>126</v>
      </c>
    </row>
    <row r="29" ht="14.5" spans="1:167">
      <c r="A29" s="1"/>
      <c r="B29" s="11" t="s">
        <v>230</v>
      </c>
      <c r="C29" s="3">
        <v>0.1</v>
      </c>
      <c r="D29" s="3">
        <v>0.1</v>
      </c>
      <c r="E29" s="3">
        <v>0.1</v>
      </c>
      <c r="F29" s="3">
        <v>0.1</v>
      </c>
      <c r="G29" s="3">
        <v>0.1</v>
      </c>
      <c r="H29" s="3">
        <v>0.1</v>
      </c>
      <c r="I29" s="3">
        <v>0.2</v>
      </c>
      <c r="J29" s="3">
        <v>0.2</v>
      </c>
      <c r="K29" s="3">
        <v>0.2</v>
      </c>
      <c r="L29" s="3">
        <v>0.2</v>
      </c>
      <c r="M29" s="3">
        <v>0.2</v>
      </c>
      <c r="N29" s="3">
        <v>0</v>
      </c>
      <c r="O29" s="3">
        <v>0</v>
      </c>
      <c r="P29" s="3">
        <v>0</v>
      </c>
      <c r="Q29" s="3">
        <v>0</v>
      </c>
      <c r="R29" s="3" t="s">
        <v>126</v>
      </c>
      <c r="S29" s="3" t="s">
        <v>126</v>
      </c>
      <c r="T29" s="3" t="s">
        <v>126</v>
      </c>
      <c r="U29" s="3" t="s">
        <v>126</v>
      </c>
      <c r="V29" s="3" t="s">
        <v>126</v>
      </c>
      <c r="W29" s="3" t="s">
        <v>126</v>
      </c>
      <c r="Y29" s="1"/>
      <c r="Z29" s="11" t="s">
        <v>230</v>
      </c>
      <c r="AA29" s="3">
        <v>0</v>
      </c>
      <c r="AB29" s="3">
        <v>0.1</v>
      </c>
      <c r="AC29" s="3">
        <v>0</v>
      </c>
      <c r="AD29" s="3">
        <v>0</v>
      </c>
      <c r="AE29" s="3">
        <v>0.1</v>
      </c>
      <c r="AF29" s="3">
        <v>0.1</v>
      </c>
      <c r="AG29" s="3">
        <v>0</v>
      </c>
      <c r="AH29" s="3">
        <v>0</v>
      </c>
      <c r="AI29" s="3">
        <v>0</v>
      </c>
      <c r="AJ29" s="3">
        <v>0.1</v>
      </c>
      <c r="AK29" s="3">
        <v>0.2</v>
      </c>
      <c r="AL29" s="3">
        <v>0.1</v>
      </c>
      <c r="AM29" s="3">
        <v>0</v>
      </c>
      <c r="AN29" s="3">
        <v>0</v>
      </c>
      <c r="AO29" s="3" t="s">
        <v>126</v>
      </c>
      <c r="AP29" s="3" t="s">
        <v>126</v>
      </c>
      <c r="AQ29" s="3" t="s">
        <v>126</v>
      </c>
      <c r="AR29" s="3" t="s">
        <v>126</v>
      </c>
      <c r="AS29" s="3" t="s">
        <v>126</v>
      </c>
      <c r="AT29" s="3">
        <v>0</v>
      </c>
      <c r="AU29" s="3">
        <v>0</v>
      </c>
      <c r="AW29" s="1"/>
      <c r="AX29" s="11" t="s">
        <v>230</v>
      </c>
      <c r="AY29" s="3">
        <v>0.7</v>
      </c>
      <c r="AZ29" s="3">
        <v>0.7</v>
      </c>
      <c r="BA29" s="3">
        <v>0.4</v>
      </c>
      <c r="BB29" s="3">
        <v>0.4</v>
      </c>
      <c r="BC29" s="3">
        <v>0.5</v>
      </c>
      <c r="BD29" s="3">
        <v>0.4</v>
      </c>
      <c r="BE29" s="3">
        <v>0.4</v>
      </c>
      <c r="BF29" s="3">
        <v>0.4</v>
      </c>
      <c r="BG29" s="3">
        <v>0.3</v>
      </c>
      <c r="BH29" s="3">
        <v>0.3</v>
      </c>
      <c r="BI29" s="3">
        <v>0.2</v>
      </c>
      <c r="BJ29" s="3">
        <v>0.1</v>
      </c>
      <c r="BK29" s="3">
        <v>0.1</v>
      </c>
      <c r="BL29" s="3">
        <v>0.3</v>
      </c>
      <c r="BM29" s="3">
        <v>0.2</v>
      </c>
      <c r="BN29" s="3" t="s">
        <v>126</v>
      </c>
      <c r="BO29" s="3" t="s">
        <v>126</v>
      </c>
      <c r="BP29" s="3">
        <v>0.3</v>
      </c>
      <c r="BQ29" s="3">
        <v>0.3</v>
      </c>
      <c r="BR29" s="3">
        <v>0</v>
      </c>
      <c r="BS29" s="3">
        <v>0</v>
      </c>
      <c r="BU29" s="1"/>
      <c r="BV29" s="11" t="s">
        <v>230</v>
      </c>
      <c r="BW29" s="3">
        <v>0</v>
      </c>
      <c r="BX29" s="3">
        <v>0</v>
      </c>
      <c r="BY29" s="3">
        <v>0</v>
      </c>
      <c r="BZ29" s="3">
        <v>0</v>
      </c>
      <c r="CA29" s="3">
        <v>0</v>
      </c>
      <c r="CB29" s="3">
        <v>0</v>
      </c>
      <c r="CC29" s="3">
        <v>0</v>
      </c>
      <c r="CD29" s="3">
        <v>0</v>
      </c>
      <c r="CE29" s="3">
        <v>0</v>
      </c>
      <c r="CF29" s="3">
        <v>0</v>
      </c>
      <c r="CG29" s="3">
        <v>0</v>
      </c>
      <c r="CH29" s="3">
        <v>0</v>
      </c>
      <c r="CI29" s="3">
        <v>0</v>
      </c>
      <c r="CJ29" s="3">
        <v>0</v>
      </c>
      <c r="CK29" s="3">
        <v>0</v>
      </c>
      <c r="CL29" s="3">
        <v>0</v>
      </c>
      <c r="CM29" s="3">
        <v>0</v>
      </c>
      <c r="CN29" s="3">
        <v>0</v>
      </c>
      <c r="CO29" s="3">
        <v>0</v>
      </c>
      <c r="CP29" s="3">
        <v>0</v>
      </c>
      <c r="CQ29" s="3">
        <v>0</v>
      </c>
      <c r="CS29" s="1"/>
      <c r="CT29" s="11" t="s">
        <v>230</v>
      </c>
      <c r="CU29" s="3">
        <v>0</v>
      </c>
      <c r="CV29" s="3">
        <v>0</v>
      </c>
      <c r="CW29" s="3">
        <v>0</v>
      </c>
      <c r="CX29" s="3">
        <v>0</v>
      </c>
      <c r="CY29" s="3">
        <v>0</v>
      </c>
      <c r="CZ29" s="3">
        <v>0</v>
      </c>
      <c r="DA29" s="3">
        <v>0</v>
      </c>
      <c r="DB29" s="3">
        <v>0</v>
      </c>
      <c r="DC29" s="3">
        <v>0</v>
      </c>
      <c r="DD29" s="3">
        <v>0</v>
      </c>
      <c r="DE29" s="3">
        <v>0</v>
      </c>
      <c r="DF29" s="3">
        <v>0</v>
      </c>
      <c r="DG29" s="3">
        <v>0</v>
      </c>
      <c r="DH29" s="3">
        <v>0</v>
      </c>
      <c r="DI29" s="3">
        <v>0</v>
      </c>
      <c r="DJ29" s="3">
        <v>0</v>
      </c>
      <c r="DK29" s="3">
        <v>0</v>
      </c>
      <c r="DL29" s="3">
        <v>0</v>
      </c>
      <c r="DM29" s="3">
        <v>0</v>
      </c>
      <c r="DN29" s="3">
        <v>0</v>
      </c>
      <c r="DO29" s="3">
        <v>0</v>
      </c>
      <c r="DQ29" s="1"/>
      <c r="DR29" s="11" t="s">
        <v>230</v>
      </c>
      <c r="DS29" s="3">
        <v>0.8</v>
      </c>
      <c r="DT29" s="3">
        <v>3.9</v>
      </c>
      <c r="DU29" s="3">
        <v>2.8</v>
      </c>
      <c r="DV29" s="3">
        <v>2.4</v>
      </c>
      <c r="DW29" s="3">
        <v>0.2</v>
      </c>
      <c r="DX29" s="3">
        <v>0.1</v>
      </c>
      <c r="DY29" s="3">
        <v>0.4</v>
      </c>
      <c r="DZ29" s="3">
        <v>0.8</v>
      </c>
      <c r="EA29" s="3">
        <v>0.2</v>
      </c>
      <c r="EB29" s="3">
        <v>0.2</v>
      </c>
      <c r="EC29" s="3">
        <v>2.3</v>
      </c>
      <c r="ED29" s="3">
        <v>0.1</v>
      </c>
      <c r="EE29" s="3">
        <v>0.2</v>
      </c>
      <c r="EF29" s="3">
        <v>0.2</v>
      </c>
      <c r="EG29" s="3">
        <v>0.5</v>
      </c>
      <c r="EH29" s="3">
        <v>0.5</v>
      </c>
      <c r="EI29" s="3">
        <v>0.5</v>
      </c>
      <c r="EJ29" s="3">
        <v>0.3</v>
      </c>
      <c r="EK29" s="3">
        <v>0</v>
      </c>
      <c r="EL29" s="3">
        <v>0</v>
      </c>
      <c r="EM29" s="3">
        <v>0</v>
      </c>
      <c r="EO29" s="1"/>
      <c r="EP29" s="11" t="s">
        <v>230</v>
      </c>
      <c r="EQ29" s="3">
        <v>0</v>
      </c>
      <c r="ER29" s="3">
        <v>0</v>
      </c>
      <c r="ES29" s="3" t="s">
        <v>126</v>
      </c>
      <c r="ET29" s="3" t="s">
        <v>126</v>
      </c>
      <c r="EU29" s="3" t="s">
        <v>126</v>
      </c>
      <c r="EV29" s="3" t="s">
        <v>126</v>
      </c>
      <c r="EW29" s="3">
        <v>0</v>
      </c>
      <c r="EX29" s="3">
        <v>0</v>
      </c>
      <c r="EY29" s="3" t="s">
        <v>126</v>
      </c>
      <c r="EZ29" s="3">
        <v>0</v>
      </c>
      <c r="FA29" s="3" t="s">
        <v>126</v>
      </c>
      <c r="FB29" s="3" t="s">
        <v>126</v>
      </c>
      <c r="FC29" s="3" t="s">
        <v>126</v>
      </c>
      <c r="FD29" s="3" t="s">
        <v>126</v>
      </c>
      <c r="FE29" s="3" t="s">
        <v>126</v>
      </c>
      <c r="FF29" s="3" t="s">
        <v>126</v>
      </c>
      <c r="FG29" s="3">
        <v>0</v>
      </c>
      <c r="FH29" s="3">
        <v>0</v>
      </c>
      <c r="FI29" s="3">
        <v>0</v>
      </c>
      <c r="FJ29" s="3">
        <v>0</v>
      </c>
      <c r="FK29" s="3">
        <v>0</v>
      </c>
    </row>
    <row r="30" ht="14.5" spans="1:167">
      <c r="A30" s="1"/>
      <c r="B30" s="11" t="s">
        <v>231</v>
      </c>
      <c r="C30" s="3">
        <v>22.5</v>
      </c>
      <c r="D30" s="3">
        <v>13.4</v>
      </c>
      <c r="E30" s="3">
        <v>18.6</v>
      </c>
      <c r="F30" s="3">
        <v>20.6</v>
      </c>
      <c r="G30" s="3">
        <v>21.3</v>
      </c>
      <c r="H30" s="3">
        <v>15.8</v>
      </c>
      <c r="I30" s="3">
        <v>14.2</v>
      </c>
      <c r="J30" s="3">
        <v>14.1</v>
      </c>
      <c r="K30" s="3">
        <v>11.7</v>
      </c>
      <c r="L30" s="3">
        <v>13.2</v>
      </c>
      <c r="M30" s="3">
        <v>11.6</v>
      </c>
      <c r="N30" s="3">
        <v>10.8</v>
      </c>
      <c r="O30" s="3">
        <v>10.8</v>
      </c>
      <c r="P30" s="3">
        <v>10.3</v>
      </c>
      <c r="Q30" s="3">
        <v>11.9</v>
      </c>
      <c r="R30" s="3" t="s">
        <v>126</v>
      </c>
      <c r="S30" s="3" t="s">
        <v>126</v>
      </c>
      <c r="T30" s="3">
        <v>11</v>
      </c>
      <c r="U30" s="3">
        <v>11.1</v>
      </c>
      <c r="V30" s="3">
        <v>9</v>
      </c>
      <c r="W30" s="3">
        <v>0.2</v>
      </c>
      <c r="Y30" s="1"/>
      <c r="Z30" s="11" t="s">
        <v>231</v>
      </c>
      <c r="AA30" s="3">
        <v>15.8</v>
      </c>
      <c r="AB30" s="3">
        <v>10.8</v>
      </c>
      <c r="AC30" s="3">
        <v>10.9</v>
      </c>
      <c r="AD30" s="3">
        <v>12.4</v>
      </c>
      <c r="AE30" s="3">
        <v>11.9</v>
      </c>
      <c r="AF30" s="3">
        <v>11.1</v>
      </c>
      <c r="AG30" s="3">
        <v>10.8</v>
      </c>
      <c r="AH30" s="3">
        <v>9.2</v>
      </c>
      <c r="AI30" s="3">
        <v>9.4</v>
      </c>
      <c r="AJ30" s="3">
        <v>7.2</v>
      </c>
      <c r="AK30" s="3">
        <v>4.8</v>
      </c>
      <c r="AL30" s="3">
        <v>0.5</v>
      </c>
      <c r="AM30" s="3">
        <v>1.4</v>
      </c>
      <c r="AN30" s="3">
        <v>1.7</v>
      </c>
      <c r="AO30" s="3">
        <v>1.5</v>
      </c>
      <c r="AP30" s="3" t="s">
        <v>126</v>
      </c>
      <c r="AQ30" s="3" t="s">
        <v>126</v>
      </c>
      <c r="AR30" s="3">
        <v>0.2</v>
      </c>
      <c r="AS30" s="3">
        <v>0.9</v>
      </c>
      <c r="AT30" s="3">
        <v>0.7</v>
      </c>
      <c r="AU30" s="3">
        <v>0.4</v>
      </c>
      <c r="AW30" s="1"/>
      <c r="AX30" s="11" t="s">
        <v>231</v>
      </c>
      <c r="AY30" s="3">
        <v>13</v>
      </c>
      <c r="AZ30" s="3">
        <v>10.3</v>
      </c>
      <c r="BA30" s="3">
        <v>8.2</v>
      </c>
      <c r="BB30" s="3">
        <v>9.1</v>
      </c>
      <c r="BC30" s="3">
        <v>10.5</v>
      </c>
      <c r="BD30" s="3">
        <v>10.7</v>
      </c>
      <c r="BE30" s="3">
        <v>8.5</v>
      </c>
      <c r="BF30" s="3">
        <v>8.1</v>
      </c>
      <c r="BG30" s="3">
        <v>6.9</v>
      </c>
      <c r="BH30" s="3">
        <v>6.5</v>
      </c>
      <c r="BI30" s="3">
        <v>2.5</v>
      </c>
      <c r="BJ30" s="3">
        <v>2.2</v>
      </c>
      <c r="BK30" s="3">
        <v>1.5</v>
      </c>
      <c r="BL30" s="3">
        <v>1.8</v>
      </c>
      <c r="BM30" s="3">
        <v>1.5</v>
      </c>
      <c r="BN30" s="3" t="s">
        <v>126</v>
      </c>
      <c r="BO30" s="3" t="s">
        <v>126</v>
      </c>
      <c r="BP30" s="3">
        <v>0.4</v>
      </c>
      <c r="BQ30" s="3">
        <v>0.2</v>
      </c>
      <c r="BR30" s="3">
        <v>0.2</v>
      </c>
      <c r="BS30" s="3">
        <v>0.1</v>
      </c>
      <c r="BU30" s="1"/>
      <c r="BV30" s="11" t="s">
        <v>231</v>
      </c>
      <c r="BW30" s="3">
        <v>0</v>
      </c>
      <c r="BX30" s="3">
        <v>0</v>
      </c>
      <c r="BY30" s="3">
        <v>0</v>
      </c>
      <c r="BZ30" s="3">
        <v>0</v>
      </c>
      <c r="CA30" s="3">
        <v>0</v>
      </c>
      <c r="CB30" s="3">
        <v>0</v>
      </c>
      <c r="CC30" s="3">
        <v>0</v>
      </c>
      <c r="CD30" s="3">
        <v>0</v>
      </c>
      <c r="CE30" s="3">
        <v>0</v>
      </c>
      <c r="CF30" s="3">
        <v>0</v>
      </c>
      <c r="CG30" s="3">
        <v>0</v>
      </c>
      <c r="CH30" s="3">
        <v>0</v>
      </c>
      <c r="CI30" s="3">
        <v>0</v>
      </c>
      <c r="CJ30" s="3">
        <v>0</v>
      </c>
      <c r="CK30" s="3">
        <v>0</v>
      </c>
      <c r="CL30" s="3">
        <v>0</v>
      </c>
      <c r="CM30" s="3">
        <v>0</v>
      </c>
      <c r="CN30" s="3">
        <v>0</v>
      </c>
      <c r="CO30" s="3">
        <v>0</v>
      </c>
      <c r="CP30" s="3">
        <v>0</v>
      </c>
      <c r="CQ30" s="3">
        <v>0</v>
      </c>
      <c r="CS30" s="1"/>
      <c r="CT30" s="11" t="s">
        <v>231</v>
      </c>
      <c r="CU30" s="3" t="s">
        <v>126</v>
      </c>
      <c r="CV30" s="3" t="s">
        <v>126</v>
      </c>
      <c r="CW30" s="3" t="s">
        <v>126</v>
      </c>
      <c r="CX30" s="3" t="s">
        <v>126</v>
      </c>
      <c r="CY30" s="3" t="s">
        <v>126</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231</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231</v>
      </c>
      <c r="EQ30" s="3">
        <v>0</v>
      </c>
      <c r="ER30" s="3">
        <v>0</v>
      </c>
      <c r="ES30" s="3">
        <v>0</v>
      </c>
      <c r="ET30" s="3">
        <v>0</v>
      </c>
      <c r="EU30" s="3">
        <v>0</v>
      </c>
      <c r="EV30" s="3">
        <v>0</v>
      </c>
      <c r="EW30" s="3">
        <v>0</v>
      </c>
      <c r="EX30" s="3">
        <v>0</v>
      </c>
      <c r="EY30" s="3">
        <v>0</v>
      </c>
      <c r="EZ30" s="3">
        <v>0</v>
      </c>
      <c r="FA30" s="3">
        <v>0</v>
      </c>
      <c r="FB30" s="3">
        <v>0</v>
      </c>
      <c r="FC30" s="3">
        <v>0</v>
      </c>
      <c r="FD30" s="3">
        <v>0</v>
      </c>
      <c r="FE30" s="3">
        <v>0</v>
      </c>
      <c r="FF30" s="3">
        <v>0</v>
      </c>
      <c r="FG30" s="3">
        <v>0</v>
      </c>
      <c r="FH30" s="3">
        <v>0</v>
      </c>
      <c r="FI30" s="3">
        <v>0</v>
      </c>
      <c r="FJ30" s="3">
        <v>0</v>
      </c>
      <c r="FK30" s="3">
        <v>0</v>
      </c>
    </row>
    <row r="31" ht="14.5" spans="1:167">
      <c r="A31" s="1"/>
      <c r="B31" s="11" t="s">
        <v>232</v>
      </c>
      <c r="C31" s="3" t="s">
        <v>126</v>
      </c>
      <c r="D31" s="3" t="s">
        <v>126</v>
      </c>
      <c r="E31" s="3" t="s">
        <v>126</v>
      </c>
      <c r="F31" s="3" t="s">
        <v>126</v>
      </c>
      <c r="G31" s="3" t="s">
        <v>126</v>
      </c>
      <c r="H31" s="3" t="s">
        <v>126</v>
      </c>
      <c r="I31" s="3" t="s">
        <v>126</v>
      </c>
      <c r="J31" s="3" t="s">
        <v>126</v>
      </c>
      <c r="K31" s="3" t="s">
        <v>126</v>
      </c>
      <c r="L31" s="3" t="s">
        <v>126</v>
      </c>
      <c r="M31" s="3" t="s">
        <v>126</v>
      </c>
      <c r="N31" s="3" t="s">
        <v>126</v>
      </c>
      <c r="O31" s="3" t="s">
        <v>126</v>
      </c>
      <c r="P31" s="3" t="s">
        <v>126</v>
      </c>
      <c r="Q31" s="3" t="s">
        <v>126</v>
      </c>
      <c r="R31" s="3" t="s">
        <v>126</v>
      </c>
      <c r="S31" s="3" t="s">
        <v>126</v>
      </c>
      <c r="T31" s="3" t="s">
        <v>126</v>
      </c>
      <c r="U31" s="3" t="s">
        <v>126</v>
      </c>
      <c r="V31" s="3" t="s">
        <v>126</v>
      </c>
      <c r="W31" s="3" t="s">
        <v>126</v>
      </c>
      <c r="Y31" s="1"/>
      <c r="Z31" s="11" t="s">
        <v>232</v>
      </c>
      <c r="AA31" s="3" t="s">
        <v>126</v>
      </c>
      <c r="AB31" s="3" t="s">
        <v>126</v>
      </c>
      <c r="AC31" s="3" t="s">
        <v>126</v>
      </c>
      <c r="AD31" s="3" t="s">
        <v>126</v>
      </c>
      <c r="AE31" s="3" t="s">
        <v>126</v>
      </c>
      <c r="AF31" s="3" t="s">
        <v>126</v>
      </c>
      <c r="AG31" s="3" t="s">
        <v>126</v>
      </c>
      <c r="AH31" s="3" t="s">
        <v>126</v>
      </c>
      <c r="AI31" s="3" t="s">
        <v>126</v>
      </c>
      <c r="AJ31" s="3" t="s">
        <v>126</v>
      </c>
      <c r="AK31" s="3" t="s">
        <v>126</v>
      </c>
      <c r="AL31" s="3" t="s">
        <v>126</v>
      </c>
      <c r="AM31" s="3" t="s">
        <v>126</v>
      </c>
      <c r="AN31" s="3" t="s">
        <v>126</v>
      </c>
      <c r="AO31" s="3" t="s">
        <v>126</v>
      </c>
      <c r="AP31" s="3" t="s">
        <v>126</v>
      </c>
      <c r="AQ31" s="3" t="s">
        <v>126</v>
      </c>
      <c r="AR31" s="3" t="s">
        <v>126</v>
      </c>
      <c r="AS31" s="3" t="s">
        <v>126</v>
      </c>
      <c r="AT31" s="3">
        <v>56.3</v>
      </c>
      <c r="AU31" s="3">
        <v>50</v>
      </c>
      <c r="AW31" s="1"/>
      <c r="AX31" s="11" t="s">
        <v>232</v>
      </c>
      <c r="AY31" s="3">
        <v>66.2</v>
      </c>
      <c r="AZ31" s="3">
        <v>67.3</v>
      </c>
      <c r="BA31" s="3">
        <v>69.2</v>
      </c>
      <c r="BB31" s="3">
        <v>69.1</v>
      </c>
      <c r="BC31" s="3">
        <v>75</v>
      </c>
      <c r="BD31" s="3">
        <v>75.9</v>
      </c>
      <c r="BE31" s="3">
        <v>82</v>
      </c>
      <c r="BF31" s="3">
        <v>82.8</v>
      </c>
      <c r="BG31" s="3">
        <v>83.4</v>
      </c>
      <c r="BH31" s="3">
        <v>83.2</v>
      </c>
      <c r="BI31" s="3">
        <v>85.6</v>
      </c>
      <c r="BJ31" s="3">
        <v>82.5</v>
      </c>
      <c r="BK31" s="3">
        <v>83.4</v>
      </c>
      <c r="BL31" s="3">
        <v>80.2</v>
      </c>
      <c r="BM31" s="3" t="s">
        <v>126</v>
      </c>
      <c r="BN31" s="3" t="s">
        <v>126</v>
      </c>
      <c r="BO31" s="3" t="s">
        <v>126</v>
      </c>
      <c r="BP31" s="3" t="s">
        <v>126</v>
      </c>
      <c r="BQ31" s="3" t="s">
        <v>126</v>
      </c>
      <c r="BR31" s="3">
        <v>77.5</v>
      </c>
      <c r="BS31" s="3">
        <v>74.2</v>
      </c>
      <c r="BU31" s="1"/>
      <c r="BV31" s="11" t="s">
        <v>232</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232</v>
      </c>
      <c r="CU31" s="3" t="s">
        <v>126</v>
      </c>
      <c r="CV31" s="3" t="s">
        <v>126</v>
      </c>
      <c r="CW31" s="3" t="s">
        <v>126</v>
      </c>
      <c r="CX31" s="3" t="s">
        <v>126</v>
      </c>
      <c r="CY31" s="3" t="s">
        <v>126</v>
      </c>
      <c r="CZ31" s="3" t="s">
        <v>126</v>
      </c>
      <c r="DA31" s="3" t="s">
        <v>126</v>
      </c>
      <c r="DB31" s="3" t="s">
        <v>126</v>
      </c>
      <c r="DC31" s="3" t="s">
        <v>126</v>
      </c>
      <c r="DD31" s="3" t="s">
        <v>126</v>
      </c>
      <c r="DE31" s="3" t="s">
        <v>126</v>
      </c>
      <c r="DF31" s="3" t="s">
        <v>126</v>
      </c>
      <c r="DG31" s="3" t="s">
        <v>126</v>
      </c>
      <c r="DH31" s="3" t="s">
        <v>126</v>
      </c>
      <c r="DI31" s="3">
        <v>40.3</v>
      </c>
      <c r="DJ31" s="3" t="s">
        <v>126</v>
      </c>
      <c r="DK31" s="3" t="s">
        <v>126</v>
      </c>
      <c r="DL31" s="3">
        <v>43.8</v>
      </c>
      <c r="DM31" s="3" t="s">
        <v>126</v>
      </c>
      <c r="DN31" s="3">
        <v>43.4</v>
      </c>
      <c r="DO31" s="3">
        <v>41.2</v>
      </c>
      <c r="DQ31" s="1"/>
      <c r="DR31" s="11" t="s">
        <v>232</v>
      </c>
      <c r="DS31" s="3">
        <v>68.9</v>
      </c>
      <c r="DT31" s="3">
        <v>68.5</v>
      </c>
      <c r="DU31" s="3">
        <v>70.5</v>
      </c>
      <c r="DV31" s="3">
        <v>67.7</v>
      </c>
      <c r="DW31" s="3">
        <v>79</v>
      </c>
      <c r="DX31" s="3">
        <v>74.7</v>
      </c>
      <c r="DY31" s="3">
        <v>69</v>
      </c>
      <c r="DZ31" s="3">
        <v>70</v>
      </c>
      <c r="EA31" s="3">
        <v>61</v>
      </c>
      <c r="EB31" s="3">
        <v>66.4</v>
      </c>
      <c r="EC31" s="3">
        <v>71.7</v>
      </c>
      <c r="ED31" s="3">
        <v>74.3</v>
      </c>
      <c r="EE31" s="3">
        <v>73.8</v>
      </c>
      <c r="EF31" s="3">
        <v>74.6</v>
      </c>
      <c r="EG31" s="3">
        <v>76.8</v>
      </c>
      <c r="EH31" s="3">
        <v>76.7</v>
      </c>
      <c r="EI31" s="3">
        <v>79.4</v>
      </c>
      <c r="EJ31" s="3">
        <v>75.5</v>
      </c>
      <c r="EK31" s="3">
        <v>75.9</v>
      </c>
      <c r="EL31" s="3">
        <v>75.3</v>
      </c>
      <c r="EM31" s="3">
        <v>70.4</v>
      </c>
      <c r="EO31" s="1"/>
      <c r="EP31" s="11" t="s">
        <v>232</v>
      </c>
      <c r="EQ31" s="3" t="s">
        <v>126</v>
      </c>
      <c r="ER31" s="3" t="s">
        <v>126</v>
      </c>
      <c r="ES31" s="3" t="s">
        <v>126</v>
      </c>
      <c r="ET31" s="3" t="s">
        <v>126</v>
      </c>
      <c r="EU31" s="3" t="s">
        <v>126</v>
      </c>
      <c r="EV31" s="3" t="s">
        <v>126</v>
      </c>
      <c r="EW31" s="3" t="s">
        <v>126</v>
      </c>
      <c r="EX31" s="3" t="s">
        <v>126</v>
      </c>
      <c r="EY31" s="3" t="s">
        <v>126</v>
      </c>
      <c r="EZ31" s="3" t="s">
        <v>126</v>
      </c>
      <c r="FA31" s="3" t="s">
        <v>126</v>
      </c>
      <c r="FB31" s="3" t="s">
        <v>126</v>
      </c>
      <c r="FC31" s="3" t="s">
        <v>126</v>
      </c>
      <c r="FD31" s="3" t="s">
        <v>126</v>
      </c>
      <c r="FE31" s="3" t="s">
        <v>126</v>
      </c>
      <c r="FF31" s="3" t="s">
        <v>126</v>
      </c>
      <c r="FG31" s="3" t="s">
        <v>126</v>
      </c>
      <c r="FH31" s="3" t="s">
        <v>126</v>
      </c>
      <c r="FI31" s="3" t="s">
        <v>126</v>
      </c>
      <c r="FJ31" s="3" t="s">
        <v>126</v>
      </c>
      <c r="FK31" s="3" t="s">
        <v>126</v>
      </c>
    </row>
    <row r="32" ht="14.5" spans="1:167">
      <c r="A32" s="1"/>
      <c r="B32" s="11" t="s">
        <v>233</v>
      </c>
      <c r="C32" s="3" t="s">
        <v>126</v>
      </c>
      <c r="D32" s="3" t="s">
        <v>126</v>
      </c>
      <c r="E32" s="3" t="s">
        <v>126</v>
      </c>
      <c r="F32" s="3" t="s">
        <v>126</v>
      </c>
      <c r="G32" s="3" t="s">
        <v>126</v>
      </c>
      <c r="H32" s="3" t="s">
        <v>126</v>
      </c>
      <c r="I32" s="3" t="s">
        <v>126</v>
      </c>
      <c r="J32" s="3" t="s">
        <v>126</v>
      </c>
      <c r="K32" s="3" t="s">
        <v>126</v>
      </c>
      <c r="L32" s="3" t="s">
        <v>126</v>
      </c>
      <c r="M32" s="3" t="s">
        <v>126</v>
      </c>
      <c r="N32" s="3" t="s">
        <v>126</v>
      </c>
      <c r="O32" s="3" t="s">
        <v>126</v>
      </c>
      <c r="P32" s="3" t="s">
        <v>126</v>
      </c>
      <c r="Q32" s="3" t="s">
        <v>126</v>
      </c>
      <c r="R32" s="3" t="s">
        <v>126</v>
      </c>
      <c r="S32" s="3" t="s">
        <v>126</v>
      </c>
      <c r="T32" s="3" t="s">
        <v>126</v>
      </c>
      <c r="U32" s="3" t="s">
        <v>126</v>
      </c>
      <c r="V32" s="3">
        <v>0</v>
      </c>
      <c r="W32" s="3" t="s">
        <v>126</v>
      </c>
      <c r="Y32" s="1"/>
      <c r="Z32" s="11" t="s">
        <v>233</v>
      </c>
      <c r="AA32" s="3" t="s">
        <v>126</v>
      </c>
      <c r="AB32" s="3" t="s">
        <v>126</v>
      </c>
      <c r="AC32" s="3" t="s">
        <v>126</v>
      </c>
      <c r="AD32" s="3" t="s">
        <v>126</v>
      </c>
      <c r="AE32" s="3" t="s">
        <v>126</v>
      </c>
      <c r="AF32" s="3" t="s">
        <v>126</v>
      </c>
      <c r="AG32" s="3">
        <v>0</v>
      </c>
      <c r="AH32" s="3" t="s">
        <v>126</v>
      </c>
      <c r="AI32" s="3">
        <v>0</v>
      </c>
      <c r="AJ32" s="3" t="s">
        <v>126</v>
      </c>
      <c r="AK32" s="3" t="s">
        <v>126</v>
      </c>
      <c r="AL32" s="3" t="s">
        <v>126</v>
      </c>
      <c r="AM32" s="3" t="s">
        <v>126</v>
      </c>
      <c r="AN32" s="3" t="s">
        <v>126</v>
      </c>
      <c r="AO32" s="3" t="s">
        <v>126</v>
      </c>
      <c r="AP32" s="3" t="s">
        <v>126</v>
      </c>
      <c r="AQ32" s="3">
        <v>1.3</v>
      </c>
      <c r="AR32" s="3">
        <v>0.5</v>
      </c>
      <c r="AS32" s="3">
        <v>1</v>
      </c>
      <c r="AT32" s="3">
        <v>1</v>
      </c>
      <c r="AU32" s="3">
        <v>0.8</v>
      </c>
      <c r="AW32" s="1"/>
      <c r="AX32" s="11" t="s">
        <v>233</v>
      </c>
      <c r="AY32" s="3">
        <v>1.7</v>
      </c>
      <c r="AZ32" s="3">
        <v>1.2</v>
      </c>
      <c r="BA32" s="3">
        <v>0.6</v>
      </c>
      <c r="BB32" s="3">
        <v>0.5</v>
      </c>
      <c r="BC32" s="3">
        <v>0.5</v>
      </c>
      <c r="BD32" s="3">
        <v>0.4</v>
      </c>
      <c r="BE32" s="3">
        <v>0.4</v>
      </c>
      <c r="BF32" s="3">
        <v>0.3</v>
      </c>
      <c r="BG32" s="3">
        <v>0.3</v>
      </c>
      <c r="BH32" s="3">
        <v>0.2</v>
      </c>
      <c r="BI32" s="3">
        <v>2.4</v>
      </c>
      <c r="BJ32" s="3">
        <v>1.1</v>
      </c>
      <c r="BK32" s="3">
        <v>0.5</v>
      </c>
      <c r="BL32" s="3" t="s">
        <v>126</v>
      </c>
      <c r="BM32" s="3" t="s">
        <v>126</v>
      </c>
      <c r="BN32" s="3" t="s">
        <v>126</v>
      </c>
      <c r="BO32" s="3" t="s">
        <v>126</v>
      </c>
      <c r="BP32" s="3">
        <v>0.9</v>
      </c>
      <c r="BQ32" s="3">
        <v>1.4</v>
      </c>
      <c r="BR32" s="3">
        <v>0.9</v>
      </c>
      <c r="BS32" s="3">
        <v>0.6</v>
      </c>
      <c r="BU32" s="1"/>
      <c r="BV32" s="11" t="s">
        <v>233</v>
      </c>
      <c r="BW32" s="3">
        <v>0</v>
      </c>
      <c r="BX32" s="3">
        <v>0</v>
      </c>
      <c r="BY32" s="3">
        <v>0</v>
      </c>
      <c r="BZ32" s="3">
        <v>0</v>
      </c>
      <c r="CA32" s="3">
        <v>0</v>
      </c>
      <c r="CB32" s="3">
        <v>0</v>
      </c>
      <c r="CC32" s="3">
        <v>0</v>
      </c>
      <c r="CD32" s="3">
        <v>0</v>
      </c>
      <c r="CE32" s="3">
        <v>0</v>
      </c>
      <c r="CF32" s="3">
        <v>0</v>
      </c>
      <c r="CG32" s="3">
        <v>0</v>
      </c>
      <c r="CH32" s="3">
        <v>0</v>
      </c>
      <c r="CI32" s="3">
        <v>0</v>
      </c>
      <c r="CJ32" s="3">
        <v>0</v>
      </c>
      <c r="CK32" s="3">
        <v>0</v>
      </c>
      <c r="CL32" s="3">
        <v>0</v>
      </c>
      <c r="CM32" s="3">
        <v>0</v>
      </c>
      <c r="CN32" s="3">
        <v>0</v>
      </c>
      <c r="CO32" s="3">
        <v>0</v>
      </c>
      <c r="CP32" s="3">
        <v>0</v>
      </c>
      <c r="CQ32" s="3">
        <v>0</v>
      </c>
      <c r="CS32" s="1"/>
      <c r="CT32" s="11" t="s">
        <v>233</v>
      </c>
      <c r="CU32" s="3" t="s">
        <v>126</v>
      </c>
      <c r="CV32" s="3" t="s">
        <v>126</v>
      </c>
      <c r="CW32" s="3" t="s">
        <v>126</v>
      </c>
      <c r="CX32" s="3" t="s">
        <v>126</v>
      </c>
      <c r="CY32" s="3" t="s">
        <v>126</v>
      </c>
      <c r="CZ32" s="3" t="s">
        <v>126</v>
      </c>
      <c r="DA32" s="3" t="s">
        <v>126</v>
      </c>
      <c r="DB32" s="3" t="s">
        <v>126</v>
      </c>
      <c r="DC32" s="3" t="s">
        <v>126</v>
      </c>
      <c r="DD32" s="3" t="s">
        <v>126</v>
      </c>
      <c r="DE32" s="3" t="s">
        <v>126</v>
      </c>
      <c r="DF32" s="3" t="s">
        <v>126</v>
      </c>
      <c r="DG32" s="3" t="s">
        <v>126</v>
      </c>
      <c r="DH32" s="3" t="s">
        <v>126</v>
      </c>
      <c r="DI32" s="3" t="s">
        <v>126</v>
      </c>
      <c r="DJ32" s="3" t="s">
        <v>126</v>
      </c>
      <c r="DK32" s="3" t="s">
        <v>126</v>
      </c>
      <c r="DL32" s="3">
        <v>2.1</v>
      </c>
      <c r="DM32" s="3">
        <v>4</v>
      </c>
      <c r="DN32" s="3">
        <v>0.7</v>
      </c>
      <c r="DO32" s="3">
        <v>0</v>
      </c>
      <c r="DQ32" s="1"/>
      <c r="DR32" s="11" t="s">
        <v>233</v>
      </c>
      <c r="DS32" s="3">
        <v>0</v>
      </c>
      <c r="DT32" s="3">
        <v>0</v>
      </c>
      <c r="DU32" s="3">
        <v>0</v>
      </c>
      <c r="DV32" s="3">
        <v>0</v>
      </c>
      <c r="DW32" s="3">
        <v>0</v>
      </c>
      <c r="DX32" s="3">
        <v>0</v>
      </c>
      <c r="DY32" s="3">
        <v>0</v>
      </c>
      <c r="DZ32" s="3">
        <v>0</v>
      </c>
      <c r="EA32" s="3">
        <v>0</v>
      </c>
      <c r="EB32" s="3">
        <v>0</v>
      </c>
      <c r="EC32" s="3">
        <v>0</v>
      </c>
      <c r="ED32" s="3">
        <v>0</v>
      </c>
      <c r="EE32" s="3">
        <v>0</v>
      </c>
      <c r="EF32" s="3">
        <v>0</v>
      </c>
      <c r="EG32" s="3">
        <v>0</v>
      </c>
      <c r="EH32" s="3">
        <v>0</v>
      </c>
      <c r="EI32" s="3">
        <v>0</v>
      </c>
      <c r="EJ32" s="3">
        <v>0.1</v>
      </c>
      <c r="EK32" s="3">
        <v>0.5</v>
      </c>
      <c r="EL32" s="3">
        <v>0</v>
      </c>
      <c r="EM32" s="3">
        <v>0</v>
      </c>
      <c r="EO32" s="1"/>
      <c r="EP32" s="11" t="s">
        <v>233</v>
      </c>
      <c r="EQ32" s="3">
        <v>0</v>
      </c>
      <c r="ER32" s="3">
        <v>0</v>
      </c>
      <c r="ES32" s="3">
        <v>0</v>
      </c>
      <c r="ET32" s="3">
        <v>0</v>
      </c>
      <c r="EU32" s="3">
        <v>0</v>
      </c>
      <c r="EV32" s="3">
        <v>0</v>
      </c>
      <c r="EW32" s="3">
        <v>0</v>
      </c>
      <c r="EX32" s="3">
        <v>0</v>
      </c>
      <c r="EY32" s="3">
        <v>0</v>
      </c>
      <c r="EZ32" s="3">
        <v>0</v>
      </c>
      <c r="FA32" s="3">
        <v>0</v>
      </c>
      <c r="FB32" s="3">
        <v>0</v>
      </c>
      <c r="FC32" s="3">
        <v>0</v>
      </c>
      <c r="FD32" s="3">
        <v>0</v>
      </c>
      <c r="FE32" s="3">
        <v>0</v>
      </c>
      <c r="FF32" s="3">
        <v>0</v>
      </c>
      <c r="FG32" s="3">
        <v>17.1</v>
      </c>
      <c r="FH32" s="3" t="s">
        <v>126</v>
      </c>
      <c r="FI32" s="3">
        <v>0</v>
      </c>
      <c r="FJ32" s="3">
        <v>0</v>
      </c>
      <c r="FK32" s="3">
        <v>0</v>
      </c>
    </row>
    <row r="33" ht="14.5" spans="1:167">
      <c r="A33" s="1"/>
      <c r="B33" s="11" t="s">
        <v>234</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234</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234</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234</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234</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234</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234</v>
      </c>
      <c r="EQ33" s="3">
        <v>0</v>
      </c>
      <c r="ER33" s="3">
        <v>0</v>
      </c>
      <c r="ES33" s="3">
        <v>0</v>
      </c>
      <c r="ET33" s="3">
        <v>0</v>
      </c>
      <c r="EU33" s="3">
        <v>0</v>
      </c>
      <c r="EV33" s="3">
        <v>0</v>
      </c>
      <c r="EW33" s="3">
        <v>0</v>
      </c>
      <c r="EX33" s="3">
        <v>0</v>
      </c>
      <c r="EY33" s="3">
        <v>0</v>
      </c>
      <c r="EZ33" s="3">
        <v>0</v>
      </c>
      <c r="FA33" s="3">
        <v>0</v>
      </c>
      <c r="FB33" s="3">
        <v>0</v>
      </c>
      <c r="FC33" s="3">
        <v>0</v>
      </c>
      <c r="FD33" s="3">
        <v>0</v>
      </c>
      <c r="FE33" s="3">
        <v>0</v>
      </c>
      <c r="FF33" s="3">
        <v>0</v>
      </c>
      <c r="FG33" s="3">
        <v>0</v>
      </c>
      <c r="FH33" s="3">
        <v>0</v>
      </c>
      <c r="FI33" s="3">
        <v>0</v>
      </c>
      <c r="FJ33" s="3">
        <v>0</v>
      </c>
      <c r="FK33" s="3">
        <v>0</v>
      </c>
    </row>
    <row r="34" ht="14.5" spans="1:167">
      <c r="A34" s="1"/>
      <c r="B34" s="11" t="s">
        <v>235</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235</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235</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235</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235</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235</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235</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236</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236</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236</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236</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236</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236</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236</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237</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237</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237</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237</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237</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237</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237</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59.5" spans="1:167">
      <c r="A38" s="8"/>
      <c r="B38" s="12" t="s">
        <v>280</v>
      </c>
      <c r="C38" s="5">
        <v>3.6</v>
      </c>
      <c r="D38" s="5">
        <v>4.2</v>
      </c>
      <c r="E38" s="5">
        <v>4.2</v>
      </c>
      <c r="F38" s="5">
        <v>4</v>
      </c>
      <c r="G38" s="5">
        <v>4.3</v>
      </c>
      <c r="H38" s="5">
        <v>4.2</v>
      </c>
      <c r="I38" s="5">
        <v>4.3</v>
      </c>
      <c r="J38" s="5">
        <v>4.2</v>
      </c>
      <c r="K38" s="5">
        <v>4.1</v>
      </c>
      <c r="L38" s="5">
        <v>4.2</v>
      </c>
      <c r="M38" s="5">
        <v>4.5</v>
      </c>
      <c r="N38" s="5">
        <v>4.2</v>
      </c>
      <c r="O38" s="5">
        <v>4.1</v>
      </c>
      <c r="P38" s="5">
        <v>3.9</v>
      </c>
      <c r="Q38" s="5">
        <v>3.3</v>
      </c>
      <c r="R38" s="5">
        <v>3.2</v>
      </c>
      <c r="S38" s="5">
        <v>3.6</v>
      </c>
      <c r="T38" s="5">
        <v>3.6</v>
      </c>
      <c r="U38" s="5">
        <v>2.9</v>
      </c>
      <c r="V38" s="5">
        <v>3.3</v>
      </c>
      <c r="W38" s="5">
        <v>2.7</v>
      </c>
      <c r="Y38" s="8"/>
      <c r="Z38" s="12" t="s">
        <v>280</v>
      </c>
      <c r="AA38" s="5">
        <v>3.3</v>
      </c>
      <c r="AB38" s="5">
        <v>3.1</v>
      </c>
      <c r="AC38" s="5">
        <v>2.8</v>
      </c>
      <c r="AD38" s="5">
        <v>2.8</v>
      </c>
      <c r="AE38" s="5">
        <v>3.6</v>
      </c>
      <c r="AF38" s="5">
        <v>3.5</v>
      </c>
      <c r="AG38" s="5">
        <v>3.6</v>
      </c>
      <c r="AH38" s="5">
        <v>3.7</v>
      </c>
      <c r="AI38" s="5">
        <v>3.4</v>
      </c>
      <c r="AJ38" s="5">
        <v>3.4</v>
      </c>
      <c r="AK38" s="5">
        <v>2.6</v>
      </c>
      <c r="AL38" s="5">
        <v>2.3</v>
      </c>
      <c r="AM38" s="5">
        <v>2.1</v>
      </c>
      <c r="AN38" s="5">
        <v>1.9</v>
      </c>
      <c r="AO38" s="5">
        <v>1.9</v>
      </c>
      <c r="AP38" s="5">
        <v>2</v>
      </c>
      <c r="AQ38" s="5">
        <v>1.8</v>
      </c>
      <c r="AR38" s="5">
        <v>1.5</v>
      </c>
      <c r="AS38" s="5">
        <v>1.9</v>
      </c>
      <c r="AT38" s="5">
        <v>1.8</v>
      </c>
      <c r="AU38" s="5">
        <v>1.8</v>
      </c>
      <c r="AW38" s="8"/>
      <c r="AX38" s="12" t="s">
        <v>280</v>
      </c>
      <c r="AY38" s="5">
        <v>6.5</v>
      </c>
      <c r="AZ38" s="5">
        <v>6.6</v>
      </c>
      <c r="BA38" s="5">
        <v>7</v>
      </c>
      <c r="BB38" s="5">
        <v>6.9</v>
      </c>
      <c r="BC38" s="5">
        <v>7.7</v>
      </c>
      <c r="BD38" s="5">
        <v>6.6</v>
      </c>
      <c r="BE38" s="5">
        <v>6.5</v>
      </c>
      <c r="BF38" s="5">
        <v>6.8</v>
      </c>
      <c r="BG38" s="5">
        <v>6.5</v>
      </c>
      <c r="BH38" s="5">
        <v>6.1</v>
      </c>
      <c r="BI38" s="5">
        <v>6.3</v>
      </c>
      <c r="BJ38" s="5">
        <v>6</v>
      </c>
      <c r="BK38" s="5">
        <v>5.5</v>
      </c>
      <c r="BL38" s="5">
        <v>4.9</v>
      </c>
      <c r="BM38" s="5">
        <v>5</v>
      </c>
      <c r="BN38" s="5">
        <v>4.6</v>
      </c>
      <c r="BO38" s="5">
        <v>4.4</v>
      </c>
      <c r="BP38" s="5">
        <v>3</v>
      </c>
      <c r="BQ38" s="5">
        <v>3.4</v>
      </c>
      <c r="BR38" s="5">
        <v>3.8</v>
      </c>
      <c r="BS38" s="5">
        <v>3.5</v>
      </c>
      <c r="BU38" s="8"/>
      <c r="BV38" s="12" t="s">
        <v>280</v>
      </c>
      <c r="BW38" s="5">
        <v>0</v>
      </c>
      <c r="BX38" s="5">
        <v>0</v>
      </c>
      <c r="BY38" s="5">
        <v>0</v>
      </c>
      <c r="BZ38" s="5">
        <v>0</v>
      </c>
      <c r="CA38" s="5">
        <v>0</v>
      </c>
      <c r="CB38" s="5">
        <v>0</v>
      </c>
      <c r="CC38" s="5">
        <v>0</v>
      </c>
      <c r="CD38" s="5">
        <v>0</v>
      </c>
      <c r="CE38" s="5">
        <v>0</v>
      </c>
      <c r="CF38" s="5">
        <v>0</v>
      </c>
      <c r="CG38" s="5">
        <v>0</v>
      </c>
      <c r="CH38" s="5">
        <v>0</v>
      </c>
      <c r="CI38" s="5">
        <v>0</v>
      </c>
      <c r="CJ38" s="5">
        <v>0</v>
      </c>
      <c r="CK38" s="5">
        <v>0</v>
      </c>
      <c r="CL38" s="5">
        <v>0</v>
      </c>
      <c r="CM38" s="5">
        <v>0</v>
      </c>
      <c r="CN38" s="5">
        <v>0</v>
      </c>
      <c r="CO38" s="5">
        <v>0</v>
      </c>
      <c r="CP38" s="5">
        <v>0</v>
      </c>
      <c r="CQ38" s="5">
        <v>0</v>
      </c>
      <c r="CS38" s="8"/>
      <c r="CT38" s="12" t="s">
        <v>280</v>
      </c>
      <c r="CU38" s="5">
        <v>1.2</v>
      </c>
      <c r="CV38" s="5">
        <v>1.3</v>
      </c>
      <c r="CW38" s="5">
        <v>1.4</v>
      </c>
      <c r="CX38" s="5">
        <v>1.5</v>
      </c>
      <c r="CY38" s="5">
        <v>1.6</v>
      </c>
      <c r="CZ38" s="5">
        <v>1.4</v>
      </c>
      <c r="DA38" s="5">
        <v>1.5</v>
      </c>
      <c r="DB38" s="5">
        <v>1.5</v>
      </c>
      <c r="DC38" s="5">
        <v>1.1</v>
      </c>
      <c r="DD38" s="5">
        <v>1.2</v>
      </c>
      <c r="DE38" s="5">
        <v>1.3</v>
      </c>
      <c r="DF38" s="5">
        <v>1.3</v>
      </c>
      <c r="DG38" s="5">
        <v>1.4</v>
      </c>
      <c r="DH38" s="5">
        <v>1.1</v>
      </c>
      <c r="DI38" s="5">
        <v>1.2</v>
      </c>
      <c r="DJ38" s="5">
        <v>1.3</v>
      </c>
      <c r="DK38" s="5">
        <v>1.3</v>
      </c>
      <c r="DL38" s="5">
        <v>1.3</v>
      </c>
      <c r="DM38" s="5">
        <v>1.2</v>
      </c>
      <c r="DN38" s="5">
        <v>1.2</v>
      </c>
      <c r="DO38" s="5">
        <v>1.1</v>
      </c>
      <c r="DQ38" s="8"/>
      <c r="DR38" s="12" t="s">
        <v>280</v>
      </c>
      <c r="DS38" s="5">
        <v>3.5</v>
      </c>
      <c r="DT38" s="5">
        <v>3.8</v>
      </c>
      <c r="DU38" s="5">
        <v>4.1</v>
      </c>
      <c r="DV38" s="5">
        <v>3.5</v>
      </c>
      <c r="DW38" s="5">
        <v>4.5</v>
      </c>
      <c r="DX38" s="5">
        <v>3.9</v>
      </c>
      <c r="DY38" s="5">
        <v>3.4</v>
      </c>
      <c r="DZ38" s="5">
        <v>3.6</v>
      </c>
      <c r="EA38" s="5">
        <v>2.6</v>
      </c>
      <c r="EB38" s="5">
        <v>2.5</v>
      </c>
      <c r="EC38" s="5">
        <v>3.8</v>
      </c>
      <c r="ED38" s="5">
        <v>3.6</v>
      </c>
      <c r="EE38" s="5">
        <v>3.6</v>
      </c>
      <c r="EF38" s="5">
        <v>3.7</v>
      </c>
      <c r="EG38" s="5">
        <v>4.3</v>
      </c>
      <c r="EH38" s="5">
        <v>4.3</v>
      </c>
      <c r="EI38" s="5">
        <v>4.4</v>
      </c>
      <c r="EJ38" s="5">
        <v>4.3</v>
      </c>
      <c r="EK38" s="5">
        <v>4.4</v>
      </c>
      <c r="EL38" s="5">
        <v>4.8</v>
      </c>
      <c r="EM38" s="5">
        <v>4.1</v>
      </c>
      <c r="EO38" s="8"/>
      <c r="EP38" s="12" t="s">
        <v>280</v>
      </c>
      <c r="EQ38" s="5">
        <v>0.4</v>
      </c>
      <c r="ER38" s="5">
        <v>0.4</v>
      </c>
      <c r="ES38" s="5">
        <v>0.4</v>
      </c>
      <c r="ET38" s="5">
        <v>0.4</v>
      </c>
      <c r="EU38" s="5">
        <v>0.9</v>
      </c>
      <c r="EV38" s="5">
        <v>0.5</v>
      </c>
      <c r="EW38" s="5">
        <v>0.6</v>
      </c>
      <c r="EX38" s="5">
        <v>0.6</v>
      </c>
      <c r="EY38" s="5">
        <v>0.5</v>
      </c>
      <c r="EZ38" s="5">
        <v>0.6</v>
      </c>
      <c r="FA38" s="5">
        <v>0.4</v>
      </c>
      <c r="FB38" s="5">
        <v>0.6</v>
      </c>
      <c r="FC38" s="5">
        <v>0.6</v>
      </c>
      <c r="FD38" s="5">
        <v>0.5</v>
      </c>
      <c r="FE38" s="5">
        <v>0.5</v>
      </c>
      <c r="FF38" s="5">
        <v>0.5</v>
      </c>
      <c r="FG38" s="5">
        <v>0.6</v>
      </c>
      <c r="FH38" s="5">
        <v>0.5</v>
      </c>
      <c r="FI38" s="5">
        <v>0.4</v>
      </c>
      <c r="FJ38" s="5">
        <v>0.5</v>
      </c>
      <c r="FK38" s="5">
        <v>0.4</v>
      </c>
    </row>
    <row r="39" ht="16.5" spans="1:167">
      <c r="A39" s="1"/>
      <c r="B39" s="10" t="s">
        <v>240</v>
      </c>
      <c r="C39" s="3"/>
      <c r="D39" s="3"/>
      <c r="E39" s="3"/>
      <c r="F39" s="3"/>
      <c r="G39" s="3"/>
      <c r="H39" s="3"/>
      <c r="I39" s="3"/>
      <c r="J39" s="3"/>
      <c r="K39" s="3"/>
      <c r="L39" s="3"/>
      <c r="M39" s="3"/>
      <c r="N39" s="3"/>
      <c r="O39" s="3"/>
      <c r="P39" s="3"/>
      <c r="Q39" s="3"/>
      <c r="R39" s="3"/>
      <c r="S39" s="3"/>
      <c r="T39" s="3"/>
      <c r="U39" s="3"/>
      <c r="V39" s="3"/>
      <c r="W39" s="3"/>
      <c r="Y39" s="1"/>
      <c r="Z39" s="10" t="s">
        <v>240</v>
      </c>
      <c r="AA39" s="3"/>
      <c r="AB39" s="3"/>
      <c r="AC39" s="3"/>
      <c r="AD39" s="3"/>
      <c r="AE39" s="3"/>
      <c r="AF39" s="3"/>
      <c r="AG39" s="3"/>
      <c r="AH39" s="3"/>
      <c r="AI39" s="3"/>
      <c r="AJ39" s="3"/>
      <c r="AK39" s="3"/>
      <c r="AL39" s="3"/>
      <c r="AM39" s="3"/>
      <c r="AN39" s="3"/>
      <c r="AO39" s="3"/>
      <c r="AP39" s="3"/>
      <c r="AQ39" s="3"/>
      <c r="AR39" s="3"/>
      <c r="AS39" s="3"/>
      <c r="AT39" s="3"/>
      <c r="AU39" s="3"/>
      <c r="AW39" s="1"/>
      <c r="AX39" s="10" t="s">
        <v>240</v>
      </c>
      <c r="AY39" s="3"/>
      <c r="AZ39" s="3"/>
      <c r="BA39" s="3"/>
      <c r="BB39" s="3"/>
      <c r="BC39" s="3"/>
      <c r="BD39" s="3"/>
      <c r="BE39" s="3"/>
      <c r="BF39" s="3"/>
      <c r="BG39" s="3"/>
      <c r="BH39" s="3"/>
      <c r="BI39" s="3"/>
      <c r="BJ39" s="3"/>
      <c r="BK39" s="3"/>
      <c r="BL39" s="3"/>
      <c r="BM39" s="3"/>
      <c r="BN39" s="3"/>
      <c r="BO39" s="3"/>
      <c r="BP39" s="3"/>
      <c r="BQ39" s="3"/>
      <c r="BR39" s="3"/>
      <c r="BS39" s="3"/>
      <c r="BU39" s="1"/>
      <c r="BV39" s="10" t="s">
        <v>240</v>
      </c>
      <c r="BW39" s="3"/>
      <c r="BX39" s="3"/>
      <c r="BY39" s="3"/>
      <c r="BZ39" s="3"/>
      <c r="CA39" s="3"/>
      <c r="CB39" s="3"/>
      <c r="CC39" s="3"/>
      <c r="CD39" s="3"/>
      <c r="CE39" s="3"/>
      <c r="CF39" s="3"/>
      <c r="CG39" s="3"/>
      <c r="CH39" s="3"/>
      <c r="CI39" s="3"/>
      <c r="CJ39" s="3"/>
      <c r="CK39" s="3"/>
      <c r="CL39" s="3"/>
      <c r="CM39" s="3"/>
      <c r="CN39" s="3"/>
      <c r="CO39" s="3"/>
      <c r="CP39" s="3"/>
      <c r="CQ39" s="3"/>
      <c r="CS39" s="1"/>
      <c r="CT39" s="10" t="s">
        <v>240</v>
      </c>
      <c r="CU39" s="3"/>
      <c r="CV39" s="3"/>
      <c r="CW39" s="3"/>
      <c r="CX39" s="3"/>
      <c r="CY39" s="3"/>
      <c r="CZ39" s="3"/>
      <c r="DA39" s="3"/>
      <c r="DB39" s="3"/>
      <c r="DC39" s="3"/>
      <c r="DD39" s="3"/>
      <c r="DE39" s="3"/>
      <c r="DF39" s="3"/>
      <c r="DG39" s="3"/>
      <c r="DH39" s="3"/>
      <c r="DI39" s="3"/>
      <c r="DJ39" s="3"/>
      <c r="DK39" s="3"/>
      <c r="DL39" s="3"/>
      <c r="DM39" s="3"/>
      <c r="DN39" s="3"/>
      <c r="DO39" s="3"/>
      <c r="DQ39" s="1"/>
      <c r="DR39" s="10" t="s">
        <v>240</v>
      </c>
      <c r="DS39" s="3"/>
      <c r="DT39" s="3"/>
      <c r="DU39" s="3"/>
      <c r="DV39" s="3"/>
      <c r="DW39" s="3"/>
      <c r="DX39" s="3"/>
      <c r="DY39" s="3"/>
      <c r="DZ39" s="3"/>
      <c r="EA39" s="3"/>
      <c r="EB39" s="3"/>
      <c r="EC39" s="3"/>
      <c r="ED39" s="3"/>
      <c r="EE39" s="3"/>
      <c r="EF39" s="3"/>
      <c r="EG39" s="3"/>
      <c r="EH39" s="3"/>
      <c r="EI39" s="3"/>
      <c r="EJ39" s="3"/>
      <c r="EK39" s="3"/>
      <c r="EL39" s="3"/>
      <c r="EM39" s="3"/>
      <c r="EO39" s="1"/>
      <c r="EP39" s="10" t="s">
        <v>240</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228</v>
      </c>
      <c r="C40" s="13" t="s">
        <v>241</v>
      </c>
      <c r="D40" s="13" t="s">
        <v>241</v>
      </c>
      <c r="E40" s="13" t="s">
        <v>241</v>
      </c>
      <c r="F40" s="13" t="s">
        <v>241</v>
      </c>
      <c r="G40" s="13" t="s">
        <v>241</v>
      </c>
      <c r="H40" s="13" t="s">
        <v>241</v>
      </c>
      <c r="I40" s="13" t="s">
        <v>241</v>
      </c>
      <c r="J40" s="13" t="s">
        <v>241</v>
      </c>
      <c r="K40" s="13" t="s">
        <v>241</v>
      </c>
      <c r="L40" s="13" t="s">
        <v>241</v>
      </c>
      <c r="M40" s="13" t="s">
        <v>241</v>
      </c>
      <c r="N40" s="13" t="s">
        <v>241</v>
      </c>
      <c r="O40" s="13" t="s">
        <v>241</v>
      </c>
      <c r="P40" s="13" t="s">
        <v>241</v>
      </c>
      <c r="Q40" s="13" t="s">
        <v>241</v>
      </c>
      <c r="R40" s="13" t="s">
        <v>241</v>
      </c>
      <c r="S40" s="13" t="s">
        <v>241</v>
      </c>
      <c r="T40" s="13" t="s">
        <v>241</v>
      </c>
      <c r="U40" s="13" t="s">
        <v>241</v>
      </c>
      <c r="V40" s="13" t="s">
        <v>241</v>
      </c>
      <c r="W40" s="13" t="s">
        <v>241</v>
      </c>
      <c r="Y40" s="1"/>
      <c r="Z40" s="11" t="s">
        <v>228</v>
      </c>
      <c r="AA40" s="13" t="s">
        <v>241</v>
      </c>
      <c r="AB40" s="13" t="s">
        <v>241</v>
      </c>
      <c r="AC40" s="13" t="s">
        <v>241</v>
      </c>
      <c r="AD40" s="13" t="s">
        <v>241</v>
      </c>
      <c r="AE40" s="13" t="s">
        <v>241</v>
      </c>
      <c r="AF40" s="13" t="s">
        <v>241</v>
      </c>
      <c r="AG40" s="13" t="s">
        <v>241</v>
      </c>
      <c r="AH40" s="13" t="s">
        <v>241</v>
      </c>
      <c r="AI40" s="13" t="s">
        <v>241</v>
      </c>
      <c r="AJ40" s="13" t="s">
        <v>241</v>
      </c>
      <c r="AK40" s="13" t="s">
        <v>241</v>
      </c>
      <c r="AL40" s="13" t="s">
        <v>241</v>
      </c>
      <c r="AM40" s="13" t="s">
        <v>241</v>
      </c>
      <c r="AN40" s="13" t="s">
        <v>241</v>
      </c>
      <c r="AO40" s="13" t="s">
        <v>241</v>
      </c>
      <c r="AP40" s="13" t="s">
        <v>241</v>
      </c>
      <c r="AQ40" s="13" t="s">
        <v>241</v>
      </c>
      <c r="AR40" s="13" t="s">
        <v>241</v>
      </c>
      <c r="AS40" s="13" t="s">
        <v>241</v>
      </c>
      <c r="AT40" s="13" t="s">
        <v>241</v>
      </c>
      <c r="AU40" s="13" t="s">
        <v>241</v>
      </c>
      <c r="AW40" s="1"/>
      <c r="AX40" s="11" t="s">
        <v>228</v>
      </c>
      <c r="AY40" s="13" t="s">
        <v>241</v>
      </c>
      <c r="AZ40" s="13" t="s">
        <v>241</v>
      </c>
      <c r="BA40" s="13" t="s">
        <v>241</v>
      </c>
      <c r="BB40" s="13" t="s">
        <v>241</v>
      </c>
      <c r="BC40" s="13" t="s">
        <v>241</v>
      </c>
      <c r="BD40" s="13" t="s">
        <v>241</v>
      </c>
      <c r="BE40" s="13" t="s">
        <v>241</v>
      </c>
      <c r="BF40" s="13" t="s">
        <v>241</v>
      </c>
      <c r="BG40" s="13" t="s">
        <v>241</v>
      </c>
      <c r="BH40" s="13" t="s">
        <v>241</v>
      </c>
      <c r="BI40" s="13" t="s">
        <v>241</v>
      </c>
      <c r="BJ40" s="13" t="s">
        <v>241</v>
      </c>
      <c r="BK40" s="13" t="s">
        <v>241</v>
      </c>
      <c r="BL40" s="13" t="s">
        <v>241</v>
      </c>
      <c r="BM40" s="13" t="s">
        <v>241</v>
      </c>
      <c r="BN40" s="13" t="s">
        <v>241</v>
      </c>
      <c r="BO40" s="13" t="s">
        <v>241</v>
      </c>
      <c r="BP40" s="13" t="s">
        <v>241</v>
      </c>
      <c r="BQ40" s="13" t="s">
        <v>241</v>
      </c>
      <c r="BR40" s="13" t="s">
        <v>241</v>
      </c>
      <c r="BS40" s="13" t="s">
        <v>241</v>
      </c>
      <c r="BU40" s="1"/>
      <c r="BV40" s="11" t="s">
        <v>228</v>
      </c>
      <c r="BW40" s="13" t="s">
        <v>241</v>
      </c>
      <c r="BX40" s="13" t="s">
        <v>241</v>
      </c>
      <c r="BY40" s="13" t="s">
        <v>241</v>
      </c>
      <c r="BZ40" s="13" t="s">
        <v>241</v>
      </c>
      <c r="CA40" s="13" t="s">
        <v>241</v>
      </c>
      <c r="CB40" s="13" t="s">
        <v>241</v>
      </c>
      <c r="CC40" s="13" t="s">
        <v>241</v>
      </c>
      <c r="CD40" s="13" t="s">
        <v>241</v>
      </c>
      <c r="CE40" s="13" t="s">
        <v>241</v>
      </c>
      <c r="CF40" s="13" t="s">
        <v>241</v>
      </c>
      <c r="CG40" s="13" t="s">
        <v>241</v>
      </c>
      <c r="CH40" s="13" t="s">
        <v>241</v>
      </c>
      <c r="CI40" s="13" t="s">
        <v>241</v>
      </c>
      <c r="CJ40" s="13" t="s">
        <v>241</v>
      </c>
      <c r="CK40" s="13" t="s">
        <v>241</v>
      </c>
      <c r="CL40" s="13" t="s">
        <v>241</v>
      </c>
      <c r="CM40" s="13" t="s">
        <v>241</v>
      </c>
      <c r="CN40" s="13" t="s">
        <v>241</v>
      </c>
      <c r="CO40" s="13" t="s">
        <v>241</v>
      </c>
      <c r="CP40" s="13" t="s">
        <v>241</v>
      </c>
      <c r="CQ40" s="13" t="s">
        <v>241</v>
      </c>
      <c r="CS40" s="1"/>
      <c r="CT40" s="11" t="s">
        <v>228</v>
      </c>
      <c r="CU40" s="13" t="s">
        <v>241</v>
      </c>
      <c r="CV40" s="13" t="s">
        <v>241</v>
      </c>
      <c r="CW40" s="13" t="s">
        <v>241</v>
      </c>
      <c r="CX40" s="13" t="s">
        <v>241</v>
      </c>
      <c r="CY40" s="13" t="s">
        <v>241</v>
      </c>
      <c r="CZ40" s="13" t="s">
        <v>241</v>
      </c>
      <c r="DA40" s="13" t="s">
        <v>241</v>
      </c>
      <c r="DB40" s="13" t="s">
        <v>241</v>
      </c>
      <c r="DC40" s="13" t="s">
        <v>241</v>
      </c>
      <c r="DD40" s="13" t="s">
        <v>241</v>
      </c>
      <c r="DE40" s="13" t="s">
        <v>241</v>
      </c>
      <c r="DF40" s="13" t="s">
        <v>241</v>
      </c>
      <c r="DG40" s="13" t="s">
        <v>241</v>
      </c>
      <c r="DH40" s="13" t="s">
        <v>241</v>
      </c>
      <c r="DI40" s="13" t="s">
        <v>241</v>
      </c>
      <c r="DJ40" s="13" t="s">
        <v>241</v>
      </c>
      <c r="DK40" s="13" t="s">
        <v>241</v>
      </c>
      <c r="DL40" s="13" t="s">
        <v>241</v>
      </c>
      <c r="DM40" s="13" t="s">
        <v>241</v>
      </c>
      <c r="DN40" s="13" t="s">
        <v>241</v>
      </c>
      <c r="DO40" s="13" t="s">
        <v>241</v>
      </c>
      <c r="DQ40" s="1"/>
      <c r="DR40" s="11" t="s">
        <v>228</v>
      </c>
      <c r="DS40" s="13" t="s">
        <v>241</v>
      </c>
      <c r="DT40" s="13" t="s">
        <v>241</v>
      </c>
      <c r="DU40" s="13" t="s">
        <v>241</v>
      </c>
      <c r="DV40" s="13" t="s">
        <v>241</v>
      </c>
      <c r="DW40" s="13" t="s">
        <v>241</v>
      </c>
      <c r="DX40" s="13" t="s">
        <v>241</v>
      </c>
      <c r="DY40" s="13" t="s">
        <v>241</v>
      </c>
      <c r="DZ40" s="13" t="s">
        <v>241</v>
      </c>
      <c r="EA40" s="13" t="s">
        <v>241</v>
      </c>
      <c r="EB40" s="13" t="s">
        <v>241</v>
      </c>
      <c r="EC40" s="13" t="s">
        <v>241</v>
      </c>
      <c r="ED40" s="13" t="s">
        <v>241</v>
      </c>
      <c r="EE40" s="13" t="s">
        <v>241</v>
      </c>
      <c r="EF40" s="13" t="s">
        <v>241</v>
      </c>
      <c r="EG40" s="13" t="s">
        <v>241</v>
      </c>
      <c r="EH40" s="13" t="s">
        <v>241</v>
      </c>
      <c r="EI40" s="13" t="s">
        <v>241</v>
      </c>
      <c r="EJ40" s="13" t="s">
        <v>241</v>
      </c>
      <c r="EK40" s="13" t="s">
        <v>241</v>
      </c>
      <c r="EL40" s="13" t="s">
        <v>241</v>
      </c>
      <c r="EM40" s="13" t="s">
        <v>241</v>
      </c>
      <c r="EO40" s="1"/>
      <c r="EP40" s="11" t="s">
        <v>228</v>
      </c>
      <c r="EQ40" s="13" t="s">
        <v>241</v>
      </c>
      <c r="ER40" s="13" t="s">
        <v>241</v>
      </c>
      <c r="ES40" s="13" t="s">
        <v>241</v>
      </c>
      <c r="ET40" s="13" t="s">
        <v>241</v>
      </c>
      <c r="EU40" s="13" t="s">
        <v>241</v>
      </c>
      <c r="EV40" s="13" t="s">
        <v>241</v>
      </c>
      <c r="EW40" s="13" t="s">
        <v>241</v>
      </c>
      <c r="EX40" s="13" t="s">
        <v>241</v>
      </c>
      <c r="EY40" s="13" t="s">
        <v>241</v>
      </c>
      <c r="EZ40" s="13" t="s">
        <v>241</v>
      </c>
      <c r="FA40" s="13" t="s">
        <v>241</v>
      </c>
      <c r="FB40" s="13" t="s">
        <v>241</v>
      </c>
      <c r="FC40" s="13" t="s">
        <v>241</v>
      </c>
      <c r="FD40" s="13" t="s">
        <v>241</v>
      </c>
      <c r="FE40" s="13" t="s">
        <v>241</v>
      </c>
      <c r="FF40" s="13" t="s">
        <v>241</v>
      </c>
      <c r="FG40" s="13" t="s">
        <v>241</v>
      </c>
      <c r="FH40" s="13" t="s">
        <v>241</v>
      </c>
      <c r="FI40" s="13" t="s">
        <v>241</v>
      </c>
      <c r="FJ40" s="13" t="s">
        <v>241</v>
      </c>
      <c r="FK40" s="13" t="s">
        <v>241</v>
      </c>
    </row>
    <row r="41" ht="14.5" spans="1:170">
      <c r="A41" s="1"/>
      <c r="B41" s="11" t="s">
        <v>229</v>
      </c>
      <c r="C41" s="3" t="s">
        <v>126</v>
      </c>
      <c r="D41" s="3" t="s">
        <v>126</v>
      </c>
      <c r="E41" s="3" t="s">
        <v>126</v>
      </c>
      <c r="F41" s="3" t="s">
        <v>126</v>
      </c>
      <c r="G41" s="3" t="s">
        <v>126</v>
      </c>
      <c r="H41" s="3" t="s">
        <v>126</v>
      </c>
      <c r="I41" s="3" t="s">
        <v>126</v>
      </c>
      <c r="J41" s="3" t="s">
        <v>126</v>
      </c>
      <c r="K41" s="3" t="s">
        <v>126</v>
      </c>
      <c r="L41" s="3" t="s">
        <v>126</v>
      </c>
      <c r="M41" s="3" t="s">
        <v>126</v>
      </c>
      <c r="N41" s="3" t="s">
        <v>126</v>
      </c>
      <c r="O41" s="3" t="s">
        <v>126</v>
      </c>
      <c r="P41" s="3" t="s">
        <v>126</v>
      </c>
      <c r="Q41" s="3" t="s">
        <v>126</v>
      </c>
      <c r="R41" s="3" t="s">
        <v>126</v>
      </c>
      <c r="S41" s="3" t="s">
        <v>126</v>
      </c>
      <c r="T41" s="3" t="s">
        <v>126</v>
      </c>
      <c r="U41" s="3" t="s">
        <v>126</v>
      </c>
      <c r="V41" s="3" t="s">
        <v>126</v>
      </c>
      <c r="W41" s="3" t="s">
        <v>126</v>
      </c>
      <c r="X41" s="16" t="str">
        <f t="shared" ref="X41:X49" si="0">W16</f>
        <v>X</v>
      </c>
      <c r="Y41" s="17"/>
      <c r="Z41" s="11" t="s">
        <v>229</v>
      </c>
      <c r="AA41" s="3">
        <v>0.5</v>
      </c>
      <c r="AB41" s="3">
        <v>0.4</v>
      </c>
      <c r="AC41" s="3">
        <v>0.3</v>
      </c>
      <c r="AD41" s="3">
        <v>0.3</v>
      </c>
      <c r="AE41" s="3">
        <v>0.3</v>
      </c>
      <c r="AF41" s="3">
        <v>0.4</v>
      </c>
      <c r="AG41" s="3">
        <v>0.4</v>
      </c>
      <c r="AH41" s="3">
        <v>0.4</v>
      </c>
      <c r="AI41" s="3">
        <v>0.4</v>
      </c>
      <c r="AJ41" s="3">
        <v>0.4</v>
      </c>
      <c r="AK41" s="3">
        <v>0.6</v>
      </c>
      <c r="AL41" s="3" t="s">
        <v>126</v>
      </c>
      <c r="AM41" s="3" t="s">
        <v>126</v>
      </c>
      <c r="AN41" s="3" t="s">
        <v>126</v>
      </c>
      <c r="AO41" s="3" t="s">
        <v>126</v>
      </c>
      <c r="AP41" s="3" t="s">
        <v>126</v>
      </c>
      <c r="AQ41" s="3" t="s">
        <v>126</v>
      </c>
      <c r="AR41" s="3" t="s">
        <v>126</v>
      </c>
      <c r="AS41" s="3" t="s">
        <v>126</v>
      </c>
      <c r="AT41" s="3" t="s">
        <v>126</v>
      </c>
      <c r="AU41" s="3" t="s">
        <v>126</v>
      </c>
      <c r="AV41" s="16" t="str">
        <f t="shared" ref="AV41:AV49" si="1">AU16</f>
        <v>X</v>
      </c>
      <c r="AW41" s="17"/>
      <c r="AX41" s="11" t="s">
        <v>229</v>
      </c>
      <c r="AY41" s="3">
        <v>0.8</v>
      </c>
      <c r="AZ41" s="3">
        <v>1</v>
      </c>
      <c r="BA41" s="3">
        <v>1.2</v>
      </c>
      <c r="BB41" s="3">
        <v>1.1</v>
      </c>
      <c r="BC41" s="3">
        <v>0.6</v>
      </c>
      <c r="BD41" s="3">
        <v>0.5</v>
      </c>
      <c r="BE41" s="3">
        <v>0.3</v>
      </c>
      <c r="BF41" s="3">
        <v>0.3</v>
      </c>
      <c r="BG41" s="3">
        <v>0.3</v>
      </c>
      <c r="BH41" s="3">
        <v>0.3</v>
      </c>
      <c r="BI41" s="3">
        <v>0.3</v>
      </c>
      <c r="BJ41" s="3">
        <v>0.6</v>
      </c>
      <c r="BK41" s="3">
        <v>0.6</v>
      </c>
      <c r="BL41" s="3">
        <v>0.7</v>
      </c>
      <c r="BM41" s="3" t="s">
        <v>126</v>
      </c>
      <c r="BN41" s="3" t="s">
        <v>126</v>
      </c>
      <c r="BO41" s="3" t="s">
        <v>126</v>
      </c>
      <c r="BP41" s="3">
        <v>0.5</v>
      </c>
      <c r="BQ41" s="3">
        <v>0.5</v>
      </c>
      <c r="BR41" s="3">
        <v>0.5</v>
      </c>
      <c r="BS41" s="3">
        <v>0.6</v>
      </c>
      <c r="BT41" s="16">
        <f t="shared" ref="BT41:BT49" si="2">BS16</f>
        <v>12.1</v>
      </c>
      <c r="BU41" s="17">
        <f>BS41*1000/BT41</f>
        <v>49.5867768595041</v>
      </c>
      <c r="BV41" s="11" t="s">
        <v>229</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v>0</v>
      </c>
      <c r="CN41" s="3">
        <v>0</v>
      </c>
      <c r="CO41" s="3">
        <v>0</v>
      </c>
      <c r="CP41" s="3">
        <v>0</v>
      </c>
      <c r="CQ41" s="3">
        <v>0</v>
      </c>
      <c r="CR41" s="16">
        <f t="shared" ref="CR41:CR49" si="3">CQ16</f>
        <v>0</v>
      </c>
      <c r="CS41" s="17"/>
      <c r="CT41" s="11" t="s">
        <v>229</v>
      </c>
      <c r="CU41" s="3">
        <v>0.3</v>
      </c>
      <c r="CV41" s="3">
        <v>0.3</v>
      </c>
      <c r="CW41" s="3">
        <v>0.3</v>
      </c>
      <c r="CX41" s="3">
        <v>0.4</v>
      </c>
      <c r="CY41" s="3">
        <v>0.4</v>
      </c>
      <c r="CZ41" s="3">
        <v>0.4</v>
      </c>
      <c r="DA41" s="3" t="s">
        <v>126</v>
      </c>
      <c r="DB41" s="3" t="s">
        <v>126</v>
      </c>
      <c r="DC41" s="3" t="s">
        <v>126</v>
      </c>
      <c r="DD41" s="3" t="s">
        <v>126</v>
      </c>
      <c r="DE41" s="3" t="s">
        <v>126</v>
      </c>
      <c r="DF41" s="3" t="s">
        <v>126</v>
      </c>
      <c r="DG41" s="3" t="s">
        <v>126</v>
      </c>
      <c r="DH41" s="3" t="s">
        <v>126</v>
      </c>
      <c r="DI41" s="3" t="s">
        <v>126</v>
      </c>
      <c r="DJ41" s="3" t="s">
        <v>126</v>
      </c>
      <c r="DK41" s="3" t="s">
        <v>126</v>
      </c>
      <c r="DL41" s="3" t="s">
        <v>126</v>
      </c>
      <c r="DM41" s="3" t="s">
        <v>126</v>
      </c>
      <c r="DN41" s="3" t="s">
        <v>126</v>
      </c>
      <c r="DO41" s="3" t="s">
        <v>126</v>
      </c>
      <c r="DP41" s="16" t="str">
        <f t="shared" ref="DP41:DP49" si="4">DO16</f>
        <v>X</v>
      </c>
      <c r="DQ41" s="17"/>
      <c r="DR41" s="11" t="s">
        <v>229</v>
      </c>
      <c r="DS41" s="3" t="s">
        <v>126</v>
      </c>
      <c r="DT41" s="3" t="s">
        <v>126</v>
      </c>
      <c r="DU41" s="3" t="s">
        <v>126</v>
      </c>
      <c r="DV41" s="3" t="s">
        <v>126</v>
      </c>
      <c r="DW41" s="3" t="s">
        <v>126</v>
      </c>
      <c r="DX41" s="3" t="s">
        <v>126</v>
      </c>
      <c r="DY41" s="3">
        <v>0.9</v>
      </c>
      <c r="DZ41" s="3">
        <v>0.9</v>
      </c>
      <c r="EA41" s="3" t="s">
        <v>126</v>
      </c>
      <c r="EB41" s="3" t="s">
        <v>126</v>
      </c>
      <c r="EC41" s="3">
        <v>0.8</v>
      </c>
      <c r="ED41" s="3">
        <v>0.8</v>
      </c>
      <c r="EE41" s="3">
        <v>0.8</v>
      </c>
      <c r="EF41" s="3">
        <v>0.8</v>
      </c>
      <c r="EG41" s="3" t="s">
        <v>126</v>
      </c>
      <c r="EH41" s="3" t="s">
        <v>126</v>
      </c>
      <c r="EI41" s="3">
        <v>0.7</v>
      </c>
      <c r="EJ41" s="3">
        <v>0.8</v>
      </c>
      <c r="EK41" s="3">
        <v>0.8</v>
      </c>
      <c r="EL41" s="3">
        <v>0.9</v>
      </c>
      <c r="EM41" s="3">
        <v>1</v>
      </c>
      <c r="EN41" s="16">
        <f t="shared" ref="EN41:EN49" si="5">EM16</f>
        <v>19.3</v>
      </c>
      <c r="EO41" s="17">
        <f>EM41*1000/EN41</f>
        <v>51.8134715025907</v>
      </c>
      <c r="EP41" s="11" t="s">
        <v>229</v>
      </c>
      <c r="EQ41" s="3">
        <v>0</v>
      </c>
      <c r="ER41" s="3">
        <v>0</v>
      </c>
      <c r="ES41" s="3" t="s">
        <v>126</v>
      </c>
      <c r="ET41" s="3" t="s">
        <v>126</v>
      </c>
      <c r="EU41" s="3" t="s">
        <v>126</v>
      </c>
      <c r="EV41" s="3" t="s">
        <v>126</v>
      </c>
      <c r="EW41" s="3" t="s">
        <v>126</v>
      </c>
      <c r="EX41" s="3" t="s">
        <v>126</v>
      </c>
      <c r="EY41" s="3" t="s">
        <v>126</v>
      </c>
      <c r="EZ41" s="3" t="s">
        <v>126</v>
      </c>
      <c r="FA41" s="3" t="s">
        <v>126</v>
      </c>
      <c r="FB41" s="3" t="s">
        <v>126</v>
      </c>
      <c r="FC41" s="3" t="s">
        <v>126</v>
      </c>
      <c r="FD41" s="3" t="s">
        <v>126</v>
      </c>
      <c r="FE41" s="3" t="s">
        <v>126</v>
      </c>
      <c r="FF41" s="3" t="s">
        <v>126</v>
      </c>
      <c r="FG41" s="3" t="s">
        <v>126</v>
      </c>
      <c r="FH41" s="3" t="s">
        <v>126</v>
      </c>
      <c r="FI41" s="3" t="s">
        <v>126</v>
      </c>
      <c r="FJ41" s="3" t="s">
        <v>126</v>
      </c>
      <c r="FK41" s="3" t="s">
        <v>126</v>
      </c>
      <c r="FL41" s="16" t="str">
        <f t="shared" ref="FL41:FL49" si="6">FK16</f>
        <v>X</v>
      </c>
      <c r="FM41" s="17"/>
      <c r="FN41">
        <f t="shared" ref="FN41" si="7">AVERAGE(Y41,AW41,BU41,CS41,DQ41,EO41,FM41)</f>
        <v>50.7001241810474</v>
      </c>
    </row>
    <row r="42" ht="14.5" spans="1:169">
      <c r="A42" s="1"/>
      <c r="B42" s="11" t="s">
        <v>230</v>
      </c>
      <c r="C42" s="3">
        <v>0</v>
      </c>
      <c r="D42" s="3">
        <v>0</v>
      </c>
      <c r="E42" s="3">
        <v>0</v>
      </c>
      <c r="F42" s="3">
        <v>0</v>
      </c>
      <c r="G42" s="3">
        <v>0</v>
      </c>
      <c r="H42" s="3">
        <v>0</v>
      </c>
      <c r="I42" s="3">
        <v>0</v>
      </c>
      <c r="J42" s="3">
        <v>0</v>
      </c>
      <c r="K42" s="3">
        <v>0</v>
      </c>
      <c r="L42" s="3">
        <v>0</v>
      </c>
      <c r="M42" s="3">
        <v>0</v>
      </c>
      <c r="N42" s="3">
        <v>0</v>
      </c>
      <c r="O42" s="3">
        <v>0</v>
      </c>
      <c r="P42" s="3">
        <v>0</v>
      </c>
      <c r="Q42" s="3">
        <v>0</v>
      </c>
      <c r="R42" s="3" t="s">
        <v>126</v>
      </c>
      <c r="S42" s="3" t="s">
        <v>126</v>
      </c>
      <c r="T42" s="3" t="s">
        <v>126</v>
      </c>
      <c r="U42" s="3" t="s">
        <v>126</v>
      </c>
      <c r="V42" s="3" t="s">
        <v>126</v>
      </c>
      <c r="W42" s="3" t="s">
        <v>126</v>
      </c>
      <c r="X42" s="16" t="str">
        <f t="shared" si="0"/>
        <v>X</v>
      </c>
      <c r="Y42" s="17"/>
      <c r="Z42" s="11" t="s">
        <v>230</v>
      </c>
      <c r="AA42" s="3">
        <v>0</v>
      </c>
      <c r="AB42" s="3">
        <v>0</v>
      </c>
      <c r="AC42" s="3">
        <v>0</v>
      </c>
      <c r="AD42" s="3">
        <v>0</v>
      </c>
      <c r="AE42" s="3">
        <v>0</v>
      </c>
      <c r="AF42" s="3">
        <v>0</v>
      </c>
      <c r="AG42" s="3">
        <v>0</v>
      </c>
      <c r="AH42" s="3">
        <v>0</v>
      </c>
      <c r="AI42" s="3">
        <v>0</v>
      </c>
      <c r="AJ42" s="3">
        <v>0</v>
      </c>
      <c r="AK42" s="3">
        <v>0</v>
      </c>
      <c r="AL42" s="3">
        <v>0</v>
      </c>
      <c r="AM42" s="3">
        <v>0</v>
      </c>
      <c r="AN42" s="3">
        <v>0</v>
      </c>
      <c r="AO42" s="3" t="s">
        <v>126</v>
      </c>
      <c r="AP42" s="3" t="s">
        <v>126</v>
      </c>
      <c r="AQ42" s="3" t="s">
        <v>126</v>
      </c>
      <c r="AR42" s="3" t="s">
        <v>126</v>
      </c>
      <c r="AS42" s="3" t="s">
        <v>126</v>
      </c>
      <c r="AT42" s="3">
        <v>0</v>
      </c>
      <c r="AU42" s="3">
        <v>0</v>
      </c>
      <c r="AV42" s="16">
        <f t="shared" si="1"/>
        <v>0</v>
      </c>
      <c r="AW42" s="17"/>
      <c r="AX42" s="11" t="s">
        <v>230</v>
      </c>
      <c r="AY42" s="3">
        <v>0.1</v>
      </c>
      <c r="AZ42" s="3">
        <v>0.1</v>
      </c>
      <c r="BA42" s="3">
        <v>0</v>
      </c>
      <c r="BB42" s="3">
        <v>0</v>
      </c>
      <c r="BC42" s="3">
        <v>0</v>
      </c>
      <c r="BD42" s="3">
        <v>0</v>
      </c>
      <c r="BE42" s="3">
        <v>0</v>
      </c>
      <c r="BF42" s="3">
        <v>0</v>
      </c>
      <c r="BG42" s="3">
        <v>0</v>
      </c>
      <c r="BH42" s="3">
        <v>0</v>
      </c>
      <c r="BI42" s="3">
        <v>0</v>
      </c>
      <c r="BJ42" s="3">
        <v>0</v>
      </c>
      <c r="BK42" s="3">
        <v>0</v>
      </c>
      <c r="BL42" s="3">
        <v>0</v>
      </c>
      <c r="BM42" s="3">
        <v>0</v>
      </c>
      <c r="BN42" s="3" t="s">
        <v>126</v>
      </c>
      <c r="BO42" s="3" t="s">
        <v>126</v>
      </c>
      <c r="BP42" s="3">
        <v>0</v>
      </c>
      <c r="BQ42" s="3">
        <v>0</v>
      </c>
      <c r="BR42" s="3">
        <v>0</v>
      </c>
      <c r="BS42" s="3">
        <v>0</v>
      </c>
      <c r="BT42" s="16">
        <f t="shared" si="2"/>
        <v>0</v>
      </c>
      <c r="BU42" s="17"/>
      <c r="BV42" s="11" t="s">
        <v>230</v>
      </c>
      <c r="BW42" s="3">
        <v>0</v>
      </c>
      <c r="BX42" s="3">
        <v>0</v>
      </c>
      <c r="BY42" s="3">
        <v>0</v>
      </c>
      <c r="BZ42" s="3">
        <v>0</v>
      </c>
      <c r="CA42" s="3">
        <v>0</v>
      </c>
      <c r="CB42" s="3">
        <v>0</v>
      </c>
      <c r="CC42" s="3">
        <v>0</v>
      </c>
      <c r="CD42" s="3">
        <v>0</v>
      </c>
      <c r="CE42" s="3">
        <v>0</v>
      </c>
      <c r="CF42" s="3">
        <v>0</v>
      </c>
      <c r="CG42" s="3">
        <v>0</v>
      </c>
      <c r="CH42" s="3">
        <v>0</v>
      </c>
      <c r="CI42" s="3">
        <v>0</v>
      </c>
      <c r="CJ42" s="3">
        <v>0</v>
      </c>
      <c r="CK42" s="3">
        <v>0</v>
      </c>
      <c r="CL42" s="3">
        <v>0</v>
      </c>
      <c r="CM42" s="3">
        <v>0</v>
      </c>
      <c r="CN42" s="3">
        <v>0</v>
      </c>
      <c r="CO42" s="3">
        <v>0</v>
      </c>
      <c r="CP42" s="3">
        <v>0</v>
      </c>
      <c r="CQ42" s="3">
        <v>0</v>
      </c>
      <c r="CR42" s="16">
        <f t="shared" si="3"/>
        <v>0</v>
      </c>
      <c r="CS42" s="17"/>
      <c r="CT42" s="11" t="s">
        <v>230</v>
      </c>
      <c r="CU42" s="3">
        <v>0</v>
      </c>
      <c r="CV42" s="3">
        <v>0</v>
      </c>
      <c r="CW42" s="3">
        <v>0</v>
      </c>
      <c r="CX42" s="3">
        <v>0</v>
      </c>
      <c r="CY42" s="3">
        <v>0</v>
      </c>
      <c r="CZ42" s="3">
        <v>0</v>
      </c>
      <c r="DA42" s="3">
        <v>0</v>
      </c>
      <c r="DB42" s="3">
        <v>0</v>
      </c>
      <c r="DC42" s="3">
        <v>0</v>
      </c>
      <c r="DD42" s="3">
        <v>0</v>
      </c>
      <c r="DE42" s="3">
        <v>0</v>
      </c>
      <c r="DF42" s="3">
        <v>0</v>
      </c>
      <c r="DG42" s="3">
        <v>0</v>
      </c>
      <c r="DH42" s="3">
        <v>0</v>
      </c>
      <c r="DI42" s="3">
        <v>0</v>
      </c>
      <c r="DJ42" s="3">
        <v>0</v>
      </c>
      <c r="DK42" s="3">
        <v>0</v>
      </c>
      <c r="DL42" s="3">
        <v>0</v>
      </c>
      <c r="DM42" s="3">
        <v>0</v>
      </c>
      <c r="DN42" s="3">
        <v>0</v>
      </c>
      <c r="DO42" s="3">
        <v>0</v>
      </c>
      <c r="DP42" s="16">
        <f t="shared" si="4"/>
        <v>0</v>
      </c>
      <c r="DQ42" s="17"/>
      <c r="DR42" s="11" t="s">
        <v>230</v>
      </c>
      <c r="DS42" s="3">
        <v>0</v>
      </c>
      <c r="DT42" s="3">
        <v>0.2</v>
      </c>
      <c r="DU42" s="3">
        <v>0.2</v>
      </c>
      <c r="DV42" s="3">
        <v>0.1</v>
      </c>
      <c r="DW42" s="3">
        <v>0</v>
      </c>
      <c r="DX42" s="3">
        <v>0</v>
      </c>
      <c r="DY42" s="3">
        <v>0</v>
      </c>
      <c r="DZ42" s="3">
        <v>0.1</v>
      </c>
      <c r="EA42" s="3">
        <v>0</v>
      </c>
      <c r="EB42" s="3">
        <v>0</v>
      </c>
      <c r="EC42" s="3">
        <v>0.1</v>
      </c>
      <c r="ED42" s="3">
        <v>0</v>
      </c>
      <c r="EE42" s="3">
        <v>0</v>
      </c>
      <c r="EF42" s="3">
        <v>0</v>
      </c>
      <c r="EG42" s="3">
        <v>0</v>
      </c>
      <c r="EH42" s="3">
        <v>0</v>
      </c>
      <c r="EI42" s="3">
        <v>0</v>
      </c>
      <c r="EJ42" s="3">
        <v>0</v>
      </c>
      <c r="EK42" s="3">
        <v>0</v>
      </c>
      <c r="EL42" s="3">
        <v>0</v>
      </c>
      <c r="EM42" s="3">
        <v>0</v>
      </c>
      <c r="EN42" s="16">
        <f t="shared" si="5"/>
        <v>0</v>
      </c>
      <c r="EO42" s="17"/>
      <c r="EP42" s="11" t="s">
        <v>230</v>
      </c>
      <c r="EQ42" s="3">
        <v>0</v>
      </c>
      <c r="ER42" s="3">
        <v>0</v>
      </c>
      <c r="ES42" s="3" t="s">
        <v>126</v>
      </c>
      <c r="ET42" s="3" t="s">
        <v>126</v>
      </c>
      <c r="EU42" s="3" t="s">
        <v>126</v>
      </c>
      <c r="EV42" s="3" t="s">
        <v>126</v>
      </c>
      <c r="EW42" s="3">
        <v>0</v>
      </c>
      <c r="EX42" s="3">
        <v>0</v>
      </c>
      <c r="EY42" s="3" t="s">
        <v>126</v>
      </c>
      <c r="EZ42" s="3">
        <v>0</v>
      </c>
      <c r="FA42" s="3" t="s">
        <v>126</v>
      </c>
      <c r="FB42" s="3" t="s">
        <v>126</v>
      </c>
      <c r="FC42" s="3" t="s">
        <v>126</v>
      </c>
      <c r="FD42" s="3" t="s">
        <v>126</v>
      </c>
      <c r="FE42" s="3" t="s">
        <v>126</v>
      </c>
      <c r="FF42" s="3" t="s">
        <v>126</v>
      </c>
      <c r="FG42" s="3">
        <v>0</v>
      </c>
      <c r="FH42" s="3">
        <v>0</v>
      </c>
      <c r="FI42" s="3">
        <v>0</v>
      </c>
      <c r="FJ42" s="3">
        <v>0</v>
      </c>
      <c r="FK42" s="3">
        <v>0</v>
      </c>
      <c r="FL42" s="16">
        <f t="shared" si="6"/>
        <v>0</v>
      </c>
      <c r="FM42" s="17"/>
    </row>
    <row r="43" ht="14.5" spans="1:169">
      <c r="A43" s="1"/>
      <c r="B43" s="11" t="s">
        <v>231</v>
      </c>
      <c r="C43" s="3">
        <v>1.1</v>
      </c>
      <c r="D43" s="3">
        <v>0.8</v>
      </c>
      <c r="E43" s="3">
        <v>1.1</v>
      </c>
      <c r="F43" s="3">
        <v>1.1</v>
      </c>
      <c r="G43" s="3">
        <v>1.2</v>
      </c>
      <c r="H43" s="3">
        <v>0.9</v>
      </c>
      <c r="I43" s="3">
        <v>0.8</v>
      </c>
      <c r="J43" s="3">
        <v>0.8</v>
      </c>
      <c r="K43" s="3">
        <v>0.7</v>
      </c>
      <c r="L43" s="3">
        <v>0.8</v>
      </c>
      <c r="M43" s="3">
        <v>0.7</v>
      </c>
      <c r="N43" s="3">
        <v>0.6</v>
      </c>
      <c r="O43" s="3">
        <v>0.6</v>
      </c>
      <c r="P43" s="3">
        <v>0.6</v>
      </c>
      <c r="Q43" s="3">
        <v>0.5</v>
      </c>
      <c r="R43" s="3" t="s">
        <v>126</v>
      </c>
      <c r="S43" s="3" t="s">
        <v>126</v>
      </c>
      <c r="T43" s="3">
        <v>0.5</v>
      </c>
      <c r="U43" s="3">
        <v>0.4</v>
      </c>
      <c r="V43" s="3">
        <v>0.4</v>
      </c>
      <c r="W43" s="3">
        <v>0</v>
      </c>
      <c r="X43" s="16">
        <f t="shared" si="0"/>
        <v>0.1</v>
      </c>
      <c r="Y43" s="17"/>
      <c r="Z43" s="11" t="s">
        <v>231</v>
      </c>
      <c r="AA43" s="3">
        <v>0.7</v>
      </c>
      <c r="AB43" s="3">
        <v>0.5</v>
      </c>
      <c r="AC43" s="3">
        <v>0.5</v>
      </c>
      <c r="AD43" s="3">
        <v>0.5</v>
      </c>
      <c r="AE43" s="3">
        <v>0.6</v>
      </c>
      <c r="AF43" s="3">
        <v>0.5</v>
      </c>
      <c r="AG43" s="3">
        <v>0.6</v>
      </c>
      <c r="AH43" s="3">
        <v>0.5</v>
      </c>
      <c r="AI43" s="3">
        <v>0.5</v>
      </c>
      <c r="AJ43" s="3">
        <v>0.4</v>
      </c>
      <c r="AK43" s="3">
        <v>0.2</v>
      </c>
      <c r="AL43" s="3">
        <v>0</v>
      </c>
      <c r="AM43" s="3">
        <v>0</v>
      </c>
      <c r="AN43" s="3">
        <v>0.1</v>
      </c>
      <c r="AO43" s="3">
        <v>0</v>
      </c>
      <c r="AP43" s="3" t="s">
        <v>126</v>
      </c>
      <c r="AQ43" s="3" t="s">
        <v>126</v>
      </c>
      <c r="AR43" s="3">
        <v>0</v>
      </c>
      <c r="AS43" s="3">
        <v>0</v>
      </c>
      <c r="AT43" s="3">
        <v>0</v>
      </c>
      <c r="AU43" s="3">
        <v>0</v>
      </c>
      <c r="AV43" s="16">
        <f t="shared" si="1"/>
        <v>0.1</v>
      </c>
      <c r="AW43" s="17"/>
      <c r="AX43" s="11" t="s">
        <v>231</v>
      </c>
      <c r="AY43" s="3">
        <v>1.2</v>
      </c>
      <c r="AZ43" s="3">
        <v>1</v>
      </c>
      <c r="BA43" s="3">
        <v>0.9</v>
      </c>
      <c r="BB43" s="3">
        <v>1</v>
      </c>
      <c r="BC43" s="3">
        <v>1.1</v>
      </c>
      <c r="BD43" s="3">
        <v>1</v>
      </c>
      <c r="BE43" s="3">
        <v>0.8</v>
      </c>
      <c r="BF43" s="3">
        <v>0.8</v>
      </c>
      <c r="BG43" s="3">
        <v>0.7</v>
      </c>
      <c r="BH43" s="3">
        <v>0.6</v>
      </c>
      <c r="BI43" s="3">
        <v>0.2</v>
      </c>
      <c r="BJ43" s="3">
        <v>0.2</v>
      </c>
      <c r="BK43" s="3">
        <v>0.1</v>
      </c>
      <c r="BL43" s="3">
        <v>0.1</v>
      </c>
      <c r="BM43" s="3">
        <v>0.1</v>
      </c>
      <c r="BN43" s="3" t="s">
        <v>126</v>
      </c>
      <c r="BO43" s="3" t="s">
        <v>126</v>
      </c>
      <c r="BP43" s="3">
        <v>0</v>
      </c>
      <c r="BQ43" s="3">
        <v>0</v>
      </c>
      <c r="BR43" s="3">
        <v>0</v>
      </c>
      <c r="BS43" s="3">
        <v>0</v>
      </c>
      <c r="BT43" s="16">
        <f t="shared" si="2"/>
        <v>0.1</v>
      </c>
      <c r="BU43" s="17"/>
      <c r="BV43" s="11" t="s">
        <v>231</v>
      </c>
      <c r="BW43" s="3">
        <v>0</v>
      </c>
      <c r="BX43" s="3">
        <v>0</v>
      </c>
      <c r="BY43" s="3">
        <v>0</v>
      </c>
      <c r="BZ43" s="3">
        <v>0</v>
      </c>
      <c r="CA43" s="3">
        <v>0</v>
      </c>
      <c r="CB43" s="3">
        <v>0</v>
      </c>
      <c r="CC43" s="3">
        <v>0</v>
      </c>
      <c r="CD43" s="3">
        <v>0</v>
      </c>
      <c r="CE43" s="3">
        <v>0</v>
      </c>
      <c r="CF43" s="3">
        <v>0</v>
      </c>
      <c r="CG43" s="3">
        <v>0</v>
      </c>
      <c r="CH43" s="3">
        <v>0</v>
      </c>
      <c r="CI43" s="3">
        <v>0</v>
      </c>
      <c r="CJ43" s="3">
        <v>0</v>
      </c>
      <c r="CK43" s="3">
        <v>0</v>
      </c>
      <c r="CL43" s="3">
        <v>0</v>
      </c>
      <c r="CM43" s="3">
        <v>0</v>
      </c>
      <c r="CN43" s="3">
        <v>0</v>
      </c>
      <c r="CO43" s="3">
        <v>0</v>
      </c>
      <c r="CP43" s="3">
        <v>0</v>
      </c>
      <c r="CQ43" s="3">
        <v>0</v>
      </c>
      <c r="CR43" s="16">
        <f t="shared" si="3"/>
        <v>0</v>
      </c>
      <c r="CS43" s="17"/>
      <c r="CT43" s="11" t="s">
        <v>231</v>
      </c>
      <c r="CU43" s="3" t="s">
        <v>126</v>
      </c>
      <c r="CV43" s="3" t="s">
        <v>126</v>
      </c>
      <c r="CW43" s="3" t="s">
        <v>126</v>
      </c>
      <c r="CX43" s="3" t="s">
        <v>126</v>
      </c>
      <c r="CY43" s="3" t="s">
        <v>126</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4"/>
        <v>0</v>
      </c>
      <c r="DQ43" s="17"/>
      <c r="DR43" s="11" t="s">
        <v>231</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5"/>
        <v>0</v>
      </c>
      <c r="EO43" s="17"/>
      <c r="EP43" s="11" t="s">
        <v>231</v>
      </c>
      <c r="EQ43" s="3">
        <v>0</v>
      </c>
      <c r="ER43" s="3">
        <v>0</v>
      </c>
      <c r="ES43" s="3">
        <v>0</v>
      </c>
      <c r="ET43" s="3">
        <v>0</v>
      </c>
      <c r="EU43" s="3">
        <v>0</v>
      </c>
      <c r="EV43" s="3">
        <v>0</v>
      </c>
      <c r="EW43" s="3">
        <v>0</v>
      </c>
      <c r="EX43" s="3">
        <v>0</v>
      </c>
      <c r="EY43" s="3">
        <v>0</v>
      </c>
      <c r="EZ43" s="3">
        <v>0</v>
      </c>
      <c r="FA43" s="3">
        <v>0</v>
      </c>
      <c r="FB43" s="3">
        <v>0</v>
      </c>
      <c r="FC43" s="3">
        <v>0</v>
      </c>
      <c r="FD43" s="3">
        <v>0</v>
      </c>
      <c r="FE43" s="3">
        <v>0</v>
      </c>
      <c r="FF43" s="3">
        <v>0</v>
      </c>
      <c r="FG43" s="3">
        <v>0</v>
      </c>
      <c r="FH43" s="3">
        <v>0</v>
      </c>
      <c r="FI43" s="3">
        <v>0</v>
      </c>
      <c r="FJ43" s="3">
        <v>0</v>
      </c>
      <c r="FK43" s="3">
        <v>0</v>
      </c>
      <c r="FL43" s="16">
        <f t="shared" si="6"/>
        <v>0</v>
      </c>
      <c r="FM43" s="17"/>
    </row>
    <row r="44" ht="14.5" spans="1:169">
      <c r="A44" s="1"/>
      <c r="B44" s="11" t="s">
        <v>232</v>
      </c>
      <c r="C44" s="3" t="s">
        <v>126</v>
      </c>
      <c r="D44" s="3" t="s">
        <v>126</v>
      </c>
      <c r="E44" s="3" t="s">
        <v>126</v>
      </c>
      <c r="F44" s="3" t="s">
        <v>126</v>
      </c>
      <c r="G44" s="3" t="s">
        <v>126</v>
      </c>
      <c r="H44" s="3" t="s">
        <v>126</v>
      </c>
      <c r="I44" s="3" t="s">
        <v>126</v>
      </c>
      <c r="J44" s="3" t="s">
        <v>126</v>
      </c>
      <c r="K44" s="3" t="s">
        <v>126</v>
      </c>
      <c r="L44" s="3" t="s">
        <v>126</v>
      </c>
      <c r="M44" s="3" t="s">
        <v>126</v>
      </c>
      <c r="N44" s="3" t="s">
        <v>126</v>
      </c>
      <c r="O44" s="3" t="s">
        <v>126</v>
      </c>
      <c r="P44" s="3" t="s">
        <v>126</v>
      </c>
      <c r="Q44" s="3" t="s">
        <v>126</v>
      </c>
      <c r="R44" s="3" t="s">
        <v>126</v>
      </c>
      <c r="S44" s="3" t="s">
        <v>126</v>
      </c>
      <c r="T44" s="3" t="s">
        <v>126</v>
      </c>
      <c r="U44" s="3" t="s">
        <v>126</v>
      </c>
      <c r="V44" s="3" t="s">
        <v>126</v>
      </c>
      <c r="W44" s="3" t="s">
        <v>126</v>
      </c>
      <c r="X44" s="16" t="str">
        <f t="shared" si="0"/>
        <v>X</v>
      </c>
      <c r="Y44" s="17"/>
      <c r="Z44" s="11" t="s">
        <v>232</v>
      </c>
      <c r="AA44" s="3" t="s">
        <v>126</v>
      </c>
      <c r="AB44" s="3" t="s">
        <v>126</v>
      </c>
      <c r="AC44" s="3" t="s">
        <v>126</v>
      </c>
      <c r="AD44" s="3" t="s">
        <v>126</v>
      </c>
      <c r="AE44" s="3" t="s">
        <v>126</v>
      </c>
      <c r="AF44" s="3" t="s">
        <v>126</v>
      </c>
      <c r="AG44" s="3" t="s">
        <v>126</v>
      </c>
      <c r="AH44" s="3" t="s">
        <v>126</v>
      </c>
      <c r="AI44" s="3" t="s">
        <v>126</v>
      </c>
      <c r="AJ44" s="3" t="s">
        <v>126</v>
      </c>
      <c r="AK44" s="3" t="s">
        <v>126</v>
      </c>
      <c r="AL44" s="3" t="s">
        <v>126</v>
      </c>
      <c r="AM44" s="3" t="s">
        <v>126</v>
      </c>
      <c r="AN44" s="3" t="s">
        <v>126</v>
      </c>
      <c r="AO44" s="3" t="s">
        <v>126</v>
      </c>
      <c r="AP44" s="3" t="s">
        <v>126</v>
      </c>
      <c r="AQ44" s="3" t="s">
        <v>126</v>
      </c>
      <c r="AR44" s="3" t="s">
        <v>126</v>
      </c>
      <c r="AS44" s="3" t="s">
        <v>126</v>
      </c>
      <c r="AT44" s="3">
        <v>1.3</v>
      </c>
      <c r="AU44" s="3">
        <v>1.1</v>
      </c>
      <c r="AV44" s="16">
        <f t="shared" si="1"/>
        <v>17.7</v>
      </c>
      <c r="AW44" s="17">
        <f>AU44*1000/AV44</f>
        <v>62.1468926553672</v>
      </c>
      <c r="AX44" s="11" t="s">
        <v>232</v>
      </c>
      <c r="AY44" s="3">
        <v>4.3</v>
      </c>
      <c r="AZ44" s="3">
        <v>4.5</v>
      </c>
      <c r="BA44" s="3">
        <v>4.8</v>
      </c>
      <c r="BB44" s="3">
        <v>4.7</v>
      </c>
      <c r="BC44" s="3">
        <v>6</v>
      </c>
      <c r="BD44" s="3">
        <v>5</v>
      </c>
      <c r="BE44" s="3">
        <v>5.3</v>
      </c>
      <c r="BF44" s="3">
        <v>5.6</v>
      </c>
      <c r="BG44" s="3">
        <v>5.4</v>
      </c>
      <c r="BH44" s="3">
        <v>5.1</v>
      </c>
      <c r="BI44" s="3">
        <v>5.6</v>
      </c>
      <c r="BJ44" s="3">
        <v>5.1</v>
      </c>
      <c r="BK44" s="3">
        <v>4.7</v>
      </c>
      <c r="BL44" s="3">
        <v>4.1</v>
      </c>
      <c r="BM44" s="3" t="s">
        <v>126</v>
      </c>
      <c r="BN44" s="3" t="s">
        <v>126</v>
      </c>
      <c r="BO44" s="3" t="s">
        <v>126</v>
      </c>
      <c r="BP44" s="3" t="s">
        <v>126</v>
      </c>
      <c r="BQ44" s="3" t="s">
        <v>126</v>
      </c>
      <c r="BR44" s="3">
        <v>3.2</v>
      </c>
      <c r="BS44" s="3">
        <v>2.8</v>
      </c>
      <c r="BT44" s="16">
        <f t="shared" si="2"/>
        <v>50.1</v>
      </c>
      <c r="BU44" s="17">
        <f>BS44*1000/BT44</f>
        <v>55.8882235528942</v>
      </c>
      <c r="BV44" s="11" t="s">
        <v>232</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232</v>
      </c>
      <c r="CU44" s="3" t="s">
        <v>126</v>
      </c>
      <c r="CV44" s="3" t="s">
        <v>126</v>
      </c>
      <c r="CW44" s="3" t="s">
        <v>126</v>
      </c>
      <c r="CX44" s="3" t="s">
        <v>126</v>
      </c>
      <c r="CY44" s="3" t="s">
        <v>126</v>
      </c>
      <c r="CZ44" s="3" t="s">
        <v>126</v>
      </c>
      <c r="DA44" s="3" t="s">
        <v>126</v>
      </c>
      <c r="DB44" s="3" t="s">
        <v>126</v>
      </c>
      <c r="DC44" s="3" t="s">
        <v>126</v>
      </c>
      <c r="DD44" s="3" t="s">
        <v>126</v>
      </c>
      <c r="DE44" s="3" t="s">
        <v>126</v>
      </c>
      <c r="DF44" s="3" t="s">
        <v>126</v>
      </c>
      <c r="DG44" s="3" t="s">
        <v>126</v>
      </c>
      <c r="DH44" s="3" t="s">
        <v>126</v>
      </c>
      <c r="DI44" s="3">
        <v>0.6</v>
      </c>
      <c r="DJ44" s="3" t="s">
        <v>126</v>
      </c>
      <c r="DK44" s="3" t="s">
        <v>126</v>
      </c>
      <c r="DL44" s="3">
        <v>0.7</v>
      </c>
      <c r="DM44" s="3" t="s">
        <v>126</v>
      </c>
      <c r="DN44" s="3">
        <v>0.6</v>
      </c>
      <c r="DO44" s="3">
        <v>0.6</v>
      </c>
      <c r="DP44" s="16">
        <f t="shared" si="4"/>
        <v>9.1</v>
      </c>
      <c r="DQ44" s="17">
        <f>DO44*1000/DP44</f>
        <v>65.9340659340659</v>
      </c>
      <c r="DR44" s="11" t="s">
        <v>232</v>
      </c>
      <c r="DS44" s="3">
        <v>2.5</v>
      </c>
      <c r="DT44" s="3">
        <v>2.8</v>
      </c>
      <c r="DU44" s="3">
        <v>3</v>
      </c>
      <c r="DV44" s="3">
        <v>2.5</v>
      </c>
      <c r="DW44" s="3">
        <v>3.8</v>
      </c>
      <c r="DX44" s="3">
        <v>3.2</v>
      </c>
      <c r="DY44" s="3">
        <v>2.5</v>
      </c>
      <c r="DZ44" s="3">
        <v>2.7</v>
      </c>
      <c r="EA44" s="3">
        <v>1.6</v>
      </c>
      <c r="EB44" s="3">
        <v>1.7</v>
      </c>
      <c r="EC44" s="3">
        <v>2.9</v>
      </c>
      <c r="ED44" s="3">
        <v>2.9</v>
      </c>
      <c r="EE44" s="3">
        <v>2.8</v>
      </c>
      <c r="EF44" s="3">
        <v>2.9</v>
      </c>
      <c r="EG44" s="3">
        <v>3.4</v>
      </c>
      <c r="EH44" s="3">
        <v>3.4</v>
      </c>
      <c r="EI44" s="3">
        <v>3.6</v>
      </c>
      <c r="EJ44" s="3">
        <v>3.5</v>
      </c>
      <c r="EK44" s="3">
        <v>3.6</v>
      </c>
      <c r="EL44" s="3">
        <v>3.9</v>
      </c>
      <c r="EM44" s="3">
        <v>3.2</v>
      </c>
      <c r="EN44" s="16">
        <f t="shared" si="5"/>
        <v>63.4</v>
      </c>
      <c r="EO44" s="17">
        <f>EM44*1000/EN44</f>
        <v>50.4731861198738</v>
      </c>
      <c r="EP44" s="11" t="s">
        <v>232</v>
      </c>
      <c r="EQ44" s="3" t="s">
        <v>126</v>
      </c>
      <c r="ER44" s="3" t="s">
        <v>126</v>
      </c>
      <c r="ES44" s="3" t="s">
        <v>126</v>
      </c>
      <c r="ET44" s="3" t="s">
        <v>126</v>
      </c>
      <c r="EU44" s="3" t="s">
        <v>126</v>
      </c>
      <c r="EV44" s="3" t="s">
        <v>126</v>
      </c>
      <c r="EW44" s="3" t="s">
        <v>126</v>
      </c>
      <c r="EX44" s="3" t="s">
        <v>126</v>
      </c>
      <c r="EY44" s="3" t="s">
        <v>126</v>
      </c>
      <c r="EZ44" s="3" t="s">
        <v>126</v>
      </c>
      <c r="FA44" s="3" t="s">
        <v>126</v>
      </c>
      <c r="FB44" s="3" t="s">
        <v>126</v>
      </c>
      <c r="FC44" s="3" t="s">
        <v>126</v>
      </c>
      <c r="FD44" s="3" t="s">
        <v>126</v>
      </c>
      <c r="FE44" s="3" t="s">
        <v>126</v>
      </c>
      <c r="FF44" s="3" t="s">
        <v>126</v>
      </c>
      <c r="FG44" s="3" t="s">
        <v>126</v>
      </c>
      <c r="FH44" s="3" t="s">
        <v>126</v>
      </c>
      <c r="FI44" s="3" t="s">
        <v>126</v>
      </c>
      <c r="FJ44" s="3" t="s">
        <v>126</v>
      </c>
      <c r="FK44" s="3" t="s">
        <v>126</v>
      </c>
      <c r="FL44" s="16" t="str">
        <f t="shared" si="6"/>
        <v>X</v>
      </c>
      <c r="FM44" s="17"/>
    </row>
    <row r="45" ht="14.5" spans="1:169">
      <c r="A45" s="1"/>
      <c r="B45" s="11" t="s">
        <v>233</v>
      </c>
      <c r="C45" s="3" t="s">
        <v>126</v>
      </c>
      <c r="D45" s="3" t="s">
        <v>126</v>
      </c>
      <c r="E45" s="3" t="s">
        <v>126</v>
      </c>
      <c r="F45" s="3" t="s">
        <v>126</v>
      </c>
      <c r="G45" s="3" t="s">
        <v>126</v>
      </c>
      <c r="H45" s="3" t="s">
        <v>126</v>
      </c>
      <c r="I45" s="3" t="s">
        <v>126</v>
      </c>
      <c r="J45" s="3" t="s">
        <v>126</v>
      </c>
      <c r="K45" s="3" t="s">
        <v>126</v>
      </c>
      <c r="L45" s="3" t="s">
        <v>126</v>
      </c>
      <c r="M45" s="3" t="s">
        <v>126</v>
      </c>
      <c r="N45" s="3" t="s">
        <v>126</v>
      </c>
      <c r="O45" s="3" t="s">
        <v>126</v>
      </c>
      <c r="P45" s="3" t="s">
        <v>126</v>
      </c>
      <c r="Q45" s="3" t="s">
        <v>126</v>
      </c>
      <c r="R45" s="3" t="s">
        <v>126</v>
      </c>
      <c r="S45" s="3" t="s">
        <v>126</v>
      </c>
      <c r="T45" s="3" t="s">
        <v>126</v>
      </c>
      <c r="U45" s="3" t="s">
        <v>126</v>
      </c>
      <c r="V45" s="3">
        <v>0</v>
      </c>
      <c r="W45" s="3" t="s">
        <v>126</v>
      </c>
      <c r="X45" s="16" t="str">
        <f t="shared" si="0"/>
        <v>X</v>
      </c>
      <c r="Y45" s="17"/>
      <c r="Z45" s="11" t="s">
        <v>233</v>
      </c>
      <c r="AA45" s="3" t="s">
        <v>126</v>
      </c>
      <c r="AB45" s="3" t="s">
        <v>126</v>
      </c>
      <c r="AC45" s="3" t="s">
        <v>126</v>
      </c>
      <c r="AD45" s="3" t="s">
        <v>126</v>
      </c>
      <c r="AE45" s="3" t="s">
        <v>126</v>
      </c>
      <c r="AF45" s="3" t="s">
        <v>126</v>
      </c>
      <c r="AG45" s="3">
        <v>0</v>
      </c>
      <c r="AH45" s="3" t="s">
        <v>126</v>
      </c>
      <c r="AI45" s="3">
        <v>0</v>
      </c>
      <c r="AJ45" s="3" t="s">
        <v>126</v>
      </c>
      <c r="AK45" s="3" t="s">
        <v>126</v>
      </c>
      <c r="AL45" s="3" t="s">
        <v>126</v>
      </c>
      <c r="AM45" s="3" t="s">
        <v>126</v>
      </c>
      <c r="AN45" s="3" t="s">
        <v>126</v>
      </c>
      <c r="AO45" s="3" t="s">
        <v>126</v>
      </c>
      <c r="AP45" s="3" t="s">
        <v>126</v>
      </c>
      <c r="AQ45" s="3">
        <v>0</v>
      </c>
      <c r="AR45" s="3">
        <v>0</v>
      </c>
      <c r="AS45" s="3">
        <v>0</v>
      </c>
      <c r="AT45" s="3">
        <v>0</v>
      </c>
      <c r="AU45" s="3">
        <v>0</v>
      </c>
      <c r="AV45" s="16">
        <f t="shared" si="1"/>
        <v>0.3</v>
      </c>
      <c r="AW45" s="17"/>
      <c r="AX45" s="11" t="s">
        <v>233</v>
      </c>
      <c r="AY45" s="3">
        <v>0.1</v>
      </c>
      <c r="AZ45" s="3">
        <v>0.1</v>
      </c>
      <c r="BA45" s="3">
        <v>0.1</v>
      </c>
      <c r="BB45" s="3">
        <v>0</v>
      </c>
      <c r="BC45" s="3">
        <v>0</v>
      </c>
      <c r="BD45" s="3">
        <v>0</v>
      </c>
      <c r="BE45" s="3">
        <v>0</v>
      </c>
      <c r="BF45" s="3">
        <v>0</v>
      </c>
      <c r="BG45" s="3">
        <v>0</v>
      </c>
      <c r="BH45" s="3">
        <v>0</v>
      </c>
      <c r="BI45" s="3">
        <v>0.2</v>
      </c>
      <c r="BJ45" s="3">
        <v>0.1</v>
      </c>
      <c r="BK45" s="3">
        <v>0</v>
      </c>
      <c r="BL45" s="3" t="s">
        <v>126</v>
      </c>
      <c r="BM45" s="3" t="s">
        <v>126</v>
      </c>
      <c r="BN45" s="3" t="s">
        <v>126</v>
      </c>
      <c r="BO45" s="3" t="s">
        <v>126</v>
      </c>
      <c r="BP45" s="3">
        <v>0</v>
      </c>
      <c r="BQ45" s="3">
        <v>0.1</v>
      </c>
      <c r="BR45" s="3">
        <v>0</v>
      </c>
      <c r="BS45" s="3">
        <v>0</v>
      </c>
      <c r="BT45" s="16">
        <f t="shared" si="2"/>
        <v>0.4</v>
      </c>
      <c r="BU45" s="17"/>
      <c r="BV45" s="11" t="s">
        <v>233</v>
      </c>
      <c r="BW45" s="3">
        <v>0</v>
      </c>
      <c r="BX45" s="3">
        <v>0</v>
      </c>
      <c r="BY45" s="3">
        <v>0</v>
      </c>
      <c r="BZ45" s="3">
        <v>0</v>
      </c>
      <c r="CA45" s="3">
        <v>0</v>
      </c>
      <c r="CB45" s="3">
        <v>0</v>
      </c>
      <c r="CC45" s="3">
        <v>0</v>
      </c>
      <c r="CD45" s="3">
        <v>0</v>
      </c>
      <c r="CE45" s="3">
        <v>0</v>
      </c>
      <c r="CF45" s="3">
        <v>0</v>
      </c>
      <c r="CG45" s="3">
        <v>0</v>
      </c>
      <c r="CH45" s="3">
        <v>0</v>
      </c>
      <c r="CI45" s="3">
        <v>0</v>
      </c>
      <c r="CJ45" s="3">
        <v>0</v>
      </c>
      <c r="CK45" s="3">
        <v>0</v>
      </c>
      <c r="CL45" s="3">
        <v>0</v>
      </c>
      <c r="CM45" s="3">
        <v>0</v>
      </c>
      <c r="CN45" s="3">
        <v>0</v>
      </c>
      <c r="CO45" s="3">
        <v>0</v>
      </c>
      <c r="CP45" s="3">
        <v>0</v>
      </c>
      <c r="CQ45" s="3">
        <v>0</v>
      </c>
      <c r="CR45" s="16">
        <f t="shared" si="3"/>
        <v>0</v>
      </c>
      <c r="CS45" s="17"/>
      <c r="CT45" s="11" t="s">
        <v>233</v>
      </c>
      <c r="CU45" s="3" t="s">
        <v>126</v>
      </c>
      <c r="CV45" s="3" t="s">
        <v>126</v>
      </c>
      <c r="CW45" s="3" t="s">
        <v>126</v>
      </c>
      <c r="CX45" s="3" t="s">
        <v>126</v>
      </c>
      <c r="CY45" s="3" t="s">
        <v>126</v>
      </c>
      <c r="CZ45" s="3" t="s">
        <v>126</v>
      </c>
      <c r="DA45" s="3" t="s">
        <v>126</v>
      </c>
      <c r="DB45" s="3" t="s">
        <v>126</v>
      </c>
      <c r="DC45" s="3" t="s">
        <v>126</v>
      </c>
      <c r="DD45" s="3" t="s">
        <v>126</v>
      </c>
      <c r="DE45" s="3" t="s">
        <v>126</v>
      </c>
      <c r="DF45" s="3" t="s">
        <v>126</v>
      </c>
      <c r="DG45" s="3" t="s">
        <v>126</v>
      </c>
      <c r="DH45" s="3" t="s">
        <v>126</v>
      </c>
      <c r="DI45" s="3" t="s">
        <v>126</v>
      </c>
      <c r="DJ45" s="3" t="s">
        <v>126</v>
      </c>
      <c r="DK45" s="3" t="s">
        <v>126</v>
      </c>
      <c r="DL45" s="3">
        <v>0</v>
      </c>
      <c r="DM45" s="3">
        <v>0.1</v>
      </c>
      <c r="DN45" s="3">
        <v>0</v>
      </c>
      <c r="DO45" s="3">
        <v>0</v>
      </c>
      <c r="DP45" s="16">
        <f t="shared" si="4"/>
        <v>0</v>
      </c>
      <c r="DQ45" s="17"/>
      <c r="DR45" s="11" t="s">
        <v>233</v>
      </c>
      <c r="DS45" s="3">
        <v>0</v>
      </c>
      <c r="DT45" s="3">
        <v>0</v>
      </c>
      <c r="DU45" s="3">
        <v>0</v>
      </c>
      <c r="DV45" s="3">
        <v>0</v>
      </c>
      <c r="DW45" s="3">
        <v>0</v>
      </c>
      <c r="DX45" s="3">
        <v>0</v>
      </c>
      <c r="DY45" s="3">
        <v>0</v>
      </c>
      <c r="DZ45" s="3">
        <v>0</v>
      </c>
      <c r="EA45" s="3">
        <v>0</v>
      </c>
      <c r="EB45" s="3">
        <v>0</v>
      </c>
      <c r="EC45" s="3">
        <v>0</v>
      </c>
      <c r="ED45" s="3">
        <v>0</v>
      </c>
      <c r="EE45" s="3">
        <v>0</v>
      </c>
      <c r="EF45" s="3">
        <v>0</v>
      </c>
      <c r="EG45" s="3">
        <v>0</v>
      </c>
      <c r="EH45" s="3">
        <v>0</v>
      </c>
      <c r="EI45" s="3">
        <v>0</v>
      </c>
      <c r="EJ45" s="3">
        <v>0</v>
      </c>
      <c r="EK45" s="3">
        <v>0</v>
      </c>
      <c r="EL45" s="3">
        <v>0</v>
      </c>
      <c r="EM45" s="3">
        <v>0</v>
      </c>
      <c r="EN45" s="16">
        <f t="shared" si="5"/>
        <v>0</v>
      </c>
      <c r="EO45" s="17"/>
      <c r="EP45" s="11" t="s">
        <v>233</v>
      </c>
      <c r="EQ45" s="3">
        <v>0</v>
      </c>
      <c r="ER45" s="3">
        <v>0</v>
      </c>
      <c r="ES45" s="3">
        <v>0</v>
      </c>
      <c r="ET45" s="3">
        <v>0</v>
      </c>
      <c r="EU45" s="3">
        <v>0</v>
      </c>
      <c r="EV45" s="3">
        <v>0</v>
      </c>
      <c r="EW45" s="3">
        <v>0</v>
      </c>
      <c r="EX45" s="3">
        <v>0</v>
      </c>
      <c r="EY45" s="3">
        <v>0</v>
      </c>
      <c r="EZ45" s="3">
        <v>0</v>
      </c>
      <c r="FA45" s="3">
        <v>0</v>
      </c>
      <c r="FB45" s="3">
        <v>0</v>
      </c>
      <c r="FC45" s="3">
        <v>0</v>
      </c>
      <c r="FD45" s="3">
        <v>0</v>
      </c>
      <c r="FE45" s="3">
        <v>0</v>
      </c>
      <c r="FF45" s="3">
        <v>0</v>
      </c>
      <c r="FG45" s="3">
        <v>0.1</v>
      </c>
      <c r="FH45" s="3" t="s">
        <v>126</v>
      </c>
      <c r="FI45" s="3">
        <v>0</v>
      </c>
      <c r="FJ45" s="3">
        <v>0</v>
      </c>
      <c r="FK45" s="3">
        <v>0</v>
      </c>
      <c r="FL45" s="16">
        <f t="shared" si="6"/>
        <v>0</v>
      </c>
      <c r="FM45" s="17"/>
    </row>
    <row r="46" ht="14.5" spans="1:169">
      <c r="A46" s="1"/>
      <c r="B46" s="11" t="s">
        <v>234</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234</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234</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234</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234</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234</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234</v>
      </c>
      <c r="EQ46" s="3">
        <v>0</v>
      </c>
      <c r="ER46" s="3">
        <v>0</v>
      </c>
      <c r="ES46" s="3">
        <v>0</v>
      </c>
      <c r="ET46" s="3">
        <v>0</v>
      </c>
      <c r="EU46" s="3">
        <v>0</v>
      </c>
      <c r="EV46" s="3">
        <v>0</v>
      </c>
      <c r="EW46" s="3">
        <v>0</v>
      </c>
      <c r="EX46" s="3">
        <v>0</v>
      </c>
      <c r="EY46" s="3">
        <v>0</v>
      </c>
      <c r="EZ46" s="3">
        <v>0</v>
      </c>
      <c r="FA46" s="3">
        <v>0</v>
      </c>
      <c r="FB46" s="3">
        <v>0</v>
      </c>
      <c r="FC46" s="3">
        <v>0</v>
      </c>
      <c r="FD46" s="3">
        <v>0</v>
      </c>
      <c r="FE46" s="3">
        <v>0</v>
      </c>
      <c r="FF46" s="3">
        <v>0</v>
      </c>
      <c r="FG46" s="3">
        <v>0</v>
      </c>
      <c r="FH46" s="3">
        <v>0</v>
      </c>
      <c r="FI46" s="3">
        <v>0</v>
      </c>
      <c r="FJ46" s="3">
        <v>0</v>
      </c>
      <c r="FK46" s="3">
        <v>0</v>
      </c>
      <c r="FL46" s="16">
        <f t="shared" si="6"/>
        <v>0</v>
      </c>
      <c r="FM46" s="17"/>
    </row>
    <row r="47" ht="14.5" spans="1:169">
      <c r="A47" s="1"/>
      <c r="B47" s="11" t="s">
        <v>235</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235</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235</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235</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235</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235</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235</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6"/>
        <v>0</v>
      </c>
      <c r="FM47" s="17"/>
    </row>
    <row r="48" ht="14.5" spans="1:169">
      <c r="A48" s="1"/>
      <c r="B48" s="11" t="s">
        <v>236</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236</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236</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236</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236</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236</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0</v>
      </c>
      <c r="EO48" s="17"/>
      <c r="EP48" s="11" t="s">
        <v>236</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6"/>
        <v>0</v>
      </c>
      <c r="FM48" s="17"/>
    </row>
    <row r="49" ht="14.5" spans="1:169">
      <c r="A49" s="1"/>
      <c r="B49" s="11" t="s">
        <v>237</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237</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237</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237</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237</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237</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5"/>
        <v>0</v>
      </c>
      <c r="EO49" s="17"/>
      <c r="EP49" s="11" t="s">
        <v>237</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242</v>
      </c>
      <c r="C51" s="5">
        <v>56.8</v>
      </c>
      <c r="D51" s="5">
        <v>54.8</v>
      </c>
      <c r="E51" s="5">
        <v>55.1</v>
      </c>
      <c r="F51" s="5">
        <v>55.1</v>
      </c>
      <c r="G51" s="5">
        <v>58.9</v>
      </c>
      <c r="H51" s="5">
        <v>57.8</v>
      </c>
      <c r="I51" s="5">
        <v>57.5</v>
      </c>
      <c r="J51" s="5">
        <v>56.9</v>
      </c>
      <c r="K51" s="5">
        <v>55.9</v>
      </c>
      <c r="L51" s="5">
        <v>55.8</v>
      </c>
      <c r="M51" s="5">
        <v>56.3</v>
      </c>
      <c r="N51" s="5">
        <v>56.9</v>
      </c>
      <c r="O51" s="5">
        <v>54.4</v>
      </c>
      <c r="P51" s="5">
        <v>54.9</v>
      </c>
      <c r="Q51" s="5">
        <v>56.2</v>
      </c>
      <c r="R51" s="5">
        <v>56.4</v>
      </c>
      <c r="S51" s="5">
        <v>57.5</v>
      </c>
      <c r="T51" s="5">
        <v>57.1</v>
      </c>
      <c r="U51" s="5">
        <v>55.3</v>
      </c>
      <c r="V51" s="5">
        <v>55.7</v>
      </c>
      <c r="W51" s="5">
        <v>54</v>
      </c>
      <c r="Y51" s="8"/>
      <c r="Z51" s="9" t="s">
        <v>242</v>
      </c>
      <c r="AA51" s="5">
        <v>52.2</v>
      </c>
      <c r="AB51" s="5">
        <v>50.4</v>
      </c>
      <c r="AC51" s="5">
        <v>50.1</v>
      </c>
      <c r="AD51" s="5">
        <v>50.5</v>
      </c>
      <c r="AE51" s="5">
        <v>54.2</v>
      </c>
      <c r="AF51" s="5">
        <v>53.9</v>
      </c>
      <c r="AG51" s="5">
        <v>52.6</v>
      </c>
      <c r="AH51" s="5">
        <v>52.6</v>
      </c>
      <c r="AI51" s="5">
        <v>51.7</v>
      </c>
      <c r="AJ51" s="5">
        <v>51.6</v>
      </c>
      <c r="AK51" s="5">
        <v>52</v>
      </c>
      <c r="AL51" s="5">
        <v>52.8</v>
      </c>
      <c r="AM51" s="5">
        <v>51</v>
      </c>
      <c r="AN51" s="5">
        <v>49.9</v>
      </c>
      <c r="AO51" s="5">
        <v>50.1</v>
      </c>
      <c r="AP51" s="5">
        <v>50.1</v>
      </c>
      <c r="AQ51" s="5">
        <v>49.8</v>
      </c>
      <c r="AR51" s="5">
        <v>50</v>
      </c>
      <c r="AS51" s="5">
        <v>50.3</v>
      </c>
      <c r="AT51" s="5">
        <v>52.4</v>
      </c>
      <c r="AU51" s="5">
        <v>51.3</v>
      </c>
      <c r="AW51" s="8"/>
      <c r="AX51" s="9" t="s">
        <v>242</v>
      </c>
      <c r="AY51" s="5">
        <v>52.6</v>
      </c>
      <c r="AZ51" s="5">
        <v>52</v>
      </c>
      <c r="BA51" s="5">
        <v>49.1</v>
      </c>
      <c r="BB51" s="5">
        <v>48.7</v>
      </c>
      <c r="BC51" s="5">
        <v>57.3</v>
      </c>
      <c r="BD51" s="5">
        <v>51.5</v>
      </c>
      <c r="BE51" s="5">
        <v>50.8</v>
      </c>
      <c r="BF51" s="5">
        <v>51.1</v>
      </c>
      <c r="BG51" s="5">
        <v>49.1</v>
      </c>
      <c r="BH51" s="5">
        <v>49.9</v>
      </c>
      <c r="BI51" s="5">
        <v>50.5</v>
      </c>
      <c r="BJ51" s="5">
        <v>49.6</v>
      </c>
      <c r="BK51" s="5">
        <v>46.2</v>
      </c>
      <c r="BL51" s="5">
        <v>46.9</v>
      </c>
      <c r="BM51" s="5">
        <v>46.7</v>
      </c>
      <c r="BN51" s="5">
        <v>47.1</v>
      </c>
      <c r="BO51" s="5">
        <v>47.1</v>
      </c>
      <c r="BP51" s="5">
        <v>48.1</v>
      </c>
      <c r="BQ51" s="5">
        <v>49.4</v>
      </c>
      <c r="BR51" s="5">
        <v>51.6</v>
      </c>
      <c r="BS51" s="5">
        <v>51.3</v>
      </c>
      <c r="BU51" s="8"/>
      <c r="BV51" s="9" t="s">
        <v>242</v>
      </c>
      <c r="BW51" s="5">
        <v>0</v>
      </c>
      <c r="BX51" s="5">
        <v>0</v>
      </c>
      <c r="BY51" s="5">
        <v>0</v>
      </c>
      <c r="BZ51" s="5">
        <v>0</v>
      </c>
      <c r="CA51" s="5">
        <v>0</v>
      </c>
      <c r="CB51" s="5">
        <v>0</v>
      </c>
      <c r="CC51" s="5">
        <v>0</v>
      </c>
      <c r="CD51" s="5">
        <v>0</v>
      </c>
      <c r="CE51" s="5">
        <v>0</v>
      </c>
      <c r="CF51" s="5">
        <v>0</v>
      </c>
      <c r="CG51" s="5">
        <v>0</v>
      </c>
      <c r="CH51" s="5">
        <v>0</v>
      </c>
      <c r="CI51" s="5">
        <v>0</v>
      </c>
      <c r="CJ51" s="5">
        <v>0</v>
      </c>
      <c r="CK51" s="5">
        <v>0</v>
      </c>
      <c r="CL51" s="5">
        <v>0</v>
      </c>
      <c r="CM51" s="5">
        <v>0</v>
      </c>
      <c r="CN51" s="5">
        <v>0</v>
      </c>
      <c r="CO51" s="5">
        <v>0</v>
      </c>
      <c r="CP51" s="5">
        <v>0</v>
      </c>
      <c r="CQ51" s="5">
        <v>0</v>
      </c>
      <c r="CS51" s="8"/>
      <c r="CT51" s="9" t="s">
        <v>242</v>
      </c>
      <c r="CU51" s="5">
        <v>45.4</v>
      </c>
      <c r="CV51" s="5">
        <v>44.7</v>
      </c>
      <c r="CW51" s="5">
        <v>45.7</v>
      </c>
      <c r="CX51" s="5">
        <v>45.9</v>
      </c>
      <c r="CY51" s="5">
        <v>45.3</v>
      </c>
      <c r="CZ51" s="5">
        <v>45.5</v>
      </c>
      <c r="DA51" s="5">
        <v>46.3</v>
      </c>
      <c r="DB51" s="5">
        <v>46.6</v>
      </c>
      <c r="DC51" s="5">
        <v>47</v>
      </c>
      <c r="DD51" s="5">
        <v>47.1</v>
      </c>
      <c r="DE51" s="5">
        <v>49.6</v>
      </c>
      <c r="DF51" s="5">
        <v>48.7</v>
      </c>
      <c r="DG51" s="5">
        <v>48.7</v>
      </c>
      <c r="DH51" s="5">
        <v>49.2</v>
      </c>
      <c r="DI51" s="5">
        <v>50.1</v>
      </c>
      <c r="DJ51" s="5">
        <v>50.3</v>
      </c>
      <c r="DK51" s="5">
        <v>51.9</v>
      </c>
      <c r="DL51" s="5">
        <v>51.1</v>
      </c>
      <c r="DM51" s="5">
        <v>51.2</v>
      </c>
      <c r="DN51" s="5">
        <v>50.9</v>
      </c>
      <c r="DO51" s="5">
        <v>50.5</v>
      </c>
      <c r="DQ51" s="8"/>
      <c r="DR51" s="9" t="s">
        <v>242</v>
      </c>
      <c r="DS51" s="5">
        <v>46.2</v>
      </c>
      <c r="DT51" s="5">
        <v>50.2</v>
      </c>
      <c r="DU51" s="5">
        <v>45.9</v>
      </c>
      <c r="DV51" s="5">
        <v>46.9</v>
      </c>
      <c r="DW51" s="5">
        <v>51.6</v>
      </c>
      <c r="DX51" s="5">
        <v>53.5</v>
      </c>
      <c r="DY51" s="5">
        <v>46.1</v>
      </c>
      <c r="DZ51" s="5">
        <v>46.8</v>
      </c>
      <c r="EA51" s="5">
        <v>41.9</v>
      </c>
      <c r="EB51" s="5">
        <v>41.9</v>
      </c>
      <c r="EC51" s="5">
        <v>50</v>
      </c>
      <c r="ED51" s="5">
        <v>47.3</v>
      </c>
      <c r="EE51" s="5">
        <v>45.7</v>
      </c>
      <c r="EF51" s="5">
        <v>46.1</v>
      </c>
      <c r="EG51" s="5">
        <v>45.8</v>
      </c>
      <c r="EH51" s="5">
        <v>46.1</v>
      </c>
      <c r="EI51" s="5">
        <v>46.8</v>
      </c>
      <c r="EJ51" s="5">
        <v>46.4</v>
      </c>
      <c r="EK51" s="5">
        <v>46.2</v>
      </c>
      <c r="EL51" s="5">
        <v>47.5</v>
      </c>
      <c r="EM51" s="5">
        <v>45.9</v>
      </c>
      <c r="EO51" s="8"/>
      <c r="EP51" s="9" t="s">
        <v>242</v>
      </c>
      <c r="EQ51" s="5">
        <v>52.9</v>
      </c>
      <c r="ER51" s="5">
        <v>51.9</v>
      </c>
      <c r="ES51" s="5">
        <v>47.7</v>
      </c>
      <c r="ET51" s="5">
        <v>47.9</v>
      </c>
      <c r="EU51" s="5">
        <v>49.2</v>
      </c>
      <c r="EV51" s="5">
        <v>53.6</v>
      </c>
      <c r="EW51" s="5">
        <v>51.8</v>
      </c>
      <c r="EX51" s="5">
        <v>52.5</v>
      </c>
      <c r="EY51" s="5">
        <v>49.7</v>
      </c>
      <c r="EZ51" s="5">
        <v>53.6</v>
      </c>
      <c r="FA51" s="5">
        <v>58.1</v>
      </c>
      <c r="FB51" s="5">
        <v>53.8</v>
      </c>
      <c r="FC51" s="5">
        <v>51.8</v>
      </c>
      <c r="FD51" s="5">
        <v>49.8</v>
      </c>
      <c r="FE51" s="5">
        <v>48.8</v>
      </c>
      <c r="FF51" s="5">
        <v>49.4</v>
      </c>
      <c r="FG51" s="5">
        <v>51.4</v>
      </c>
      <c r="FH51" s="5">
        <v>52.3</v>
      </c>
      <c r="FI51" s="5">
        <v>51.4</v>
      </c>
      <c r="FJ51" s="5">
        <v>52.6</v>
      </c>
      <c r="FK51" s="5">
        <v>51.6</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243</v>
      </c>
      <c r="B53" s="14"/>
      <c r="C53" s="1"/>
      <c r="D53" s="1"/>
      <c r="E53" s="1"/>
      <c r="F53" s="1"/>
      <c r="G53" s="1"/>
      <c r="H53" s="1"/>
      <c r="I53" s="1"/>
      <c r="J53" s="1"/>
      <c r="K53" s="1"/>
      <c r="L53" s="1"/>
      <c r="M53" s="1"/>
      <c r="N53" s="1"/>
      <c r="O53" s="1"/>
      <c r="P53" s="1"/>
      <c r="Q53" s="1"/>
      <c r="R53" s="1"/>
      <c r="S53" s="1"/>
      <c r="T53" s="1"/>
      <c r="U53" s="1"/>
      <c r="V53" s="1"/>
      <c r="W53" s="1"/>
      <c r="Y53" s="14" t="s">
        <v>243</v>
      </c>
      <c r="Z53" s="14"/>
      <c r="AA53" s="1"/>
      <c r="AB53" s="1"/>
      <c r="AC53" s="1"/>
      <c r="AD53" s="1"/>
      <c r="AE53" s="1"/>
      <c r="AF53" s="1"/>
      <c r="AG53" s="1"/>
      <c r="AH53" s="1"/>
      <c r="AI53" s="1"/>
      <c r="AJ53" s="1"/>
      <c r="AK53" s="1"/>
      <c r="AL53" s="1"/>
      <c r="AM53" s="1"/>
      <c r="AN53" s="1"/>
      <c r="AO53" s="1"/>
      <c r="AP53" s="1"/>
      <c r="AQ53" s="1"/>
      <c r="AR53" s="1"/>
      <c r="AS53" s="1"/>
      <c r="AT53" s="1"/>
      <c r="AU53" s="1"/>
      <c r="AW53" s="14" t="s">
        <v>243</v>
      </c>
      <c r="AX53" s="14"/>
      <c r="AY53" s="1"/>
      <c r="AZ53" s="1"/>
      <c r="BA53" s="1"/>
      <c r="BB53" s="1"/>
      <c r="BC53" s="1"/>
      <c r="BD53" s="1"/>
      <c r="BE53" s="1"/>
      <c r="BF53" s="1"/>
      <c r="BG53" s="1"/>
      <c r="BH53" s="1"/>
      <c r="BI53" s="1"/>
      <c r="BJ53" s="1"/>
      <c r="BK53" s="1"/>
      <c r="BL53" s="1"/>
      <c r="BM53" s="1"/>
      <c r="BN53" s="1"/>
      <c r="BO53" s="1"/>
      <c r="BP53" s="1"/>
      <c r="BQ53" s="1"/>
      <c r="BR53" s="1"/>
      <c r="BS53" s="1"/>
      <c r="BU53" s="14" t="s">
        <v>243</v>
      </c>
      <c r="BV53" s="14"/>
      <c r="BW53" s="1"/>
      <c r="BX53" s="1"/>
      <c r="BY53" s="1"/>
      <c r="BZ53" s="1"/>
      <c r="CA53" s="1"/>
      <c r="CB53" s="1"/>
      <c r="CC53" s="1"/>
      <c r="CD53" s="1"/>
      <c r="CE53" s="1"/>
      <c r="CF53" s="1"/>
      <c r="CG53" s="1"/>
      <c r="CH53" s="1"/>
      <c r="CI53" s="1"/>
      <c r="CJ53" s="1"/>
      <c r="CK53" s="1"/>
      <c r="CL53" s="1"/>
      <c r="CM53" s="1"/>
      <c r="CN53" s="1"/>
      <c r="CO53" s="1"/>
      <c r="CP53" s="1"/>
      <c r="CQ53" s="1"/>
      <c r="CS53" s="14" t="s">
        <v>243</v>
      </c>
      <c r="CT53" s="14"/>
      <c r="CU53" s="1"/>
      <c r="CV53" s="1"/>
      <c r="CW53" s="1"/>
      <c r="CX53" s="1"/>
      <c r="CY53" s="1"/>
      <c r="CZ53" s="1"/>
      <c r="DA53" s="1"/>
      <c r="DB53" s="1"/>
      <c r="DC53" s="1"/>
      <c r="DD53" s="1"/>
      <c r="DE53" s="1"/>
      <c r="DF53" s="1"/>
      <c r="DG53" s="1"/>
      <c r="DH53" s="1"/>
      <c r="DI53" s="1"/>
      <c r="DJ53" s="1"/>
      <c r="DK53" s="1"/>
      <c r="DL53" s="1"/>
      <c r="DM53" s="1"/>
      <c r="DN53" s="1"/>
      <c r="DO53" s="1"/>
      <c r="DQ53" s="14" t="s">
        <v>243</v>
      </c>
      <c r="DR53" s="14"/>
      <c r="DS53" s="1"/>
      <c r="DT53" s="1"/>
      <c r="DU53" s="1"/>
      <c r="DV53" s="1"/>
      <c r="DW53" s="1"/>
      <c r="DX53" s="1"/>
      <c r="DY53" s="1"/>
      <c r="DZ53" s="1"/>
      <c r="EA53" s="1"/>
      <c r="EB53" s="1"/>
      <c r="EC53" s="1"/>
      <c r="ED53" s="1"/>
      <c r="EE53" s="1"/>
      <c r="EF53" s="1"/>
      <c r="EG53" s="1"/>
      <c r="EH53" s="1"/>
      <c r="EI53" s="1"/>
      <c r="EJ53" s="1"/>
      <c r="EK53" s="1"/>
      <c r="EL53" s="1"/>
      <c r="EM53" s="1"/>
      <c r="EO53" s="14" t="s">
        <v>243</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244</v>
      </c>
      <c r="B54" s="7"/>
      <c r="C54" s="1"/>
      <c r="D54" s="1"/>
      <c r="E54" s="1"/>
      <c r="F54" s="1"/>
      <c r="G54" s="1"/>
      <c r="H54" s="1"/>
      <c r="I54" s="1"/>
      <c r="J54" s="1"/>
      <c r="K54" s="1"/>
      <c r="L54" s="1"/>
      <c r="M54" s="1"/>
      <c r="N54" s="1"/>
      <c r="O54" s="1"/>
      <c r="P54" s="1"/>
      <c r="Q54" s="1"/>
      <c r="R54" s="1"/>
      <c r="S54" s="1"/>
      <c r="T54" s="1"/>
      <c r="U54" s="1"/>
      <c r="V54" s="1"/>
      <c r="W54" s="1"/>
      <c r="Y54" s="7" t="s">
        <v>244</v>
      </c>
      <c r="Z54" s="7"/>
      <c r="AA54" s="1"/>
      <c r="AB54" s="1"/>
      <c r="AC54" s="1"/>
      <c r="AD54" s="1"/>
      <c r="AE54" s="1"/>
      <c r="AF54" s="1"/>
      <c r="AG54" s="1"/>
      <c r="AH54" s="1"/>
      <c r="AI54" s="1"/>
      <c r="AJ54" s="1"/>
      <c r="AK54" s="1"/>
      <c r="AL54" s="1"/>
      <c r="AM54" s="1"/>
      <c r="AN54" s="1"/>
      <c r="AO54" s="1"/>
      <c r="AP54" s="1"/>
      <c r="AQ54" s="1"/>
      <c r="AR54" s="1"/>
      <c r="AS54" s="1"/>
      <c r="AT54" s="1"/>
      <c r="AU54" s="1"/>
      <c r="AW54" s="7" t="s">
        <v>244</v>
      </c>
      <c r="AX54" s="7"/>
      <c r="AY54" s="1"/>
      <c r="AZ54" s="1"/>
      <c r="BA54" s="1"/>
      <c r="BB54" s="1"/>
      <c r="BC54" s="1"/>
      <c r="BD54" s="1"/>
      <c r="BE54" s="1"/>
      <c r="BF54" s="1"/>
      <c r="BG54" s="1"/>
      <c r="BH54" s="1"/>
      <c r="BI54" s="1"/>
      <c r="BJ54" s="1"/>
      <c r="BK54" s="1"/>
      <c r="BL54" s="1"/>
      <c r="BM54" s="1"/>
      <c r="BN54" s="1"/>
      <c r="BO54" s="1"/>
      <c r="BP54" s="1"/>
      <c r="BQ54" s="1"/>
      <c r="BR54" s="1"/>
      <c r="BS54" s="1"/>
      <c r="BU54" s="7" t="s">
        <v>244</v>
      </c>
      <c r="BV54" s="7"/>
      <c r="BW54" s="1"/>
      <c r="BX54" s="1"/>
      <c r="BY54" s="1"/>
      <c r="BZ54" s="1"/>
      <c r="CA54" s="1"/>
      <c r="CB54" s="1"/>
      <c r="CC54" s="1"/>
      <c r="CD54" s="1"/>
      <c r="CE54" s="1"/>
      <c r="CF54" s="1"/>
      <c r="CG54" s="1"/>
      <c r="CH54" s="1"/>
      <c r="CI54" s="1"/>
      <c r="CJ54" s="1"/>
      <c r="CK54" s="1"/>
      <c r="CL54" s="1"/>
      <c r="CM54" s="1"/>
      <c r="CN54" s="1"/>
      <c r="CO54" s="1"/>
      <c r="CP54" s="1"/>
      <c r="CQ54" s="1"/>
      <c r="CS54" s="7" t="s">
        <v>244</v>
      </c>
      <c r="CT54" s="7"/>
      <c r="CU54" s="1"/>
      <c r="CV54" s="1"/>
      <c r="CW54" s="1"/>
      <c r="CX54" s="1"/>
      <c r="CY54" s="1"/>
      <c r="CZ54" s="1"/>
      <c r="DA54" s="1"/>
      <c r="DB54" s="1"/>
      <c r="DC54" s="1"/>
      <c r="DD54" s="1"/>
      <c r="DE54" s="1"/>
      <c r="DF54" s="1"/>
      <c r="DG54" s="1"/>
      <c r="DH54" s="1"/>
      <c r="DI54" s="1"/>
      <c r="DJ54" s="1"/>
      <c r="DK54" s="1"/>
      <c r="DL54" s="1"/>
      <c r="DM54" s="1"/>
      <c r="DN54" s="1"/>
      <c r="DO54" s="1"/>
      <c r="DQ54" s="7" t="s">
        <v>244</v>
      </c>
      <c r="DR54" s="7"/>
      <c r="DS54" s="1"/>
      <c r="DT54" s="1"/>
      <c r="DU54" s="1"/>
      <c r="DV54" s="1"/>
      <c r="DW54" s="1"/>
      <c r="DX54" s="1"/>
      <c r="DY54" s="1"/>
      <c r="DZ54" s="1"/>
      <c r="EA54" s="1"/>
      <c r="EB54" s="1"/>
      <c r="EC54" s="1"/>
      <c r="ED54" s="1"/>
      <c r="EE54" s="1"/>
      <c r="EF54" s="1"/>
      <c r="EG54" s="1"/>
      <c r="EH54" s="1"/>
      <c r="EI54" s="1"/>
      <c r="EJ54" s="1"/>
      <c r="EK54" s="1"/>
      <c r="EL54" s="1"/>
      <c r="EM54" s="1"/>
      <c r="EO54" s="7" t="s">
        <v>244</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AU39" workbookViewId="0">
      <selection activeCell="FN48" sqref="FN48"/>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216</v>
      </c>
      <c r="B5" s="2"/>
      <c r="C5" s="1"/>
      <c r="D5" s="1"/>
      <c r="E5" s="1"/>
      <c r="F5" s="1"/>
      <c r="G5" s="1"/>
      <c r="H5" s="1"/>
      <c r="I5" s="1"/>
      <c r="J5" s="3"/>
      <c r="K5" s="1"/>
      <c r="L5" s="3"/>
      <c r="M5" s="3"/>
      <c r="N5" s="3"/>
      <c r="O5" s="3"/>
      <c r="P5" s="1"/>
      <c r="Q5" s="3"/>
      <c r="R5" s="3"/>
      <c r="S5" s="3"/>
      <c r="T5" s="3"/>
      <c r="U5" s="3"/>
      <c r="V5" s="3"/>
      <c r="W5" s="3"/>
      <c r="Y5" s="2" t="s">
        <v>216</v>
      </c>
      <c r="Z5" s="2"/>
      <c r="AA5" s="1"/>
      <c r="AB5" s="1"/>
      <c r="AC5" s="1"/>
      <c r="AD5" s="1"/>
      <c r="AE5" s="1"/>
      <c r="AF5" s="1"/>
      <c r="AG5" s="1"/>
      <c r="AH5" s="3"/>
      <c r="AI5" s="1"/>
      <c r="AJ5" s="3"/>
      <c r="AK5" s="3"/>
      <c r="AL5" s="3"/>
      <c r="AM5" s="3"/>
      <c r="AN5" s="1"/>
      <c r="AO5" s="3"/>
      <c r="AP5" s="3"/>
      <c r="AQ5" s="3"/>
      <c r="AR5" s="3"/>
      <c r="AS5" s="3"/>
      <c r="AT5" s="3"/>
      <c r="AU5" s="3"/>
      <c r="AW5" s="2" t="s">
        <v>216</v>
      </c>
      <c r="AX5" s="2"/>
      <c r="AY5" s="1"/>
      <c r="AZ5" s="1"/>
      <c r="BA5" s="1"/>
      <c r="BB5" s="1"/>
      <c r="BC5" s="1"/>
      <c r="BD5" s="1"/>
      <c r="BE5" s="1"/>
      <c r="BF5" s="3"/>
      <c r="BG5" s="1"/>
      <c r="BH5" s="3"/>
      <c r="BI5" s="3"/>
      <c r="BJ5" s="3"/>
      <c r="BK5" s="3"/>
      <c r="BL5" s="1"/>
      <c r="BM5" s="3"/>
      <c r="BN5" s="3"/>
      <c r="BO5" s="3"/>
      <c r="BP5" s="3"/>
      <c r="BQ5" s="3"/>
      <c r="BR5" s="3"/>
      <c r="BS5" s="3"/>
      <c r="BU5" s="2" t="s">
        <v>216</v>
      </c>
      <c r="BV5" s="2"/>
      <c r="BW5" s="1"/>
      <c r="BX5" s="1"/>
      <c r="BY5" s="1"/>
      <c r="BZ5" s="1"/>
      <c r="CA5" s="1"/>
      <c r="CB5" s="1"/>
      <c r="CC5" s="1"/>
      <c r="CD5" s="3"/>
      <c r="CE5" s="1"/>
      <c r="CF5" s="3"/>
      <c r="CG5" s="3"/>
      <c r="CH5" s="3"/>
      <c r="CI5" s="3"/>
      <c r="CJ5" s="1"/>
      <c r="CK5" s="3"/>
      <c r="CL5" s="3"/>
      <c r="CM5" s="3"/>
      <c r="CN5" s="3"/>
      <c r="CO5" s="3"/>
      <c r="CP5" s="3"/>
      <c r="CQ5" s="3"/>
      <c r="CS5" s="2" t="s">
        <v>216</v>
      </c>
      <c r="CT5" s="2"/>
      <c r="CU5" s="1"/>
      <c r="CV5" s="1"/>
      <c r="CW5" s="1"/>
      <c r="CX5" s="1"/>
      <c r="CY5" s="1"/>
      <c r="CZ5" s="1"/>
      <c r="DA5" s="1"/>
      <c r="DB5" s="3"/>
      <c r="DC5" s="1"/>
      <c r="DD5" s="3"/>
      <c r="DE5" s="3"/>
      <c r="DF5" s="3"/>
      <c r="DG5" s="3"/>
      <c r="DH5" s="1"/>
      <c r="DI5" s="3"/>
      <c r="DJ5" s="3"/>
      <c r="DK5" s="3"/>
      <c r="DL5" s="3"/>
      <c r="DM5" s="3"/>
      <c r="DN5" s="3"/>
      <c r="DO5" s="3"/>
      <c r="DQ5" s="2" t="s">
        <v>216</v>
      </c>
      <c r="DR5" s="2"/>
      <c r="DS5" s="1"/>
      <c r="DT5" s="1"/>
      <c r="DU5" s="1"/>
      <c r="DV5" s="1"/>
      <c r="DW5" s="1"/>
      <c r="DX5" s="1"/>
      <c r="DY5" s="1"/>
      <c r="DZ5" s="3"/>
      <c r="EA5" s="1"/>
      <c r="EB5" s="1"/>
      <c r="EC5" s="1"/>
      <c r="ED5" s="1"/>
      <c r="EE5" s="1"/>
      <c r="EF5" s="1"/>
      <c r="EG5" s="1"/>
      <c r="EH5" s="1"/>
      <c r="EI5" s="1"/>
      <c r="EJ5" s="1"/>
      <c r="EK5" s="1"/>
      <c r="EL5" s="1"/>
      <c r="EM5" s="1"/>
      <c r="EO5" s="2" t="s">
        <v>216</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217</v>
      </c>
      <c r="B7" s="4"/>
      <c r="C7" s="1"/>
      <c r="D7" s="1"/>
      <c r="E7" s="1"/>
      <c r="F7" s="1"/>
      <c r="G7" s="1"/>
      <c r="H7" s="1"/>
      <c r="I7" s="1"/>
      <c r="J7" s="1"/>
      <c r="K7" s="1"/>
      <c r="L7" s="1"/>
      <c r="M7" s="1"/>
      <c r="N7" s="1"/>
      <c r="O7" s="1"/>
      <c r="P7" s="1"/>
      <c r="Q7" s="1"/>
      <c r="R7" s="1"/>
      <c r="S7" s="1"/>
      <c r="T7" s="1"/>
      <c r="U7" s="1"/>
      <c r="V7" s="1"/>
      <c r="W7" s="1"/>
      <c r="Y7" s="4" t="s">
        <v>218</v>
      </c>
      <c r="Z7" s="4"/>
      <c r="AA7" s="1"/>
      <c r="AB7" s="1"/>
      <c r="AC7" s="1"/>
      <c r="AD7" s="1"/>
      <c r="AE7" s="1"/>
      <c r="AF7" s="1"/>
      <c r="AG7" s="1"/>
      <c r="AH7" s="1"/>
      <c r="AI7" s="1"/>
      <c r="AJ7" s="1"/>
      <c r="AK7" s="1"/>
      <c r="AL7" s="1"/>
      <c r="AM7" s="1"/>
      <c r="AN7" s="1"/>
      <c r="AO7" s="1"/>
      <c r="AP7" s="1"/>
      <c r="AQ7" s="1"/>
      <c r="AR7" s="1"/>
      <c r="AS7" s="1"/>
      <c r="AT7" s="1"/>
      <c r="AU7" s="1"/>
      <c r="AW7" s="4" t="s">
        <v>219</v>
      </c>
      <c r="AX7" s="4"/>
      <c r="AY7" s="1"/>
      <c r="AZ7" s="1"/>
      <c r="BA7" s="1"/>
      <c r="BB7" s="1"/>
      <c r="BC7" s="1"/>
      <c r="BD7" s="1"/>
      <c r="BE7" s="1"/>
      <c r="BF7" s="1"/>
      <c r="BG7" s="1"/>
      <c r="BH7" s="1"/>
      <c r="BI7" s="1"/>
      <c r="BJ7" s="1"/>
      <c r="BK7" s="1"/>
      <c r="BL7" s="1"/>
      <c r="BM7" s="1"/>
      <c r="BN7" s="1"/>
      <c r="BO7" s="1"/>
      <c r="BP7" s="1"/>
      <c r="BQ7" s="1"/>
      <c r="BR7" s="1"/>
      <c r="BS7" s="1"/>
      <c r="BU7" s="4" t="s">
        <v>220</v>
      </c>
      <c r="BV7" s="4"/>
      <c r="BW7" s="1"/>
      <c r="BX7" s="1"/>
      <c r="BY7" s="1"/>
      <c r="BZ7" s="1"/>
      <c r="CA7" s="1"/>
      <c r="CB7" s="1"/>
      <c r="CC7" s="1"/>
      <c r="CD7" s="1"/>
      <c r="CE7" s="1"/>
      <c r="CF7" s="1"/>
      <c r="CG7" s="1"/>
      <c r="CH7" s="1"/>
      <c r="CI7" s="1"/>
      <c r="CJ7" s="1"/>
      <c r="CK7" s="1"/>
      <c r="CL7" s="1"/>
      <c r="CM7" s="1"/>
      <c r="CN7" s="1"/>
      <c r="CO7" s="1"/>
      <c r="CP7" s="1"/>
      <c r="CQ7" s="1"/>
      <c r="CS7" s="4" t="s">
        <v>221</v>
      </c>
      <c r="CT7" s="4"/>
      <c r="CU7" s="1"/>
      <c r="CV7" s="1"/>
      <c r="CW7" s="1"/>
      <c r="CX7" s="1"/>
      <c r="CY7" s="1"/>
      <c r="CZ7" s="1"/>
      <c r="DA7" s="1"/>
      <c r="DB7" s="1"/>
      <c r="DC7" s="1"/>
      <c r="DD7" s="1"/>
      <c r="DE7" s="1"/>
      <c r="DF7" s="1"/>
      <c r="DG7" s="1"/>
      <c r="DH7" s="1"/>
      <c r="DI7" s="1"/>
      <c r="DJ7" s="1"/>
      <c r="DK7" s="1"/>
      <c r="DL7" s="1"/>
      <c r="DM7" s="1"/>
      <c r="DN7" s="1"/>
      <c r="DO7" s="1"/>
      <c r="DQ7" s="4" t="s">
        <v>222</v>
      </c>
      <c r="DR7" s="4"/>
      <c r="DS7" s="1"/>
      <c r="DT7" s="1"/>
      <c r="DU7" s="1"/>
      <c r="DV7" s="1"/>
      <c r="DW7" s="1"/>
      <c r="DX7" s="1"/>
      <c r="DY7" s="1"/>
      <c r="DZ7" s="1"/>
      <c r="EA7" s="1"/>
      <c r="EB7" s="1"/>
      <c r="EC7" s="1"/>
      <c r="ED7" s="1"/>
      <c r="EE7" s="1"/>
      <c r="EF7" s="1"/>
      <c r="EG7" s="1"/>
      <c r="EH7" s="1"/>
      <c r="EI7" s="1"/>
      <c r="EJ7" s="1"/>
      <c r="EK7" s="1"/>
      <c r="EL7" s="1"/>
      <c r="EM7" s="1"/>
      <c r="EO7" s="4" t="s">
        <v>223</v>
      </c>
      <c r="EP7" s="4"/>
      <c r="EQ7" s="1"/>
      <c r="ER7" s="1"/>
      <c r="ES7" s="1"/>
      <c r="ET7" s="1"/>
      <c r="EU7" s="1"/>
      <c r="EV7" s="1"/>
      <c r="EW7" s="1"/>
      <c r="EX7" s="1"/>
      <c r="EY7" s="1"/>
      <c r="EZ7" s="1"/>
      <c r="FA7" s="1"/>
      <c r="FB7" s="1"/>
      <c r="FC7" s="1"/>
      <c r="FD7" s="1"/>
      <c r="FE7" s="1"/>
      <c r="FF7" s="1"/>
      <c r="FG7" s="1"/>
      <c r="FH7" s="1"/>
      <c r="FI7" s="1"/>
      <c r="FJ7" s="1"/>
      <c r="FK7" s="1"/>
    </row>
    <row r="8" ht="15.5" spans="1:167">
      <c r="A8" s="4" t="s">
        <v>281</v>
      </c>
      <c r="B8" s="4"/>
      <c r="C8" s="1"/>
      <c r="D8" s="1"/>
      <c r="E8" s="1"/>
      <c r="F8" s="1"/>
      <c r="G8" s="1"/>
      <c r="H8" s="1"/>
      <c r="I8" s="1"/>
      <c r="J8" s="1"/>
      <c r="K8" s="1"/>
      <c r="L8" s="1"/>
      <c r="M8" s="1"/>
      <c r="N8" s="1"/>
      <c r="O8" s="1"/>
      <c r="P8" s="1"/>
      <c r="Q8" s="1"/>
      <c r="R8" s="1"/>
      <c r="S8" s="1"/>
      <c r="T8" s="1"/>
      <c r="U8" s="1"/>
      <c r="V8" s="1"/>
      <c r="W8" s="1"/>
      <c r="Y8" s="4" t="s">
        <v>281</v>
      </c>
      <c r="Z8" s="4"/>
      <c r="AA8" s="1"/>
      <c r="AB8" s="1"/>
      <c r="AC8" s="1"/>
      <c r="AD8" s="1"/>
      <c r="AE8" s="1"/>
      <c r="AF8" s="1"/>
      <c r="AG8" s="1"/>
      <c r="AH8" s="1"/>
      <c r="AI8" s="1"/>
      <c r="AJ8" s="1"/>
      <c r="AK8" s="1"/>
      <c r="AL8" s="1"/>
      <c r="AM8" s="1"/>
      <c r="AN8" s="1"/>
      <c r="AO8" s="1"/>
      <c r="AP8" s="1"/>
      <c r="AQ8" s="1"/>
      <c r="AR8" s="1"/>
      <c r="AS8" s="1"/>
      <c r="AT8" s="1"/>
      <c r="AU8" s="1"/>
      <c r="AW8" s="4" t="s">
        <v>281</v>
      </c>
      <c r="AX8" s="4"/>
      <c r="AY8" s="1"/>
      <c r="AZ8" s="1"/>
      <c r="BA8" s="1"/>
      <c r="BB8" s="1"/>
      <c r="BC8" s="1"/>
      <c r="BD8" s="1"/>
      <c r="BE8" s="1"/>
      <c r="BF8" s="1"/>
      <c r="BG8" s="1"/>
      <c r="BH8" s="1"/>
      <c r="BI8" s="1"/>
      <c r="BJ8" s="1"/>
      <c r="BK8" s="1"/>
      <c r="BL8" s="1"/>
      <c r="BM8" s="1"/>
      <c r="BN8" s="1"/>
      <c r="BO8" s="1"/>
      <c r="BP8" s="1"/>
      <c r="BQ8" s="1"/>
      <c r="BR8" s="1"/>
      <c r="BS8" s="1"/>
      <c r="BU8" s="4" t="s">
        <v>281</v>
      </c>
      <c r="BV8" s="4"/>
      <c r="BW8" s="1"/>
      <c r="BX8" s="1"/>
      <c r="BY8" s="1"/>
      <c r="BZ8" s="1"/>
      <c r="CA8" s="1"/>
      <c r="CB8" s="1"/>
      <c r="CC8" s="1"/>
      <c r="CD8" s="1"/>
      <c r="CE8" s="1"/>
      <c r="CF8" s="1"/>
      <c r="CG8" s="1"/>
      <c r="CH8" s="1"/>
      <c r="CI8" s="1"/>
      <c r="CJ8" s="1"/>
      <c r="CK8" s="1"/>
      <c r="CL8" s="1"/>
      <c r="CM8" s="1"/>
      <c r="CN8" s="1"/>
      <c r="CO8" s="1"/>
      <c r="CP8" s="1"/>
      <c r="CQ8" s="1"/>
      <c r="CS8" s="4" t="s">
        <v>281</v>
      </c>
      <c r="CT8" s="4"/>
      <c r="CU8" s="1"/>
      <c r="CV8" s="1"/>
      <c r="CW8" s="1"/>
      <c r="CX8" s="1"/>
      <c r="CY8" s="1"/>
      <c r="CZ8" s="1"/>
      <c r="DA8" s="1"/>
      <c r="DB8" s="1"/>
      <c r="DC8" s="1"/>
      <c r="DD8" s="1"/>
      <c r="DE8" s="1"/>
      <c r="DF8" s="1"/>
      <c r="DG8" s="1"/>
      <c r="DH8" s="1"/>
      <c r="DI8" s="1"/>
      <c r="DJ8" s="1"/>
      <c r="DK8" s="1"/>
      <c r="DL8" s="1"/>
      <c r="DM8" s="1"/>
      <c r="DN8" s="1"/>
      <c r="DO8" s="1"/>
      <c r="DQ8" s="4" t="s">
        <v>281</v>
      </c>
      <c r="DR8" s="4"/>
      <c r="DS8" s="1"/>
      <c r="DT8" s="1"/>
      <c r="DU8" s="1"/>
      <c r="DV8" s="1"/>
      <c r="DW8" s="1"/>
      <c r="DX8" s="1"/>
      <c r="DY8" s="1"/>
      <c r="DZ8" s="1"/>
      <c r="EA8" s="1"/>
      <c r="EB8" s="1"/>
      <c r="EC8" s="1"/>
      <c r="ED8" s="1"/>
      <c r="EE8" s="1"/>
      <c r="EF8" s="1"/>
      <c r="EG8" s="1"/>
      <c r="EH8" s="1"/>
      <c r="EI8" s="1"/>
      <c r="EJ8" s="1"/>
      <c r="EK8" s="1"/>
      <c r="EL8" s="1"/>
      <c r="EM8" s="1"/>
      <c r="EO8" s="4" t="s">
        <v>281</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282</v>
      </c>
      <c r="C13" s="5">
        <v>1.7</v>
      </c>
      <c r="D13" s="5">
        <v>1</v>
      </c>
      <c r="E13" s="5">
        <v>1.2</v>
      </c>
      <c r="F13" s="5">
        <v>1.8</v>
      </c>
      <c r="G13" s="5">
        <v>1.5</v>
      </c>
      <c r="H13" s="5">
        <v>1.6</v>
      </c>
      <c r="I13" s="5">
        <v>1.4</v>
      </c>
      <c r="J13" s="5">
        <v>1.1</v>
      </c>
      <c r="K13" s="5">
        <v>1.5</v>
      </c>
      <c r="L13" s="5">
        <v>1.2</v>
      </c>
      <c r="M13" s="5">
        <v>1.2</v>
      </c>
      <c r="N13" s="5">
        <v>1.2</v>
      </c>
      <c r="O13" s="5">
        <v>1.4</v>
      </c>
      <c r="P13" s="5">
        <v>1.1</v>
      </c>
      <c r="Q13" s="5">
        <v>1.2</v>
      </c>
      <c r="R13" s="5">
        <v>1.2</v>
      </c>
      <c r="S13" s="5">
        <v>1.2</v>
      </c>
      <c r="T13" s="5">
        <v>1.3</v>
      </c>
      <c r="U13" s="5">
        <v>1.3</v>
      </c>
      <c r="V13" s="5">
        <v>0.8</v>
      </c>
      <c r="W13" s="5">
        <v>0.8</v>
      </c>
      <c r="Y13" s="8"/>
      <c r="Z13" s="9" t="s">
        <v>282</v>
      </c>
      <c r="AA13" s="5">
        <v>11.1</v>
      </c>
      <c r="AB13" s="5">
        <v>10.8</v>
      </c>
      <c r="AC13" s="5">
        <v>10.6</v>
      </c>
      <c r="AD13" s="5">
        <v>10.7</v>
      </c>
      <c r="AE13" s="5">
        <v>12.7</v>
      </c>
      <c r="AF13" s="5">
        <v>12.9</v>
      </c>
      <c r="AG13" s="5">
        <v>8.9</v>
      </c>
      <c r="AH13" s="5">
        <v>8.5</v>
      </c>
      <c r="AI13" s="5">
        <v>13</v>
      </c>
      <c r="AJ13" s="5">
        <v>10.6</v>
      </c>
      <c r="AK13" s="5">
        <v>10.9</v>
      </c>
      <c r="AL13" s="5">
        <v>11</v>
      </c>
      <c r="AM13" s="5">
        <v>12.4</v>
      </c>
      <c r="AN13" s="5">
        <v>10.9</v>
      </c>
      <c r="AO13" s="5">
        <v>11</v>
      </c>
      <c r="AP13" s="5">
        <v>11.5</v>
      </c>
      <c r="AQ13" s="5">
        <v>12.2</v>
      </c>
      <c r="AR13" s="5">
        <v>13.3</v>
      </c>
      <c r="AS13" s="5">
        <v>14.4</v>
      </c>
      <c r="AT13" s="5">
        <v>17.3</v>
      </c>
      <c r="AU13" s="5">
        <v>11.2</v>
      </c>
      <c r="AW13" s="8"/>
      <c r="AX13" s="9" t="s">
        <v>282</v>
      </c>
      <c r="AY13" s="5">
        <v>31.7</v>
      </c>
      <c r="AZ13" s="5">
        <v>30.8</v>
      </c>
      <c r="BA13" s="5">
        <v>34.1</v>
      </c>
      <c r="BB13" s="5">
        <v>37.5</v>
      </c>
      <c r="BC13" s="5">
        <v>37</v>
      </c>
      <c r="BD13" s="5">
        <v>37.4</v>
      </c>
      <c r="BE13" s="5">
        <v>41.3</v>
      </c>
      <c r="BF13" s="5">
        <v>38.5</v>
      </c>
      <c r="BG13" s="5">
        <v>32.5</v>
      </c>
      <c r="BH13" s="5">
        <v>32.3</v>
      </c>
      <c r="BI13" s="5">
        <v>29.8</v>
      </c>
      <c r="BJ13" s="5">
        <v>26</v>
      </c>
      <c r="BK13" s="5">
        <v>26.6</v>
      </c>
      <c r="BL13" s="5">
        <v>25.7</v>
      </c>
      <c r="BM13" s="5">
        <v>25.3</v>
      </c>
      <c r="BN13" s="5">
        <v>21.9</v>
      </c>
      <c r="BO13" s="5">
        <v>22.2</v>
      </c>
      <c r="BP13" s="5">
        <v>21.3</v>
      </c>
      <c r="BQ13" s="5">
        <v>20.6</v>
      </c>
      <c r="BR13" s="5">
        <v>24.1</v>
      </c>
      <c r="BS13" s="5">
        <v>23.5</v>
      </c>
      <c r="BU13" s="8"/>
      <c r="BV13" s="9" t="s">
        <v>282</v>
      </c>
      <c r="BW13" s="5">
        <v>0</v>
      </c>
      <c r="BX13" s="5">
        <v>0</v>
      </c>
      <c r="BY13" s="5">
        <v>0</v>
      </c>
      <c r="BZ13" s="5">
        <v>0</v>
      </c>
      <c r="CA13" s="5">
        <v>0</v>
      </c>
      <c r="CB13" s="5">
        <v>0</v>
      </c>
      <c r="CC13" s="5">
        <v>0</v>
      </c>
      <c r="CD13" s="5">
        <v>0</v>
      </c>
      <c r="CE13" s="5">
        <v>0</v>
      </c>
      <c r="CF13" s="5">
        <v>0</v>
      </c>
      <c r="CG13" s="5">
        <v>0</v>
      </c>
      <c r="CH13" s="5">
        <v>0</v>
      </c>
      <c r="CI13" s="5">
        <v>0</v>
      </c>
      <c r="CJ13" s="5">
        <v>0</v>
      </c>
      <c r="CK13" s="5">
        <v>0</v>
      </c>
      <c r="CL13" s="5">
        <v>0</v>
      </c>
      <c r="CM13" s="5">
        <v>0</v>
      </c>
      <c r="CN13" s="5">
        <v>0</v>
      </c>
      <c r="CO13" s="5">
        <v>0</v>
      </c>
      <c r="CP13" s="5">
        <v>0</v>
      </c>
      <c r="CQ13" s="5">
        <v>0</v>
      </c>
      <c r="CS13" s="8"/>
      <c r="CT13" s="9" t="s">
        <v>282</v>
      </c>
      <c r="CU13" s="5">
        <v>0</v>
      </c>
      <c r="CV13" s="5">
        <v>0</v>
      </c>
      <c r="CW13" s="5">
        <v>0</v>
      </c>
      <c r="CX13" s="5">
        <v>0</v>
      </c>
      <c r="CY13" s="5">
        <v>0</v>
      </c>
      <c r="CZ13" s="5">
        <v>0</v>
      </c>
      <c r="DA13" s="5">
        <v>0</v>
      </c>
      <c r="DB13" s="5">
        <v>0.1</v>
      </c>
      <c r="DC13" s="5">
        <v>0.1</v>
      </c>
      <c r="DD13" s="5">
        <v>0</v>
      </c>
      <c r="DE13" s="5">
        <v>0</v>
      </c>
      <c r="DF13" s="5">
        <v>0</v>
      </c>
      <c r="DG13" s="5">
        <v>0</v>
      </c>
      <c r="DH13" s="5">
        <v>0</v>
      </c>
      <c r="DI13" s="5">
        <v>0</v>
      </c>
      <c r="DJ13" s="5">
        <v>0</v>
      </c>
      <c r="DK13" s="5">
        <v>0</v>
      </c>
      <c r="DL13" s="5">
        <v>0</v>
      </c>
      <c r="DM13" s="5">
        <v>0</v>
      </c>
      <c r="DN13" s="5">
        <v>0</v>
      </c>
      <c r="DO13" s="5">
        <v>0</v>
      </c>
      <c r="DQ13" s="8"/>
      <c r="DR13" s="9" t="s">
        <v>282</v>
      </c>
      <c r="DS13" s="5">
        <v>11.2</v>
      </c>
      <c r="DT13" s="5">
        <v>10.4</v>
      </c>
      <c r="DU13" s="5">
        <v>10.6</v>
      </c>
      <c r="DV13" s="5">
        <v>7.1</v>
      </c>
      <c r="DW13" s="5">
        <v>9.3</v>
      </c>
      <c r="DX13" s="5">
        <v>10.7</v>
      </c>
      <c r="DY13" s="5">
        <v>11.1</v>
      </c>
      <c r="DZ13" s="5">
        <v>10.6</v>
      </c>
      <c r="EA13" s="5">
        <v>10</v>
      </c>
      <c r="EB13" s="5">
        <v>10</v>
      </c>
      <c r="EC13" s="5">
        <v>10.5</v>
      </c>
      <c r="ED13" s="5">
        <v>10.9</v>
      </c>
      <c r="EE13" s="5">
        <v>10.1</v>
      </c>
      <c r="EF13" s="5">
        <v>10.5</v>
      </c>
      <c r="EG13" s="5">
        <v>9.2</v>
      </c>
      <c r="EH13" s="5">
        <v>9.1</v>
      </c>
      <c r="EI13" s="5">
        <v>7.9</v>
      </c>
      <c r="EJ13" s="5">
        <v>10.5</v>
      </c>
      <c r="EK13" s="5">
        <v>11.3</v>
      </c>
      <c r="EL13" s="5">
        <v>11.6</v>
      </c>
      <c r="EM13" s="5">
        <v>10.9</v>
      </c>
      <c r="EO13" s="8"/>
      <c r="EP13" s="9" t="s">
        <v>282</v>
      </c>
      <c r="EQ13" s="5">
        <v>11.4</v>
      </c>
      <c r="ER13" s="5">
        <v>11.1</v>
      </c>
      <c r="ES13" s="5">
        <v>11.5</v>
      </c>
      <c r="ET13" s="5">
        <v>10.8</v>
      </c>
      <c r="EU13" s="5">
        <v>9.9</v>
      </c>
      <c r="EV13" s="5">
        <v>9.6</v>
      </c>
      <c r="EW13" s="5">
        <v>12.9</v>
      </c>
      <c r="EX13" s="5">
        <v>8.7</v>
      </c>
      <c r="EY13" s="5">
        <v>8.3</v>
      </c>
      <c r="EZ13" s="5">
        <v>8</v>
      </c>
      <c r="FA13" s="5">
        <v>4.9</v>
      </c>
      <c r="FB13" s="5">
        <v>7.3</v>
      </c>
      <c r="FC13" s="5">
        <v>5.8</v>
      </c>
      <c r="FD13" s="5">
        <v>6.8</v>
      </c>
      <c r="FE13" s="5">
        <v>11.1</v>
      </c>
      <c r="FF13" s="5">
        <v>12.6</v>
      </c>
      <c r="FG13" s="5">
        <v>14</v>
      </c>
      <c r="FH13" s="5">
        <v>14.3</v>
      </c>
      <c r="FI13" s="5">
        <v>15.1</v>
      </c>
      <c r="FJ13" s="5">
        <v>8.1</v>
      </c>
      <c r="FK13" s="5">
        <v>4.3</v>
      </c>
    </row>
    <row r="14" ht="14.5" spans="1:167">
      <c r="A14" s="1"/>
      <c r="B14" s="10" t="s">
        <v>227</v>
      </c>
      <c r="C14" s="3"/>
      <c r="D14" s="3"/>
      <c r="E14" s="3"/>
      <c r="F14" s="3"/>
      <c r="G14" s="3"/>
      <c r="H14" s="3"/>
      <c r="I14" s="3"/>
      <c r="J14" s="3"/>
      <c r="K14" s="3"/>
      <c r="L14" s="3"/>
      <c r="M14" s="3"/>
      <c r="N14" s="3"/>
      <c r="O14" s="3"/>
      <c r="P14" s="3"/>
      <c r="Q14" s="3"/>
      <c r="R14" s="3"/>
      <c r="S14" s="3"/>
      <c r="T14" s="3"/>
      <c r="U14" s="3"/>
      <c r="V14" s="3"/>
      <c r="W14" s="3"/>
      <c r="Y14" s="1"/>
      <c r="Z14" s="10" t="s">
        <v>227</v>
      </c>
      <c r="AA14" s="3"/>
      <c r="AB14" s="3"/>
      <c r="AC14" s="3"/>
      <c r="AD14" s="3"/>
      <c r="AE14" s="3"/>
      <c r="AF14" s="3"/>
      <c r="AG14" s="3"/>
      <c r="AH14" s="3"/>
      <c r="AI14" s="3"/>
      <c r="AJ14" s="3"/>
      <c r="AK14" s="3"/>
      <c r="AL14" s="3"/>
      <c r="AM14" s="3"/>
      <c r="AN14" s="3"/>
      <c r="AO14" s="3"/>
      <c r="AP14" s="3"/>
      <c r="AQ14" s="3"/>
      <c r="AR14" s="3"/>
      <c r="AS14" s="3"/>
      <c r="AT14" s="3"/>
      <c r="AU14" s="3"/>
      <c r="AW14" s="1"/>
      <c r="AX14" s="10" t="s">
        <v>227</v>
      </c>
      <c r="AY14" s="3"/>
      <c r="AZ14" s="3"/>
      <c r="BA14" s="3"/>
      <c r="BB14" s="3"/>
      <c r="BC14" s="3"/>
      <c r="BD14" s="3"/>
      <c r="BE14" s="3"/>
      <c r="BF14" s="3"/>
      <c r="BG14" s="3"/>
      <c r="BH14" s="3"/>
      <c r="BI14" s="3"/>
      <c r="BJ14" s="3"/>
      <c r="BK14" s="3"/>
      <c r="BL14" s="3"/>
      <c r="BM14" s="3"/>
      <c r="BN14" s="3"/>
      <c r="BO14" s="3"/>
      <c r="BP14" s="3"/>
      <c r="BQ14" s="3"/>
      <c r="BR14" s="3"/>
      <c r="BS14" s="3"/>
      <c r="BU14" s="1"/>
      <c r="BV14" s="10" t="s">
        <v>227</v>
      </c>
      <c r="BW14" s="3"/>
      <c r="BX14" s="3"/>
      <c r="BY14" s="3"/>
      <c r="BZ14" s="3"/>
      <c r="CA14" s="3"/>
      <c r="CB14" s="3"/>
      <c r="CC14" s="3"/>
      <c r="CD14" s="3"/>
      <c r="CE14" s="3"/>
      <c r="CF14" s="3"/>
      <c r="CG14" s="3"/>
      <c r="CH14" s="3"/>
      <c r="CI14" s="3"/>
      <c r="CJ14" s="3"/>
      <c r="CK14" s="3"/>
      <c r="CL14" s="3"/>
      <c r="CM14" s="3"/>
      <c r="CN14" s="3"/>
      <c r="CO14" s="3"/>
      <c r="CP14" s="3"/>
      <c r="CQ14" s="3"/>
      <c r="CS14" s="1"/>
      <c r="CT14" s="10" t="s">
        <v>227</v>
      </c>
      <c r="CU14" s="3"/>
      <c r="CV14" s="3"/>
      <c r="CW14" s="3"/>
      <c r="CX14" s="3"/>
      <c r="CY14" s="3"/>
      <c r="CZ14" s="3"/>
      <c r="DA14" s="3"/>
      <c r="DB14" s="3"/>
      <c r="DC14" s="3"/>
      <c r="DD14" s="3"/>
      <c r="DE14" s="3"/>
      <c r="DF14" s="3"/>
      <c r="DG14" s="3"/>
      <c r="DH14" s="3"/>
      <c r="DI14" s="3"/>
      <c r="DJ14" s="3"/>
      <c r="DK14" s="3"/>
      <c r="DL14" s="3"/>
      <c r="DM14" s="3"/>
      <c r="DN14" s="3"/>
      <c r="DO14" s="3"/>
      <c r="DQ14" s="1"/>
      <c r="DR14" s="10" t="s">
        <v>227</v>
      </c>
      <c r="DS14" s="3"/>
      <c r="DT14" s="3"/>
      <c r="DU14" s="3"/>
      <c r="DV14" s="3"/>
      <c r="DW14" s="3"/>
      <c r="DX14" s="3"/>
      <c r="DY14" s="3"/>
      <c r="DZ14" s="3"/>
      <c r="EA14" s="3"/>
      <c r="EB14" s="3"/>
      <c r="EC14" s="3"/>
      <c r="ED14" s="3"/>
      <c r="EE14" s="3"/>
      <c r="EF14" s="3"/>
      <c r="EG14" s="3"/>
      <c r="EH14" s="3"/>
      <c r="EI14" s="3"/>
      <c r="EJ14" s="3"/>
      <c r="EK14" s="3"/>
      <c r="EL14" s="3"/>
      <c r="EM14" s="3"/>
      <c r="EO14" s="1"/>
      <c r="EP14" s="10" t="s">
        <v>227</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228</v>
      </c>
      <c r="C15" s="3" t="s">
        <v>126</v>
      </c>
      <c r="D15" s="3" t="s">
        <v>126</v>
      </c>
      <c r="E15" s="3" t="s">
        <v>126</v>
      </c>
      <c r="F15" s="3" t="s">
        <v>126</v>
      </c>
      <c r="G15" s="3" t="s">
        <v>126</v>
      </c>
      <c r="H15" s="3" t="s">
        <v>126</v>
      </c>
      <c r="I15" s="3" t="s">
        <v>126</v>
      </c>
      <c r="J15" s="3" t="s">
        <v>126</v>
      </c>
      <c r="K15" s="3" t="s">
        <v>126</v>
      </c>
      <c r="L15" s="3" t="s">
        <v>126</v>
      </c>
      <c r="M15" s="3" t="s">
        <v>126</v>
      </c>
      <c r="N15" s="3" t="s">
        <v>126</v>
      </c>
      <c r="O15" s="3" t="s">
        <v>126</v>
      </c>
      <c r="P15" s="3" t="s">
        <v>126</v>
      </c>
      <c r="Q15" s="3" t="s">
        <v>126</v>
      </c>
      <c r="R15" s="3" t="s">
        <v>126</v>
      </c>
      <c r="S15" s="3" t="s">
        <v>126</v>
      </c>
      <c r="T15" s="3" t="s">
        <v>126</v>
      </c>
      <c r="U15" s="3" t="s">
        <v>126</v>
      </c>
      <c r="V15" s="3" t="s">
        <v>126</v>
      </c>
      <c r="W15" s="3" t="s">
        <v>126</v>
      </c>
      <c r="Y15" s="1"/>
      <c r="Z15" s="11" t="s">
        <v>228</v>
      </c>
      <c r="AA15" s="3" t="s">
        <v>126</v>
      </c>
      <c r="AB15" s="3" t="s">
        <v>126</v>
      </c>
      <c r="AC15" s="3" t="s">
        <v>126</v>
      </c>
      <c r="AD15" s="3" t="s">
        <v>126</v>
      </c>
      <c r="AE15" s="3" t="s">
        <v>126</v>
      </c>
      <c r="AF15" s="3" t="s">
        <v>126</v>
      </c>
      <c r="AG15" s="3">
        <v>1.2</v>
      </c>
      <c r="AH15" s="3">
        <v>1.3</v>
      </c>
      <c r="AI15" s="3" t="s">
        <v>126</v>
      </c>
      <c r="AJ15" s="3" t="s">
        <v>126</v>
      </c>
      <c r="AK15" s="3">
        <v>1.5</v>
      </c>
      <c r="AL15" s="3">
        <v>1.6</v>
      </c>
      <c r="AM15" s="3" t="s">
        <v>126</v>
      </c>
      <c r="AN15" s="3" t="s">
        <v>126</v>
      </c>
      <c r="AO15" s="3" t="s">
        <v>126</v>
      </c>
      <c r="AP15" s="3" t="s">
        <v>126</v>
      </c>
      <c r="AQ15" s="3" t="s">
        <v>126</v>
      </c>
      <c r="AR15" s="3" t="s">
        <v>126</v>
      </c>
      <c r="AS15" s="3" t="s">
        <v>126</v>
      </c>
      <c r="AT15" s="3">
        <v>2.4</v>
      </c>
      <c r="AU15" s="3">
        <v>2.1</v>
      </c>
      <c r="AW15" s="1"/>
      <c r="AX15" s="11" t="s">
        <v>228</v>
      </c>
      <c r="AY15" s="3">
        <v>3.5</v>
      </c>
      <c r="AZ15" s="3">
        <v>3.4</v>
      </c>
      <c r="BA15" s="3">
        <v>3.4</v>
      </c>
      <c r="BB15" s="3">
        <v>3.4</v>
      </c>
      <c r="BC15" s="3">
        <v>2.9</v>
      </c>
      <c r="BD15" s="3">
        <v>3.3</v>
      </c>
      <c r="BE15" s="3">
        <v>3.8</v>
      </c>
      <c r="BF15" s="3">
        <v>3.7</v>
      </c>
      <c r="BG15" s="3">
        <v>3.3</v>
      </c>
      <c r="BH15" s="3">
        <v>2.9</v>
      </c>
      <c r="BI15" s="3" t="s">
        <v>126</v>
      </c>
      <c r="BJ15" s="3" t="s">
        <v>126</v>
      </c>
      <c r="BK15" s="3">
        <v>3</v>
      </c>
      <c r="BL15" s="3" t="s">
        <v>126</v>
      </c>
      <c r="BM15" s="3" t="s">
        <v>126</v>
      </c>
      <c r="BN15" s="3" t="s">
        <v>126</v>
      </c>
      <c r="BO15" s="3">
        <v>3.2</v>
      </c>
      <c r="BP15" s="3">
        <v>2.7</v>
      </c>
      <c r="BQ15" s="3">
        <v>2.7</v>
      </c>
      <c r="BR15" s="3">
        <v>3.2</v>
      </c>
      <c r="BS15" s="3">
        <v>2.8</v>
      </c>
      <c r="BU15" s="1"/>
      <c r="BV15" s="11" t="s">
        <v>228</v>
      </c>
      <c r="BW15" s="3">
        <v>0</v>
      </c>
      <c r="BX15" s="3">
        <v>0</v>
      </c>
      <c r="BY15" s="3">
        <v>0</v>
      </c>
      <c r="BZ15" s="3">
        <v>0</v>
      </c>
      <c r="CA15" s="3">
        <v>0</v>
      </c>
      <c r="CB15" s="3">
        <v>0</v>
      </c>
      <c r="CC15" s="3">
        <v>0</v>
      </c>
      <c r="CD15" s="3">
        <v>0</v>
      </c>
      <c r="CE15" s="3">
        <v>0</v>
      </c>
      <c r="CF15" s="3">
        <v>0</v>
      </c>
      <c r="CG15" s="3" t="s">
        <v>126</v>
      </c>
      <c r="CH15" s="3" t="s">
        <v>126</v>
      </c>
      <c r="CI15" s="3">
        <v>0</v>
      </c>
      <c r="CJ15" s="3">
        <v>0</v>
      </c>
      <c r="CK15" s="3">
        <v>0</v>
      </c>
      <c r="CL15" s="3">
        <v>0</v>
      </c>
      <c r="CM15" s="3">
        <v>0</v>
      </c>
      <c r="CN15" s="3">
        <v>0</v>
      </c>
      <c r="CO15" s="3">
        <v>0</v>
      </c>
      <c r="CP15" s="3">
        <v>0</v>
      </c>
      <c r="CQ15" s="3">
        <v>0</v>
      </c>
      <c r="CS15" s="1"/>
      <c r="CT15" s="11" t="s">
        <v>228</v>
      </c>
      <c r="CU15" s="3">
        <v>0</v>
      </c>
      <c r="CV15" s="3">
        <v>0</v>
      </c>
      <c r="CW15" s="3">
        <v>0</v>
      </c>
      <c r="CX15" s="3" t="s">
        <v>126</v>
      </c>
      <c r="CY15" s="3" t="s">
        <v>126</v>
      </c>
      <c r="CZ15" s="3" t="s">
        <v>126</v>
      </c>
      <c r="DA15" s="3">
        <v>0</v>
      </c>
      <c r="DB15" s="3" t="s">
        <v>126</v>
      </c>
      <c r="DC15" s="3" t="s">
        <v>126</v>
      </c>
      <c r="DD15" s="3">
        <v>0</v>
      </c>
      <c r="DE15" s="3" t="s">
        <v>126</v>
      </c>
      <c r="DF15" s="3">
        <v>0</v>
      </c>
      <c r="DG15" s="3">
        <v>0</v>
      </c>
      <c r="DH15" s="3">
        <v>0</v>
      </c>
      <c r="DI15" s="3">
        <v>0</v>
      </c>
      <c r="DJ15" s="3">
        <v>0</v>
      </c>
      <c r="DK15" s="3">
        <v>0</v>
      </c>
      <c r="DL15" s="3" t="s">
        <v>126</v>
      </c>
      <c r="DM15" s="3">
        <v>0</v>
      </c>
      <c r="DN15" s="3">
        <v>0</v>
      </c>
      <c r="DO15" s="3">
        <v>0</v>
      </c>
      <c r="DQ15" s="1"/>
      <c r="DR15" s="11" t="s">
        <v>228</v>
      </c>
      <c r="DS15" s="3" t="s">
        <v>126</v>
      </c>
      <c r="DT15" s="3" t="s">
        <v>126</v>
      </c>
      <c r="DU15" s="3" t="s">
        <v>126</v>
      </c>
      <c r="DV15" s="3" t="s">
        <v>126</v>
      </c>
      <c r="DW15" s="3" t="s">
        <v>126</v>
      </c>
      <c r="DX15" s="3" t="s">
        <v>126</v>
      </c>
      <c r="DY15" s="3" t="s">
        <v>126</v>
      </c>
      <c r="DZ15" s="3" t="s">
        <v>126</v>
      </c>
      <c r="EA15" s="3" t="s">
        <v>126</v>
      </c>
      <c r="EB15" s="3" t="s">
        <v>126</v>
      </c>
      <c r="EC15" s="3" t="s">
        <v>126</v>
      </c>
      <c r="ED15" s="3" t="s">
        <v>126</v>
      </c>
      <c r="EE15" s="3" t="s">
        <v>126</v>
      </c>
      <c r="EF15" s="3">
        <v>1.4</v>
      </c>
      <c r="EG15" s="3" t="s">
        <v>126</v>
      </c>
      <c r="EH15" s="3" t="s">
        <v>126</v>
      </c>
      <c r="EI15" s="3" t="s">
        <v>126</v>
      </c>
      <c r="EJ15" s="3" t="s">
        <v>126</v>
      </c>
      <c r="EK15" s="3" t="s">
        <v>126</v>
      </c>
      <c r="EL15" s="3" t="s">
        <v>126</v>
      </c>
      <c r="EM15" s="3" t="s">
        <v>126</v>
      </c>
      <c r="EO15" s="1"/>
      <c r="EP15" s="11" t="s">
        <v>228</v>
      </c>
      <c r="EQ15" s="3" t="s">
        <v>126</v>
      </c>
      <c r="ER15" s="3" t="s">
        <v>126</v>
      </c>
      <c r="ES15" s="3" t="s">
        <v>126</v>
      </c>
      <c r="ET15" s="3" t="s">
        <v>126</v>
      </c>
      <c r="EU15" s="3" t="s">
        <v>126</v>
      </c>
      <c r="EV15" s="3" t="s">
        <v>126</v>
      </c>
      <c r="EW15" s="3" t="s">
        <v>126</v>
      </c>
      <c r="EX15" s="3" t="s">
        <v>126</v>
      </c>
      <c r="EY15" s="3" t="s">
        <v>126</v>
      </c>
      <c r="EZ15" s="3" t="s">
        <v>126</v>
      </c>
      <c r="FA15" s="3" t="s">
        <v>126</v>
      </c>
      <c r="FB15" s="3" t="s">
        <v>126</v>
      </c>
      <c r="FC15" s="3" t="s">
        <v>126</v>
      </c>
      <c r="FD15" s="3" t="s">
        <v>126</v>
      </c>
      <c r="FE15" s="3" t="s">
        <v>126</v>
      </c>
      <c r="FF15" s="3" t="s">
        <v>126</v>
      </c>
      <c r="FG15" s="3" t="s">
        <v>126</v>
      </c>
      <c r="FH15" s="3" t="s">
        <v>126</v>
      </c>
      <c r="FI15" s="3" t="s">
        <v>126</v>
      </c>
      <c r="FJ15" s="3" t="s">
        <v>126</v>
      </c>
      <c r="FK15" s="3" t="s">
        <v>126</v>
      </c>
    </row>
    <row r="16" ht="14.5" spans="1:167">
      <c r="A16" s="1"/>
      <c r="B16" s="11" t="s">
        <v>229</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Y16" s="1"/>
      <c r="Z16" s="11" t="s">
        <v>229</v>
      </c>
      <c r="AA16" s="3" t="s">
        <v>126</v>
      </c>
      <c r="AB16" s="3" t="s">
        <v>126</v>
      </c>
      <c r="AC16" s="3" t="s">
        <v>126</v>
      </c>
      <c r="AD16" s="3" t="s">
        <v>126</v>
      </c>
      <c r="AE16" s="3" t="s">
        <v>126</v>
      </c>
      <c r="AF16" s="3" t="s">
        <v>126</v>
      </c>
      <c r="AG16" s="3" t="s">
        <v>126</v>
      </c>
      <c r="AH16" s="3" t="s">
        <v>126</v>
      </c>
      <c r="AI16" s="3" t="s">
        <v>126</v>
      </c>
      <c r="AJ16" s="3" t="s">
        <v>126</v>
      </c>
      <c r="AK16" s="3" t="s">
        <v>126</v>
      </c>
      <c r="AL16" s="3" t="s">
        <v>126</v>
      </c>
      <c r="AM16" s="3">
        <v>0.3</v>
      </c>
      <c r="AN16" s="3">
        <v>0.3</v>
      </c>
      <c r="AO16" s="3">
        <v>0.5</v>
      </c>
      <c r="AP16" s="3">
        <v>0.6</v>
      </c>
      <c r="AQ16" s="3">
        <v>1.8</v>
      </c>
      <c r="AR16" s="3">
        <v>2.3</v>
      </c>
      <c r="AS16" s="3">
        <v>2.4</v>
      </c>
      <c r="AT16" s="3">
        <v>2.4</v>
      </c>
      <c r="AU16" s="3">
        <v>2.3</v>
      </c>
      <c r="AW16" s="1"/>
      <c r="AX16" s="11" t="s">
        <v>229</v>
      </c>
      <c r="AY16" s="3">
        <v>1.9</v>
      </c>
      <c r="AZ16" s="3">
        <v>1.4</v>
      </c>
      <c r="BA16" s="3">
        <v>1.1</v>
      </c>
      <c r="BB16" s="3">
        <v>1</v>
      </c>
      <c r="BC16" s="3">
        <v>2.2</v>
      </c>
      <c r="BD16" s="3">
        <v>1.4</v>
      </c>
      <c r="BE16" s="3">
        <v>1.8</v>
      </c>
      <c r="BF16" s="3">
        <v>1.7</v>
      </c>
      <c r="BG16" s="3" t="s">
        <v>126</v>
      </c>
      <c r="BH16" s="3" t="s">
        <v>126</v>
      </c>
      <c r="BI16" s="3" t="s">
        <v>126</v>
      </c>
      <c r="BJ16" s="3" t="s">
        <v>126</v>
      </c>
      <c r="BK16" s="3" t="s">
        <v>126</v>
      </c>
      <c r="BL16" s="3" t="s">
        <v>126</v>
      </c>
      <c r="BM16" s="3" t="s">
        <v>126</v>
      </c>
      <c r="BN16" s="3" t="s">
        <v>126</v>
      </c>
      <c r="BO16" s="3" t="s">
        <v>126</v>
      </c>
      <c r="BP16" s="3">
        <v>1.1</v>
      </c>
      <c r="BQ16" s="3">
        <v>1.2</v>
      </c>
      <c r="BR16" s="3">
        <v>2.1</v>
      </c>
      <c r="BS16" s="3">
        <v>2.8</v>
      </c>
      <c r="BU16" s="1"/>
      <c r="BV16" s="11" t="s">
        <v>229</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t="s">
        <v>126</v>
      </c>
      <c r="CN16" s="3" t="s">
        <v>126</v>
      </c>
      <c r="CO16" s="3" t="s">
        <v>126</v>
      </c>
      <c r="CP16" s="3" t="s">
        <v>126</v>
      </c>
      <c r="CQ16" s="3" t="s">
        <v>126</v>
      </c>
      <c r="CS16" s="1"/>
      <c r="CT16" s="11" t="s">
        <v>229</v>
      </c>
      <c r="CU16" s="3">
        <v>0</v>
      </c>
      <c r="CV16" s="3">
        <v>0</v>
      </c>
      <c r="CW16" s="3">
        <v>0</v>
      </c>
      <c r="CX16" s="3">
        <v>0</v>
      </c>
      <c r="CY16" s="3">
        <v>0</v>
      </c>
      <c r="CZ16" s="3">
        <v>0</v>
      </c>
      <c r="DA16" s="3">
        <v>0</v>
      </c>
      <c r="DB16" s="3">
        <v>0</v>
      </c>
      <c r="DC16" s="3">
        <v>0</v>
      </c>
      <c r="DD16" s="3">
        <v>0</v>
      </c>
      <c r="DE16" s="3">
        <v>0</v>
      </c>
      <c r="DF16" s="3">
        <v>0</v>
      </c>
      <c r="DG16" s="3">
        <v>0</v>
      </c>
      <c r="DH16" s="3">
        <v>0</v>
      </c>
      <c r="DI16" s="3">
        <v>0</v>
      </c>
      <c r="DJ16" s="3">
        <v>0</v>
      </c>
      <c r="DK16" s="3">
        <v>0</v>
      </c>
      <c r="DL16" s="3" t="s">
        <v>126</v>
      </c>
      <c r="DM16" s="3">
        <v>0</v>
      </c>
      <c r="DN16" s="3">
        <v>0</v>
      </c>
      <c r="DO16" s="3">
        <v>0</v>
      </c>
      <c r="DQ16" s="1"/>
      <c r="DR16" s="11" t="s">
        <v>229</v>
      </c>
      <c r="DS16" s="3" t="s">
        <v>126</v>
      </c>
      <c r="DT16" s="3" t="s">
        <v>126</v>
      </c>
      <c r="DU16" s="3" t="s">
        <v>126</v>
      </c>
      <c r="DV16" s="3" t="s">
        <v>126</v>
      </c>
      <c r="DW16" s="3" t="s">
        <v>126</v>
      </c>
      <c r="DX16" s="3" t="s">
        <v>126</v>
      </c>
      <c r="DY16" s="3" t="s">
        <v>126</v>
      </c>
      <c r="DZ16" s="3" t="s">
        <v>126</v>
      </c>
      <c r="EA16" s="3" t="s">
        <v>126</v>
      </c>
      <c r="EB16" s="3" t="s">
        <v>126</v>
      </c>
      <c r="EC16" s="3" t="s">
        <v>126</v>
      </c>
      <c r="ED16" s="3" t="s">
        <v>126</v>
      </c>
      <c r="EE16" s="3" t="s">
        <v>126</v>
      </c>
      <c r="EF16" s="3" t="s">
        <v>126</v>
      </c>
      <c r="EG16" s="3" t="s">
        <v>126</v>
      </c>
      <c r="EH16" s="3" t="s">
        <v>126</v>
      </c>
      <c r="EI16" s="3" t="s">
        <v>126</v>
      </c>
      <c r="EJ16" s="3" t="s">
        <v>126</v>
      </c>
      <c r="EK16" s="3" t="s">
        <v>126</v>
      </c>
      <c r="EL16" s="3" t="s">
        <v>126</v>
      </c>
      <c r="EM16" s="3" t="s">
        <v>126</v>
      </c>
      <c r="EO16" s="1"/>
      <c r="EP16" s="11" t="s">
        <v>229</v>
      </c>
      <c r="EQ16" s="3" t="s">
        <v>126</v>
      </c>
      <c r="ER16" s="3" t="s">
        <v>126</v>
      </c>
      <c r="ES16" s="3" t="s">
        <v>126</v>
      </c>
      <c r="ET16" s="3" t="s">
        <v>126</v>
      </c>
      <c r="EU16" s="3" t="s">
        <v>126</v>
      </c>
      <c r="EV16" s="3" t="s">
        <v>126</v>
      </c>
      <c r="EW16" s="3" t="s">
        <v>126</v>
      </c>
      <c r="EX16" s="3" t="s">
        <v>126</v>
      </c>
      <c r="EY16" s="3" t="s">
        <v>126</v>
      </c>
      <c r="EZ16" s="3" t="s">
        <v>126</v>
      </c>
      <c r="FA16" s="3" t="s">
        <v>126</v>
      </c>
      <c r="FB16" s="3" t="s">
        <v>126</v>
      </c>
      <c r="FC16" s="3" t="s">
        <v>126</v>
      </c>
      <c r="FD16" s="3" t="s">
        <v>126</v>
      </c>
      <c r="FE16" s="3" t="s">
        <v>126</v>
      </c>
      <c r="FF16" s="3" t="s">
        <v>126</v>
      </c>
      <c r="FG16" s="3" t="s">
        <v>126</v>
      </c>
      <c r="FH16" s="3" t="s">
        <v>126</v>
      </c>
      <c r="FI16" s="3" t="s">
        <v>126</v>
      </c>
      <c r="FJ16" s="3" t="s">
        <v>126</v>
      </c>
      <c r="FK16" s="3" t="s">
        <v>126</v>
      </c>
    </row>
    <row r="17" ht="14.5" spans="1:167">
      <c r="A17" s="1"/>
      <c r="B17" s="11" t="s">
        <v>230</v>
      </c>
      <c r="C17" s="3">
        <v>0</v>
      </c>
      <c r="D17" s="3">
        <v>0</v>
      </c>
      <c r="E17" s="3">
        <v>0</v>
      </c>
      <c r="F17" s="3">
        <v>0</v>
      </c>
      <c r="G17" s="3">
        <v>0</v>
      </c>
      <c r="H17" s="3">
        <v>0</v>
      </c>
      <c r="I17" s="3">
        <v>0</v>
      </c>
      <c r="J17" s="3">
        <v>0</v>
      </c>
      <c r="K17" s="3" t="s">
        <v>126</v>
      </c>
      <c r="L17" s="3" t="s">
        <v>126</v>
      </c>
      <c r="M17" s="3" t="s">
        <v>126</v>
      </c>
      <c r="N17" s="3" t="s">
        <v>126</v>
      </c>
      <c r="O17" s="3" t="s">
        <v>126</v>
      </c>
      <c r="P17" s="3" t="s">
        <v>126</v>
      </c>
      <c r="Q17" s="3" t="s">
        <v>126</v>
      </c>
      <c r="R17" s="3" t="s">
        <v>126</v>
      </c>
      <c r="S17" s="3" t="s">
        <v>126</v>
      </c>
      <c r="T17" s="3" t="s">
        <v>126</v>
      </c>
      <c r="U17" s="3" t="s">
        <v>126</v>
      </c>
      <c r="V17" s="3" t="s">
        <v>126</v>
      </c>
      <c r="W17" s="3" t="s">
        <v>126</v>
      </c>
      <c r="Y17" s="1"/>
      <c r="Z17" s="11" t="s">
        <v>230</v>
      </c>
      <c r="AA17" s="3" t="s">
        <v>126</v>
      </c>
      <c r="AB17" s="3">
        <v>0</v>
      </c>
      <c r="AC17" s="3">
        <v>0</v>
      </c>
      <c r="AD17" s="3">
        <v>0</v>
      </c>
      <c r="AE17" s="3">
        <v>0</v>
      </c>
      <c r="AF17" s="3">
        <v>0</v>
      </c>
      <c r="AG17" s="3" t="s">
        <v>126</v>
      </c>
      <c r="AH17" s="3" t="s">
        <v>126</v>
      </c>
      <c r="AI17" s="3" t="s">
        <v>126</v>
      </c>
      <c r="AJ17" s="3" t="s">
        <v>126</v>
      </c>
      <c r="AK17" s="3" t="s">
        <v>126</v>
      </c>
      <c r="AL17" s="3" t="s">
        <v>126</v>
      </c>
      <c r="AM17" s="3" t="s">
        <v>126</v>
      </c>
      <c r="AN17" s="3" t="s">
        <v>126</v>
      </c>
      <c r="AO17" s="3" t="s">
        <v>126</v>
      </c>
      <c r="AP17" s="3" t="s">
        <v>126</v>
      </c>
      <c r="AQ17" s="3" t="s">
        <v>126</v>
      </c>
      <c r="AR17" s="3" t="s">
        <v>126</v>
      </c>
      <c r="AS17" s="3" t="s">
        <v>126</v>
      </c>
      <c r="AT17" s="3">
        <v>0.1</v>
      </c>
      <c r="AU17" s="3">
        <v>0.1</v>
      </c>
      <c r="AW17" s="1"/>
      <c r="AX17" s="11" t="s">
        <v>230</v>
      </c>
      <c r="AY17" s="3" t="s">
        <v>126</v>
      </c>
      <c r="AZ17" s="3">
        <v>0</v>
      </c>
      <c r="BA17" s="3">
        <v>0</v>
      </c>
      <c r="BB17" s="3" t="s">
        <v>126</v>
      </c>
      <c r="BC17" s="3" t="s">
        <v>126</v>
      </c>
      <c r="BD17" s="3" t="s">
        <v>126</v>
      </c>
      <c r="BE17" s="3" t="s">
        <v>126</v>
      </c>
      <c r="BF17" s="3" t="s">
        <v>126</v>
      </c>
      <c r="BG17" s="3" t="s">
        <v>126</v>
      </c>
      <c r="BH17" s="3" t="s">
        <v>126</v>
      </c>
      <c r="BI17" s="3" t="s">
        <v>126</v>
      </c>
      <c r="BJ17" s="3" t="s">
        <v>126</v>
      </c>
      <c r="BK17" s="3" t="s">
        <v>126</v>
      </c>
      <c r="BL17" s="3" t="s">
        <v>126</v>
      </c>
      <c r="BM17" s="3" t="s">
        <v>126</v>
      </c>
      <c r="BN17" s="3" t="s">
        <v>126</v>
      </c>
      <c r="BO17" s="3" t="s">
        <v>126</v>
      </c>
      <c r="BP17" s="3" t="s">
        <v>126</v>
      </c>
      <c r="BQ17" s="3">
        <v>0.1</v>
      </c>
      <c r="BR17" s="3">
        <v>0.2</v>
      </c>
      <c r="BS17" s="3">
        <v>0.2</v>
      </c>
      <c r="BU17" s="1"/>
      <c r="BV17" s="11" t="s">
        <v>230</v>
      </c>
      <c r="BW17" s="3">
        <v>0</v>
      </c>
      <c r="BX17" s="3">
        <v>0</v>
      </c>
      <c r="BY17" s="3">
        <v>0</v>
      </c>
      <c r="BZ17" s="3">
        <v>0</v>
      </c>
      <c r="CA17" s="3" t="s">
        <v>126</v>
      </c>
      <c r="CB17" s="3">
        <v>0</v>
      </c>
      <c r="CC17" s="3">
        <v>0</v>
      </c>
      <c r="CD17" s="3">
        <v>0</v>
      </c>
      <c r="CE17" s="3">
        <v>0</v>
      </c>
      <c r="CF17" s="3">
        <v>0</v>
      </c>
      <c r="CG17" s="3">
        <v>0</v>
      </c>
      <c r="CH17" s="3">
        <v>0</v>
      </c>
      <c r="CI17" s="3">
        <v>0</v>
      </c>
      <c r="CJ17" s="3">
        <v>0</v>
      </c>
      <c r="CK17" s="3">
        <v>0</v>
      </c>
      <c r="CL17" s="3">
        <v>0</v>
      </c>
      <c r="CM17" s="3">
        <v>0</v>
      </c>
      <c r="CN17" s="3">
        <v>0</v>
      </c>
      <c r="CO17" s="3">
        <v>0</v>
      </c>
      <c r="CP17" s="3">
        <v>0</v>
      </c>
      <c r="CQ17" s="3">
        <v>0</v>
      </c>
      <c r="CS17" s="1"/>
      <c r="CT17" s="11" t="s">
        <v>230</v>
      </c>
      <c r="CU17" s="3">
        <v>0</v>
      </c>
      <c r="CV17" s="3">
        <v>0</v>
      </c>
      <c r="CW17" s="3">
        <v>0</v>
      </c>
      <c r="CX17" s="3">
        <v>0</v>
      </c>
      <c r="CY17" s="3">
        <v>0</v>
      </c>
      <c r="CZ17" s="3">
        <v>0</v>
      </c>
      <c r="DA17" s="3">
        <v>0</v>
      </c>
      <c r="DB17" s="3">
        <v>0</v>
      </c>
      <c r="DC17" s="3">
        <v>0</v>
      </c>
      <c r="DD17" s="3">
        <v>0</v>
      </c>
      <c r="DE17" s="3">
        <v>0</v>
      </c>
      <c r="DF17" s="3">
        <v>0</v>
      </c>
      <c r="DG17" s="3">
        <v>0</v>
      </c>
      <c r="DH17" s="3">
        <v>0</v>
      </c>
      <c r="DI17" s="3">
        <v>0</v>
      </c>
      <c r="DJ17" s="3">
        <v>0</v>
      </c>
      <c r="DK17" s="3">
        <v>0</v>
      </c>
      <c r="DL17" s="3" t="s">
        <v>126</v>
      </c>
      <c r="DM17" s="3">
        <v>0</v>
      </c>
      <c r="DN17" s="3">
        <v>0</v>
      </c>
      <c r="DO17" s="3">
        <v>0</v>
      </c>
      <c r="DQ17" s="1"/>
      <c r="DR17" s="11" t="s">
        <v>230</v>
      </c>
      <c r="DS17" s="3">
        <v>0</v>
      </c>
      <c r="DT17" s="3">
        <v>0</v>
      </c>
      <c r="DU17" s="3">
        <v>0</v>
      </c>
      <c r="DV17" s="3">
        <v>0</v>
      </c>
      <c r="DW17" s="3">
        <v>0</v>
      </c>
      <c r="DX17" s="3">
        <v>0</v>
      </c>
      <c r="DY17" s="3">
        <v>0</v>
      </c>
      <c r="DZ17" s="3">
        <v>0</v>
      </c>
      <c r="EA17" s="3">
        <v>0</v>
      </c>
      <c r="EB17" s="3" t="s">
        <v>126</v>
      </c>
      <c r="EC17" s="3" t="s">
        <v>126</v>
      </c>
      <c r="ED17" s="3" t="s">
        <v>126</v>
      </c>
      <c r="EE17" s="3" t="s">
        <v>126</v>
      </c>
      <c r="EF17" s="3" t="s">
        <v>126</v>
      </c>
      <c r="EG17" s="3" t="s">
        <v>126</v>
      </c>
      <c r="EH17" s="3" t="s">
        <v>126</v>
      </c>
      <c r="EI17" s="3" t="s">
        <v>126</v>
      </c>
      <c r="EJ17" s="3" t="s">
        <v>126</v>
      </c>
      <c r="EK17" s="3" t="s">
        <v>126</v>
      </c>
      <c r="EL17" s="3" t="s">
        <v>126</v>
      </c>
      <c r="EM17" s="3" t="s">
        <v>126</v>
      </c>
      <c r="EO17" s="1"/>
      <c r="EP17" s="11" t="s">
        <v>230</v>
      </c>
      <c r="EQ17" s="3" t="s">
        <v>126</v>
      </c>
      <c r="ER17" s="3" t="s">
        <v>126</v>
      </c>
      <c r="ES17" s="3" t="s">
        <v>126</v>
      </c>
      <c r="ET17" s="3" t="s">
        <v>126</v>
      </c>
      <c r="EU17" s="3">
        <v>0</v>
      </c>
      <c r="EV17" s="3" t="s">
        <v>126</v>
      </c>
      <c r="EW17" s="3" t="s">
        <v>126</v>
      </c>
      <c r="EX17" s="3" t="s">
        <v>126</v>
      </c>
      <c r="EY17" s="3" t="s">
        <v>126</v>
      </c>
      <c r="EZ17" s="3" t="s">
        <v>126</v>
      </c>
      <c r="FA17" s="3" t="s">
        <v>126</v>
      </c>
      <c r="FB17" s="3" t="s">
        <v>126</v>
      </c>
      <c r="FC17" s="3" t="s">
        <v>126</v>
      </c>
      <c r="FD17" s="3">
        <v>0</v>
      </c>
      <c r="FE17" s="3" t="s">
        <v>126</v>
      </c>
      <c r="FF17" s="3" t="s">
        <v>126</v>
      </c>
      <c r="FG17" s="3" t="s">
        <v>126</v>
      </c>
      <c r="FH17" s="3" t="s">
        <v>126</v>
      </c>
      <c r="FI17" s="3" t="s">
        <v>126</v>
      </c>
      <c r="FJ17" s="3" t="s">
        <v>126</v>
      </c>
      <c r="FK17" s="3" t="s">
        <v>126</v>
      </c>
    </row>
    <row r="18" ht="14.5" spans="1:167">
      <c r="A18" s="1"/>
      <c r="B18" s="11" t="s">
        <v>231</v>
      </c>
      <c r="C18" s="3" t="s">
        <v>126</v>
      </c>
      <c r="D18" s="3" t="s">
        <v>126</v>
      </c>
      <c r="E18" s="3" t="s">
        <v>126</v>
      </c>
      <c r="F18" s="3" t="s">
        <v>126</v>
      </c>
      <c r="G18" s="3" t="s">
        <v>126</v>
      </c>
      <c r="H18" s="3" t="s">
        <v>126</v>
      </c>
      <c r="I18" s="3" t="s">
        <v>126</v>
      </c>
      <c r="J18" s="3" t="s">
        <v>126</v>
      </c>
      <c r="K18" s="3" t="s">
        <v>126</v>
      </c>
      <c r="L18" s="3" t="s">
        <v>126</v>
      </c>
      <c r="M18" s="3" t="s">
        <v>126</v>
      </c>
      <c r="N18" s="3" t="s">
        <v>126</v>
      </c>
      <c r="O18" s="3" t="s">
        <v>126</v>
      </c>
      <c r="P18" s="3" t="s">
        <v>126</v>
      </c>
      <c r="Q18" s="3" t="s">
        <v>126</v>
      </c>
      <c r="R18" s="3" t="s">
        <v>126</v>
      </c>
      <c r="S18" s="3" t="s">
        <v>126</v>
      </c>
      <c r="T18" s="3" t="s">
        <v>126</v>
      </c>
      <c r="U18" s="3" t="s">
        <v>126</v>
      </c>
      <c r="V18" s="3">
        <v>0</v>
      </c>
      <c r="W18" s="3">
        <v>0</v>
      </c>
      <c r="Y18" s="1"/>
      <c r="Z18" s="11" t="s">
        <v>231</v>
      </c>
      <c r="AA18" s="3" t="s">
        <v>126</v>
      </c>
      <c r="AB18" s="3" t="s">
        <v>126</v>
      </c>
      <c r="AC18" s="3" t="s">
        <v>126</v>
      </c>
      <c r="AD18" s="3" t="s">
        <v>126</v>
      </c>
      <c r="AE18" s="3" t="s">
        <v>126</v>
      </c>
      <c r="AF18" s="3" t="s">
        <v>126</v>
      </c>
      <c r="AG18" s="3" t="s">
        <v>126</v>
      </c>
      <c r="AH18" s="3" t="s">
        <v>126</v>
      </c>
      <c r="AI18" s="3" t="s">
        <v>126</v>
      </c>
      <c r="AJ18" s="3" t="s">
        <v>126</v>
      </c>
      <c r="AK18" s="3" t="s">
        <v>126</v>
      </c>
      <c r="AL18" s="3" t="s">
        <v>126</v>
      </c>
      <c r="AM18" s="3" t="s">
        <v>126</v>
      </c>
      <c r="AN18" s="3" t="s">
        <v>126</v>
      </c>
      <c r="AO18" s="3" t="s">
        <v>126</v>
      </c>
      <c r="AP18" s="3">
        <v>0</v>
      </c>
      <c r="AQ18" s="3">
        <v>0</v>
      </c>
      <c r="AR18" s="3">
        <v>0</v>
      </c>
      <c r="AS18" s="3">
        <v>0</v>
      </c>
      <c r="AT18" s="3">
        <v>0</v>
      </c>
      <c r="AU18" s="3">
        <v>0</v>
      </c>
      <c r="AW18" s="1"/>
      <c r="AX18" s="11" t="s">
        <v>231</v>
      </c>
      <c r="AY18" s="3" t="s">
        <v>126</v>
      </c>
      <c r="AZ18" s="3" t="s">
        <v>126</v>
      </c>
      <c r="BA18" s="3" t="s">
        <v>126</v>
      </c>
      <c r="BB18" s="3" t="s">
        <v>126</v>
      </c>
      <c r="BC18" s="3" t="s">
        <v>126</v>
      </c>
      <c r="BD18" s="3" t="s">
        <v>126</v>
      </c>
      <c r="BE18" s="3" t="s">
        <v>126</v>
      </c>
      <c r="BF18" s="3" t="s">
        <v>126</v>
      </c>
      <c r="BG18" s="3" t="s">
        <v>126</v>
      </c>
      <c r="BH18" s="3" t="s">
        <v>126</v>
      </c>
      <c r="BI18" s="3" t="s">
        <v>126</v>
      </c>
      <c r="BJ18" s="3" t="s">
        <v>126</v>
      </c>
      <c r="BK18" s="3" t="s">
        <v>126</v>
      </c>
      <c r="BL18" s="3" t="s">
        <v>126</v>
      </c>
      <c r="BM18" s="3" t="s">
        <v>126</v>
      </c>
      <c r="BN18" s="3">
        <v>0</v>
      </c>
      <c r="BO18" s="3">
        <v>0</v>
      </c>
      <c r="BP18" s="3">
        <v>0</v>
      </c>
      <c r="BQ18" s="3">
        <v>0</v>
      </c>
      <c r="BR18" s="3">
        <v>0</v>
      </c>
      <c r="BS18" s="3">
        <v>0</v>
      </c>
      <c r="BU18" s="1"/>
      <c r="BV18" s="11" t="s">
        <v>231</v>
      </c>
      <c r="BW18" s="3">
        <v>0</v>
      </c>
      <c r="BX18" s="3">
        <v>0</v>
      </c>
      <c r="BY18" s="3">
        <v>0</v>
      </c>
      <c r="BZ18" s="3">
        <v>0</v>
      </c>
      <c r="CA18" s="3">
        <v>0</v>
      </c>
      <c r="CB18" s="3">
        <v>0</v>
      </c>
      <c r="CC18" s="3">
        <v>0</v>
      </c>
      <c r="CD18" s="3">
        <v>0</v>
      </c>
      <c r="CE18" s="3">
        <v>0</v>
      </c>
      <c r="CF18" s="3">
        <v>0</v>
      </c>
      <c r="CG18" s="3">
        <v>0</v>
      </c>
      <c r="CH18" s="3">
        <v>0</v>
      </c>
      <c r="CI18" s="3">
        <v>0</v>
      </c>
      <c r="CJ18" s="3">
        <v>0</v>
      </c>
      <c r="CK18" s="3">
        <v>0</v>
      </c>
      <c r="CL18" s="3">
        <v>0</v>
      </c>
      <c r="CM18" s="3">
        <v>0</v>
      </c>
      <c r="CN18" s="3">
        <v>0</v>
      </c>
      <c r="CO18" s="3">
        <v>0</v>
      </c>
      <c r="CP18" s="3">
        <v>0</v>
      </c>
      <c r="CQ18" s="3">
        <v>0</v>
      </c>
      <c r="CS18" s="1"/>
      <c r="CT18" s="11" t="s">
        <v>231</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231</v>
      </c>
      <c r="DS18" s="3">
        <v>0</v>
      </c>
      <c r="DT18" s="3">
        <v>0</v>
      </c>
      <c r="DU18" s="3">
        <v>0</v>
      </c>
      <c r="DV18" s="3">
        <v>0</v>
      </c>
      <c r="DW18" s="3">
        <v>0</v>
      </c>
      <c r="DX18" s="3">
        <v>0</v>
      </c>
      <c r="DY18" s="3">
        <v>0</v>
      </c>
      <c r="DZ18" s="3">
        <v>0</v>
      </c>
      <c r="EA18" s="3">
        <v>0</v>
      </c>
      <c r="EB18" s="3" t="s">
        <v>126</v>
      </c>
      <c r="EC18" s="3" t="s">
        <v>126</v>
      </c>
      <c r="ED18" s="3">
        <v>0</v>
      </c>
      <c r="EE18" s="3" t="s">
        <v>126</v>
      </c>
      <c r="EF18" s="3" t="s">
        <v>126</v>
      </c>
      <c r="EG18" s="3">
        <v>0</v>
      </c>
      <c r="EH18" s="3">
        <v>0</v>
      </c>
      <c r="EI18" s="3">
        <v>0</v>
      </c>
      <c r="EJ18" s="3">
        <v>0</v>
      </c>
      <c r="EK18" s="3">
        <v>0</v>
      </c>
      <c r="EL18" s="3">
        <v>0</v>
      </c>
      <c r="EM18" s="3">
        <v>0</v>
      </c>
      <c r="EO18" s="1"/>
      <c r="EP18" s="11" t="s">
        <v>231</v>
      </c>
      <c r="EQ18" s="3">
        <v>0</v>
      </c>
      <c r="ER18" s="3">
        <v>0</v>
      </c>
      <c r="ES18" s="3">
        <v>0</v>
      </c>
      <c r="ET18" s="3">
        <v>0</v>
      </c>
      <c r="EU18" s="3">
        <v>0</v>
      </c>
      <c r="EV18" s="3">
        <v>0</v>
      </c>
      <c r="EW18" s="3">
        <v>0</v>
      </c>
      <c r="EX18" s="3">
        <v>0</v>
      </c>
      <c r="EY18" s="3">
        <v>0</v>
      </c>
      <c r="EZ18" s="3">
        <v>0</v>
      </c>
      <c r="FA18" s="3">
        <v>0</v>
      </c>
      <c r="FB18" s="3">
        <v>0</v>
      </c>
      <c r="FC18" s="3">
        <v>0</v>
      </c>
      <c r="FD18" s="3">
        <v>0</v>
      </c>
      <c r="FE18" s="3">
        <v>0</v>
      </c>
      <c r="FF18" s="3">
        <v>0</v>
      </c>
      <c r="FG18" s="3">
        <v>0</v>
      </c>
      <c r="FH18" s="3">
        <v>0</v>
      </c>
      <c r="FI18" s="3">
        <v>0</v>
      </c>
      <c r="FJ18" s="3">
        <v>0</v>
      </c>
      <c r="FK18" s="3">
        <v>0</v>
      </c>
    </row>
    <row r="19" ht="14.5" spans="1:167">
      <c r="A19" s="1"/>
      <c r="B19" s="11" t="s">
        <v>232</v>
      </c>
      <c r="C19" s="3">
        <v>0</v>
      </c>
      <c r="D19" s="3">
        <v>0</v>
      </c>
      <c r="E19" s="3">
        <v>0</v>
      </c>
      <c r="F19" s="3">
        <v>0</v>
      </c>
      <c r="G19" s="3">
        <v>0</v>
      </c>
      <c r="H19" s="3">
        <v>0</v>
      </c>
      <c r="I19" s="3">
        <v>0</v>
      </c>
      <c r="J19" s="3">
        <v>0</v>
      </c>
      <c r="K19" s="3">
        <v>0</v>
      </c>
      <c r="L19" s="3">
        <v>0</v>
      </c>
      <c r="M19" s="3">
        <v>0</v>
      </c>
      <c r="N19" s="3">
        <v>0</v>
      </c>
      <c r="O19" s="3" t="s">
        <v>126</v>
      </c>
      <c r="P19" s="3" t="s">
        <v>126</v>
      </c>
      <c r="Q19" s="3" t="s">
        <v>126</v>
      </c>
      <c r="R19" s="3" t="s">
        <v>126</v>
      </c>
      <c r="S19" s="3" t="s">
        <v>126</v>
      </c>
      <c r="T19" s="3" t="s">
        <v>126</v>
      </c>
      <c r="U19" s="3" t="s">
        <v>126</v>
      </c>
      <c r="V19" s="3" t="s">
        <v>126</v>
      </c>
      <c r="W19" s="3" t="s">
        <v>126</v>
      </c>
      <c r="Y19" s="1"/>
      <c r="Z19" s="11" t="s">
        <v>232</v>
      </c>
      <c r="AA19" s="3" t="s">
        <v>126</v>
      </c>
      <c r="AB19" s="3" t="s">
        <v>126</v>
      </c>
      <c r="AC19" s="3" t="s">
        <v>126</v>
      </c>
      <c r="AD19" s="3" t="s">
        <v>126</v>
      </c>
      <c r="AE19" s="3" t="s">
        <v>126</v>
      </c>
      <c r="AF19" s="3" t="s">
        <v>126</v>
      </c>
      <c r="AG19" s="3" t="s">
        <v>126</v>
      </c>
      <c r="AH19" s="3" t="s">
        <v>126</v>
      </c>
      <c r="AI19" s="3" t="s">
        <v>126</v>
      </c>
      <c r="AJ19" s="3" t="s">
        <v>126</v>
      </c>
      <c r="AK19" s="3" t="s">
        <v>126</v>
      </c>
      <c r="AL19" s="3" t="s">
        <v>126</v>
      </c>
      <c r="AM19" s="3" t="s">
        <v>126</v>
      </c>
      <c r="AN19" s="3" t="s">
        <v>126</v>
      </c>
      <c r="AO19" s="3" t="s">
        <v>126</v>
      </c>
      <c r="AP19" s="3" t="s">
        <v>126</v>
      </c>
      <c r="AQ19" s="3" t="s">
        <v>126</v>
      </c>
      <c r="AR19" s="3" t="s">
        <v>126</v>
      </c>
      <c r="AS19" s="3">
        <v>6.2</v>
      </c>
      <c r="AT19" s="3">
        <v>8</v>
      </c>
      <c r="AU19" s="3">
        <v>3.2</v>
      </c>
      <c r="AW19" s="1"/>
      <c r="AX19" s="11" t="s">
        <v>232</v>
      </c>
      <c r="AY19" s="3" t="s">
        <v>126</v>
      </c>
      <c r="AZ19" s="3" t="s">
        <v>126</v>
      </c>
      <c r="BA19" s="3" t="s">
        <v>126</v>
      </c>
      <c r="BB19" s="3" t="s">
        <v>126</v>
      </c>
      <c r="BC19" s="3" t="s">
        <v>126</v>
      </c>
      <c r="BD19" s="3" t="s">
        <v>126</v>
      </c>
      <c r="BE19" s="3" t="s">
        <v>126</v>
      </c>
      <c r="BF19" s="3" t="s">
        <v>126</v>
      </c>
      <c r="BG19" s="3" t="s">
        <v>126</v>
      </c>
      <c r="BH19" s="3" t="s">
        <v>126</v>
      </c>
      <c r="BI19" s="3" t="s">
        <v>126</v>
      </c>
      <c r="BJ19" s="3" t="s">
        <v>126</v>
      </c>
      <c r="BK19" s="3" t="s">
        <v>126</v>
      </c>
      <c r="BL19" s="3">
        <v>12.7</v>
      </c>
      <c r="BM19" s="3" t="s">
        <v>126</v>
      </c>
      <c r="BN19" s="3" t="s">
        <v>126</v>
      </c>
      <c r="BO19" s="3" t="s">
        <v>126</v>
      </c>
      <c r="BP19" s="3">
        <v>7</v>
      </c>
      <c r="BQ19" s="3">
        <v>6.6</v>
      </c>
      <c r="BR19" s="3">
        <v>9.5</v>
      </c>
      <c r="BS19" s="3">
        <v>8.2</v>
      </c>
      <c r="BU19" s="1"/>
      <c r="BV19" s="11" t="s">
        <v>232</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232</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232</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232</v>
      </c>
      <c r="EQ19" s="3" t="s">
        <v>126</v>
      </c>
      <c r="ER19" s="3" t="s">
        <v>126</v>
      </c>
      <c r="ES19" s="3" t="s">
        <v>126</v>
      </c>
      <c r="ET19" s="3" t="s">
        <v>126</v>
      </c>
      <c r="EU19" s="3" t="s">
        <v>126</v>
      </c>
      <c r="EV19" s="3" t="s">
        <v>126</v>
      </c>
      <c r="EW19" s="3" t="s">
        <v>126</v>
      </c>
      <c r="EX19" s="3" t="s">
        <v>126</v>
      </c>
      <c r="EY19" s="3" t="s">
        <v>126</v>
      </c>
      <c r="EZ19" s="3" t="s">
        <v>126</v>
      </c>
      <c r="FA19" s="3" t="s">
        <v>126</v>
      </c>
      <c r="FB19" s="3" t="s">
        <v>126</v>
      </c>
      <c r="FC19" s="3" t="s">
        <v>126</v>
      </c>
      <c r="FD19" s="3" t="s">
        <v>126</v>
      </c>
      <c r="FE19" s="3" t="s">
        <v>126</v>
      </c>
      <c r="FF19" s="3" t="s">
        <v>126</v>
      </c>
      <c r="FG19" s="3" t="s">
        <v>126</v>
      </c>
      <c r="FH19" s="3" t="s">
        <v>126</v>
      </c>
      <c r="FI19" s="3" t="s">
        <v>126</v>
      </c>
      <c r="FJ19" s="3" t="s">
        <v>126</v>
      </c>
      <c r="FK19" s="3" t="s">
        <v>126</v>
      </c>
    </row>
    <row r="20" ht="14.5" spans="1:167">
      <c r="A20" s="1"/>
      <c r="B20" s="11" t="s">
        <v>233</v>
      </c>
      <c r="C20" s="3">
        <v>0</v>
      </c>
      <c r="D20" s="3">
        <v>0</v>
      </c>
      <c r="E20" s="3">
        <v>0</v>
      </c>
      <c r="F20" s="3">
        <v>0</v>
      </c>
      <c r="G20" s="3">
        <v>0</v>
      </c>
      <c r="H20" s="3" t="s">
        <v>126</v>
      </c>
      <c r="I20" s="3" t="s">
        <v>126</v>
      </c>
      <c r="J20" s="3">
        <v>0</v>
      </c>
      <c r="K20" s="3">
        <v>0</v>
      </c>
      <c r="L20" s="3">
        <v>0</v>
      </c>
      <c r="M20" s="3">
        <v>0</v>
      </c>
      <c r="N20" s="3">
        <v>0</v>
      </c>
      <c r="O20" s="3">
        <v>0</v>
      </c>
      <c r="P20" s="3">
        <v>0</v>
      </c>
      <c r="Q20" s="3">
        <v>0</v>
      </c>
      <c r="R20" s="3">
        <v>0</v>
      </c>
      <c r="S20" s="3">
        <v>0</v>
      </c>
      <c r="T20" s="3">
        <v>0</v>
      </c>
      <c r="U20" s="3">
        <v>0</v>
      </c>
      <c r="V20" s="3">
        <v>0</v>
      </c>
      <c r="W20" s="3">
        <v>0</v>
      </c>
      <c r="Y20" s="1"/>
      <c r="Z20" s="11" t="s">
        <v>233</v>
      </c>
      <c r="AA20" s="3">
        <v>0</v>
      </c>
      <c r="AB20" s="3">
        <v>0</v>
      </c>
      <c r="AC20" s="3">
        <v>0</v>
      </c>
      <c r="AD20" s="3">
        <v>0</v>
      </c>
      <c r="AE20" s="3">
        <v>0</v>
      </c>
      <c r="AF20" s="3" t="s">
        <v>126</v>
      </c>
      <c r="AG20" s="3">
        <v>0</v>
      </c>
      <c r="AH20" s="3">
        <v>0</v>
      </c>
      <c r="AI20" s="3">
        <v>0</v>
      </c>
      <c r="AJ20" s="3">
        <v>0</v>
      </c>
      <c r="AK20" s="3">
        <v>0</v>
      </c>
      <c r="AL20" s="3">
        <v>0</v>
      </c>
      <c r="AM20" s="3">
        <v>0</v>
      </c>
      <c r="AN20" s="3">
        <v>0</v>
      </c>
      <c r="AO20" s="3">
        <v>0</v>
      </c>
      <c r="AP20" s="3">
        <v>0</v>
      </c>
      <c r="AQ20" s="3">
        <v>0</v>
      </c>
      <c r="AR20" s="3">
        <v>0</v>
      </c>
      <c r="AS20" s="3" t="s">
        <v>126</v>
      </c>
      <c r="AT20" s="3">
        <v>0</v>
      </c>
      <c r="AU20" s="3">
        <v>0</v>
      </c>
      <c r="AW20" s="1"/>
      <c r="AX20" s="11" t="s">
        <v>233</v>
      </c>
      <c r="AY20" s="3">
        <v>0</v>
      </c>
      <c r="AZ20" s="3">
        <v>0</v>
      </c>
      <c r="BA20" s="3">
        <v>0</v>
      </c>
      <c r="BB20" s="3">
        <v>0</v>
      </c>
      <c r="BC20" s="3">
        <v>0</v>
      </c>
      <c r="BD20" s="3" t="s">
        <v>126</v>
      </c>
      <c r="BE20" s="3">
        <v>0</v>
      </c>
      <c r="BF20" s="3" t="s">
        <v>126</v>
      </c>
      <c r="BG20" s="3" t="s">
        <v>126</v>
      </c>
      <c r="BH20" s="3">
        <v>0</v>
      </c>
      <c r="BI20" s="3">
        <v>0</v>
      </c>
      <c r="BJ20" s="3" t="s">
        <v>126</v>
      </c>
      <c r="BK20" s="3" t="s">
        <v>126</v>
      </c>
      <c r="BL20" s="3" t="s">
        <v>126</v>
      </c>
      <c r="BM20" s="3" t="s">
        <v>126</v>
      </c>
      <c r="BN20" s="3" t="s">
        <v>126</v>
      </c>
      <c r="BO20" s="3" t="s">
        <v>126</v>
      </c>
      <c r="BP20" s="3" t="s">
        <v>126</v>
      </c>
      <c r="BQ20" s="3">
        <v>0</v>
      </c>
      <c r="BR20" s="3">
        <v>0</v>
      </c>
      <c r="BS20" s="3">
        <v>0</v>
      </c>
      <c r="BU20" s="1"/>
      <c r="BV20" s="11" t="s">
        <v>233</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S20" s="1"/>
      <c r="CT20" s="11" t="s">
        <v>233</v>
      </c>
      <c r="CU20" s="3">
        <v>0</v>
      </c>
      <c r="CV20" s="3">
        <v>0</v>
      </c>
      <c r="CW20" s="3">
        <v>0</v>
      </c>
      <c r="CX20" s="3">
        <v>0</v>
      </c>
      <c r="CY20" s="3">
        <v>0</v>
      </c>
      <c r="CZ20" s="3">
        <v>0</v>
      </c>
      <c r="DA20" s="3">
        <v>0</v>
      </c>
      <c r="DB20" s="3">
        <v>0</v>
      </c>
      <c r="DC20" s="3">
        <v>0</v>
      </c>
      <c r="DD20" s="3">
        <v>0</v>
      </c>
      <c r="DE20" s="3">
        <v>0</v>
      </c>
      <c r="DF20" s="3">
        <v>0</v>
      </c>
      <c r="DG20" s="3">
        <v>0</v>
      </c>
      <c r="DH20" s="3">
        <v>0</v>
      </c>
      <c r="DI20" s="3">
        <v>0</v>
      </c>
      <c r="DJ20" s="3">
        <v>0</v>
      </c>
      <c r="DK20" s="3">
        <v>0</v>
      </c>
      <c r="DL20" s="3">
        <v>0</v>
      </c>
      <c r="DM20" s="3">
        <v>0</v>
      </c>
      <c r="DN20" s="3">
        <v>0</v>
      </c>
      <c r="DO20" s="3">
        <v>0</v>
      </c>
      <c r="DQ20" s="1"/>
      <c r="DR20" s="11" t="s">
        <v>233</v>
      </c>
      <c r="DS20" s="3">
        <v>0</v>
      </c>
      <c r="DT20" s="3">
        <v>0</v>
      </c>
      <c r="DU20" s="3">
        <v>0</v>
      </c>
      <c r="DV20" s="3">
        <v>0</v>
      </c>
      <c r="DW20" s="3">
        <v>0</v>
      </c>
      <c r="DX20" s="3">
        <v>0</v>
      </c>
      <c r="DY20" s="3">
        <v>0</v>
      </c>
      <c r="DZ20" s="3">
        <v>0</v>
      </c>
      <c r="EA20" s="3">
        <v>0</v>
      </c>
      <c r="EB20" s="3" t="s">
        <v>126</v>
      </c>
      <c r="EC20" s="3" t="s">
        <v>126</v>
      </c>
      <c r="ED20" s="3" t="s">
        <v>126</v>
      </c>
      <c r="EE20" s="3" t="s">
        <v>126</v>
      </c>
      <c r="EF20" s="3">
        <v>0</v>
      </c>
      <c r="EG20" s="3">
        <v>0</v>
      </c>
      <c r="EH20" s="3" t="s">
        <v>126</v>
      </c>
      <c r="EI20" s="3" t="s">
        <v>126</v>
      </c>
      <c r="EJ20" s="3" t="s">
        <v>126</v>
      </c>
      <c r="EK20" s="3" t="s">
        <v>126</v>
      </c>
      <c r="EL20" s="3" t="s">
        <v>126</v>
      </c>
      <c r="EM20" s="3" t="s">
        <v>126</v>
      </c>
      <c r="EO20" s="1"/>
      <c r="EP20" s="11" t="s">
        <v>233</v>
      </c>
      <c r="EQ20" s="3">
        <v>0</v>
      </c>
      <c r="ER20" s="3">
        <v>0</v>
      </c>
      <c r="ES20" s="3">
        <v>0</v>
      </c>
      <c r="ET20" s="3">
        <v>0</v>
      </c>
      <c r="EU20" s="3">
        <v>0</v>
      </c>
      <c r="EV20" s="3" t="s">
        <v>126</v>
      </c>
      <c r="EW20" s="3" t="s">
        <v>126</v>
      </c>
      <c r="EX20" s="3" t="s">
        <v>126</v>
      </c>
      <c r="EY20" s="3" t="s">
        <v>126</v>
      </c>
      <c r="EZ20" s="3">
        <v>0</v>
      </c>
      <c r="FA20" s="3">
        <v>0</v>
      </c>
      <c r="FB20" s="3">
        <v>0</v>
      </c>
      <c r="FC20" s="3">
        <v>0</v>
      </c>
      <c r="FD20" s="3">
        <v>0</v>
      </c>
      <c r="FE20" s="3">
        <v>0</v>
      </c>
      <c r="FF20" s="3">
        <v>0</v>
      </c>
      <c r="FG20" s="3">
        <v>0</v>
      </c>
      <c r="FH20" s="3" t="s">
        <v>126</v>
      </c>
      <c r="FI20" s="3" t="s">
        <v>126</v>
      </c>
      <c r="FJ20" s="3" t="s">
        <v>126</v>
      </c>
      <c r="FK20" s="3" t="s">
        <v>126</v>
      </c>
    </row>
    <row r="21" ht="14.5" spans="1:167">
      <c r="A21" s="1"/>
      <c r="B21" s="11" t="s">
        <v>234</v>
      </c>
      <c r="C21" s="3" t="s">
        <v>126</v>
      </c>
      <c r="D21" s="3" t="s">
        <v>126</v>
      </c>
      <c r="E21" s="3" t="s">
        <v>126</v>
      </c>
      <c r="F21" s="3" t="s">
        <v>126</v>
      </c>
      <c r="G21" s="3" t="s">
        <v>126</v>
      </c>
      <c r="H21" s="3" t="s">
        <v>126</v>
      </c>
      <c r="I21" s="3" t="s">
        <v>126</v>
      </c>
      <c r="J21" s="3" t="s">
        <v>126</v>
      </c>
      <c r="K21" s="3" t="s">
        <v>126</v>
      </c>
      <c r="L21" s="3" t="s">
        <v>126</v>
      </c>
      <c r="M21" s="3" t="s">
        <v>126</v>
      </c>
      <c r="N21" s="3" t="s">
        <v>126</v>
      </c>
      <c r="O21" s="3" t="s">
        <v>126</v>
      </c>
      <c r="P21" s="3" t="s">
        <v>126</v>
      </c>
      <c r="Q21" s="3" t="s">
        <v>126</v>
      </c>
      <c r="R21" s="3" t="s">
        <v>126</v>
      </c>
      <c r="S21" s="3" t="s">
        <v>126</v>
      </c>
      <c r="T21" s="3" t="s">
        <v>126</v>
      </c>
      <c r="U21" s="3" t="s">
        <v>126</v>
      </c>
      <c r="V21" s="3" t="s">
        <v>126</v>
      </c>
      <c r="W21" s="3" t="s">
        <v>126</v>
      </c>
      <c r="Y21" s="1"/>
      <c r="Z21" s="11" t="s">
        <v>234</v>
      </c>
      <c r="AA21" s="3" t="s">
        <v>126</v>
      </c>
      <c r="AB21" s="3" t="s">
        <v>126</v>
      </c>
      <c r="AC21" s="3" t="s">
        <v>126</v>
      </c>
      <c r="AD21" s="3" t="s">
        <v>126</v>
      </c>
      <c r="AE21" s="3" t="s">
        <v>126</v>
      </c>
      <c r="AF21" s="3" t="s">
        <v>126</v>
      </c>
      <c r="AG21" s="3" t="s">
        <v>126</v>
      </c>
      <c r="AH21" s="3" t="s">
        <v>126</v>
      </c>
      <c r="AI21" s="3">
        <v>7.3</v>
      </c>
      <c r="AJ21" s="3" t="s">
        <v>126</v>
      </c>
      <c r="AK21" s="3">
        <v>5.3</v>
      </c>
      <c r="AL21" s="3" t="s">
        <v>126</v>
      </c>
      <c r="AM21" s="3" t="s">
        <v>126</v>
      </c>
      <c r="AN21" s="3" t="s">
        <v>126</v>
      </c>
      <c r="AO21" s="3" t="s">
        <v>126</v>
      </c>
      <c r="AP21" s="3" t="s">
        <v>126</v>
      </c>
      <c r="AQ21" s="3" t="s">
        <v>126</v>
      </c>
      <c r="AR21" s="3" t="s">
        <v>126</v>
      </c>
      <c r="AS21" s="3">
        <v>2.3</v>
      </c>
      <c r="AT21" s="3">
        <v>3.2</v>
      </c>
      <c r="AU21" s="3">
        <v>2.5</v>
      </c>
      <c r="AW21" s="1"/>
      <c r="AX21" s="11" t="s">
        <v>234</v>
      </c>
      <c r="AY21" s="3" t="s">
        <v>126</v>
      </c>
      <c r="AZ21" s="3" t="s">
        <v>126</v>
      </c>
      <c r="BA21" s="3" t="s">
        <v>126</v>
      </c>
      <c r="BB21" s="3" t="s">
        <v>126</v>
      </c>
      <c r="BC21" s="3" t="s">
        <v>126</v>
      </c>
      <c r="BD21" s="3" t="s">
        <v>126</v>
      </c>
      <c r="BE21" s="3" t="s">
        <v>126</v>
      </c>
      <c r="BF21" s="3" t="s">
        <v>126</v>
      </c>
      <c r="BG21" s="3" t="s">
        <v>126</v>
      </c>
      <c r="BH21" s="3" t="s">
        <v>126</v>
      </c>
      <c r="BI21" s="3" t="s">
        <v>126</v>
      </c>
      <c r="BJ21" s="3" t="s">
        <v>126</v>
      </c>
      <c r="BK21" s="3" t="s">
        <v>126</v>
      </c>
      <c r="BL21" s="3" t="s">
        <v>126</v>
      </c>
      <c r="BM21" s="3" t="s">
        <v>126</v>
      </c>
      <c r="BN21" s="3" t="s">
        <v>126</v>
      </c>
      <c r="BO21" s="3" t="s">
        <v>126</v>
      </c>
      <c r="BP21" s="3" t="s">
        <v>126</v>
      </c>
      <c r="BQ21" s="3">
        <v>5.3</v>
      </c>
      <c r="BR21" s="3">
        <v>5.1</v>
      </c>
      <c r="BS21" s="3">
        <v>6.1</v>
      </c>
      <c r="BU21" s="1"/>
      <c r="BV21" s="11" t="s">
        <v>234</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234</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234</v>
      </c>
      <c r="DS21" s="3" t="s">
        <v>126</v>
      </c>
      <c r="DT21" s="3" t="s">
        <v>126</v>
      </c>
      <c r="DU21" s="3" t="s">
        <v>126</v>
      </c>
      <c r="DV21" s="3" t="s">
        <v>126</v>
      </c>
      <c r="DW21" s="3" t="s">
        <v>126</v>
      </c>
      <c r="DX21" s="3" t="s">
        <v>126</v>
      </c>
      <c r="DY21" s="3" t="s">
        <v>126</v>
      </c>
      <c r="DZ21" s="3" t="s">
        <v>126</v>
      </c>
      <c r="EA21" s="3" t="s">
        <v>126</v>
      </c>
      <c r="EB21" s="3" t="s">
        <v>126</v>
      </c>
      <c r="EC21" s="3" t="s">
        <v>126</v>
      </c>
      <c r="ED21" s="3" t="s">
        <v>126</v>
      </c>
      <c r="EE21" s="3" t="s">
        <v>126</v>
      </c>
      <c r="EF21" s="3" t="s">
        <v>126</v>
      </c>
      <c r="EG21" s="3" t="s">
        <v>126</v>
      </c>
      <c r="EH21" s="3" t="s">
        <v>126</v>
      </c>
      <c r="EI21" s="3" t="s">
        <v>126</v>
      </c>
      <c r="EJ21" s="3" t="s">
        <v>126</v>
      </c>
      <c r="EK21" s="3" t="s">
        <v>126</v>
      </c>
      <c r="EL21" s="3" t="s">
        <v>126</v>
      </c>
      <c r="EM21" s="3" t="s">
        <v>126</v>
      </c>
      <c r="EO21" s="1"/>
      <c r="EP21" s="11" t="s">
        <v>234</v>
      </c>
      <c r="EQ21" s="3" t="s">
        <v>126</v>
      </c>
      <c r="ER21" s="3" t="s">
        <v>126</v>
      </c>
      <c r="ES21" s="3" t="s">
        <v>126</v>
      </c>
      <c r="ET21" s="3" t="s">
        <v>126</v>
      </c>
      <c r="EU21" s="3" t="s">
        <v>126</v>
      </c>
      <c r="EV21" s="3" t="s">
        <v>126</v>
      </c>
      <c r="EW21" s="3" t="s">
        <v>126</v>
      </c>
      <c r="EX21" s="3" t="s">
        <v>126</v>
      </c>
      <c r="EY21" s="3" t="s">
        <v>126</v>
      </c>
      <c r="EZ21" s="3" t="s">
        <v>126</v>
      </c>
      <c r="FA21" s="3" t="s">
        <v>126</v>
      </c>
      <c r="FB21" s="3" t="s">
        <v>126</v>
      </c>
      <c r="FC21" s="3" t="s">
        <v>126</v>
      </c>
      <c r="FD21" s="3" t="s">
        <v>126</v>
      </c>
      <c r="FE21" s="3" t="s">
        <v>126</v>
      </c>
      <c r="FF21" s="3" t="s">
        <v>126</v>
      </c>
      <c r="FG21" s="3" t="s">
        <v>126</v>
      </c>
      <c r="FH21" s="3" t="s">
        <v>126</v>
      </c>
      <c r="FI21" s="3" t="s">
        <v>126</v>
      </c>
      <c r="FJ21" s="3" t="s">
        <v>126</v>
      </c>
      <c r="FK21" s="3" t="s">
        <v>126</v>
      </c>
    </row>
    <row r="22" ht="14.5" spans="1:167">
      <c r="A22" s="1"/>
      <c r="B22" s="11" t="s">
        <v>235</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235</v>
      </c>
      <c r="AA22" s="3">
        <v>0</v>
      </c>
      <c r="AB22" s="3">
        <v>0</v>
      </c>
      <c r="AC22" s="3">
        <v>0</v>
      </c>
      <c r="AD22" s="3">
        <v>0</v>
      </c>
      <c r="AE22" s="3">
        <v>0</v>
      </c>
      <c r="AF22" s="3">
        <v>0</v>
      </c>
      <c r="AG22" s="3">
        <v>0</v>
      </c>
      <c r="AH22" s="3">
        <v>0</v>
      </c>
      <c r="AI22" s="3">
        <v>0</v>
      </c>
      <c r="AJ22" s="3">
        <v>0</v>
      </c>
      <c r="AK22" s="3">
        <v>0</v>
      </c>
      <c r="AL22" s="3">
        <v>0</v>
      </c>
      <c r="AM22" s="3">
        <v>0</v>
      </c>
      <c r="AN22" s="3">
        <v>0</v>
      </c>
      <c r="AO22" s="3">
        <v>0</v>
      </c>
      <c r="AP22" s="3" t="s">
        <v>126</v>
      </c>
      <c r="AQ22" s="3" t="s">
        <v>126</v>
      </c>
      <c r="AR22" s="3" t="s">
        <v>126</v>
      </c>
      <c r="AS22" s="3" t="s">
        <v>126</v>
      </c>
      <c r="AT22" s="3">
        <v>0.7</v>
      </c>
      <c r="AU22" s="3">
        <v>0.7</v>
      </c>
      <c r="AW22" s="1"/>
      <c r="AX22" s="11" t="s">
        <v>235</v>
      </c>
      <c r="AY22" s="3" t="s">
        <v>126</v>
      </c>
      <c r="AZ22" s="3" t="s">
        <v>126</v>
      </c>
      <c r="BA22" s="3" t="s">
        <v>126</v>
      </c>
      <c r="BB22" s="3" t="s">
        <v>126</v>
      </c>
      <c r="BC22" s="3" t="s">
        <v>126</v>
      </c>
      <c r="BD22" s="3" t="s">
        <v>126</v>
      </c>
      <c r="BE22" s="3" t="s">
        <v>126</v>
      </c>
      <c r="BF22" s="3" t="s">
        <v>126</v>
      </c>
      <c r="BG22" s="3" t="s">
        <v>126</v>
      </c>
      <c r="BH22" s="3" t="s">
        <v>126</v>
      </c>
      <c r="BI22" s="3" t="s">
        <v>126</v>
      </c>
      <c r="BJ22" s="3" t="s">
        <v>126</v>
      </c>
      <c r="BK22" s="3" t="s">
        <v>126</v>
      </c>
      <c r="BL22" s="3" t="s">
        <v>126</v>
      </c>
      <c r="BM22" s="3" t="s">
        <v>126</v>
      </c>
      <c r="BN22" s="3">
        <v>0</v>
      </c>
      <c r="BO22" s="3" t="s">
        <v>126</v>
      </c>
      <c r="BP22" s="3" t="s">
        <v>126</v>
      </c>
      <c r="BQ22" s="3">
        <v>1.5</v>
      </c>
      <c r="BR22" s="3">
        <v>0</v>
      </c>
      <c r="BS22" s="3">
        <v>0</v>
      </c>
      <c r="BU22" s="1"/>
      <c r="BV22" s="11" t="s">
        <v>235</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235</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235</v>
      </c>
      <c r="DS22" s="3">
        <v>0</v>
      </c>
      <c r="DT22" s="3">
        <v>0</v>
      </c>
      <c r="DU22" s="3">
        <v>0</v>
      </c>
      <c r="DV22" s="3">
        <v>0</v>
      </c>
      <c r="DW22" s="3">
        <v>0</v>
      </c>
      <c r="DX22" s="3">
        <v>0</v>
      </c>
      <c r="DY22" s="3">
        <v>0</v>
      </c>
      <c r="DZ22" s="3">
        <v>0</v>
      </c>
      <c r="EA22" s="3">
        <v>0</v>
      </c>
      <c r="EB22" s="3">
        <v>0</v>
      </c>
      <c r="EC22" s="3">
        <v>0</v>
      </c>
      <c r="ED22" s="3">
        <v>0</v>
      </c>
      <c r="EE22" s="3">
        <v>0</v>
      </c>
      <c r="EF22" s="3">
        <v>0</v>
      </c>
      <c r="EG22" s="3">
        <v>0</v>
      </c>
      <c r="EH22" s="3" t="s">
        <v>126</v>
      </c>
      <c r="EI22" s="3">
        <v>0</v>
      </c>
      <c r="EJ22" s="3">
        <v>0</v>
      </c>
      <c r="EK22" s="3">
        <v>0</v>
      </c>
      <c r="EL22" s="3">
        <v>0</v>
      </c>
      <c r="EM22" s="3">
        <v>0</v>
      </c>
      <c r="EO22" s="1"/>
      <c r="EP22" s="11" t="s">
        <v>235</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236</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236</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236</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236</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236</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236</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236</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237</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237</v>
      </c>
      <c r="AA24" s="3">
        <v>0.3</v>
      </c>
      <c r="AB24" s="3">
        <v>0.2</v>
      </c>
      <c r="AC24" s="3">
        <v>0.3</v>
      </c>
      <c r="AD24" s="3">
        <v>0.6</v>
      </c>
      <c r="AE24" s="3">
        <v>0.3</v>
      </c>
      <c r="AF24" s="3">
        <v>0.4</v>
      </c>
      <c r="AG24" s="3">
        <v>0.4</v>
      </c>
      <c r="AH24" s="3">
        <v>0.5</v>
      </c>
      <c r="AI24" s="3">
        <v>0.5</v>
      </c>
      <c r="AJ24" s="3">
        <v>0.5</v>
      </c>
      <c r="AK24" s="3">
        <v>0.6</v>
      </c>
      <c r="AL24" s="3">
        <v>0.3</v>
      </c>
      <c r="AM24" s="3">
        <v>0.4</v>
      </c>
      <c r="AN24" s="3">
        <v>0.4</v>
      </c>
      <c r="AO24" s="3">
        <v>0.4</v>
      </c>
      <c r="AP24" s="3">
        <v>0.4</v>
      </c>
      <c r="AQ24" s="3">
        <v>0.4</v>
      </c>
      <c r="AR24" s="3">
        <v>0.4</v>
      </c>
      <c r="AS24" s="3">
        <v>0.4</v>
      </c>
      <c r="AT24" s="3">
        <v>0.5</v>
      </c>
      <c r="AU24" s="3">
        <v>0.4</v>
      </c>
      <c r="AW24" s="1"/>
      <c r="AX24" s="11" t="s">
        <v>237</v>
      </c>
      <c r="AY24" s="3">
        <v>2.5</v>
      </c>
      <c r="AZ24" s="3">
        <v>1.4</v>
      </c>
      <c r="BA24" s="3">
        <v>2.7</v>
      </c>
      <c r="BB24" s="3">
        <v>4.7</v>
      </c>
      <c r="BC24" s="3">
        <v>2.7</v>
      </c>
      <c r="BD24" s="3">
        <v>3</v>
      </c>
      <c r="BE24" s="3">
        <v>3.5</v>
      </c>
      <c r="BF24" s="3">
        <v>4.1</v>
      </c>
      <c r="BG24" s="3">
        <v>3.9</v>
      </c>
      <c r="BH24" s="3">
        <v>4.4</v>
      </c>
      <c r="BI24" s="3">
        <v>5</v>
      </c>
      <c r="BJ24" s="3">
        <v>2.8</v>
      </c>
      <c r="BK24" s="3">
        <v>2.9</v>
      </c>
      <c r="BL24" s="3">
        <v>3</v>
      </c>
      <c r="BM24" s="3">
        <v>3.1</v>
      </c>
      <c r="BN24" s="3">
        <v>2.8</v>
      </c>
      <c r="BO24" s="3">
        <v>2.9</v>
      </c>
      <c r="BP24" s="3">
        <v>2.9</v>
      </c>
      <c r="BQ24" s="3">
        <v>3.2</v>
      </c>
      <c r="BR24" s="3">
        <v>4</v>
      </c>
      <c r="BS24" s="3">
        <v>3.4</v>
      </c>
      <c r="BU24" s="1"/>
      <c r="BV24" s="11" t="s">
        <v>237</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237</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237</v>
      </c>
      <c r="DS24" s="3">
        <v>0.3</v>
      </c>
      <c r="DT24" s="3">
        <v>0.2</v>
      </c>
      <c r="DU24" s="3">
        <v>0.3</v>
      </c>
      <c r="DV24" s="3">
        <v>0.6</v>
      </c>
      <c r="DW24" s="3">
        <v>0.3</v>
      </c>
      <c r="DX24" s="3">
        <v>0.4</v>
      </c>
      <c r="DY24" s="3">
        <v>0.4</v>
      </c>
      <c r="DZ24" s="3">
        <v>0.5</v>
      </c>
      <c r="EA24" s="3">
        <v>0.5</v>
      </c>
      <c r="EB24" s="3">
        <v>0.5</v>
      </c>
      <c r="EC24" s="3">
        <v>0.6</v>
      </c>
      <c r="ED24" s="3">
        <v>0.3</v>
      </c>
      <c r="EE24" s="3">
        <v>0.4</v>
      </c>
      <c r="EF24" s="3">
        <v>0.4</v>
      </c>
      <c r="EG24" s="3">
        <v>0.4</v>
      </c>
      <c r="EH24" s="3">
        <v>0.4</v>
      </c>
      <c r="EI24" s="3">
        <v>0.4</v>
      </c>
      <c r="EJ24" s="3">
        <v>0.4</v>
      </c>
      <c r="EK24" s="3">
        <v>0.4</v>
      </c>
      <c r="EL24" s="3">
        <v>0.5</v>
      </c>
      <c r="EM24" s="3">
        <v>0.4</v>
      </c>
      <c r="EO24" s="1"/>
      <c r="EP24" s="11" t="s">
        <v>237</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238</v>
      </c>
      <c r="C26" s="3"/>
      <c r="D26" s="3"/>
      <c r="E26" s="3"/>
      <c r="F26" s="3"/>
      <c r="G26" s="3"/>
      <c r="H26" s="3"/>
      <c r="I26" s="3"/>
      <c r="J26" s="3"/>
      <c r="K26" s="3"/>
      <c r="L26" s="3"/>
      <c r="M26" s="3"/>
      <c r="N26" s="3"/>
      <c r="O26" s="3"/>
      <c r="P26" s="3"/>
      <c r="Q26" s="3"/>
      <c r="R26" s="3"/>
      <c r="S26" s="3"/>
      <c r="T26" s="3"/>
      <c r="U26" s="3"/>
      <c r="V26" s="3"/>
      <c r="W26" s="3"/>
      <c r="Y26" s="1"/>
      <c r="Z26" s="10" t="s">
        <v>238</v>
      </c>
      <c r="AA26" s="3"/>
      <c r="AB26" s="3"/>
      <c r="AC26" s="3"/>
      <c r="AD26" s="3"/>
      <c r="AE26" s="3"/>
      <c r="AF26" s="3"/>
      <c r="AG26" s="3"/>
      <c r="AH26" s="3"/>
      <c r="AI26" s="3"/>
      <c r="AJ26" s="3"/>
      <c r="AK26" s="3"/>
      <c r="AL26" s="3"/>
      <c r="AM26" s="3"/>
      <c r="AN26" s="3"/>
      <c r="AO26" s="3"/>
      <c r="AP26" s="3"/>
      <c r="AQ26" s="3"/>
      <c r="AR26" s="3"/>
      <c r="AS26" s="3"/>
      <c r="AT26" s="3"/>
      <c r="AU26" s="3"/>
      <c r="AW26" s="1"/>
      <c r="AX26" s="10" t="s">
        <v>238</v>
      </c>
      <c r="AY26" s="3"/>
      <c r="AZ26" s="3"/>
      <c r="BA26" s="3"/>
      <c r="BB26" s="3"/>
      <c r="BC26" s="3"/>
      <c r="BD26" s="3"/>
      <c r="BE26" s="3"/>
      <c r="BF26" s="3"/>
      <c r="BG26" s="3"/>
      <c r="BH26" s="3"/>
      <c r="BI26" s="3"/>
      <c r="BJ26" s="3"/>
      <c r="BK26" s="3"/>
      <c r="BL26" s="3"/>
      <c r="BM26" s="3"/>
      <c r="BN26" s="3"/>
      <c r="BO26" s="3"/>
      <c r="BP26" s="3"/>
      <c r="BQ26" s="3"/>
      <c r="BR26" s="3"/>
      <c r="BS26" s="3"/>
      <c r="BU26" s="1"/>
      <c r="BV26" s="10" t="s">
        <v>238</v>
      </c>
      <c r="BW26" s="3"/>
      <c r="BX26" s="3"/>
      <c r="BY26" s="3"/>
      <c r="BZ26" s="3"/>
      <c r="CA26" s="3"/>
      <c r="CB26" s="3"/>
      <c r="CC26" s="3"/>
      <c r="CD26" s="3"/>
      <c r="CE26" s="3"/>
      <c r="CF26" s="3"/>
      <c r="CG26" s="3"/>
      <c r="CH26" s="3"/>
      <c r="CI26" s="3"/>
      <c r="CJ26" s="3"/>
      <c r="CK26" s="3"/>
      <c r="CL26" s="3"/>
      <c r="CM26" s="3"/>
      <c r="CN26" s="3"/>
      <c r="CO26" s="3"/>
      <c r="CP26" s="3"/>
      <c r="CQ26" s="3"/>
      <c r="CS26" s="1"/>
      <c r="CT26" s="10" t="s">
        <v>238</v>
      </c>
      <c r="CU26" s="3"/>
      <c r="CV26" s="3"/>
      <c r="CW26" s="3"/>
      <c r="CX26" s="3"/>
      <c r="CY26" s="3"/>
      <c r="CZ26" s="3"/>
      <c r="DA26" s="3"/>
      <c r="DB26" s="3"/>
      <c r="DC26" s="3"/>
      <c r="DD26" s="3"/>
      <c r="DE26" s="3"/>
      <c r="DF26" s="3"/>
      <c r="DG26" s="3"/>
      <c r="DH26" s="3"/>
      <c r="DI26" s="3"/>
      <c r="DJ26" s="3"/>
      <c r="DK26" s="3"/>
      <c r="DL26" s="3"/>
      <c r="DM26" s="3"/>
      <c r="DN26" s="3"/>
      <c r="DO26" s="3"/>
      <c r="DQ26" s="1"/>
      <c r="DR26" s="10" t="s">
        <v>238</v>
      </c>
      <c r="DS26" s="3"/>
      <c r="DT26" s="3"/>
      <c r="DU26" s="3"/>
      <c r="DV26" s="3"/>
      <c r="DW26" s="3"/>
      <c r="DX26" s="3"/>
      <c r="DY26" s="3"/>
      <c r="DZ26" s="3"/>
      <c r="EA26" s="3"/>
      <c r="EB26" s="3"/>
      <c r="EC26" s="3"/>
      <c r="ED26" s="3"/>
      <c r="EE26" s="3"/>
      <c r="EF26" s="3"/>
      <c r="EG26" s="3"/>
      <c r="EH26" s="3"/>
      <c r="EI26" s="3"/>
      <c r="EJ26" s="3"/>
      <c r="EK26" s="3"/>
      <c r="EL26" s="3"/>
      <c r="EM26" s="3"/>
      <c r="EO26" s="1"/>
      <c r="EP26" s="10" t="s">
        <v>238</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228</v>
      </c>
      <c r="C27" s="3" t="s">
        <v>126</v>
      </c>
      <c r="D27" s="3" t="s">
        <v>126</v>
      </c>
      <c r="E27" s="3" t="s">
        <v>126</v>
      </c>
      <c r="F27" s="3" t="s">
        <v>126</v>
      </c>
      <c r="G27" s="3" t="s">
        <v>126</v>
      </c>
      <c r="H27" s="3" t="s">
        <v>126</v>
      </c>
      <c r="I27" s="3" t="s">
        <v>126</v>
      </c>
      <c r="J27" s="3" t="s">
        <v>126</v>
      </c>
      <c r="K27" s="3" t="s">
        <v>126</v>
      </c>
      <c r="L27" s="3" t="s">
        <v>126</v>
      </c>
      <c r="M27" s="3" t="s">
        <v>126</v>
      </c>
      <c r="N27" s="3" t="s">
        <v>126</v>
      </c>
      <c r="O27" s="3" t="s">
        <v>126</v>
      </c>
      <c r="P27" s="3" t="s">
        <v>126</v>
      </c>
      <c r="Q27" s="3" t="s">
        <v>126</v>
      </c>
      <c r="R27" s="3" t="s">
        <v>126</v>
      </c>
      <c r="S27" s="3" t="s">
        <v>126</v>
      </c>
      <c r="T27" s="3" t="s">
        <v>126</v>
      </c>
      <c r="U27" s="3" t="s">
        <v>126</v>
      </c>
      <c r="V27" s="3" t="s">
        <v>126</v>
      </c>
      <c r="W27" s="3" t="s">
        <v>126</v>
      </c>
      <c r="Y27" s="1"/>
      <c r="Z27" s="11" t="s">
        <v>228</v>
      </c>
      <c r="AA27" s="3" t="s">
        <v>126</v>
      </c>
      <c r="AB27" s="3" t="s">
        <v>126</v>
      </c>
      <c r="AC27" s="3" t="s">
        <v>126</v>
      </c>
      <c r="AD27" s="3" t="s">
        <v>126</v>
      </c>
      <c r="AE27" s="3" t="s">
        <v>126</v>
      </c>
      <c r="AF27" s="3" t="s">
        <v>126</v>
      </c>
      <c r="AG27" s="3">
        <v>14</v>
      </c>
      <c r="AH27" s="3">
        <v>15.3</v>
      </c>
      <c r="AI27" s="3" t="s">
        <v>126</v>
      </c>
      <c r="AJ27" s="3" t="s">
        <v>126</v>
      </c>
      <c r="AK27" s="3">
        <v>13.6</v>
      </c>
      <c r="AL27" s="3">
        <v>14.2</v>
      </c>
      <c r="AM27" s="3" t="s">
        <v>126</v>
      </c>
      <c r="AN27" s="3" t="s">
        <v>126</v>
      </c>
      <c r="AO27" s="3" t="s">
        <v>126</v>
      </c>
      <c r="AP27" s="3" t="s">
        <v>126</v>
      </c>
      <c r="AQ27" s="3" t="s">
        <v>126</v>
      </c>
      <c r="AR27" s="3" t="s">
        <v>126</v>
      </c>
      <c r="AS27" s="3" t="s">
        <v>126</v>
      </c>
      <c r="AT27" s="3">
        <v>13.9</v>
      </c>
      <c r="AU27" s="3">
        <v>18.7</v>
      </c>
      <c r="AW27" s="1"/>
      <c r="AX27" s="11" t="s">
        <v>228</v>
      </c>
      <c r="AY27" s="3">
        <v>10.9</v>
      </c>
      <c r="AZ27" s="3">
        <v>11.2</v>
      </c>
      <c r="BA27" s="3">
        <v>9.9</v>
      </c>
      <c r="BB27" s="3">
        <v>9</v>
      </c>
      <c r="BC27" s="3">
        <v>7.8</v>
      </c>
      <c r="BD27" s="3">
        <v>8.9</v>
      </c>
      <c r="BE27" s="3">
        <v>9.1</v>
      </c>
      <c r="BF27" s="3">
        <v>9.6</v>
      </c>
      <c r="BG27" s="3">
        <v>10.2</v>
      </c>
      <c r="BH27" s="3">
        <v>9</v>
      </c>
      <c r="BI27" s="3" t="s">
        <v>126</v>
      </c>
      <c r="BJ27" s="3" t="s">
        <v>126</v>
      </c>
      <c r="BK27" s="3">
        <v>11.2</v>
      </c>
      <c r="BL27" s="3" t="s">
        <v>126</v>
      </c>
      <c r="BM27" s="3" t="s">
        <v>126</v>
      </c>
      <c r="BN27" s="3" t="s">
        <v>126</v>
      </c>
      <c r="BO27" s="3">
        <v>14.5</v>
      </c>
      <c r="BP27" s="3">
        <v>12.7</v>
      </c>
      <c r="BQ27" s="3">
        <v>13</v>
      </c>
      <c r="BR27" s="3">
        <v>13.3</v>
      </c>
      <c r="BS27" s="3">
        <v>11.8</v>
      </c>
      <c r="BU27" s="1"/>
      <c r="BV27" s="11" t="s">
        <v>228</v>
      </c>
      <c r="BW27" s="3">
        <v>0</v>
      </c>
      <c r="BX27" s="3">
        <v>0</v>
      </c>
      <c r="BY27" s="3">
        <v>0</v>
      </c>
      <c r="BZ27" s="3">
        <v>0</v>
      </c>
      <c r="CA27" s="3">
        <v>0</v>
      </c>
      <c r="CB27" s="3">
        <v>0</v>
      </c>
      <c r="CC27" s="3">
        <v>0</v>
      </c>
      <c r="CD27" s="3">
        <v>0</v>
      </c>
      <c r="CE27" s="3">
        <v>0</v>
      </c>
      <c r="CF27" s="3">
        <v>0</v>
      </c>
      <c r="CG27" s="3" t="s">
        <v>126</v>
      </c>
      <c r="CH27" s="3" t="s">
        <v>126</v>
      </c>
      <c r="CI27" s="3">
        <v>0</v>
      </c>
      <c r="CJ27" s="3">
        <v>0</v>
      </c>
      <c r="CK27" s="3">
        <v>0</v>
      </c>
      <c r="CL27" s="3">
        <v>0</v>
      </c>
      <c r="CM27" s="3">
        <v>0</v>
      </c>
      <c r="CN27" s="3">
        <v>0</v>
      </c>
      <c r="CO27" s="3">
        <v>0</v>
      </c>
      <c r="CP27" s="3">
        <v>0</v>
      </c>
      <c r="CQ27" s="3">
        <v>0</v>
      </c>
      <c r="CS27" s="1"/>
      <c r="CT27" s="11" t="s">
        <v>228</v>
      </c>
      <c r="CU27" s="3">
        <v>0</v>
      </c>
      <c r="CV27" s="3">
        <v>0</v>
      </c>
      <c r="CW27" s="3">
        <v>0</v>
      </c>
      <c r="CX27" s="3" t="s">
        <v>126</v>
      </c>
      <c r="CY27" s="3" t="s">
        <v>126</v>
      </c>
      <c r="CZ27" s="3" t="s">
        <v>126</v>
      </c>
      <c r="DA27" s="3">
        <v>0</v>
      </c>
      <c r="DB27" s="3" t="s">
        <v>126</v>
      </c>
      <c r="DC27" s="3" t="s">
        <v>126</v>
      </c>
      <c r="DD27" s="3">
        <v>0</v>
      </c>
      <c r="DE27" s="3" t="s">
        <v>126</v>
      </c>
      <c r="DF27" s="3">
        <v>0</v>
      </c>
      <c r="DG27" s="3">
        <v>0</v>
      </c>
      <c r="DH27" s="3">
        <v>0</v>
      </c>
      <c r="DI27" s="3">
        <v>0</v>
      </c>
      <c r="DJ27" s="3">
        <v>0</v>
      </c>
      <c r="DK27" s="3">
        <v>0</v>
      </c>
      <c r="DL27" s="3" t="s">
        <v>126</v>
      </c>
      <c r="DM27" s="3">
        <v>0</v>
      </c>
      <c r="DN27" s="3">
        <v>0</v>
      </c>
      <c r="DO27" s="3">
        <v>0</v>
      </c>
      <c r="DQ27" s="1"/>
      <c r="DR27" s="11" t="s">
        <v>228</v>
      </c>
      <c r="DS27" s="3" t="s">
        <v>126</v>
      </c>
      <c r="DT27" s="3" t="s">
        <v>126</v>
      </c>
      <c r="DU27" s="3" t="s">
        <v>126</v>
      </c>
      <c r="DV27" s="3" t="s">
        <v>126</v>
      </c>
      <c r="DW27" s="3" t="s">
        <v>126</v>
      </c>
      <c r="DX27" s="3" t="s">
        <v>126</v>
      </c>
      <c r="DY27" s="3" t="s">
        <v>126</v>
      </c>
      <c r="DZ27" s="3" t="s">
        <v>126</v>
      </c>
      <c r="EA27" s="3" t="s">
        <v>126</v>
      </c>
      <c r="EB27" s="3" t="s">
        <v>126</v>
      </c>
      <c r="EC27" s="3" t="s">
        <v>126</v>
      </c>
      <c r="ED27" s="3" t="s">
        <v>126</v>
      </c>
      <c r="EE27" s="3" t="s">
        <v>126</v>
      </c>
      <c r="EF27" s="3">
        <v>13.3</v>
      </c>
      <c r="EG27" s="3" t="s">
        <v>126</v>
      </c>
      <c r="EH27" s="3" t="s">
        <v>126</v>
      </c>
      <c r="EI27" s="3" t="s">
        <v>126</v>
      </c>
      <c r="EJ27" s="3" t="s">
        <v>126</v>
      </c>
      <c r="EK27" s="3" t="s">
        <v>126</v>
      </c>
      <c r="EL27" s="3" t="s">
        <v>126</v>
      </c>
      <c r="EM27" s="3" t="s">
        <v>126</v>
      </c>
      <c r="EO27" s="1"/>
      <c r="EP27" s="11" t="s">
        <v>228</v>
      </c>
      <c r="EQ27" s="3" t="s">
        <v>126</v>
      </c>
      <c r="ER27" s="3" t="s">
        <v>126</v>
      </c>
      <c r="ES27" s="3" t="s">
        <v>126</v>
      </c>
      <c r="ET27" s="3" t="s">
        <v>126</v>
      </c>
      <c r="EU27" s="3" t="s">
        <v>126</v>
      </c>
      <c r="EV27" s="3" t="s">
        <v>126</v>
      </c>
      <c r="EW27" s="3" t="s">
        <v>126</v>
      </c>
      <c r="EX27" s="3" t="s">
        <v>126</v>
      </c>
      <c r="EY27" s="3" t="s">
        <v>126</v>
      </c>
      <c r="EZ27" s="3" t="s">
        <v>126</v>
      </c>
      <c r="FA27" s="3" t="s">
        <v>126</v>
      </c>
      <c r="FB27" s="3" t="s">
        <v>126</v>
      </c>
      <c r="FC27" s="3" t="s">
        <v>126</v>
      </c>
      <c r="FD27" s="3" t="s">
        <v>126</v>
      </c>
      <c r="FE27" s="3" t="s">
        <v>126</v>
      </c>
      <c r="FF27" s="3" t="s">
        <v>126</v>
      </c>
      <c r="FG27" s="3" t="s">
        <v>126</v>
      </c>
      <c r="FH27" s="3" t="s">
        <v>126</v>
      </c>
      <c r="FI27" s="3" t="s">
        <v>126</v>
      </c>
      <c r="FJ27" s="3" t="s">
        <v>126</v>
      </c>
      <c r="FK27" s="3" t="s">
        <v>126</v>
      </c>
    </row>
    <row r="28" ht="14.5" spans="1:167">
      <c r="A28" s="1"/>
      <c r="B28" s="11" t="s">
        <v>229</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Y28" s="1"/>
      <c r="Z28" s="11" t="s">
        <v>229</v>
      </c>
      <c r="AA28" s="3" t="s">
        <v>126</v>
      </c>
      <c r="AB28" s="3" t="s">
        <v>126</v>
      </c>
      <c r="AC28" s="3" t="s">
        <v>126</v>
      </c>
      <c r="AD28" s="3" t="s">
        <v>126</v>
      </c>
      <c r="AE28" s="3" t="s">
        <v>126</v>
      </c>
      <c r="AF28" s="3" t="s">
        <v>126</v>
      </c>
      <c r="AG28" s="3" t="s">
        <v>126</v>
      </c>
      <c r="AH28" s="3" t="s">
        <v>126</v>
      </c>
      <c r="AI28" s="3" t="s">
        <v>126</v>
      </c>
      <c r="AJ28" s="3" t="s">
        <v>126</v>
      </c>
      <c r="AK28" s="3" t="s">
        <v>126</v>
      </c>
      <c r="AL28" s="3" t="s">
        <v>126</v>
      </c>
      <c r="AM28" s="3">
        <v>2.3</v>
      </c>
      <c r="AN28" s="3">
        <v>3.2</v>
      </c>
      <c r="AO28" s="3">
        <v>4.1</v>
      </c>
      <c r="AP28" s="3">
        <v>5.4</v>
      </c>
      <c r="AQ28" s="3">
        <v>14.7</v>
      </c>
      <c r="AR28" s="3">
        <v>17.4</v>
      </c>
      <c r="AS28" s="3">
        <v>16.6</v>
      </c>
      <c r="AT28" s="3">
        <v>14</v>
      </c>
      <c r="AU28" s="3">
        <v>20.3</v>
      </c>
      <c r="AW28" s="1"/>
      <c r="AX28" s="11" t="s">
        <v>229</v>
      </c>
      <c r="AY28" s="3">
        <v>5.8</v>
      </c>
      <c r="AZ28" s="3">
        <v>4.4</v>
      </c>
      <c r="BA28" s="3">
        <v>3.2</v>
      </c>
      <c r="BB28" s="3">
        <v>2.7</v>
      </c>
      <c r="BC28" s="3">
        <v>5.9</v>
      </c>
      <c r="BD28" s="3">
        <v>3.7</v>
      </c>
      <c r="BE28" s="3">
        <v>4.5</v>
      </c>
      <c r="BF28" s="3">
        <v>4.5</v>
      </c>
      <c r="BG28" s="3" t="s">
        <v>126</v>
      </c>
      <c r="BH28" s="3" t="s">
        <v>126</v>
      </c>
      <c r="BI28" s="3" t="s">
        <v>126</v>
      </c>
      <c r="BJ28" s="3" t="s">
        <v>126</v>
      </c>
      <c r="BK28" s="3" t="s">
        <v>126</v>
      </c>
      <c r="BL28" s="3" t="s">
        <v>126</v>
      </c>
      <c r="BM28" s="3" t="s">
        <v>126</v>
      </c>
      <c r="BN28" s="3" t="s">
        <v>126</v>
      </c>
      <c r="BO28" s="3" t="s">
        <v>126</v>
      </c>
      <c r="BP28" s="3">
        <v>5.3</v>
      </c>
      <c r="BQ28" s="3">
        <v>5.8</v>
      </c>
      <c r="BR28" s="3">
        <v>8.6</v>
      </c>
      <c r="BS28" s="3">
        <v>12.1</v>
      </c>
      <c r="BU28" s="1"/>
      <c r="BV28" s="11" t="s">
        <v>229</v>
      </c>
      <c r="BW28" s="3">
        <v>0</v>
      </c>
      <c r="BX28" s="3">
        <v>0</v>
      </c>
      <c r="BY28" s="3">
        <v>0</v>
      </c>
      <c r="BZ28" s="3">
        <v>0</v>
      </c>
      <c r="CA28" s="3">
        <v>0</v>
      </c>
      <c r="CB28" s="3">
        <v>0</v>
      </c>
      <c r="CC28" s="3">
        <v>0</v>
      </c>
      <c r="CD28" s="3">
        <v>0</v>
      </c>
      <c r="CE28" s="3">
        <v>0</v>
      </c>
      <c r="CF28" s="3">
        <v>0</v>
      </c>
      <c r="CG28" s="3">
        <v>0</v>
      </c>
      <c r="CH28" s="3">
        <v>0</v>
      </c>
      <c r="CI28" s="3">
        <v>0</v>
      </c>
      <c r="CJ28" s="3">
        <v>0</v>
      </c>
      <c r="CK28" s="3">
        <v>0</v>
      </c>
      <c r="CL28" s="3">
        <v>100</v>
      </c>
      <c r="CM28" s="3" t="s">
        <v>126</v>
      </c>
      <c r="CN28" s="3" t="s">
        <v>126</v>
      </c>
      <c r="CO28" s="3" t="s">
        <v>126</v>
      </c>
      <c r="CP28" s="3" t="s">
        <v>126</v>
      </c>
      <c r="CQ28" s="3" t="s">
        <v>126</v>
      </c>
      <c r="CS28" s="1"/>
      <c r="CT28" s="11" t="s">
        <v>229</v>
      </c>
      <c r="CU28" s="3">
        <v>0</v>
      </c>
      <c r="CV28" s="3">
        <v>0</v>
      </c>
      <c r="CW28" s="3">
        <v>0</v>
      </c>
      <c r="CX28" s="3">
        <v>0</v>
      </c>
      <c r="CY28" s="3">
        <v>0</v>
      </c>
      <c r="CZ28" s="3">
        <v>0</v>
      </c>
      <c r="DA28" s="3">
        <v>0</v>
      </c>
      <c r="DB28" s="3">
        <v>1.3</v>
      </c>
      <c r="DC28" s="3">
        <v>0</v>
      </c>
      <c r="DD28" s="3">
        <v>0</v>
      </c>
      <c r="DE28" s="3">
        <v>0</v>
      </c>
      <c r="DF28" s="3">
        <v>0</v>
      </c>
      <c r="DG28" s="3">
        <v>0</v>
      </c>
      <c r="DH28" s="3">
        <v>0</v>
      </c>
      <c r="DI28" s="3">
        <v>0</v>
      </c>
      <c r="DJ28" s="3">
        <v>0</v>
      </c>
      <c r="DK28" s="3">
        <v>0</v>
      </c>
      <c r="DL28" s="3" t="s">
        <v>126</v>
      </c>
      <c r="DM28" s="3">
        <v>0</v>
      </c>
      <c r="DN28" s="3">
        <v>0</v>
      </c>
      <c r="DO28" s="3">
        <v>0</v>
      </c>
      <c r="DQ28" s="1"/>
      <c r="DR28" s="11" t="s">
        <v>229</v>
      </c>
      <c r="DS28" s="3" t="s">
        <v>126</v>
      </c>
      <c r="DT28" s="3" t="s">
        <v>126</v>
      </c>
      <c r="DU28" s="3" t="s">
        <v>126</v>
      </c>
      <c r="DV28" s="3" t="s">
        <v>126</v>
      </c>
      <c r="DW28" s="3" t="s">
        <v>126</v>
      </c>
      <c r="DX28" s="3" t="s">
        <v>126</v>
      </c>
      <c r="DY28" s="3" t="s">
        <v>126</v>
      </c>
      <c r="DZ28" s="3" t="s">
        <v>126</v>
      </c>
      <c r="EA28" s="3" t="s">
        <v>126</v>
      </c>
      <c r="EB28" s="3" t="s">
        <v>126</v>
      </c>
      <c r="EC28" s="3" t="s">
        <v>126</v>
      </c>
      <c r="ED28" s="3" t="s">
        <v>126</v>
      </c>
      <c r="EE28" s="3" t="s">
        <v>126</v>
      </c>
      <c r="EF28" s="3" t="s">
        <v>126</v>
      </c>
      <c r="EG28" s="3" t="s">
        <v>126</v>
      </c>
      <c r="EH28" s="3" t="s">
        <v>126</v>
      </c>
      <c r="EI28" s="3" t="s">
        <v>126</v>
      </c>
      <c r="EJ28" s="3" t="s">
        <v>126</v>
      </c>
      <c r="EK28" s="3" t="s">
        <v>126</v>
      </c>
      <c r="EL28" s="3" t="s">
        <v>126</v>
      </c>
      <c r="EM28" s="3" t="s">
        <v>126</v>
      </c>
      <c r="EO28" s="1"/>
      <c r="EP28" s="11" t="s">
        <v>229</v>
      </c>
      <c r="EQ28" s="3" t="s">
        <v>126</v>
      </c>
      <c r="ER28" s="3" t="s">
        <v>126</v>
      </c>
      <c r="ES28" s="3" t="s">
        <v>126</v>
      </c>
      <c r="ET28" s="3" t="s">
        <v>126</v>
      </c>
      <c r="EU28" s="3" t="s">
        <v>126</v>
      </c>
      <c r="EV28" s="3" t="s">
        <v>126</v>
      </c>
      <c r="EW28" s="3" t="s">
        <v>126</v>
      </c>
      <c r="EX28" s="3" t="s">
        <v>126</v>
      </c>
      <c r="EY28" s="3" t="s">
        <v>126</v>
      </c>
      <c r="EZ28" s="3" t="s">
        <v>126</v>
      </c>
      <c r="FA28" s="3" t="s">
        <v>126</v>
      </c>
      <c r="FB28" s="3" t="s">
        <v>126</v>
      </c>
      <c r="FC28" s="3" t="s">
        <v>126</v>
      </c>
      <c r="FD28" s="3" t="s">
        <v>126</v>
      </c>
      <c r="FE28" s="3" t="s">
        <v>126</v>
      </c>
      <c r="FF28" s="3" t="s">
        <v>126</v>
      </c>
      <c r="FG28" s="3" t="s">
        <v>126</v>
      </c>
      <c r="FH28" s="3" t="s">
        <v>126</v>
      </c>
      <c r="FI28" s="3" t="s">
        <v>126</v>
      </c>
      <c r="FJ28" s="3" t="s">
        <v>126</v>
      </c>
      <c r="FK28" s="3" t="s">
        <v>126</v>
      </c>
    </row>
    <row r="29" ht="14.5" spans="1:167">
      <c r="A29" s="1"/>
      <c r="B29" s="11" t="s">
        <v>230</v>
      </c>
      <c r="C29" s="3">
        <v>0</v>
      </c>
      <c r="D29" s="3">
        <v>0</v>
      </c>
      <c r="E29" s="3">
        <v>0</v>
      </c>
      <c r="F29" s="3">
        <v>0</v>
      </c>
      <c r="G29" s="3">
        <v>0</v>
      </c>
      <c r="H29" s="3">
        <v>0</v>
      </c>
      <c r="I29" s="3">
        <v>0</v>
      </c>
      <c r="J29" s="3">
        <v>0</v>
      </c>
      <c r="K29" s="3" t="s">
        <v>126</v>
      </c>
      <c r="L29" s="3" t="s">
        <v>126</v>
      </c>
      <c r="M29" s="3" t="s">
        <v>126</v>
      </c>
      <c r="N29" s="3" t="s">
        <v>126</v>
      </c>
      <c r="O29" s="3" t="s">
        <v>126</v>
      </c>
      <c r="P29" s="3" t="s">
        <v>126</v>
      </c>
      <c r="Q29" s="3" t="s">
        <v>126</v>
      </c>
      <c r="R29" s="3" t="s">
        <v>126</v>
      </c>
      <c r="S29" s="3" t="s">
        <v>126</v>
      </c>
      <c r="T29" s="3" t="s">
        <v>126</v>
      </c>
      <c r="U29" s="3" t="s">
        <v>126</v>
      </c>
      <c r="V29" s="3" t="s">
        <v>126</v>
      </c>
      <c r="W29" s="3" t="s">
        <v>126</v>
      </c>
      <c r="Y29" s="1"/>
      <c r="Z29" s="11" t="s">
        <v>230</v>
      </c>
      <c r="AA29" s="3" t="s">
        <v>126</v>
      </c>
      <c r="AB29" s="3">
        <v>0</v>
      </c>
      <c r="AC29" s="3">
        <v>0</v>
      </c>
      <c r="AD29" s="3">
        <v>0</v>
      </c>
      <c r="AE29" s="3">
        <v>0</v>
      </c>
      <c r="AF29" s="3">
        <v>0</v>
      </c>
      <c r="AG29" s="3" t="s">
        <v>126</v>
      </c>
      <c r="AH29" s="3" t="s">
        <v>126</v>
      </c>
      <c r="AI29" s="3" t="s">
        <v>126</v>
      </c>
      <c r="AJ29" s="3" t="s">
        <v>126</v>
      </c>
      <c r="AK29" s="3" t="s">
        <v>126</v>
      </c>
      <c r="AL29" s="3" t="s">
        <v>126</v>
      </c>
      <c r="AM29" s="3" t="s">
        <v>126</v>
      </c>
      <c r="AN29" s="3" t="s">
        <v>126</v>
      </c>
      <c r="AO29" s="3" t="s">
        <v>126</v>
      </c>
      <c r="AP29" s="3" t="s">
        <v>126</v>
      </c>
      <c r="AQ29" s="3" t="s">
        <v>126</v>
      </c>
      <c r="AR29" s="3" t="s">
        <v>126</v>
      </c>
      <c r="AS29" s="3" t="s">
        <v>126</v>
      </c>
      <c r="AT29" s="3">
        <v>0.7</v>
      </c>
      <c r="AU29" s="3">
        <v>1</v>
      </c>
      <c r="AW29" s="1"/>
      <c r="AX29" s="11" t="s">
        <v>230</v>
      </c>
      <c r="AY29" s="3" t="s">
        <v>126</v>
      </c>
      <c r="AZ29" s="3">
        <v>0</v>
      </c>
      <c r="BA29" s="3">
        <v>0</v>
      </c>
      <c r="BB29" s="3" t="s">
        <v>126</v>
      </c>
      <c r="BC29" s="3" t="s">
        <v>126</v>
      </c>
      <c r="BD29" s="3" t="s">
        <v>126</v>
      </c>
      <c r="BE29" s="3" t="s">
        <v>126</v>
      </c>
      <c r="BF29" s="3" t="s">
        <v>126</v>
      </c>
      <c r="BG29" s="3" t="s">
        <v>126</v>
      </c>
      <c r="BH29" s="3" t="s">
        <v>126</v>
      </c>
      <c r="BI29" s="3" t="s">
        <v>126</v>
      </c>
      <c r="BJ29" s="3" t="s">
        <v>126</v>
      </c>
      <c r="BK29" s="3" t="s">
        <v>126</v>
      </c>
      <c r="BL29" s="3" t="s">
        <v>126</v>
      </c>
      <c r="BM29" s="3" t="s">
        <v>126</v>
      </c>
      <c r="BN29" s="3" t="s">
        <v>126</v>
      </c>
      <c r="BO29" s="3" t="s">
        <v>126</v>
      </c>
      <c r="BP29" s="3" t="s">
        <v>126</v>
      </c>
      <c r="BQ29" s="3">
        <v>0.5</v>
      </c>
      <c r="BR29" s="3">
        <v>0.7</v>
      </c>
      <c r="BS29" s="3">
        <v>0.7</v>
      </c>
      <c r="BU29" s="1"/>
      <c r="BV29" s="11" t="s">
        <v>230</v>
      </c>
      <c r="BW29" s="3">
        <v>0</v>
      </c>
      <c r="BX29" s="3">
        <v>0</v>
      </c>
      <c r="BY29" s="3">
        <v>0</v>
      </c>
      <c r="BZ29" s="3">
        <v>0</v>
      </c>
      <c r="CA29" s="3" t="s">
        <v>126</v>
      </c>
      <c r="CB29" s="3">
        <v>0</v>
      </c>
      <c r="CC29" s="3">
        <v>0</v>
      </c>
      <c r="CD29" s="3">
        <v>0</v>
      </c>
      <c r="CE29" s="3">
        <v>0</v>
      </c>
      <c r="CF29" s="3">
        <v>0</v>
      </c>
      <c r="CG29" s="3">
        <v>0</v>
      </c>
      <c r="CH29" s="3">
        <v>0</v>
      </c>
      <c r="CI29" s="3">
        <v>0</v>
      </c>
      <c r="CJ29" s="3">
        <v>0</v>
      </c>
      <c r="CK29" s="3">
        <v>0</v>
      </c>
      <c r="CL29" s="3">
        <v>0</v>
      </c>
      <c r="CM29" s="3">
        <v>0</v>
      </c>
      <c r="CN29" s="3">
        <v>0</v>
      </c>
      <c r="CO29" s="3">
        <v>0</v>
      </c>
      <c r="CP29" s="3">
        <v>0</v>
      </c>
      <c r="CQ29" s="3">
        <v>0</v>
      </c>
      <c r="CS29" s="1"/>
      <c r="CT29" s="11" t="s">
        <v>230</v>
      </c>
      <c r="CU29" s="3">
        <v>0</v>
      </c>
      <c r="CV29" s="3">
        <v>0</v>
      </c>
      <c r="CW29" s="3">
        <v>100</v>
      </c>
      <c r="CX29" s="3">
        <v>0</v>
      </c>
      <c r="CY29" s="3">
        <v>0</v>
      </c>
      <c r="CZ29" s="3">
        <v>0</v>
      </c>
      <c r="DA29" s="3">
        <v>0</v>
      </c>
      <c r="DB29" s="3">
        <v>0</v>
      </c>
      <c r="DC29" s="3">
        <v>0</v>
      </c>
      <c r="DD29" s="3">
        <v>0</v>
      </c>
      <c r="DE29" s="3">
        <v>0</v>
      </c>
      <c r="DF29" s="3">
        <v>0</v>
      </c>
      <c r="DG29" s="3">
        <v>0</v>
      </c>
      <c r="DH29" s="3">
        <v>0</v>
      </c>
      <c r="DI29" s="3">
        <v>0</v>
      </c>
      <c r="DJ29" s="3">
        <v>0</v>
      </c>
      <c r="DK29" s="3">
        <v>0</v>
      </c>
      <c r="DL29" s="3" t="s">
        <v>126</v>
      </c>
      <c r="DM29" s="3">
        <v>0</v>
      </c>
      <c r="DN29" s="3">
        <v>0</v>
      </c>
      <c r="DO29" s="3">
        <v>0</v>
      </c>
      <c r="DQ29" s="1"/>
      <c r="DR29" s="11" t="s">
        <v>230</v>
      </c>
      <c r="DS29" s="3">
        <v>0</v>
      </c>
      <c r="DT29" s="3">
        <v>0</v>
      </c>
      <c r="DU29" s="3">
        <v>0</v>
      </c>
      <c r="DV29" s="3">
        <v>0</v>
      </c>
      <c r="DW29" s="3">
        <v>0</v>
      </c>
      <c r="DX29" s="3">
        <v>0</v>
      </c>
      <c r="DY29" s="3">
        <v>0</v>
      </c>
      <c r="DZ29" s="3">
        <v>0</v>
      </c>
      <c r="EA29" s="3">
        <v>0</v>
      </c>
      <c r="EB29" s="3" t="s">
        <v>126</v>
      </c>
      <c r="EC29" s="3" t="s">
        <v>126</v>
      </c>
      <c r="ED29" s="3" t="s">
        <v>126</v>
      </c>
      <c r="EE29" s="3" t="s">
        <v>126</v>
      </c>
      <c r="EF29" s="3" t="s">
        <v>126</v>
      </c>
      <c r="EG29" s="3" t="s">
        <v>126</v>
      </c>
      <c r="EH29" s="3" t="s">
        <v>126</v>
      </c>
      <c r="EI29" s="3" t="s">
        <v>126</v>
      </c>
      <c r="EJ29" s="3" t="s">
        <v>126</v>
      </c>
      <c r="EK29" s="3" t="s">
        <v>126</v>
      </c>
      <c r="EL29" s="3" t="s">
        <v>126</v>
      </c>
      <c r="EM29" s="3" t="s">
        <v>126</v>
      </c>
      <c r="EO29" s="1"/>
      <c r="EP29" s="11" t="s">
        <v>230</v>
      </c>
      <c r="EQ29" s="3" t="s">
        <v>126</v>
      </c>
      <c r="ER29" s="3" t="s">
        <v>126</v>
      </c>
      <c r="ES29" s="3" t="s">
        <v>126</v>
      </c>
      <c r="ET29" s="3" t="s">
        <v>126</v>
      </c>
      <c r="EU29" s="3">
        <v>0</v>
      </c>
      <c r="EV29" s="3" t="s">
        <v>126</v>
      </c>
      <c r="EW29" s="3" t="s">
        <v>126</v>
      </c>
      <c r="EX29" s="3" t="s">
        <v>126</v>
      </c>
      <c r="EY29" s="3" t="s">
        <v>126</v>
      </c>
      <c r="EZ29" s="3" t="s">
        <v>126</v>
      </c>
      <c r="FA29" s="3" t="s">
        <v>126</v>
      </c>
      <c r="FB29" s="3" t="s">
        <v>126</v>
      </c>
      <c r="FC29" s="3" t="s">
        <v>126</v>
      </c>
      <c r="FD29" s="3">
        <v>0.3</v>
      </c>
      <c r="FE29" s="3" t="s">
        <v>126</v>
      </c>
      <c r="FF29" s="3" t="s">
        <v>126</v>
      </c>
      <c r="FG29" s="3" t="s">
        <v>126</v>
      </c>
      <c r="FH29" s="3" t="s">
        <v>126</v>
      </c>
      <c r="FI29" s="3" t="s">
        <v>126</v>
      </c>
      <c r="FJ29" s="3" t="s">
        <v>126</v>
      </c>
      <c r="FK29" s="3" t="s">
        <v>126</v>
      </c>
    </row>
    <row r="30" ht="14.5" spans="1:167">
      <c r="A30" s="1"/>
      <c r="B30" s="11" t="s">
        <v>231</v>
      </c>
      <c r="C30" s="3" t="s">
        <v>126</v>
      </c>
      <c r="D30" s="3" t="s">
        <v>126</v>
      </c>
      <c r="E30" s="3" t="s">
        <v>126</v>
      </c>
      <c r="F30" s="3" t="s">
        <v>126</v>
      </c>
      <c r="G30" s="3" t="s">
        <v>126</v>
      </c>
      <c r="H30" s="3" t="s">
        <v>126</v>
      </c>
      <c r="I30" s="3" t="s">
        <v>126</v>
      </c>
      <c r="J30" s="3" t="s">
        <v>126</v>
      </c>
      <c r="K30" s="3" t="s">
        <v>126</v>
      </c>
      <c r="L30" s="3" t="s">
        <v>126</v>
      </c>
      <c r="M30" s="3" t="s">
        <v>126</v>
      </c>
      <c r="N30" s="3" t="s">
        <v>126</v>
      </c>
      <c r="O30" s="3" t="s">
        <v>126</v>
      </c>
      <c r="P30" s="3" t="s">
        <v>126</v>
      </c>
      <c r="Q30" s="3" t="s">
        <v>126</v>
      </c>
      <c r="R30" s="3" t="s">
        <v>126</v>
      </c>
      <c r="S30" s="3" t="s">
        <v>126</v>
      </c>
      <c r="T30" s="3" t="s">
        <v>126</v>
      </c>
      <c r="U30" s="3" t="s">
        <v>126</v>
      </c>
      <c r="V30" s="3">
        <v>0</v>
      </c>
      <c r="W30" s="3">
        <v>0</v>
      </c>
      <c r="Y30" s="1"/>
      <c r="Z30" s="11" t="s">
        <v>231</v>
      </c>
      <c r="AA30" s="3" t="s">
        <v>126</v>
      </c>
      <c r="AB30" s="3" t="s">
        <v>126</v>
      </c>
      <c r="AC30" s="3" t="s">
        <v>126</v>
      </c>
      <c r="AD30" s="3" t="s">
        <v>126</v>
      </c>
      <c r="AE30" s="3" t="s">
        <v>126</v>
      </c>
      <c r="AF30" s="3" t="s">
        <v>126</v>
      </c>
      <c r="AG30" s="3" t="s">
        <v>126</v>
      </c>
      <c r="AH30" s="3" t="s">
        <v>126</v>
      </c>
      <c r="AI30" s="3" t="s">
        <v>126</v>
      </c>
      <c r="AJ30" s="3" t="s">
        <v>126</v>
      </c>
      <c r="AK30" s="3" t="s">
        <v>126</v>
      </c>
      <c r="AL30" s="3" t="s">
        <v>126</v>
      </c>
      <c r="AM30" s="3" t="s">
        <v>126</v>
      </c>
      <c r="AN30" s="3" t="s">
        <v>126</v>
      </c>
      <c r="AO30" s="3" t="s">
        <v>126</v>
      </c>
      <c r="AP30" s="3">
        <v>0</v>
      </c>
      <c r="AQ30" s="3">
        <v>0</v>
      </c>
      <c r="AR30" s="3">
        <v>0</v>
      </c>
      <c r="AS30" s="3">
        <v>0</v>
      </c>
      <c r="AT30" s="3">
        <v>0</v>
      </c>
      <c r="AU30" s="3">
        <v>0</v>
      </c>
      <c r="AW30" s="1"/>
      <c r="AX30" s="11" t="s">
        <v>231</v>
      </c>
      <c r="AY30" s="3" t="s">
        <v>126</v>
      </c>
      <c r="AZ30" s="3" t="s">
        <v>126</v>
      </c>
      <c r="BA30" s="3" t="s">
        <v>126</v>
      </c>
      <c r="BB30" s="3" t="s">
        <v>126</v>
      </c>
      <c r="BC30" s="3" t="s">
        <v>126</v>
      </c>
      <c r="BD30" s="3" t="s">
        <v>126</v>
      </c>
      <c r="BE30" s="3" t="s">
        <v>126</v>
      </c>
      <c r="BF30" s="3" t="s">
        <v>126</v>
      </c>
      <c r="BG30" s="3" t="s">
        <v>126</v>
      </c>
      <c r="BH30" s="3" t="s">
        <v>126</v>
      </c>
      <c r="BI30" s="3" t="s">
        <v>126</v>
      </c>
      <c r="BJ30" s="3" t="s">
        <v>126</v>
      </c>
      <c r="BK30" s="3" t="s">
        <v>126</v>
      </c>
      <c r="BL30" s="3" t="s">
        <v>126</v>
      </c>
      <c r="BM30" s="3" t="s">
        <v>126</v>
      </c>
      <c r="BN30" s="3">
        <v>0</v>
      </c>
      <c r="BO30" s="3">
        <v>0</v>
      </c>
      <c r="BP30" s="3">
        <v>0</v>
      </c>
      <c r="BQ30" s="3">
        <v>0.1</v>
      </c>
      <c r="BR30" s="3">
        <v>0.1</v>
      </c>
      <c r="BS30" s="3">
        <v>0.1</v>
      </c>
      <c r="BU30" s="1"/>
      <c r="BV30" s="11" t="s">
        <v>231</v>
      </c>
      <c r="BW30" s="3">
        <v>0</v>
      </c>
      <c r="BX30" s="3">
        <v>0</v>
      </c>
      <c r="BY30" s="3">
        <v>0</v>
      </c>
      <c r="BZ30" s="3">
        <v>0</v>
      </c>
      <c r="CA30" s="3">
        <v>0</v>
      </c>
      <c r="CB30" s="3">
        <v>0</v>
      </c>
      <c r="CC30" s="3">
        <v>0</v>
      </c>
      <c r="CD30" s="3">
        <v>0</v>
      </c>
      <c r="CE30" s="3">
        <v>0</v>
      </c>
      <c r="CF30" s="3">
        <v>0</v>
      </c>
      <c r="CG30" s="3">
        <v>0</v>
      </c>
      <c r="CH30" s="3">
        <v>0</v>
      </c>
      <c r="CI30" s="3">
        <v>0</v>
      </c>
      <c r="CJ30" s="3">
        <v>0</v>
      </c>
      <c r="CK30" s="3">
        <v>0</v>
      </c>
      <c r="CL30" s="3">
        <v>0</v>
      </c>
      <c r="CM30" s="3">
        <v>0</v>
      </c>
      <c r="CN30" s="3">
        <v>0</v>
      </c>
      <c r="CO30" s="3">
        <v>0</v>
      </c>
      <c r="CP30" s="3">
        <v>0</v>
      </c>
      <c r="CQ30" s="3">
        <v>0</v>
      </c>
      <c r="CS30" s="1"/>
      <c r="CT30" s="11" t="s">
        <v>231</v>
      </c>
      <c r="CU30" s="3">
        <v>0</v>
      </c>
      <c r="CV30" s="3">
        <v>0</v>
      </c>
      <c r="CW30" s="3">
        <v>0</v>
      </c>
      <c r="CX30" s="3">
        <v>0</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231</v>
      </c>
      <c r="DS30" s="3">
        <v>0</v>
      </c>
      <c r="DT30" s="3">
        <v>0</v>
      </c>
      <c r="DU30" s="3">
        <v>0</v>
      </c>
      <c r="DV30" s="3">
        <v>0</v>
      </c>
      <c r="DW30" s="3">
        <v>0</v>
      </c>
      <c r="DX30" s="3">
        <v>0</v>
      </c>
      <c r="DY30" s="3">
        <v>0</v>
      </c>
      <c r="DZ30" s="3">
        <v>0</v>
      </c>
      <c r="EA30" s="3">
        <v>0</v>
      </c>
      <c r="EB30" s="3" t="s">
        <v>126</v>
      </c>
      <c r="EC30" s="3" t="s">
        <v>126</v>
      </c>
      <c r="ED30" s="3">
        <v>0</v>
      </c>
      <c r="EE30" s="3" t="s">
        <v>126</v>
      </c>
      <c r="EF30" s="3" t="s">
        <v>126</v>
      </c>
      <c r="EG30" s="3">
        <v>0</v>
      </c>
      <c r="EH30" s="3">
        <v>0</v>
      </c>
      <c r="EI30" s="3">
        <v>0</v>
      </c>
      <c r="EJ30" s="3">
        <v>0</v>
      </c>
      <c r="EK30" s="3">
        <v>0</v>
      </c>
      <c r="EL30" s="3">
        <v>0</v>
      </c>
      <c r="EM30" s="3">
        <v>0</v>
      </c>
      <c r="EO30" s="1"/>
      <c r="EP30" s="11" t="s">
        <v>231</v>
      </c>
      <c r="EQ30" s="3">
        <v>0</v>
      </c>
      <c r="ER30" s="3">
        <v>0</v>
      </c>
      <c r="ES30" s="3">
        <v>0</v>
      </c>
      <c r="ET30" s="3">
        <v>0</v>
      </c>
      <c r="EU30" s="3">
        <v>0</v>
      </c>
      <c r="EV30" s="3">
        <v>0</v>
      </c>
      <c r="EW30" s="3">
        <v>0</v>
      </c>
      <c r="EX30" s="3">
        <v>0</v>
      </c>
      <c r="EY30" s="3">
        <v>0</v>
      </c>
      <c r="EZ30" s="3">
        <v>0</v>
      </c>
      <c r="FA30" s="3">
        <v>0</v>
      </c>
      <c r="FB30" s="3">
        <v>0</v>
      </c>
      <c r="FC30" s="3">
        <v>0</v>
      </c>
      <c r="FD30" s="3">
        <v>0</v>
      </c>
      <c r="FE30" s="3">
        <v>0</v>
      </c>
      <c r="FF30" s="3">
        <v>0</v>
      </c>
      <c r="FG30" s="3">
        <v>0</v>
      </c>
      <c r="FH30" s="3">
        <v>0</v>
      </c>
      <c r="FI30" s="3">
        <v>0</v>
      </c>
      <c r="FJ30" s="3">
        <v>0</v>
      </c>
      <c r="FK30" s="3">
        <v>0</v>
      </c>
    </row>
    <row r="31" ht="14.5" spans="1:167">
      <c r="A31" s="1"/>
      <c r="B31" s="11" t="s">
        <v>232</v>
      </c>
      <c r="C31" s="3">
        <v>0</v>
      </c>
      <c r="D31" s="3">
        <v>0</v>
      </c>
      <c r="E31" s="3">
        <v>0</v>
      </c>
      <c r="F31" s="3">
        <v>0</v>
      </c>
      <c r="G31" s="3">
        <v>0</v>
      </c>
      <c r="H31" s="3">
        <v>0</v>
      </c>
      <c r="I31" s="3">
        <v>0</v>
      </c>
      <c r="J31" s="3">
        <v>0</v>
      </c>
      <c r="K31" s="3">
        <v>0</v>
      </c>
      <c r="L31" s="3">
        <v>0</v>
      </c>
      <c r="M31" s="3">
        <v>0</v>
      </c>
      <c r="N31" s="3">
        <v>0</v>
      </c>
      <c r="O31" s="3" t="s">
        <v>126</v>
      </c>
      <c r="P31" s="3" t="s">
        <v>126</v>
      </c>
      <c r="Q31" s="3" t="s">
        <v>126</v>
      </c>
      <c r="R31" s="3" t="s">
        <v>126</v>
      </c>
      <c r="S31" s="3" t="s">
        <v>126</v>
      </c>
      <c r="T31" s="3" t="s">
        <v>126</v>
      </c>
      <c r="U31" s="3" t="s">
        <v>126</v>
      </c>
      <c r="V31" s="3" t="s">
        <v>126</v>
      </c>
      <c r="W31" s="3" t="s">
        <v>126</v>
      </c>
      <c r="Y31" s="1"/>
      <c r="Z31" s="11" t="s">
        <v>232</v>
      </c>
      <c r="AA31" s="3" t="s">
        <v>126</v>
      </c>
      <c r="AB31" s="3" t="s">
        <v>126</v>
      </c>
      <c r="AC31" s="3" t="s">
        <v>126</v>
      </c>
      <c r="AD31" s="3" t="s">
        <v>126</v>
      </c>
      <c r="AE31" s="3" t="s">
        <v>126</v>
      </c>
      <c r="AF31" s="3" t="s">
        <v>126</v>
      </c>
      <c r="AG31" s="3" t="s">
        <v>126</v>
      </c>
      <c r="AH31" s="3" t="s">
        <v>126</v>
      </c>
      <c r="AI31" s="3" t="s">
        <v>126</v>
      </c>
      <c r="AJ31" s="3" t="s">
        <v>126</v>
      </c>
      <c r="AK31" s="3" t="s">
        <v>126</v>
      </c>
      <c r="AL31" s="3" t="s">
        <v>126</v>
      </c>
      <c r="AM31" s="3" t="s">
        <v>126</v>
      </c>
      <c r="AN31" s="3" t="s">
        <v>126</v>
      </c>
      <c r="AO31" s="3" t="s">
        <v>126</v>
      </c>
      <c r="AP31" s="3" t="s">
        <v>126</v>
      </c>
      <c r="AQ31" s="3" t="s">
        <v>126</v>
      </c>
      <c r="AR31" s="3" t="s">
        <v>126</v>
      </c>
      <c r="AS31" s="3">
        <v>43.1</v>
      </c>
      <c r="AT31" s="3">
        <v>46.1</v>
      </c>
      <c r="AU31" s="3">
        <v>28.2</v>
      </c>
      <c r="AW31" s="1"/>
      <c r="AX31" s="11" t="s">
        <v>232</v>
      </c>
      <c r="AY31" s="3" t="s">
        <v>126</v>
      </c>
      <c r="AZ31" s="3" t="s">
        <v>126</v>
      </c>
      <c r="BA31" s="3" t="s">
        <v>126</v>
      </c>
      <c r="BB31" s="3" t="s">
        <v>126</v>
      </c>
      <c r="BC31" s="3" t="s">
        <v>126</v>
      </c>
      <c r="BD31" s="3" t="s">
        <v>126</v>
      </c>
      <c r="BE31" s="3" t="s">
        <v>126</v>
      </c>
      <c r="BF31" s="3" t="s">
        <v>126</v>
      </c>
      <c r="BG31" s="3" t="s">
        <v>126</v>
      </c>
      <c r="BH31" s="3" t="s">
        <v>126</v>
      </c>
      <c r="BI31" s="3" t="s">
        <v>126</v>
      </c>
      <c r="BJ31" s="3" t="s">
        <v>126</v>
      </c>
      <c r="BK31" s="3" t="s">
        <v>126</v>
      </c>
      <c r="BL31" s="3">
        <v>49.4</v>
      </c>
      <c r="BM31" s="3" t="s">
        <v>126</v>
      </c>
      <c r="BN31" s="3" t="s">
        <v>126</v>
      </c>
      <c r="BO31" s="3" t="s">
        <v>126</v>
      </c>
      <c r="BP31" s="3">
        <v>32.8</v>
      </c>
      <c r="BQ31" s="3">
        <v>32.3</v>
      </c>
      <c r="BR31" s="3">
        <v>39.5</v>
      </c>
      <c r="BS31" s="3">
        <v>35</v>
      </c>
      <c r="BU31" s="1"/>
      <c r="BV31" s="11" t="s">
        <v>232</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232</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232</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232</v>
      </c>
      <c r="EQ31" s="3" t="s">
        <v>126</v>
      </c>
      <c r="ER31" s="3" t="s">
        <v>126</v>
      </c>
      <c r="ES31" s="3" t="s">
        <v>126</v>
      </c>
      <c r="ET31" s="3" t="s">
        <v>126</v>
      </c>
      <c r="EU31" s="3" t="s">
        <v>126</v>
      </c>
      <c r="EV31" s="3" t="s">
        <v>126</v>
      </c>
      <c r="EW31" s="3" t="s">
        <v>126</v>
      </c>
      <c r="EX31" s="3" t="s">
        <v>126</v>
      </c>
      <c r="EY31" s="3" t="s">
        <v>126</v>
      </c>
      <c r="EZ31" s="3" t="s">
        <v>126</v>
      </c>
      <c r="FA31" s="3" t="s">
        <v>126</v>
      </c>
      <c r="FB31" s="3" t="s">
        <v>126</v>
      </c>
      <c r="FC31" s="3" t="s">
        <v>126</v>
      </c>
      <c r="FD31" s="3" t="s">
        <v>126</v>
      </c>
      <c r="FE31" s="3" t="s">
        <v>126</v>
      </c>
      <c r="FF31" s="3" t="s">
        <v>126</v>
      </c>
      <c r="FG31" s="3" t="s">
        <v>126</v>
      </c>
      <c r="FH31" s="3" t="s">
        <v>126</v>
      </c>
      <c r="FI31" s="3" t="s">
        <v>126</v>
      </c>
      <c r="FJ31" s="3" t="s">
        <v>126</v>
      </c>
      <c r="FK31" s="3" t="s">
        <v>126</v>
      </c>
    </row>
    <row r="32" ht="14.5" spans="1:167">
      <c r="A32" s="1"/>
      <c r="B32" s="11" t="s">
        <v>233</v>
      </c>
      <c r="C32" s="3">
        <v>0</v>
      </c>
      <c r="D32" s="3">
        <v>0</v>
      </c>
      <c r="E32" s="3">
        <v>0</v>
      </c>
      <c r="F32" s="3">
        <v>0</v>
      </c>
      <c r="G32" s="3">
        <v>0</v>
      </c>
      <c r="H32" s="3" t="s">
        <v>126</v>
      </c>
      <c r="I32" s="3" t="s">
        <v>126</v>
      </c>
      <c r="J32" s="3">
        <v>0</v>
      </c>
      <c r="K32" s="3">
        <v>0</v>
      </c>
      <c r="L32" s="3">
        <v>0</v>
      </c>
      <c r="M32" s="3">
        <v>0</v>
      </c>
      <c r="N32" s="3">
        <v>0</v>
      </c>
      <c r="O32" s="3">
        <v>0</v>
      </c>
      <c r="P32" s="3">
        <v>0</v>
      </c>
      <c r="Q32" s="3">
        <v>0</v>
      </c>
      <c r="R32" s="3">
        <v>0</v>
      </c>
      <c r="S32" s="3">
        <v>0</v>
      </c>
      <c r="T32" s="3">
        <v>0</v>
      </c>
      <c r="U32" s="3">
        <v>0</v>
      </c>
      <c r="V32" s="3">
        <v>0</v>
      </c>
      <c r="W32" s="3">
        <v>0</v>
      </c>
      <c r="Y32" s="1"/>
      <c r="Z32" s="11" t="s">
        <v>233</v>
      </c>
      <c r="AA32" s="3">
        <v>0</v>
      </c>
      <c r="AB32" s="3">
        <v>0</v>
      </c>
      <c r="AC32" s="3">
        <v>0</v>
      </c>
      <c r="AD32" s="3">
        <v>0</v>
      </c>
      <c r="AE32" s="3">
        <v>0</v>
      </c>
      <c r="AF32" s="3" t="s">
        <v>126</v>
      </c>
      <c r="AG32" s="3">
        <v>0</v>
      </c>
      <c r="AH32" s="3">
        <v>0</v>
      </c>
      <c r="AI32" s="3">
        <v>0</v>
      </c>
      <c r="AJ32" s="3">
        <v>0</v>
      </c>
      <c r="AK32" s="3">
        <v>0</v>
      </c>
      <c r="AL32" s="3">
        <v>0</v>
      </c>
      <c r="AM32" s="3">
        <v>0</v>
      </c>
      <c r="AN32" s="3">
        <v>0</v>
      </c>
      <c r="AO32" s="3">
        <v>0</v>
      </c>
      <c r="AP32" s="3">
        <v>0</v>
      </c>
      <c r="AQ32" s="3">
        <v>0</v>
      </c>
      <c r="AR32" s="3">
        <v>0</v>
      </c>
      <c r="AS32" s="3" t="s">
        <v>126</v>
      </c>
      <c r="AT32" s="3">
        <v>0</v>
      </c>
      <c r="AU32" s="3">
        <v>0</v>
      </c>
      <c r="AW32" s="1"/>
      <c r="AX32" s="11" t="s">
        <v>233</v>
      </c>
      <c r="AY32" s="3">
        <v>0</v>
      </c>
      <c r="AZ32" s="3">
        <v>0</v>
      </c>
      <c r="BA32" s="3">
        <v>0</v>
      </c>
      <c r="BB32" s="3">
        <v>0</v>
      </c>
      <c r="BC32" s="3">
        <v>0</v>
      </c>
      <c r="BD32" s="3" t="s">
        <v>126</v>
      </c>
      <c r="BE32" s="3">
        <v>0</v>
      </c>
      <c r="BF32" s="3" t="s">
        <v>126</v>
      </c>
      <c r="BG32" s="3" t="s">
        <v>126</v>
      </c>
      <c r="BH32" s="3">
        <v>0</v>
      </c>
      <c r="BI32" s="3">
        <v>0</v>
      </c>
      <c r="BJ32" s="3" t="s">
        <v>126</v>
      </c>
      <c r="BK32" s="3" t="s">
        <v>126</v>
      </c>
      <c r="BL32" s="3" t="s">
        <v>126</v>
      </c>
      <c r="BM32" s="3" t="s">
        <v>126</v>
      </c>
      <c r="BN32" s="3" t="s">
        <v>126</v>
      </c>
      <c r="BO32" s="3" t="s">
        <v>126</v>
      </c>
      <c r="BP32" s="3" t="s">
        <v>126</v>
      </c>
      <c r="BQ32" s="3">
        <v>0</v>
      </c>
      <c r="BR32" s="3">
        <v>0</v>
      </c>
      <c r="BS32" s="3">
        <v>0.1</v>
      </c>
      <c r="BU32" s="1"/>
      <c r="BV32" s="11" t="s">
        <v>233</v>
      </c>
      <c r="BW32" s="3">
        <v>0</v>
      </c>
      <c r="BX32" s="3">
        <v>0</v>
      </c>
      <c r="BY32" s="3">
        <v>0</v>
      </c>
      <c r="BZ32" s="3">
        <v>0</v>
      </c>
      <c r="CA32" s="3">
        <v>0</v>
      </c>
      <c r="CB32" s="3">
        <v>0</v>
      </c>
      <c r="CC32" s="3">
        <v>0</v>
      </c>
      <c r="CD32" s="3">
        <v>0</v>
      </c>
      <c r="CE32" s="3">
        <v>0</v>
      </c>
      <c r="CF32" s="3">
        <v>0</v>
      </c>
      <c r="CG32" s="3">
        <v>0</v>
      </c>
      <c r="CH32" s="3">
        <v>0</v>
      </c>
      <c r="CI32" s="3">
        <v>0</v>
      </c>
      <c r="CJ32" s="3">
        <v>0</v>
      </c>
      <c r="CK32" s="3">
        <v>0</v>
      </c>
      <c r="CL32" s="3">
        <v>0</v>
      </c>
      <c r="CM32" s="3">
        <v>0</v>
      </c>
      <c r="CN32" s="3">
        <v>0</v>
      </c>
      <c r="CO32" s="3">
        <v>0</v>
      </c>
      <c r="CP32" s="3">
        <v>0</v>
      </c>
      <c r="CQ32" s="3">
        <v>0</v>
      </c>
      <c r="CS32" s="1"/>
      <c r="CT32" s="11" t="s">
        <v>233</v>
      </c>
      <c r="CU32" s="3">
        <v>0</v>
      </c>
      <c r="CV32" s="3">
        <v>0</v>
      </c>
      <c r="CW32" s="3">
        <v>0</v>
      </c>
      <c r="CX32" s="3">
        <v>0</v>
      </c>
      <c r="CY32" s="3">
        <v>0</v>
      </c>
      <c r="CZ32" s="3">
        <v>0</v>
      </c>
      <c r="DA32" s="3">
        <v>0</v>
      </c>
      <c r="DB32" s="3">
        <v>0</v>
      </c>
      <c r="DC32" s="3">
        <v>0</v>
      </c>
      <c r="DD32" s="3">
        <v>0</v>
      </c>
      <c r="DE32" s="3">
        <v>0</v>
      </c>
      <c r="DF32" s="3">
        <v>0</v>
      </c>
      <c r="DG32" s="3">
        <v>0</v>
      </c>
      <c r="DH32" s="3">
        <v>0</v>
      </c>
      <c r="DI32" s="3">
        <v>0</v>
      </c>
      <c r="DJ32" s="3">
        <v>0</v>
      </c>
      <c r="DK32" s="3">
        <v>0</v>
      </c>
      <c r="DL32" s="3">
        <v>0</v>
      </c>
      <c r="DM32" s="3">
        <v>0</v>
      </c>
      <c r="DN32" s="3">
        <v>0</v>
      </c>
      <c r="DO32" s="3">
        <v>0</v>
      </c>
      <c r="DQ32" s="1"/>
      <c r="DR32" s="11" t="s">
        <v>233</v>
      </c>
      <c r="DS32" s="3">
        <v>0</v>
      </c>
      <c r="DT32" s="3">
        <v>0</v>
      </c>
      <c r="DU32" s="3">
        <v>0</v>
      </c>
      <c r="DV32" s="3">
        <v>0</v>
      </c>
      <c r="DW32" s="3">
        <v>0</v>
      </c>
      <c r="DX32" s="3">
        <v>0</v>
      </c>
      <c r="DY32" s="3">
        <v>0</v>
      </c>
      <c r="DZ32" s="3">
        <v>0</v>
      </c>
      <c r="EA32" s="3">
        <v>0</v>
      </c>
      <c r="EB32" s="3" t="s">
        <v>126</v>
      </c>
      <c r="EC32" s="3" t="s">
        <v>126</v>
      </c>
      <c r="ED32" s="3" t="s">
        <v>126</v>
      </c>
      <c r="EE32" s="3" t="s">
        <v>126</v>
      </c>
      <c r="EF32" s="3">
        <v>0</v>
      </c>
      <c r="EG32" s="3">
        <v>0</v>
      </c>
      <c r="EH32" s="3" t="s">
        <v>126</v>
      </c>
      <c r="EI32" s="3" t="s">
        <v>126</v>
      </c>
      <c r="EJ32" s="3" t="s">
        <v>126</v>
      </c>
      <c r="EK32" s="3" t="s">
        <v>126</v>
      </c>
      <c r="EL32" s="3" t="s">
        <v>126</v>
      </c>
      <c r="EM32" s="3" t="s">
        <v>126</v>
      </c>
      <c r="EO32" s="1"/>
      <c r="EP32" s="11" t="s">
        <v>233</v>
      </c>
      <c r="EQ32" s="3">
        <v>0</v>
      </c>
      <c r="ER32" s="3">
        <v>0</v>
      </c>
      <c r="ES32" s="3">
        <v>0</v>
      </c>
      <c r="ET32" s="3">
        <v>0</v>
      </c>
      <c r="EU32" s="3">
        <v>0</v>
      </c>
      <c r="EV32" s="3" t="s">
        <v>126</v>
      </c>
      <c r="EW32" s="3" t="s">
        <v>126</v>
      </c>
      <c r="EX32" s="3" t="s">
        <v>126</v>
      </c>
      <c r="EY32" s="3" t="s">
        <v>126</v>
      </c>
      <c r="EZ32" s="3">
        <v>0</v>
      </c>
      <c r="FA32" s="3">
        <v>0</v>
      </c>
      <c r="FB32" s="3">
        <v>0</v>
      </c>
      <c r="FC32" s="3">
        <v>0</v>
      </c>
      <c r="FD32" s="3">
        <v>0</v>
      </c>
      <c r="FE32" s="3">
        <v>0</v>
      </c>
      <c r="FF32" s="3">
        <v>0</v>
      </c>
      <c r="FG32" s="3">
        <v>0</v>
      </c>
      <c r="FH32" s="3" t="s">
        <v>126</v>
      </c>
      <c r="FI32" s="3" t="s">
        <v>126</v>
      </c>
      <c r="FJ32" s="3" t="s">
        <v>126</v>
      </c>
      <c r="FK32" s="3" t="s">
        <v>126</v>
      </c>
    </row>
    <row r="33" ht="14.5" spans="1:167">
      <c r="A33" s="1"/>
      <c r="B33" s="11" t="s">
        <v>234</v>
      </c>
      <c r="C33" s="3" t="s">
        <v>126</v>
      </c>
      <c r="D33" s="3" t="s">
        <v>126</v>
      </c>
      <c r="E33" s="3" t="s">
        <v>126</v>
      </c>
      <c r="F33" s="3" t="s">
        <v>126</v>
      </c>
      <c r="G33" s="3" t="s">
        <v>126</v>
      </c>
      <c r="H33" s="3" t="s">
        <v>126</v>
      </c>
      <c r="I33" s="3" t="s">
        <v>126</v>
      </c>
      <c r="J33" s="3" t="s">
        <v>126</v>
      </c>
      <c r="K33" s="3" t="s">
        <v>126</v>
      </c>
      <c r="L33" s="3" t="s">
        <v>126</v>
      </c>
      <c r="M33" s="3" t="s">
        <v>126</v>
      </c>
      <c r="N33" s="3" t="s">
        <v>126</v>
      </c>
      <c r="O33" s="3" t="s">
        <v>126</v>
      </c>
      <c r="P33" s="3" t="s">
        <v>126</v>
      </c>
      <c r="Q33" s="3" t="s">
        <v>126</v>
      </c>
      <c r="R33" s="3" t="s">
        <v>126</v>
      </c>
      <c r="S33" s="3" t="s">
        <v>126</v>
      </c>
      <c r="T33" s="3" t="s">
        <v>126</v>
      </c>
      <c r="U33" s="3" t="s">
        <v>126</v>
      </c>
      <c r="V33" s="3" t="s">
        <v>126</v>
      </c>
      <c r="W33" s="3" t="s">
        <v>126</v>
      </c>
      <c r="Y33" s="1"/>
      <c r="Z33" s="11" t="s">
        <v>234</v>
      </c>
      <c r="AA33" s="3" t="s">
        <v>126</v>
      </c>
      <c r="AB33" s="3" t="s">
        <v>126</v>
      </c>
      <c r="AC33" s="3" t="s">
        <v>126</v>
      </c>
      <c r="AD33" s="3" t="s">
        <v>126</v>
      </c>
      <c r="AE33" s="3" t="s">
        <v>126</v>
      </c>
      <c r="AF33" s="3" t="s">
        <v>126</v>
      </c>
      <c r="AG33" s="3" t="s">
        <v>126</v>
      </c>
      <c r="AH33" s="3" t="s">
        <v>126</v>
      </c>
      <c r="AI33" s="3">
        <v>56.4</v>
      </c>
      <c r="AJ33" s="3" t="s">
        <v>126</v>
      </c>
      <c r="AK33" s="3">
        <v>49.1</v>
      </c>
      <c r="AL33" s="3" t="s">
        <v>126</v>
      </c>
      <c r="AM33" s="3" t="s">
        <v>126</v>
      </c>
      <c r="AN33" s="3" t="s">
        <v>126</v>
      </c>
      <c r="AO33" s="3" t="s">
        <v>126</v>
      </c>
      <c r="AP33" s="3" t="s">
        <v>126</v>
      </c>
      <c r="AQ33" s="3" t="s">
        <v>126</v>
      </c>
      <c r="AR33" s="3" t="s">
        <v>126</v>
      </c>
      <c r="AS33" s="3">
        <v>16.1</v>
      </c>
      <c r="AT33" s="3">
        <v>18.2</v>
      </c>
      <c r="AU33" s="3">
        <v>21.9</v>
      </c>
      <c r="AW33" s="1"/>
      <c r="AX33" s="11" t="s">
        <v>234</v>
      </c>
      <c r="AY33" s="3" t="s">
        <v>126</v>
      </c>
      <c r="AZ33" s="3" t="s">
        <v>126</v>
      </c>
      <c r="BA33" s="3" t="s">
        <v>126</v>
      </c>
      <c r="BB33" s="3" t="s">
        <v>126</v>
      </c>
      <c r="BC33" s="3" t="s">
        <v>126</v>
      </c>
      <c r="BD33" s="3" t="s">
        <v>126</v>
      </c>
      <c r="BE33" s="3" t="s">
        <v>126</v>
      </c>
      <c r="BF33" s="3" t="s">
        <v>126</v>
      </c>
      <c r="BG33" s="3" t="s">
        <v>126</v>
      </c>
      <c r="BH33" s="3" t="s">
        <v>126</v>
      </c>
      <c r="BI33" s="3" t="s">
        <v>126</v>
      </c>
      <c r="BJ33" s="3" t="s">
        <v>126</v>
      </c>
      <c r="BK33" s="3" t="s">
        <v>126</v>
      </c>
      <c r="BL33" s="3" t="s">
        <v>126</v>
      </c>
      <c r="BM33" s="3" t="s">
        <v>126</v>
      </c>
      <c r="BN33" s="3" t="s">
        <v>126</v>
      </c>
      <c r="BO33" s="3" t="s">
        <v>126</v>
      </c>
      <c r="BP33" s="3" t="s">
        <v>126</v>
      </c>
      <c r="BQ33" s="3">
        <v>25.6</v>
      </c>
      <c r="BR33" s="3">
        <v>21.1</v>
      </c>
      <c r="BS33" s="3">
        <v>26</v>
      </c>
      <c r="BU33" s="1"/>
      <c r="BV33" s="11" t="s">
        <v>234</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234</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234</v>
      </c>
      <c r="DS33" s="3" t="s">
        <v>126</v>
      </c>
      <c r="DT33" s="3" t="s">
        <v>126</v>
      </c>
      <c r="DU33" s="3" t="s">
        <v>126</v>
      </c>
      <c r="DV33" s="3" t="s">
        <v>126</v>
      </c>
      <c r="DW33" s="3" t="s">
        <v>126</v>
      </c>
      <c r="DX33" s="3" t="s">
        <v>126</v>
      </c>
      <c r="DY33" s="3" t="s">
        <v>126</v>
      </c>
      <c r="DZ33" s="3" t="s">
        <v>126</v>
      </c>
      <c r="EA33" s="3" t="s">
        <v>126</v>
      </c>
      <c r="EB33" s="3" t="s">
        <v>126</v>
      </c>
      <c r="EC33" s="3" t="s">
        <v>126</v>
      </c>
      <c r="ED33" s="3" t="s">
        <v>126</v>
      </c>
      <c r="EE33" s="3" t="s">
        <v>126</v>
      </c>
      <c r="EF33" s="3" t="s">
        <v>126</v>
      </c>
      <c r="EG33" s="3" t="s">
        <v>126</v>
      </c>
      <c r="EH33" s="3" t="s">
        <v>126</v>
      </c>
      <c r="EI33" s="3" t="s">
        <v>126</v>
      </c>
      <c r="EJ33" s="3" t="s">
        <v>126</v>
      </c>
      <c r="EK33" s="3" t="s">
        <v>126</v>
      </c>
      <c r="EL33" s="3" t="s">
        <v>126</v>
      </c>
      <c r="EM33" s="3" t="s">
        <v>126</v>
      </c>
      <c r="EO33" s="1"/>
      <c r="EP33" s="11" t="s">
        <v>234</v>
      </c>
      <c r="EQ33" s="3" t="s">
        <v>126</v>
      </c>
      <c r="ER33" s="3" t="s">
        <v>126</v>
      </c>
      <c r="ES33" s="3" t="s">
        <v>126</v>
      </c>
      <c r="ET33" s="3" t="s">
        <v>126</v>
      </c>
      <c r="EU33" s="3" t="s">
        <v>126</v>
      </c>
      <c r="EV33" s="3" t="s">
        <v>126</v>
      </c>
      <c r="EW33" s="3" t="s">
        <v>126</v>
      </c>
      <c r="EX33" s="3" t="s">
        <v>126</v>
      </c>
      <c r="EY33" s="3" t="s">
        <v>126</v>
      </c>
      <c r="EZ33" s="3" t="s">
        <v>126</v>
      </c>
      <c r="FA33" s="3" t="s">
        <v>126</v>
      </c>
      <c r="FB33" s="3" t="s">
        <v>126</v>
      </c>
      <c r="FC33" s="3" t="s">
        <v>126</v>
      </c>
      <c r="FD33" s="3" t="s">
        <v>126</v>
      </c>
      <c r="FE33" s="3" t="s">
        <v>126</v>
      </c>
      <c r="FF33" s="3" t="s">
        <v>126</v>
      </c>
      <c r="FG33" s="3" t="s">
        <v>126</v>
      </c>
      <c r="FH33" s="3" t="s">
        <v>126</v>
      </c>
      <c r="FI33" s="3" t="s">
        <v>126</v>
      </c>
      <c r="FJ33" s="3" t="s">
        <v>126</v>
      </c>
      <c r="FK33" s="3" t="s">
        <v>126</v>
      </c>
    </row>
    <row r="34" ht="14.5" spans="1:167">
      <c r="A34" s="1"/>
      <c r="B34" s="11" t="s">
        <v>235</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235</v>
      </c>
      <c r="AA34" s="3">
        <v>0</v>
      </c>
      <c r="AB34" s="3">
        <v>0</v>
      </c>
      <c r="AC34" s="3">
        <v>0</v>
      </c>
      <c r="AD34" s="3">
        <v>0</v>
      </c>
      <c r="AE34" s="3">
        <v>0</v>
      </c>
      <c r="AF34" s="3">
        <v>0</v>
      </c>
      <c r="AG34" s="3">
        <v>0</v>
      </c>
      <c r="AH34" s="3">
        <v>0</v>
      </c>
      <c r="AI34" s="3">
        <v>0</v>
      </c>
      <c r="AJ34" s="3">
        <v>0</v>
      </c>
      <c r="AK34" s="3">
        <v>0</v>
      </c>
      <c r="AL34" s="3">
        <v>0</v>
      </c>
      <c r="AM34" s="3">
        <v>0</v>
      </c>
      <c r="AN34" s="3">
        <v>0</v>
      </c>
      <c r="AO34" s="3">
        <v>0</v>
      </c>
      <c r="AP34" s="3" t="s">
        <v>126</v>
      </c>
      <c r="AQ34" s="3" t="s">
        <v>126</v>
      </c>
      <c r="AR34" s="3" t="s">
        <v>126</v>
      </c>
      <c r="AS34" s="3" t="s">
        <v>126</v>
      </c>
      <c r="AT34" s="3">
        <v>4.2</v>
      </c>
      <c r="AU34" s="3">
        <v>6.1</v>
      </c>
      <c r="AW34" s="1"/>
      <c r="AX34" s="11" t="s">
        <v>235</v>
      </c>
      <c r="AY34" s="3" t="s">
        <v>126</v>
      </c>
      <c r="AZ34" s="3" t="s">
        <v>126</v>
      </c>
      <c r="BA34" s="3" t="s">
        <v>126</v>
      </c>
      <c r="BB34" s="3" t="s">
        <v>126</v>
      </c>
      <c r="BC34" s="3" t="s">
        <v>126</v>
      </c>
      <c r="BD34" s="3" t="s">
        <v>126</v>
      </c>
      <c r="BE34" s="3" t="s">
        <v>126</v>
      </c>
      <c r="BF34" s="3" t="s">
        <v>126</v>
      </c>
      <c r="BG34" s="3" t="s">
        <v>126</v>
      </c>
      <c r="BH34" s="3" t="s">
        <v>126</v>
      </c>
      <c r="BI34" s="3" t="s">
        <v>126</v>
      </c>
      <c r="BJ34" s="3" t="s">
        <v>126</v>
      </c>
      <c r="BK34" s="3" t="s">
        <v>126</v>
      </c>
      <c r="BL34" s="3" t="s">
        <v>126</v>
      </c>
      <c r="BM34" s="3" t="s">
        <v>126</v>
      </c>
      <c r="BN34" s="3">
        <v>0</v>
      </c>
      <c r="BO34" s="3" t="s">
        <v>126</v>
      </c>
      <c r="BP34" s="3" t="s">
        <v>126</v>
      </c>
      <c r="BQ34" s="3">
        <v>7.3</v>
      </c>
      <c r="BR34" s="3">
        <v>0</v>
      </c>
      <c r="BS34" s="3">
        <v>0</v>
      </c>
      <c r="BU34" s="1"/>
      <c r="BV34" s="11" t="s">
        <v>235</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235</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235</v>
      </c>
      <c r="DS34" s="3">
        <v>0</v>
      </c>
      <c r="DT34" s="3">
        <v>0</v>
      </c>
      <c r="DU34" s="3">
        <v>0</v>
      </c>
      <c r="DV34" s="3">
        <v>0</v>
      </c>
      <c r="DW34" s="3">
        <v>0</v>
      </c>
      <c r="DX34" s="3">
        <v>0</v>
      </c>
      <c r="DY34" s="3">
        <v>0</v>
      </c>
      <c r="DZ34" s="3">
        <v>0</v>
      </c>
      <c r="EA34" s="3">
        <v>0</v>
      </c>
      <c r="EB34" s="3">
        <v>0</v>
      </c>
      <c r="EC34" s="3">
        <v>0</v>
      </c>
      <c r="ED34" s="3">
        <v>0</v>
      </c>
      <c r="EE34" s="3">
        <v>0</v>
      </c>
      <c r="EF34" s="3">
        <v>0</v>
      </c>
      <c r="EG34" s="3">
        <v>0</v>
      </c>
      <c r="EH34" s="3" t="s">
        <v>126</v>
      </c>
      <c r="EI34" s="3">
        <v>0</v>
      </c>
      <c r="EJ34" s="3">
        <v>0</v>
      </c>
      <c r="EK34" s="3">
        <v>0</v>
      </c>
      <c r="EL34" s="3">
        <v>0</v>
      </c>
      <c r="EM34" s="3">
        <v>0</v>
      </c>
      <c r="EO34" s="1"/>
      <c r="EP34" s="11" t="s">
        <v>235</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236</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236</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236</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236</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236</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236</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236</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237</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237</v>
      </c>
      <c r="AA36" s="3">
        <v>2.9</v>
      </c>
      <c r="AB36" s="3">
        <v>1.6</v>
      </c>
      <c r="AC36" s="3">
        <v>3.1</v>
      </c>
      <c r="AD36" s="3">
        <v>5.5</v>
      </c>
      <c r="AE36" s="3">
        <v>2.7</v>
      </c>
      <c r="AF36" s="3">
        <v>2.9</v>
      </c>
      <c r="AG36" s="3">
        <v>4.9</v>
      </c>
      <c r="AH36" s="3">
        <v>6.1</v>
      </c>
      <c r="AI36" s="3">
        <v>3.7</v>
      </c>
      <c r="AJ36" s="3">
        <v>5.2</v>
      </c>
      <c r="AK36" s="3">
        <v>5.8</v>
      </c>
      <c r="AL36" s="3">
        <v>3.1</v>
      </c>
      <c r="AM36" s="3">
        <v>3</v>
      </c>
      <c r="AN36" s="3">
        <v>3.5</v>
      </c>
      <c r="AO36" s="3">
        <v>3.5</v>
      </c>
      <c r="AP36" s="3">
        <v>3.1</v>
      </c>
      <c r="AQ36" s="3">
        <v>3</v>
      </c>
      <c r="AR36" s="3">
        <v>2.7</v>
      </c>
      <c r="AS36" s="3">
        <v>2.8</v>
      </c>
      <c r="AT36" s="3">
        <v>2.9</v>
      </c>
      <c r="AU36" s="3">
        <v>3.7</v>
      </c>
      <c r="AW36" s="1"/>
      <c r="AX36" s="11" t="s">
        <v>237</v>
      </c>
      <c r="AY36" s="3">
        <v>8</v>
      </c>
      <c r="AZ36" s="3">
        <v>4.5</v>
      </c>
      <c r="BA36" s="3">
        <v>7.8</v>
      </c>
      <c r="BB36" s="3">
        <v>12.6</v>
      </c>
      <c r="BC36" s="3">
        <v>7.4</v>
      </c>
      <c r="BD36" s="3">
        <v>8.1</v>
      </c>
      <c r="BE36" s="3">
        <v>8.5</v>
      </c>
      <c r="BF36" s="3">
        <v>10.8</v>
      </c>
      <c r="BG36" s="3">
        <v>11.9</v>
      </c>
      <c r="BH36" s="3">
        <v>13.6</v>
      </c>
      <c r="BI36" s="3">
        <v>16.9</v>
      </c>
      <c r="BJ36" s="3">
        <v>10.7</v>
      </c>
      <c r="BK36" s="3">
        <v>11.1</v>
      </c>
      <c r="BL36" s="3">
        <v>11.8</v>
      </c>
      <c r="BM36" s="3">
        <v>12.3</v>
      </c>
      <c r="BN36" s="3">
        <v>12.9</v>
      </c>
      <c r="BO36" s="3">
        <v>13.3</v>
      </c>
      <c r="BP36" s="3">
        <v>13.7</v>
      </c>
      <c r="BQ36" s="3">
        <v>15.4</v>
      </c>
      <c r="BR36" s="3">
        <v>16.6</v>
      </c>
      <c r="BS36" s="3">
        <v>14.3</v>
      </c>
      <c r="BU36" s="1"/>
      <c r="BV36" s="11" t="s">
        <v>237</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237</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237</v>
      </c>
      <c r="DS36" s="3">
        <v>2.8</v>
      </c>
      <c r="DT36" s="3">
        <v>1.7</v>
      </c>
      <c r="DU36" s="3">
        <v>3.1</v>
      </c>
      <c r="DV36" s="3">
        <v>8.4</v>
      </c>
      <c r="DW36" s="3">
        <v>3.7</v>
      </c>
      <c r="DX36" s="3">
        <v>3.6</v>
      </c>
      <c r="DY36" s="3">
        <v>3.9</v>
      </c>
      <c r="DZ36" s="3">
        <v>4.9</v>
      </c>
      <c r="EA36" s="3">
        <v>4.9</v>
      </c>
      <c r="EB36" s="3">
        <v>5.5</v>
      </c>
      <c r="EC36" s="3">
        <v>6</v>
      </c>
      <c r="ED36" s="3">
        <v>3.2</v>
      </c>
      <c r="EE36" s="3">
        <v>3.7</v>
      </c>
      <c r="EF36" s="3">
        <v>3.6</v>
      </c>
      <c r="EG36" s="3">
        <v>4.2</v>
      </c>
      <c r="EH36" s="3">
        <v>3.9</v>
      </c>
      <c r="EI36" s="3">
        <v>4.7</v>
      </c>
      <c r="EJ36" s="3">
        <v>3.5</v>
      </c>
      <c r="EK36" s="3">
        <v>3.5</v>
      </c>
      <c r="EL36" s="3">
        <v>4.3</v>
      </c>
      <c r="EM36" s="3">
        <v>3.9</v>
      </c>
      <c r="EO36" s="1"/>
      <c r="EP36" s="11" t="s">
        <v>237</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283</v>
      </c>
      <c r="C38" s="5">
        <v>0.1</v>
      </c>
      <c r="D38" s="5">
        <v>0.1</v>
      </c>
      <c r="E38" s="5">
        <v>0.1</v>
      </c>
      <c r="F38" s="5">
        <v>0.1</v>
      </c>
      <c r="G38" s="5">
        <v>0.1</v>
      </c>
      <c r="H38" s="5">
        <v>0.1</v>
      </c>
      <c r="I38" s="5">
        <v>0.1</v>
      </c>
      <c r="J38" s="5">
        <v>0.1</v>
      </c>
      <c r="K38" s="5">
        <v>0.1</v>
      </c>
      <c r="L38" s="5">
        <v>0.1</v>
      </c>
      <c r="M38" s="5">
        <v>0.1</v>
      </c>
      <c r="N38" s="5">
        <v>0.1</v>
      </c>
      <c r="O38" s="5">
        <v>0.1</v>
      </c>
      <c r="P38" s="5">
        <v>0.1</v>
      </c>
      <c r="Q38" s="5">
        <v>0.1</v>
      </c>
      <c r="R38" s="5">
        <v>0.1</v>
      </c>
      <c r="S38" s="5">
        <v>0.1</v>
      </c>
      <c r="T38" s="5">
        <v>0.1</v>
      </c>
      <c r="U38" s="5">
        <v>0.1</v>
      </c>
      <c r="V38" s="5">
        <v>0.1</v>
      </c>
      <c r="W38" s="5">
        <v>0.1</v>
      </c>
      <c r="Y38" s="8"/>
      <c r="Z38" s="12" t="s">
        <v>283</v>
      </c>
      <c r="AA38" s="5">
        <v>0.8</v>
      </c>
      <c r="AB38" s="5">
        <v>0.8</v>
      </c>
      <c r="AC38" s="5">
        <v>0.8</v>
      </c>
      <c r="AD38" s="5">
        <v>0.8</v>
      </c>
      <c r="AE38" s="5">
        <v>0.9</v>
      </c>
      <c r="AF38" s="5">
        <v>0.9</v>
      </c>
      <c r="AG38" s="5">
        <v>0.7</v>
      </c>
      <c r="AH38" s="5">
        <v>0.6</v>
      </c>
      <c r="AI38" s="5">
        <v>1</v>
      </c>
      <c r="AJ38" s="5">
        <v>0.8</v>
      </c>
      <c r="AK38" s="5">
        <v>0.8</v>
      </c>
      <c r="AL38" s="5">
        <v>0.8</v>
      </c>
      <c r="AM38" s="5">
        <v>0.9</v>
      </c>
      <c r="AN38" s="5">
        <v>0.8</v>
      </c>
      <c r="AO38" s="5">
        <v>0.8</v>
      </c>
      <c r="AP38" s="5">
        <v>0.8</v>
      </c>
      <c r="AQ38" s="5">
        <v>0.8</v>
      </c>
      <c r="AR38" s="5">
        <v>0.9</v>
      </c>
      <c r="AS38" s="5">
        <v>1</v>
      </c>
      <c r="AT38" s="5">
        <v>1.2</v>
      </c>
      <c r="AU38" s="5">
        <v>0.7</v>
      </c>
      <c r="AW38" s="8"/>
      <c r="AX38" s="12" t="s">
        <v>283</v>
      </c>
      <c r="AY38" s="5">
        <v>2.5</v>
      </c>
      <c r="AZ38" s="5">
        <v>2.4</v>
      </c>
      <c r="BA38" s="5">
        <v>2.7</v>
      </c>
      <c r="BB38" s="5">
        <v>3</v>
      </c>
      <c r="BC38" s="5">
        <v>2.9</v>
      </c>
      <c r="BD38" s="5">
        <v>2.9</v>
      </c>
      <c r="BE38" s="5">
        <v>3.2</v>
      </c>
      <c r="BF38" s="5">
        <v>3</v>
      </c>
      <c r="BG38" s="5">
        <v>2.5</v>
      </c>
      <c r="BH38" s="5">
        <v>2.5</v>
      </c>
      <c r="BI38" s="5">
        <v>2.3</v>
      </c>
      <c r="BJ38" s="5">
        <v>2</v>
      </c>
      <c r="BK38" s="5">
        <v>2.1</v>
      </c>
      <c r="BL38" s="5">
        <v>2</v>
      </c>
      <c r="BM38" s="5">
        <v>1.9</v>
      </c>
      <c r="BN38" s="5">
        <v>1.6</v>
      </c>
      <c r="BO38" s="5">
        <v>1.6</v>
      </c>
      <c r="BP38" s="5">
        <v>1.6</v>
      </c>
      <c r="BQ38" s="5">
        <v>1.5</v>
      </c>
      <c r="BR38" s="5">
        <v>1.7</v>
      </c>
      <c r="BS38" s="5">
        <v>1.7</v>
      </c>
      <c r="BU38" s="8"/>
      <c r="BV38" s="12" t="s">
        <v>283</v>
      </c>
      <c r="BW38" s="5">
        <v>0</v>
      </c>
      <c r="BX38" s="5">
        <v>0</v>
      </c>
      <c r="BY38" s="5">
        <v>0</v>
      </c>
      <c r="BZ38" s="5">
        <v>0</v>
      </c>
      <c r="CA38" s="5">
        <v>0</v>
      </c>
      <c r="CB38" s="5">
        <v>0</v>
      </c>
      <c r="CC38" s="5">
        <v>0</v>
      </c>
      <c r="CD38" s="5">
        <v>0</v>
      </c>
      <c r="CE38" s="5">
        <v>0</v>
      </c>
      <c r="CF38" s="5">
        <v>0</v>
      </c>
      <c r="CG38" s="5">
        <v>0</v>
      </c>
      <c r="CH38" s="5">
        <v>0</v>
      </c>
      <c r="CI38" s="5">
        <v>0</v>
      </c>
      <c r="CJ38" s="5">
        <v>0</v>
      </c>
      <c r="CK38" s="5">
        <v>0</v>
      </c>
      <c r="CL38" s="5">
        <v>0</v>
      </c>
      <c r="CM38" s="5">
        <v>0</v>
      </c>
      <c r="CN38" s="5">
        <v>0</v>
      </c>
      <c r="CO38" s="5">
        <v>0</v>
      </c>
      <c r="CP38" s="5">
        <v>0</v>
      </c>
      <c r="CQ38" s="5">
        <v>0</v>
      </c>
      <c r="CS38" s="8"/>
      <c r="CT38" s="12" t="s">
        <v>283</v>
      </c>
      <c r="CU38" s="5">
        <v>0</v>
      </c>
      <c r="CV38" s="5">
        <v>0</v>
      </c>
      <c r="CW38" s="5">
        <v>0</v>
      </c>
      <c r="CX38" s="5">
        <v>0</v>
      </c>
      <c r="CY38" s="5">
        <v>0</v>
      </c>
      <c r="CZ38" s="5">
        <v>0</v>
      </c>
      <c r="DA38" s="5">
        <v>0</v>
      </c>
      <c r="DB38" s="5">
        <v>0</v>
      </c>
      <c r="DC38" s="5">
        <v>0</v>
      </c>
      <c r="DD38" s="5">
        <v>0</v>
      </c>
      <c r="DE38" s="5">
        <v>0</v>
      </c>
      <c r="DF38" s="5">
        <v>0</v>
      </c>
      <c r="DG38" s="5">
        <v>0</v>
      </c>
      <c r="DH38" s="5">
        <v>0</v>
      </c>
      <c r="DI38" s="5">
        <v>0</v>
      </c>
      <c r="DJ38" s="5">
        <v>0</v>
      </c>
      <c r="DK38" s="5">
        <v>0</v>
      </c>
      <c r="DL38" s="5">
        <v>0</v>
      </c>
      <c r="DM38" s="5">
        <v>0</v>
      </c>
      <c r="DN38" s="5">
        <v>0</v>
      </c>
      <c r="DO38" s="5">
        <v>0</v>
      </c>
      <c r="DQ38" s="8"/>
      <c r="DR38" s="12" t="s">
        <v>283</v>
      </c>
      <c r="DS38" s="5">
        <v>0.6</v>
      </c>
      <c r="DT38" s="5">
        <v>0.6</v>
      </c>
      <c r="DU38" s="5">
        <v>0.6</v>
      </c>
      <c r="DV38" s="5">
        <v>0.5</v>
      </c>
      <c r="DW38" s="5">
        <v>0.7</v>
      </c>
      <c r="DX38" s="5">
        <v>0.8</v>
      </c>
      <c r="DY38" s="5">
        <v>0.9</v>
      </c>
      <c r="DZ38" s="5">
        <v>0.8</v>
      </c>
      <c r="EA38" s="5">
        <v>0.8</v>
      </c>
      <c r="EB38" s="5">
        <v>0.8</v>
      </c>
      <c r="EC38" s="5">
        <v>0.8</v>
      </c>
      <c r="ED38" s="5">
        <v>0.9</v>
      </c>
      <c r="EE38" s="5">
        <v>0.6</v>
      </c>
      <c r="EF38" s="5">
        <v>0.6</v>
      </c>
      <c r="EG38" s="5">
        <v>0.6</v>
      </c>
      <c r="EH38" s="5">
        <v>0.6</v>
      </c>
      <c r="EI38" s="5">
        <v>0.4</v>
      </c>
      <c r="EJ38" s="5">
        <v>0.5</v>
      </c>
      <c r="EK38" s="5">
        <v>0.6</v>
      </c>
      <c r="EL38" s="5">
        <v>0.6</v>
      </c>
      <c r="EM38" s="5">
        <v>0.6</v>
      </c>
      <c r="EO38" s="8"/>
      <c r="EP38" s="12" t="s">
        <v>283</v>
      </c>
      <c r="EQ38" s="5">
        <v>0.7</v>
      </c>
      <c r="ER38" s="5">
        <v>0.7</v>
      </c>
      <c r="ES38" s="5">
        <v>0.9</v>
      </c>
      <c r="ET38" s="5">
        <v>0.8</v>
      </c>
      <c r="EU38" s="5">
        <v>0.8</v>
      </c>
      <c r="EV38" s="5">
        <v>0.7</v>
      </c>
      <c r="EW38" s="5">
        <v>1</v>
      </c>
      <c r="EX38" s="5">
        <v>0.6</v>
      </c>
      <c r="EY38" s="5">
        <v>0.6</v>
      </c>
      <c r="EZ38" s="5">
        <v>0.6</v>
      </c>
      <c r="FA38" s="5">
        <v>0.3</v>
      </c>
      <c r="FB38" s="5">
        <v>0.6</v>
      </c>
      <c r="FC38" s="5">
        <v>0.4</v>
      </c>
      <c r="FD38" s="5">
        <v>0.4</v>
      </c>
      <c r="FE38" s="5">
        <v>0.7</v>
      </c>
      <c r="FF38" s="5">
        <v>0.9</v>
      </c>
      <c r="FG38" s="5">
        <v>1</v>
      </c>
      <c r="FH38" s="5">
        <v>1.1</v>
      </c>
      <c r="FI38" s="5">
        <v>1.1</v>
      </c>
      <c r="FJ38" s="5">
        <v>0.6</v>
      </c>
      <c r="FK38" s="5">
        <v>0.2</v>
      </c>
    </row>
    <row r="39" ht="16.5" spans="1:167">
      <c r="A39" s="1"/>
      <c r="B39" s="10" t="s">
        <v>240</v>
      </c>
      <c r="C39" s="3"/>
      <c r="D39" s="3"/>
      <c r="E39" s="3"/>
      <c r="F39" s="3"/>
      <c r="G39" s="3"/>
      <c r="H39" s="3"/>
      <c r="I39" s="3"/>
      <c r="J39" s="3"/>
      <c r="K39" s="3"/>
      <c r="L39" s="3"/>
      <c r="M39" s="3"/>
      <c r="N39" s="3"/>
      <c r="O39" s="3"/>
      <c r="P39" s="3"/>
      <c r="Q39" s="3"/>
      <c r="R39" s="3"/>
      <c r="S39" s="3"/>
      <c r="T39" s="3"/>
      <c r="U39" s="3"/>
      <c r="V39" s="3"/>
      <c r="W39" s="3"/>
      <c r="Y39" s="1"/>
      <c r="Z39" s="10" t="s">
        <v>240</v>
      </c>
      <c r="AA39" s="3"/>
      <c r="AB39" s="3"/>
      <c r="AC39" s="3"/>
      <c r="AD39" s="3"/>
      <c r="AE39" s="3"/>
      <c r="AF39" s="3"/>
      <c r="AG39" s="3"/>
      <c r="AH39" s="3"/>
      <c r="AI39" s="3"/>
      <c r="AJ39" s="3"/>
      <c r="AK39" s="3"/>
      <c r="AL39" s="3"/>
      <c r="AM39" s="3"/>
      <c r="AN39" s="3"/>
      <c r="AO39" s="3"/>
      <c r="AP39" s="3"/>
      <c r="AQ39" s="3"/>
      <c r="AR39" s="3"/>
      <c r="AS39" s="3"/>
      <c r="AT39" s="3"/>
      <c r="AU39" s="3"/>
      <c r="AW39" s="1"/>
      <c r="AX39" s="10" t="s">
        <v>240</v>
      </c>
      <c r="AY39" s="3"/>
      <c r="AZ39" s="3"/>
      <c r="BA39" s="3"/>
      <c r="BB39" s="3"/>
      <c r="BC39" s="3"/>
      <c r="BD39" s="3"/>
      <c r="BE39" s="3"/>
      <c r="BF39" s="3"/>
      <c r="BG39" s="3"/>
      <c r="BH39" s="3"/>
      <c r="BI39" s="3"/>
      <c r="BJ39" s="3"/>
      <c r="BK39" s="3"/>
      <c r="BL39" s="3"/>
      <c r="BM39" s="3"/>
      <c r="BN39" s="3"/>
      <c r="BO39" s="3"/>
      <c r="BP39" s="3"/>
      <c r="BQ39" s="3"/>
      <c r="BR39" s="3"/>
      <c r="BS39" s="3"/>
      <c r="BU39" s="1"/>
      <c r="BV39" s="10" t="s">
        <v>240</v>
      </c>
      <c r="BW39" s="3"/>
      <c r="BX39" s="3"/>
      <c r="BY39" s="3"/>
      <c r="BZ39" s="3"/>
      <c r="CA39" s="3"/>
      <c r="CB39" s="3"/>
      <c r="CC39" s="3"/>
      <c r="CD39" s="3"/>
      <c r="CE39" s="3"/>
      <c r="CF39" s="3"/>
      <c r="CG39" s="3"/>
      <c r="CH39" s="3"/>
      <c r="CI39" s="3"/>
      <c r="CJ39" s="3"/>
      <c r="CK39" s="3"/>
      <c r="CL39" s="3"/>
      <c r="CM39" s="3"/>
      <c r="CN39" s="3"/>
      <c r="CO39" s="3"/>
      <c r="CP39" s="3"/>
      <c r="CQ39" s="3"/>
      <c r="CS39" s="1"/>
      <c r="CT39" s="10" t="s">
        <v>240</v>
      </c>
      <c r="CU39" s="3"/>
      <c r="CV39" s="3"/>
      <c r="CW39" s="3"/>
      <c r="CX39" s="3"/>
      <c r="CY39" s="3"/>
      <c r="CZ39" s="3"/>
      <c r="DA39" s="3"/>
      <c r="DB39" s="3"/>
      <c r="DC39" s="3"/>
      <c r="DD39" s="3"/>
      <c r="DE39" s="3"/>
      <c r="DF39" s="3"/>
      <c r="DG39" s="3"/>
      <c r="DH39" s="3"/>
      <c r="DI39" s="3"/>
      <c r="DJ39" s="3"/>
      <c r="DK39" s="3"/>
      <c r="DL39" s="3"/>
      <c r="DM39" s="3"/>
      <c r="DN39" s="3"/>
      <c r="DO39" s="3"/>
      <c r="DQ39" s="1"/>
      <c r="DR39" s="10" t="s">
        <v>240</v>
      </c>
      <c r="DS39" s="3"/>
      <c r="DT39" s="3"/>
      <c r="DU39" s="3"/>
      <c r="DV39" s="3"/>
      <c r="DW39" s="3"/>
      <c r="DX39" s="3"/>
      <c r="DY39" s="3"/>
      <c r="DZ39" s="3"/>
      <c r="EA39" s="3"/>
      <c r="EB39" s="3"/>
      <c r="EC39" s="3"/>
      <c r="ED39" s="3"/>
      <c r="EE39" s="3"/>
      <c r="EF39" s="3"/>
      <c r="EG39" s="3"/>
      <c r="EH39" s="3"/>
      <c r="EI39" s="3"/>
      <c r="EJ39" s="3"/>
      <c r="EK39" s="3"/>
      <c r="EL39" s="3"/>
      <c r="EM39" s="3"/>
      <c r="EO39" s="1"/>
      <c r="EP39" s="10" t="s">
        <v>240</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228</v>
      </c>
      <c r="C40" s="13" t="s">
        <v>241</v>
      </c>
      <c r="D40" s="13" t="s">
        <v>241</v>
      </c>
      <c r="E40" s="13" t="s">
        <v>241</v>
      </c>
      <c r="F40" s="13" t="s">
        <v>241</v>
      </c>
      <c r="G40" s="13" t="s">
        <v>241</v>
      </c>
      <c r="H40" s="13" t="s">
        <v>241</v>
      </c>
      <c r="I40" s="13" t="s">
        <v>241</v>
      </c>
      <c r="J40" s="13" t="s">
        <v>241</v>
      </c>
      <c r="K40" s="13" t="s">
        <v>241</v>
      </c>
      <c r="L40" s="13" t="s">
        <v>241</v>
      </c>
      <c r="M40" s="13" t="s">
        <v>241</v>
      </c>
      <c r="N40" s="13" t="s">
        <v>241</v>
      </c>
      <c r="O40" s="13" t="s">
        <v>241</v>
      </c>
      <c r="P40" s="13" t="s">
        <v>241</v>
      </c>
      <c r="Q40" s="13" t="s">
        <v>241</v>
      </c>
      <c r="R40" s="13" t="s">
        <v>241</v>
      </c>
      <c r="S40" s="13" t="s">
        <v>241</v>
      </c>
      <c r="T40" s="13" t="s">
        <v>241</v>
      </c>
      <c r="U40" s="13" t="s">
        <v>241</v>
      </c>
      <c r="V40" s="13" t="s">
        <v>241</v>
      </c>
      <c r="W40" s="13" t="s">
        <v>241</v>
      </c>
      <c r="Y40" s="1"/>
      <c r="Z40" s="11" t="s">
        <v>228</v>
      </c>
      <c r="AA40" s="13" t="s">
        <v>241</v>
      </c>
      <c r="AB40" s="13" t="s">
        <v>241</v>
      </c>
      <c r="AC40" s="13" t="s">
        <v>241</v>
      </c>
      <c r="AD40" s="13" t="s">
        <v>241</v>
      </c>
      <c r="AE40" s="13" t="s">
        <v>241</v>
      </c>
      <c r="AF40" s="13" t="s">
        <v>241</v>
      </c>
      <c r="AG40" s="13" t="s">
        <v>241</v>
      </c>
      <c r="AH40" s="13" t="s">
        <v>241</v>
      </c>
      <c r="AI40" s="13" t="s">
        <v>241</v>
      </c>
      <c r="AJ40" s="13" t="s">
        <v>241</v>
      </c>
      <c r="AK40" s="13" t="s">
        <v>241</v>
      </c>
      <c r="AL40" s="13" t="s">
        <v>241</v>
      </c>
      <c r="AM40" s="13" t="s">
        <v>241</v>
      </c>
      <c r="AN40" s="13" t="s">
        <v>241</v>
      </c>
      <c r="AO40" s="13" t="s">
        <v>241</v>
      </c>
      <c r="AP40" s="13" t="s">
        <v>241</v>
      </c>
      <c r="AQ40" s="13" t="s">
        <v>241</v>
      </c>
      <c r="AR40" s="13" t="s">
        <v>241</v>
      </c>
      <c r="AS40" s="13" t="s">
        <v>241</v>
      </c>
      <c r="AT40" s="13" t="s">
        <v>241</v>
      </c>
      <c r="AU40" s="13" t="s">
        <v>241</v>
      </c>
      <c r="AW40" s="1"/>
      <c r="AX40" s="11" t="s">
        <v>228</v>
      </c>
      <c r="AY40" s="13" t="s">
        <v>241</v>
      </c>
      <c r="AZ40" s="13" t="s">
        <v>241</v>
      </c>
      <c r="BA40" s="13" t="s">
        <v>241</v>
      </c>
      <c r="BB40" s="13" t="s">
        <v>241</v>
      </c>
      <c r="BC40" s="13" t="s">
        <v>241</v>
      </c>
      <c r="BD40" s="13" t="s">
        <v>241</v>
      </c>
      <c r="BE40" s="13" t="s">
        <v>241</v>
      </c>
      <c r="BF40" s="13" t="s">
        <v>241</v>
      </c>
      <c r="BG40" s="13" t="s">
        <v>241</v>
      </c>
      <c r="BH40" s="13" t="s">
        <v>241</v>
      </c>
      <c r="BI40" s="13" t="s">
        <v>241</v>
      </c>
      <c r="BJ40" s="13" t="s">
        <v>241</v>
      </c>
      <c r="BK40" s="13" t="s">
        <v>241</v>
      </c>
      <c r="BL40" s="13" t="s">
        <v>241</v>
      </c>
      <c r="BM40" s="13" t="s">
        <v>241</v>
      </c>
      <c r="BN40" s="13" t="s">
        <v>241</v>
      </c>
      <c r="BO40" s="13" t="s">
        <v>241</v>
      </c>
      <c r="BP40" s="13" t="s">
        <v>241</v>
      </c>
      <c r="BQ40" s="13" t="s">
        <v>241</v>
      </c>
      <c r="BR40" s="13" t="s">
        <v>241</v>
      </c>
      <c r="BS40" s="13" t="s">
        <v>241</v>
      </c>
      <c r="BU40" s="1"/>
      <c r="BV40" s="11" t="s">
        <v>228</v>
      </c>
      <c r="BW40" s="13" t="s">
        <v>241</v>
      </c>
      <c r="BX40" s="13" t="s">
        <v>241</v>
      </c>
      <c r="BY40" s="13" t="s">
        <v>241</v>
      </c>
      <c r="BZ40" s="13" t="s">
        <v>241</v>
      </c>
      <c r="CA40" s="13" t="s">
        <v>241</v>
      </c>
      <c r="CB40" s="13" t="s">
        <v>241</v>
      </c>
      <c r="CC40" s="13" t="s">
        <v>241</v>
      </c>
      <c r="CD40" s="13" t="s">
        <v>241</v>
      </c>
      <c r="CE40" s="13" t="s">
        <v>241</v>
      </c>
      <c r="CF40" s="13" t="s">
        <v>241</v>
      </c>
      <c r="CG40" s="13" t="s">
        <v>241</v>
      </c>
      <c r="CH40" s="13" t="s">
        <v>241</v>
      </c>
      <c r="CI40" s="13" t="s">
        <v>241</v>
      </c>
      <c r="CJ40" s="13" t="s">
        <v>241</v>
      </c>
      <c r="CK40" s="13" t="s">
        <v>241</v>
      </c>
      <c r="CL40" s="13" t="s">
        <v>241</v>
      </c>
      <c r="CM40" s="13" t="s">
        <v>241</v>
      </c>
      <c r="CN40" s="13" t="s">
        <v>241</v>
      </c>
      <c r="CO40" s="13" t="s">
        <v>241</v>
      </c>
      <c r="CP40" s="13" t="s">
        <v>241</v>
      </c>
      <c r="CQ40" s="13" t="s">
        <v>241</v>
      </c>
      <c r="CS40" s="1"/>
      <c r="CT40" s="11" t="s">
        <v>228</v>
      </c>
      <c r="CU40" s="13" t="s">
        <v>241</v>
      </c>
      <c r="CV40" s="13" t="s">
        <v>241</v>
      </c>
      <c r="CW40" s="13" t="s">
        <v>241</v>
      </c>
      <c r="CX40" s="13" t="s">
        <v>241</v>
      </c>
      <c r="CY40" s="13" t="s">
        <v>241</v>
      </c>
      <c r="CZ40" s="13" t="s">
        <v>241</v>
      </c>
      <c r="DA40" s="13" t="s">
        <v>241</v>
      </c>
      <c r="DB40" s="13" t="s">
        <v>241</v>
      </c>
      <c r="DC40" s="13" t="s">
        <v>241</v>
      </c>
      <c r="DD40" s="13" t="s">
        <v>241</v>
      </c>
      <c r="DE40" s="13" t="s">
        <v>241</v>
      </c>
      <c r="DF40" s="13" t="s">
        <v>241</v>
      </c>
      <c r="DG40" s="13" t="s">
        <v>241</v>
      </c>
      <c r="DH40" s="13" t="s">
        <v>241</v>
      </c>
      <c r="DI40" s="13" t="s">
        <v>241</v>
      </c>
      <c r="DJ40" s="13" t="s">
        <v>241</v>
      </c>
      <c r="DK40" s="13" t="s">
        <v>241</v>
      </c>
      <c r="DL40" s="13" t="s">
        <v>241</v>
      </c>
      <c r="DM40" s="13" t="s">
        <v>241</v>
      </c>
      <c r="DN40" s="13" t="s">
        <v>241</v>
      </c>
      <c r="DO40" s="13" t="s">
        <v>241</v>
      </c>
      <c r="DQ40" s="1"/>
      <c r="DR40" s="11" t="s">
        <v>228</v>
      </c>
      <c r="DS40" s="13" t="s">
        <v>241</v>
      </c>
      <c r="DT40" s="13" t="s">
        <v>241</v>
      </c>
      <c r="DU40" s="13" t="s">
        <v>241</v>
      </c>
      <c r="DV40" s="13" t="s">
        <v>241</v>
      </c>
      <c r="DW40" s="13" t="s">
        <v>241</v>
      </c>
      <c r="DX40" s="13" t="s">
        <v>241</v>
      </c>
      <c r="DY40" s="13" t="s">
        <v>241</v>
      </c>
      <c r="DZ40" s="13" t="s">
        <v>241</v>
      </c>
      <c r="EA40" s="13" t="s">
        <v>241</v>
      </c>
      <c r="EB40" s="13" t="s">
        <v>241</v>
      </c>
      <c r="EC40" s="13" t="s">
        <v>241</v>
      </c>
      <c r="ED40" s="13" t="s">
        <v>241</v>
      </c>
      <c r="EE40" s="13" t="s">
        <v>241</v>
      </c>
      <c r="EF40" s="13" t="s">
        <v>241</v>
      </c>
      <c r="EG40" s="13" t="s">
        <v>241</v>
      </c>
      <c r="EH40" s="13" t="s">
        <v>241</v>
      </c>
      <c r="EI40" s="13" t="s">
        <v>241</v>
      </c>
      <c r="EJ40" s="13" t="s">
        <v>241</v>
      </c>
      <c r="EK40" s="13" t="s">
        <v>241</v>
      </c>
      <c r="EL40" s="13" t="s">
        <v>241</v>
      </c>
      <c r="EM40" s="13" t="s">
        <v>241</v>
      </c>
      <c r="EO40" s="1"/>
      <c r="EP40" s="11" t="s">
        <v>228</v>
      </c>
      <c r="EQ40" s="13" t="s">
        <v>241</v>
      </c>
      <c r="ER40" s="13" t="s">
        <v>241</v>
      </c>
      <c r="ES40" s="13" t="s">
        <v>241</v>
      </c>
      <c r="ET40" s="13" t="s">
        <v>241</v>
      </c>
      <c r="EU40" s="13" t="s">
        <v>241</v>
      </c>
      <c r="EV40" s="13" t="s">
        <v>241</v>
      </c>
      <c r="EW40" s="13" t="s">
        <v>241</v>
      </c>
      <c r="EX40" s="13" t="s">
        <v>241</v>
      </c>
      <c r="EY40" s="13" t="s">
        <v>241</v>
      </c>
      <c r="EZ40" s="13" t="s">
        <v>241</v>
      </c>
      <c r="FA40" s="13" t="s">
        <v>241</v>
      </c>
      <c r="FB40" s="13" t="s">
        <v>241</v>
      </c>
      <c r="FC40" s="13" t="s">
        <v>241</v>
      </c>
      <c r="FD40" s="13" t="s">
        <v>241</v>
      </c>
      <c r="FE40" s="13" t="s">
        <v>241</v>
      </c>
      <c r="FF40" s="13" t="s">
        <v>241</v>
      </c>
      <c r="FG40" s="13" t="s">
        <v>241</v>
      </c>
      <c r="FH40" s="13" t="s">
        <v>241</v>
      </c>
      <c r="FI40" s="13" t="s">
        <v>241</v>
      </c>
      <c r="FJ40" s="13" t="s">
        <v>241</v>
      </c>
      <c r="FK40" s="13" t="s">
        <v>241</v>
      </c>
    </row>
    <row r="41" ht="14.5" spans="1:170">
      <c r="A41" s="1"/>
      <c r="B41" s="11" t="s">
        <v>229</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16">
        <f t="shared" ref="X41:X49" si="0">W16</f>
        <v>0</v>
      </c>
      <c r="Y41" s="17"/>
      <c r="Z41" s="11" t="s">
        <v>229</v>
      </c>
      <c r="AA41" s="3" t="s">
        <v>126</v>
      </c>
      <c r="AB41" s="3" t="s">
        <v>126</v>
      </c>
      <c r="AC41" s="3" t="s">
        <v>126</v>
      </c>
      <c r="AD41" s="3" t="s">
        <v>126</v>
      </c>
      <c r="AE41" s="3" t="s">
        <v>126</v>
      </c>
      <c r="AF41" s="3" t="s">
        <v>126</v>
      </c>
      <c r="AG41" s="3" t="s">
        <v>126</v>
      </c>
      <c r="AH41" s="3" t="s">
        <v>126</v>
      </c>
      <c r="AI41" s="3" t="s">
        <v>126</v>
      </c>
      <c r="AJ41" s="3" t="s">
        <v>126</v>
      </c>
      <c r="AK41" s="3" t="s">
        <v>126</v>
      </c>
      <c r="AL41" s="3" t="s">
        <v>126</v>
      </c>
      <c r="AM41" s="3">
        <v>0</v>
      </c>
      <c r="AN41" s="3">
        <v>0</v>
      </c>
      <c r="AO41" s="3">
        <v>0</v>
      </c>
      <c r="AP41" s="3">
        <v>0</v>
      </c>
      <c r="AQ41" s="3">
        <v>0.1</v>
      </c>
      <c r="AR41" s="3">
        <v>0.1</v>
      </c>
      <c r="AS41" s="3">
        <v>0.1</v>
      </c>
      <c r="AT41" s="3">
        <v>0.1</v>
      </c>
      <c r="AU41" s="3">
        <v>0.1</v>
      </c>
      <c r="AV41" s="16">
        <f t="shared" ref="AV41:AV49" si="1">AU16</f>
        <v>2.3</v>
      </c>
      <c r="AW41" s="17">
        <f t="shared" ref="AW41:AW47" si="2">AU41*1000/AV41</f>
        <v>43.4782608695652</v>
      </c>
      <c r="AX41" s="11" t="s">
        <v>229</v>
      </c>
      <c r="AY41" s="3">
        <v>0.1</v>
      </c>
      <c r="AZ41" s="3">
        <v>0.1</v>
      </c>
      <c r="BA41" s="3">
        <v>0.1</v>
      </c>
      <c r="BB41" s="3">
        <v>0.1</v>
      </c>
      <c r="BC41" s="3">
        <v>0.1</v>
      </c>
      <c r="BD41" s="3">
        <v>0.1</v>
      </c>
      <c r="BE41" s="3">
        <v>0.1</v>
      </c>
      <c r="BF41" s="3">
        <v>0.1</v>
      </c>
      <c r="BG41" s="3" t="s">
        <v>126</v>
      </c>
      <c r="BH41" s="3" t="s">
        <v>126</v>
      </c>
      <c r="BI41" s="3" t="s">
        <v>126</v>
      </c>
      <c r="BJ41" s="3" t="s">
        <v>126</v>
      </c>
      <c r="BK41" s="3" t="s">
        <v>126</v>
      </c>
      <c r="BL41" s="3" t="s">
        <v>126</v>
      </c>
      <c r="BM41" s="3" t="s">
        <v>126</v>
      </c>
      <c r="BN41" s="3" t="s">
        <v>126</v>
      </c>
      <c r="BO41" s="3" t="s">
        <v>126</v>
      </c>
      <c r="BP41" s="3">
        <v>0.1</v>
      </c>
      <c r="BQ41" s="3">
        <v>0.1</v>
      </c>
      <c r="BR41" s="3">
        <v>0.1</v>
      </c>
      <c r="BS41" s="3">
        <v>0.1</v>
      </c>
      <c r="BT41" s="16">
        <f t="shared" ref="BT41:BT49" si="3">BS16</f>
        <v>2.8</v>
      </c>
      <c r="BU41" s="17">
        <f t="shared" ref="BU41:BU49" si="4">BS41*1000/BT41</f>
        <v>35.7142857142857</v>
      </c>
      <c r="BV41" s="11" t="s">
        <v>229</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t="s">
        <v>126</v>
      </c>
      <c r="CN41" s="3" t="s">
        <v>126</v>
      </c>
      <c r="CO41" s="3" t="s">
        <v>126</v>
      </c>
      <c r="CP41" s="3" t="s">
        <v>126</v>
      </c>
      <c r="CQ41" s="3" t="s">
        <v>126</v>
      </c>
      <c r="CR41" s="16" t="str">
        <f t="shared" ref="CR41:CR49" si="5">CQ16</f>
        <v>X</v>
      </c>
      <c r="CS41" s="17"/>
      <c r="CT41" s="11" t="s">
        <v>229</v>
      </c>
      <c r="CU41" s="3">
        <v>0</v>
      </c>
      <c r="CV41" s="3">
        <v>0</v>
      </c>
      <c r="CW41" s="3">
        <v>0</v>
      </c>
      <c r="CX41" s="3">
        <v>0</v>
      </c>
      <c r="CY41" s="3">
        <v>0</v>
      </c>
      <c r="CZ41" s="3">
        <v>0</v>
      </c>
      <c r="DA41" s="3">
        <v>0</v>
      </c>
      <c r="DB41" s="3">
        <v>0</v>
      </c>
      <c r="DC41" s="3">
        <v>0</v>
      </c>
      <c r="DD41" s="3">
        <v>0</v>
      </c>
      <c r="DE41" s="3">
        <v>0</v>
      </c>
      <c r="DF41" s="3">
        <v>0</v>
      </c>
      <c r="DG41" s="3">
        <v>0</v>
      </c>
      <c r="DH41" s="3">
        <v>0</v>
      </c>
      <c r="DI41" s="3">
        <v>0</v>
      </c>
      <c r="DJ41" s="3">
        <v>0</v>
      </c>
      <c r="DK41" s="3">
        <v>0</v>
      </c>
      <c r="DL41" s="3" t="s">
        <v>126</v>
      </c>
      <c r="DM41" s="3">
        <v>0</v>
      </c>
      <c r="DN41" s="3">
        <v>0</v>
      </c>
      <c r="DO41" s="3">
        <v>0</v>
      </c>
      <c r="DP41" s="16">
        <f t="shared" ref="DP41:DP49" si="6">DO16</f>
        <v>0</v>
      </c>
      <c r="DQ41" s="17"/>
      <c r="DR41" s="11" t="s">
        <v>229</v>
      </c>
      <c r="DS41" s="3" t="s">
        <v>126</v>
      </c>
      <c r="DT41" s="3" t="s">
        <v>126</v>
      </c>
      <c r="DU41" s="3" t="s">
        <v>126</v>
      </c>
      <c r="DV41" s="3" t="s">
        <v>126</v>
      </c>
      <c r="DW41" s="3" t="s">
        <v>126</v>
      </c>
      <c r="DX41" s="3" t="s">
        <v>126</v>
      </c>
      <c r="DY41" s="3" t="s">
        <v>126</v>
      </c>
      <c r="DZ41" s="3" t="s">
        <v>126</v>
      </c>
      <c r="EA41" s="3" t="s">
        <v>126</v>
      </c>
      <c r="EB41" s="3" t="s">
        <v>126</v>
      </c>
      <c r="EC41" s="3" t="s">
        <v>126</v>
      </c>
      <c r="ED41" s="3" t="s">
        <v>126</v>
      </c>
      <c r="EE41" s="3" t="s">
        <v>126</v>
      </c>
      <c r="EF41" s="3" t="s">
        <v>126</v>
      </c>
      <c r="EG41" s="3" t="s">
        <v>126</v>
      </c>
      <c r="EH41" s="3" t="s">
        <v>126</v>
      </c>
      <c r="EI41" s="3" t="s">
        <v>126</v>
      </c>
      <c r="EJ41" s="3" t="s">
        <v>126</v>
      </c>
      <c r="EK41" s="3" t="s">
        <v>126</v>
      </c>
      <c r="EL41" s="3" t="s">
        <v>126</v>
      </c>
      <c r="EM41" s="3" t="s">
        <v>126</v>
      </c>
      <c r="EN41" s="16" t="str">
        <f t="shared" ref="EN41:EN49" si="7">EM16</f>
        <v>X</v>
      </c>
      <c r="EO41" s="17"/>
      <c r="EP41" s="11" t="s">
        <v>229</v>
      </c>
      <c r="EQ41" s="3" t="s">
        <v>126</v>
      </c>
      <c r="ER41" s="3" t="s">
        <v>126</v>
      </c>
      <c r="ES41" s="3" t="s">
        <v>126</v>
      </c>
      <c r="ET41" s="3" t="s">
        <v>126</v>
      </c>
      <c r="EU41" s="3" t="s">
        <v>126</v>
      </c>
      <c r="EV41" s="3" t="s">
        <v>126</v>
      </c>
      <c r="EW41" s="3" t="s">
        <v>126</v>
      </c>
      <c r="EX41" s="3" t="s">
        <v>126</v>
      </c>
      <c r="EY41" s="3" t="s">
        <v>126</v>
      </c>
      <c r="EZ41" s="3" t="s">
        <v>126</v>
      </c>
      <c r="FA41" s="3" t="s">
        <v>126</v>
      </c>
      <c r="FB41" s="3" t="s">
        <v>126</v>
      </c>
      <c r="FC41" s="3" t="s">
        <v>126</v>
      </c>
      <c r="FD41" s="3" t="s">
        <v>126</v>
      </c>
      <c r="FE41" s="3" t="s">
        <v>126</v>
      </c>
      <c r="FF41" s="3" t="s">
        <v>126</v>
      </c>
      <c r="FG41" s="3" t="s">
        <v>126</v>
      </c>
      <c r="FH41" s="3" t="s">
        <v>126</v>
      </c>
      <c r="FI41" s="3" t="s">
        <v>126</v>
      </c>
      <c r="FJ41" s="3" t="s">
        <v>126</v>
      </c>
      <c r="FK41" s="3" t="s">
        <v>126</v>
      </c>
      <c r="FL41" s="16" t="str">
        <f t="shared" ref="FL41:FL49" si="8">FK16</f>
        <v>X</v>
      </c>
      <c r="FM41" s="17"/>
      <c r="FN41">
        <f t="shared" ref="FN41" si="9">AVERAGE(Y41,AW41,BU41,CS41,DQ41,EO41,FM41)</f>
        <v>39.5962732919255</v>
      </c>
    </row>
    <row r="42" ht="14.5" spans="1:169">
      <c r="A42" s="1"/>
      <c r="B42" s="11" t="s">
        <v>230</v>
      </c>
      <c r="C42" s="3">
        <v>0</v>
      </c>
      <c r="D42" s="3">
        <v>0</v>
      </c>
      <c r="E42" s="3">
        <v>0</v>
      </c>
      <c r="F42" s="3">
        <v>0</v>
      </c>
      <c r="G42" s="3">
        <v>0</v>
      </c>
      <c r="H42" s="3">
        <v>0</v>
      </c>
      <c r="I42" s="3">
        <v>0</v>
      </c>
      <c r="J42" s="3">
        <v>0</v>
      </c>
      <c r="K42" s="3" t="s">
        <v>126</v>
      </c>
      <c r="L42" s="3" t="s">
        <v>126</v>
      </c>
      <c r="M42" s="3" t="s">
        <v>126</v>
      </c>
      <c r="N42" s="3" t="s">
        <v>126</v>
      </c>
      <c r="O42" s="3" t="s">
        <v>126</v>
      </c>
      <c r="P42" s="3" t="s">
        <v>126</v>
      </c>
      <c r="Q42" s="3" t="s">
        <v>126</v>
      </c>
      <c r="R42" s="3" t="s">
        <v>126</v>
      </c>
      <c r="S42" s="3" t="s">
        <v>126</v>
      </c>
      <c r="T42" s="3" t="s">
        <v>126</v>
      </c>
      <c r="U42" s="3" t="s">
        <v>126</v>
      </c>
      <c r="V42" s="3" t="s">
        <v>126</v>
      </c>
      <c r="W42" s="3" t="s">
        <v>126</v>
      </c>
      <c r="X42" s="16" t="str">
        <f t="shared" si="0"/>
        <v>X</v>
      </c>
      <c r="Y42" s="17"/>
      <c r="Z42" s="11" t="s">
        <v>230</v>
      </c>
      <c r="AA42" s="3" t="s">
        <v>126</v>
      </c>
      <c r="AB42" s="3">
        <v>0</v>
      </c>
      <c r="AC42" s="3">
        <v>0</v>
      </c>
      <c r="AD42" s="3">
        <v>0</v>
      </c>
      <c r="AE42" s="3">
        <v>0</v>
      </c>
      <c r="AF42" s="3">
        <v>0</v>
      </c>
      <c r="AG42" s="3" t="s">
        <v>126</v>
      </c>
      <c r="AH42" s="3" t="s">
        <v>126</v>
      </c>
      <c r="AI42" s="3" t="s">
        <v>126</v>
      </c>
      <c r="AJ42" s="3" t="s">
        <v>126</v>
      </c>
      <c r="AK42" s="3" t="s">
        <v>126</v>
      </c>
      <c r="AL42" s="3" t="s">
        <v>126</v>
      </c>
      <c r="AM42" s="3" t="s">
        <v>126</v>
      </c>
      <c r="AN42" s="3" t="s">
        <v>126</v>
      </c>
      <c r="AO42" s="3" t="s">
        <v>126</v>
      </c>
      <c r="AP42" s="3" t="s">
        <v>126</v>
      </c>
      <c r="AQ42" s="3" t="s">
        <v>126</v>
      </c>
      <c r="AR42" s="3" t="s">
        <v>126</v>
      </c>
      <c r="AS42" s="3" t="s">
        <v>126</v>
      </c>
      <c r="AT42" s="3">
        <v>0</v>
      </c>
      <c r="AU42" s="3">
        <v>0</v>
      </c>
      <c r="AV42" s="16">
        <f t="shared" si="1"/>
        <v>0.1</v>
      </c>
      <c r="AW42" s="17"/>
      <c r="AX42" s="11" t="s">
        <v>230</v>
      </c>
      <c r="AY42" s="3" t="s">
        <v>126</v>
      </c>
      <c r="AZ42" s="3">
        <v>0</v>
      </c>
      <c r="BA42" s="3">
        <v>0</v>
      </c>
      <c r="BB42" s="3" t="s">
        <v>126</v>
      </c>
      <c r="BC42" s="3" t="s">
        <v>126</v>
      </c>
      <c r="BD42" s="3" t="s">
        <v>126</v>
      </c>
      <c r="BE42" s="3" t="s">
        <v>126</v>
      </c>
      <c r="BF42" s="3" t="s">
        <v>126</v>
      </c>
      <c r="BG42" s="3" t="s">
        <v>126</v>
      </c>
      <c r="BH42" s="3" t="s">
        <v>126</v>
      </c>
      <c r="BI42" s="3" t="s">
        <v>126</v>
      </c>
      <c r="BJ42" s="3" t="s">
        <v>126</v>
      </c>
      <c r="BK42" s="3" t="s">
        <v>126</v>
      </c>
      <c r="BL42" s="3" t="s">
        <v>126</v>
      </c>
      <c r="BM42" s="3" t="s">
        <v>126</v>
      </c>
      <c r="BN42" s="3" t="s">
        <v>126</v>
      </c>
      <c r="BO42" s="3" t="s">
        <v>126</v>
      </c>
      <c r="BP42" s="3" t="s">
        <v>126</v>
      </c>
      <c r="BQ42" s="3">
        <v>0</v>
      </c>
      <c r="BR42" s="3">
        <v>0</v>
      </c>
      <c r="BS42" s="3">
        <v>0</v>
      </c>
      <c r="BT42" s="16">
        <f t="shared" si="3"/>
        <v>0.2</v>
      </c>
      <c r="BU42" s="17"/>
      <c r="BV42" s="11" t="s">
        <v>230</v>
      </c>
      <c r="BW42" s="3">
        <v>0</v>
      </c>
      <c r="BX42" s="3">
        <v>0</v>
      </c>
      <c r="BY42" s="3">
        <v>0</v>
      </c>
      <c r="BZ42" s="3">
        <v>0</v>
      </c>
      <c r="CA42" s="3" t="s">
        <v>126</v>
      </c>
      <c r="CB42" s="3">
        <v>0</v>
      </c>
      <c r="CC42" s="3">
        <v>0</v>
      </c>
      <c r="CD42" s="3">
        <v>0</v>
      </c>
      <c r="CE42" s="3">
        <v>0</v>
      </c>
      <c r="CF42" s="3">
        <v>0</v>
      </c>
      <c r="CG42" s="3">
        <v>0</v>
      </c>
      <c r="CH42" s="3">
        <v>0</v>
      </c>
      <c r="CI42" s="3">
        <v>0</v>
      </c>
      <c r="CJ42" s="3">
        <v>0</v>
      </c>
      <c r="CK42" s="3">
        <v>0</v>
      </c>
      <c r="CL42" s="3">
        <v>0</v>
      </c>
      <c r="CM42" s="3">
        <v>0</v>
      </c>
      <c r="CN42" s="3">
        <v>0</v>
      </c>
      <c r="CO42" s="3">
        <v>0</v>
      </c>
      <c r="CP42" s="3">
        <v>0</v>
      </c>
      <c r="CQ42" s="3">
        <v>0</v>
      </c>
      <c r="CR42" s="16">
        <f t="shared" si="5"/>
        <v>0</v>
      </c>
      <c r="CS42" s="17"/>
      <c r="CT42" s="11" t="s">
        <v>230</v>
      </c>
      <c r="CU42" s="3">
        <v>0</v>
      </c>
      <c r="CV42" s="3">
        <v>0</v>
      </c>
      <c r="CW42" s="3">
        <v>0</v>
      </c>
      <c r="CX42" s="3">
        <v>0</v>
      </c>
      <c r="CY42" s="3">
        <v>0</v>
      </c>
      <c r="CZ42" s="3">
        <v>0</v>
      </c>
      <c r="DA42" s="3">
        <v>0</v>
      </c>
      <c r="DB42" s="3">
        <v>0</v>
      </c>
      <c r="DC42" s="3">
        <v>0</v>
      </c>
      <c r="DD42" s="3">
        <v>0</v>
      </c>
      <c r="DE42" s="3">
        <v>0</v>
      </c>
      <c r="DF42" s="3">
        <v>0</v>
      </c>
      <c r="DG42" s="3">
        <v>0</v>
      </c>
      <c r="DH42" s="3">
        <v>0</v>
      </c>
      <c r="DI42" s="3">
        <v>0</v>
      </c>
      <c r="DJ42" s="3">
        <v>0</v>
      </c>
      <c r="DK42" s="3">
        <v>0</v>
      </c>
      <c r="DL42" s="3" t="s">
        <v>126</v>
      </c>
      <c r="DM42" s="3">
        <v>0</v>
      </c>
      <c r="DN42" s="3">
        <v>0</v>
      </c>
      <c r="DO42" s="3">
        <v>0</v>
      </c>
      <c r="DP42" s="16">
        <f t="shared" si="6"/>
        <v>0</v>
      </c>
      <c r="DQ42" s="17"/>
      <c r="DR42" s="11" t="s">
        <v>230</v>
      </c>
      <c r="DS42" s="3">
        <v>0</v>
      </c>
      <c r="DT42" s="3">
        <v>0</v>
      </c>
      <c r="DU42" s="3">
        <v>0</v>
      </c>
      <c r="DV42" s="3">
        <v>0</v>
      </c>
      <c r="DW42" s="3">
        <v>0</v>
      </c>
      <c r="DX42" s="3">
        <v>0</v>
      </c>
      <c r="DY42" s="3">
        <v>0</v>
      </c>
      <c r="DZ42" s="3">
        <v>0</v>
      </c>
      <c r="EA42" s="3">
        <v>0</v>
      </c>
      <c r="EB42" s="3" t="s">
        <v>126</v>
      </c>
      <c r="EC42" s="3" t="s">
        <v>126</v>
      </c>
      <c r="ED42" s="3" t="s">
        <v>126</v>
      </c>
      <c r="EE42" s="3" t="s">
        <v>126</v>
      </c>
      <c r="EF42" s="3" t="s">
        <v>126</v>
      </c>
      <c r="EG42" s="3" t="s">
        <v>126</v>
      </c>
      <c r="EH42" s="3" t="s">
        <v>126</v>
      </c>
      <c r="EI42" s="3" t="s">
        <v>126</v>
      </c>
      <c r="EJ42" s="3" t="s">
        <v>126</v>
      </c>
      <c r="EK42" s="3" t="s">
        <v>126</v>
      </c>
      <c r="EL42" s="3" t="s">
        <v>126</v>
      </c>
      <c r="EM42" s="3" t="s">
        <v>126</v>
      </c>
      <c r="EN42" s="16" t="str">
        <f t="shared" si="7"/>
        <v>X</v>
      </c>
      <c r="EO42" s="17"/>
      <c r="EP42" s="11" t="s">
        <v>230</v>
      </c>
      <c r="EQ42" s="3" t="s">
        <v>126</v>
      </c>
      <c r="ER42" s="3" t="s">
        <v>126</v>
      </c>
      <c r="ES42" s="3" t="s">
        <v>126</v>
      </c>
      <c r="ET42" s="3" t="s">
        <v>126</v>
      </c>
      <c r="EU42" s="3">
        <v>0</v>
      </c>
      <c r="EV42" s="3" t="s">
        <v>126</v>
      </c>
      <c r="EW42" s="3" t="s">
        <v>126</v>
      </c>
      <c r="EX42" s="3" t="s">
        <v>126</v>
      </c>
      <c r="EY42" s="3" t="s">
        <v>126</v>
      </c>
      <c r="EZ42" s="3" t="s">
        <v>126</v>
      </c>
      <c r="FA42" s="3" t="s">
        <v>126</v>
      </c>
      <c r="FB42" s="3" t="s">
        <v>126</v>
      </c>
      <c r="FC42" s="3" t="s">
        <v>126</v>
      </c>
      <c r="FD42" s="3">
        <v>0</v>
      </c>
      <c r="FE42" s="3" t="s">
        <v>126</v>
      </c>
      <c r="FF42" s="3" t="s">
        <v>126</v>
      </c>
      <c r="FG42" s="3" t="s">
        <v>126</v>
      </c>
      <c r="FH42" s="3" t="s">
        <v>126</v>
      </c>
      <c r="FI42" s="3" t="s">
        <v>126</v>
      </c>
      <c r="FJ42" s="3" t="s">
        <v>126</v>
      </c>
      <c r="FK42" s="3" t="s">
        <v>126</v>
      </c>
      <c r="FL42" s="16" t="str">
        <f t="shared" si="8"/>
        <v>X</v>
      </c>
      <c r="FM42" s="17"/>
    </row>
    <row r="43" ht="14.5" spans="1:169">
      <c r="A43" s="1"/>
      <c r="B43" s="11" t="s">
        <v>231</v>
      </c>
      <c r="C43" s="3" t="s">
        <v>126</v>
      </c>
      <c r="D43" s="3" t="s">
        <v>126</v>
      </c>
      <c r="E43" s="3" t="s">
        <v>126</v>
      </c>
      <c r="F43" s="3" t="s">
        <v>126</v>
      </c>
      <c r="G43" s="3" t="s">
        <v>126</v>
      </c>
      <c r="H43" s="3" t="s">
        <v>126</v>
      </c>
      <c r="I43" s="3" t="s">
        <v>126</v>
      </c>
      <c r="J43" s="3" t="s">
        <v>126</v>
      </c>
      <c r="K43" s="3" t="s">
        <v>126</v>
      </c>
      <c r="L43" s="3" t="s">
        <v>126</v>
      </c>
      <c r="M43" s="3" t="s">
        <v>126</v>
      </c>
      <c r="N43" s="3" t="s">
        <v>126</v>
      </c>
      <c r="O43" s="3" t="s">
        <v>126</v>
      </c>
      <c r="P43" s="3" t="s">
        <v>126</v>
      </c>
      <c r="Q43" s="3" t="s">
        <v>126</v>
      </c>
      <c r="R43" s="3" t="s">
        <v>126</v>
      </c>
      <c r="S43" s="3" t="s">
        <v>126</v>
      </c>
      <c r="T43" s="3" t="s">
        <v>126</v>
      </c>
      <c r="U43" s="3" t="s">
        <v>126</v>
      </c>
      <c r="V43" s="3">
        <v>0</v>
      </c>
      <c r="W43" s="3">
        <v>0</v>
      </c>
      <c r="X43" s="16">
        <f t="shared" si="0"/>
        <v>0</v>
      </c>
      <c r="Y43" s="17"/>
      <c r="Z43" s="11" t="s">
        <v>231</v>
      </c>
      <c r="AA43" s="3" t="s">
        <v>126</v>
      </c>
      <c r="AB43" s="3" t="s">
        <v>126</v>
      </c>
      <c r="AC43" s="3" t="s">
        <v>126</v>
      </c>
      <c r="AD43" s="3" t="s">
        <v>126</v>
      </c>
      <c r="AE43" s="3" t="s">
        <v>126</v>
      </c>
      <c r="AF43" s="3" t="s">
        <v>126</v>
      </c>
      <c r="AG43" s="3" t="s">
        <v>126</v>
      </c>
      <c r="AH43" s="3" t="s">
        <v>126</v>
      </c>
      <c r="AI43" s="3" t="s">
        <v>126</v>
      </c>
      <c r="AJ43" s="3" t="s">
        <v>126</v>
      </c>
      <c r="AK43" s="3" t="s">
        <v>126</v>
      </c>
      <c r="AL43" s="3" t="s">
        <v>126</v>
      </c>
      <c r="AM43" s="3" t="s">
        <v>126</v>
      </c>
      <c r="AN43" s="3" t="s">
        <v>126</v>
      </c>
      <c r="AO43" s="3" t="s">
        <v>126</v>
      </c>
      <c r="AP43" s="3">
        <v>0</v>
      </c>
      <c r="AQ43" s="3">
        <v>0</v>
      </c>
      <c r="AR43" s="3">
        <v>0</v>
      </c>
      <c r="AS43" s="3">
        <v>0</v>
      </c>
      <c r="AT43" s="3">
        <v>0</v>
      </c>
      <c r="AU43" s="3">
        <v>0</v>
      </c>
      <c r="AV43" s="16">
        <f t="shared" si="1"/>
        <v>0</v>
      </c>
      <c r="AW43" s="17"/>
      <c r="AX43" s="11" t="s">
        <v>231</v>
      </c>
      <c r="AY43" s="3" t="s">
        <v>126</v>
      </c>
      <c r="AZ43" s="3" t="s">
        <v>126</v>
      </c>
      <c r="BA43" s="3" t="s">
        <v>126</v>
      </c>
      <c r="BB43" s="3" t="s">
        <v>126</v>
      </c>
      <c r="BC43" s="3" t="s">
        <v>126</v>
      </c>
      <c r="BD43" s="3" t="s">
        <v>126</v>
      </c>
      <c r="BE43" s="3" t="s">
        <v>126</v>
      </c>
      <c r="BF43" s="3" t="s">
        <v>126</v>
      </c>
      <c r="BG43" s="3" t="s">
        <v>126</v>
      </c>
      <c r="BH43" s="3" t="s">
        <v>126</v>
      </c>
      <c r="BI43" s="3" t="s">
        <v>126</v>
      </c>
      <c r="BJ43" s="3" t="s">
        <v>126</v>
      </c>
      <c r="BK43" s="3" t="s">
        <v>126</v>
      </c>
      <c r="BL43" s="3" t="s">
        <v>126</v>
      </c>
      <c r="BM43" s="3" t="s">
        <v>126</v>
      </c>
      <c r="BN43" s="3">
        <v>0</v>
      </c>
      <c r="BO43" s="3">
        <v>0</v>
      </c>
      <c r="BP43" s="3">
        <v>0</v>
      </c>
      <c r="BQ43" s="3">
        <v>0</v>
      </c>
      <c r="BR43" s="3">
        <v>0</v>
      </c>
      <c r="BS43" s="3">
        <v>0</v>
      </c>
      <c r="BT43" s="16">
        <f t="shared" si="3"/>
        <v>0</v>
      </c>
      <c r="BU43" s="17"/>
      <c r="BV43" s="11" t="s">
        <v>231</v>
      </c>
      <c r="BW43" s="3">
        <v>0</v>
      </c>
      <c r="BX43" s="3">
        <v>0</v>
      </c>
      <c r="BY43" s="3">
        <v>0</v>
      </c>
      <c r="BZ43" s="3">
        <v>0</v>
      </c>
      <c r="CA43" s="3">
        <v>0</v>
      </c>
      <c r="CB43" s="3">
        <v>0</v>
      </c>
      <c r="CC43" s="3">
        <v>0</v>
      </c>
      <c r="CD43" s="3">
        <v>0</v>
      </c>
      <c r="CE43" s="3">
        <v>0</v>
      </c>
      <c r="CF43" s="3">
        <v>0</v>
      </c>
      <c r="CG43" s="3">
        <v>0</v>
      </c>
      <c r="CH43" s="3">
        <v>0</v>
      </c>
      <c r="CI43" s="3">
        <v>0</v>
      </c>
      <c r="CJ43" s="3">
        <v>0</v>
      </c>
      <c r="CK43" s="3">
        <v>0</v>
      </c>
      <c r="CL43" s="3">
        <v>0</v>
      </c>
      <c r="CM43" s="3">
        <v>0</v>
      </c>
      <c r="CN43" s="3">
        <v>0</v>
      </c>
      <c r="CO43" s="3">
        <v>0</v>
      </c>
      <c r="CP43" s="3">
        <v>0</v>
      </c>
      <c r="CQ43" s="3">
        <v>0</v>
      </c>
      <c r="CR43" s="16">
        <f t="shared" si="5"/>
        <v>0</v>
      </c>
      <c r="CS43" s="17"/>
      <c r="CT43" s="11" t="s">
        <v>231</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6"/>
        <v>0</v>
      </c>
      <c r="DQ43" s="17"/>
      <c r="DR43" s="11" t="s">
        <v>231</v>
      </c>
      <c r="DS43" s="3">
        <v>0</v>
      </c>
      <c r="DT43" s="3">
        <v>0</v>
      </c>
      <c r="DU43" s="3">
        <v>0</v>
      </c>
      <c r="DV43" s="3">
        <v>0</v>
      </c>
      <c r="DW43" s="3">
        <v>0</v>
      </c>
      <c r="DX43" s="3">
        <v>0</v>
      </c>
      <c r="DY43" s="3">
        <v>0</v>
      </c>
      <c r="DZ43" s="3">
        <v>0</v>
      </c>
      <c r="EA43" s="3">
        <v>0</v>
      </c>
      <c r="EB43" s="3" t="s">
        <v>126</v>
      </c>
      <c r="EC43" s="3" t="s">
        <v>126</v>
      </c>
      <c r="ED43" s="3">
        <v>0</v>
      </c>
      <c r="EE43" s="3" t="s">
        <v>126</v>
      </c>
      <c r="EF43" s="3" t="s">
        <v>126</v>
      </c>
      <c r="EG43" s="3">
        <v>0</v>
      </c>
      <c r="EH43" s="3">
        <v>0</v>
      </c>
      <c r="EI43" s="3">
        <v>0</v>
      </c>
      <c r="EJ43" s="3">
        <v>0</v>
      </c>
      <c r="EK43" s="3">
        <v>0</v>
      </c>
      <c r="EL43" s="3">
        <v>0</v>
      </c>
      <c r="EM43" s="3">
        <v>0</v>
      </c>
      <c r="EN43" s="16">
        <f t="shared" si="7"/>
        <v>0</v>
      </c>
      <c r="EO43" s="17"/>
      <c r="EP43" s="11" t="s">
        <v>231</v>
      </c>
      <c r="EQ43" s="3">
        <v>0</v>
      </c>
      <c r="ER43" s="3">
        <v>0</v>
      </c>
      <c r="ES43" s="3">
        <v>0</v>
      </c>
      <c r="ET43" s="3">
        <v>0</v>
      </c>
      <c r="EU43" s="3">
        <v>0</v>
      </c>
      <c r="EV43" s="3">
        <v>0</v>
      </c>
      <c r="EW43" s="3">
        <v>0</v>
      </c>
      <c r="EX43" s="3">
        <v>0</v>
      </c>
      <c r="EY43" s="3">
        <v>0</v>
      </c>
      <c r="EZ43" s="3">
        <v>0</v>
      </c>
      <c r="FA43" s="3">
        <v>0</v>
      </c>
      <c r="FB43" s="3">
        <v>0</v>
      </c>
      <c r="FC43" s="3">
        <v>0</v>
      </c>
      <c r="FD43" s="3">
        <v>0</v>
      </c>
      <c r="FE43" s="3">
        <v>0</v>
      </c>
      <c r="FF43" s="3">
        <v>0</v>
      </c>
      <c r="FG43" s="3">
        <v>0</v>
      </c>
      <c r="FH43" s="3">
        <v>0</v>
      </c>
      <c r="FI43" s="3">
        <v>0</v>
      </c>
      <c r="FJ43" s="3">
        <v>0</v>
      </c>
      <c r="FK43" s="3">
        <v>0</v>
      </c>
      <c r="FL43" s="16">
        <f t="shared" si="8"/>
        <v>0</v>
      </c>
      <c r="FM43" s="17"/>
    </row>
    <row r="44" ht="14.5" spans="1:169">
      <c r="A44" s="1"/>
      <c r="B44" s="11" t="s">
        <v>232</v>
      </c>
      <c r="C44" s="3">
        <v>0</v>
      </c>
      <c r="D44" s="3">
        <v>0</v>
      </c>
      <c r="E44" s="3">
        <v>0</v>
      </c>
      <c r="F44" s="3">
        <v>0</v>
      </c>
      <c r="G44" s="3">
        <v>0</v>
      </c>
      <c r="H44" s="3">
        <v>0</v>
      </c>
      <c r="I44" s="3">
        <v>0</v>
      </c>
      <c r="J44" s="3">
        <v>0</v>
      </c>
      <c r="K44" s="3">
        <v>0</v>
      </c>
      <c r="L44" s="3">
        <v>0</v>
      </c>
      <c r="M44" s="3">
        <v>0</v>
      </c>
      <c r="N44" s="3">
        <v>0</v>
      </c>
      <c r="O44" s="3" t="s">
        <v>126</v>
      </c>
      <c r="P44" s="3" t="s">
        <v>126</v>
      </c>
      <c r="Q44" s="3" t="s">
        <v>126</v>
      </c>
      <c r="R44" s="3" t="s">
        <v>126</v>
      </c>
      <c r="S44" s="3" t="s">
        <v>126</v>
      </c>
      <c r="T44" s="3" t="s">
        <v>126</v>
      </c>
      <c r="U44" s="3" t="s">
        <v>126</v>
      </c>
      <c r="V44" s="3" t="s">
        <v>126</v>
      </c>
      <c r="W44" s="3" t="s">
        <v>126</v>
      </c>
      <c r="X44" s="16" t="str">
        <f t="shared" si="0"/>
        <v>X</v>
      </c>
      <c r="Y44" s="17"/>
      <c r="Z44" s="11" t="s">
        <v>232</v>
      </c>
      <c r="AA44" s="3" t="s">
        <v>126</v>
      </c>
      <c r="AB44" s="3" t="s">
        <v>126</v>
      </c>
      <c r="AC44" s="3" t="s">
        <v>126</v>
      </c>
      <c r="AD44" s="3" t="s">
        <v>126</v>
      </c>
      <c r="AE44" s="3" t="s">
        <v>126</v>
      </c>
      <c r="AF44" s="3" t="s">
        <v>126</v>
      </c>
      <c r="AG44" s="3" t="s">
        <v>126</v>
      </c>
      <c r="AH44" s="3" t="s">
        <v>126</v>
      </c>
      <c r="AI44" s="3" t="s">
        <v>126</v>
      </c>
      <c r="AJ44" s="3" t="s">
        <v>126</v>
      </c>
      <c r="AK44" s="3" t="s">
        <v>126</v>
      </c>
      <c r="AL44" s="3" t="s">
        <v>126</v>
      </c>
      <c r="AM44" s="3" t="s">
        <v>126</v>
      </c>
      <c r="AN44" s="3" t="s">
        <v>126</v>
      </c>
      <c r="AO44" s="3" t="s">
        <v>126</v>
      </c>
      <c r="AP44" s="3" t="s">
        <v>126</v>
      </c>
      <c r="AQ44" s="3" t="s">
        <v>126</v>
      </c>
      <c r="AR44" s="3" t="s">
        <v>126</v>
      </c>
      <c r="AS44" s="3">
        <v>0.5</v>
      </c>
      <c r="AT44" s="3">
        <v>0.7</v>
      </c>
      <c r="AU44" s="3">
        <v>0.3</v>
      </c>
      <c r="AV44" s="16">
        <f t="shared" si="1"/>
        <v>3.2</v>
      </c>
      <c r="AW44" s="17">
        <f t="shared" si="2"/>
        <v>93.75</v>
      </c>
      <c r="AX44" s="11" t="s">
        <v>232</v>
      </c>
      <c r="AY44" s="3" t="s">
        <v>126</v>
      </c>
      <c r="AZ44" s="3" t="s">
        <v>126</v>
      </c>
      <c r="BA44" s="3" t="s">
        <v>126</v>
      </c>
      <c r="BB44" s="3" t="s">
        <v>126</v>
      </c>
      <c r="BC44" s="3" t="s">
        <v>126</v>
      </c>
      <c r="BD44" s="3" t="s">
        <v>126</v>
      </c>
      <c r="BE44" s="3" t="s">
        <v>126</v>
      </c>
      <c r="BF44" s="3" t="s">
        <v>126</v>
      </c>
      <c r="BG44" s="3" t="s">
        <v>126</v>
      </c>
      <c r="BH44" s="3" t="s">
        <v>126</v>
      </c>
      <c r="BI44" s="3" t="s">
        <v>126</v>
      </c>
      <c r="BJ44" s="3" t="s">
        <v>126</v>
      </c>
      <c r="BK44" s="3" t="s">
        <v>126</v>
      </c>
      <c r="BL44" s="3">
        <v>1.1</v>
      </c>
      <c r="BM44" s="3" t="s">
        <v>126</v>
      </c>
      <c r="BN44" s="3" t="s">
        <v>126</v>
      </c>
      <c r="BO44" s="3" t="s">
        <v>126</v>
      </c>
      <c r="BP44" s="3">
        <v>0.6</v>
      </c>
      <c r="BQ44" s="3">
        <v>0.6</v>
      </c>
      <c r="BR44" s="3">
        <v>0.8</v>
      </c>
      <c r="BS44" s="3">
        <v>0.7</v>
      </c>
      <c r="BT44" s="16">
        <f t="shared" si="3"/>
        <v>8.2</v>
      </c>
      <c r="BU44" s="17">
        <f t="shared" si="4"/>
        <v>85.3658536585366</v>
      </c>
      <c r="BV44" s="11" t="s">
        <v>232</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5"/>
        <v>0</v>
      </c>
      <c r="CS44" s="17"/>
      <c r="CT44" s="11" t="s">
        <v>232</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6"/>
        <v>0</v>
      </c>
      <c r="DQ44" s="17"/>
      <c r="DR44" s="11" t="s">
        <v>232</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7"/>
        <v>0</v>
      </c>
      <c r="EO44" s="17"/>
      <c r="EP44" s="11" t="s">
        <v>232</v>
      </c>
      <c r="EQ44" s="3" t="s">
        <v>126</v>
      </c>
      <c r="ER44" s="3" t="s">
        <v>126</v>
      </c>
      <c r="ES44" s="3" t="s">
        <v>126</v>
      </c>
      <c r="ET44" s="3" t="s">
        <v>126</v>
      </c>
      <c r="EU44" s="3" t="s">
        <v>126</v>
      </c>
      <c r="EV44" s="3" t="s">
        <v>126</v>
      </c>
      <c r="EW44" s="3" t="s">
        <v>126</v>
      </c>
      <c r="EX44" s="3" t="s">
        <v>126</v>
      </c>
      <c r="EY44" s="3" t="s">
        <v>126</v>
      </c>
      <c r="EZ44" s="3" t="s">
        <v>126</v>
      </c>
      <c r="FA44" s="3" t="s">
        <v>126</v>
      </c>
      <c r="FB44" s="3" t="s">
        <v>126</v>
      </c>
      <c r="FC44" s="3" t="s">
        <v>126</v>
      </c>
      <c r="FD44" s="3" t="s">
        <v>126</v>
      </c>
      <c r="FE44" s="3" t="s">
        <v>126</v>
      </c>
      <c r="FF44" s="3" t="s">
        <v>126</v>
      </c>
      <c r="FG44" s="3" t="s">
        <v>126</v>
      </c>
      <c r="FH44" s="3" t="s">
        <v>126</v>
      </c>
      <c r="FI44" s="3" t="s">
        <v>126</v>
      </c>
      <c r="FJ44" s="3" t="s">
        <v>126</v>
      </c>
      <c r="FK44" s="3" t="s">
        <v>126</v>
      </c>
      <c r="FL44" s="16" t="str">
        <f t="shared" si="8"/>
        <v>X</v>
      </c>
      <c r="FM44" s="17"/>
    </row>
    <row r="45" ht="14.5" spans="1:169">
      <c r="A45" s="1"/>
      <c r="B45" s="11" t="s">
        <v>233</v>
      </c>
      <c r="C45" s="3">
        <v>0</v>
      </c>
      <c r="D45" s="3">
        <v>0</v>
      </c>
      <c r="E45" s="3">
        <v>0</v>
      </c>
      <c r="F45" s="3">
        <v>0</v>
      </c>
      <c r="G45" s="3">
        <v>0</v>
      </c>
      <c r="H45" s="3" t="s">
        <v>126</v>
      </c>
      <c r="I45" s="3" t="s">
        <v>126</v>
      </c>
      <c r="J45" s="3">
        <v>0</v>
      </c>
      <c r="K45" s="3">
        <v>0</v>
      </c>
      <c r="L45" s="3">
        <v>0</v>
      </c>
      <c r="M45" s="3">
        <v>0</v>
      </c>
      <c r="N45" s="3">
        <v>0</v>
      </c>
      <c r="O45" s="3">
        <v>0</v>
      </c>
      <c r="P45" s="3">
        <v>0</v>
      </c>
      <c r="Q45" s="3">
        <v>0</v>
      </c>
      <c r="R45" s="3">
        <v>0</v>
      </c>
      <c r="S45" s="3">
        <v>0</v>
      </c>
      <c r="T45" s="3">
        <v>0</v>
      </c>
      <c r="U45" s="3">
        <v>0</v>
      </c>
      <c r="V45" s="3">
        <v>0</v>
      </c>
      <c r="W45" s="3">
        <v>0</v>
      </c>
      <c r="X45" s="16">
        <f t="shared" si="0"/>
        <v>0</v>
      </c>
      <c r="Y45" s="17"/>
      <c r="Z45" s="11" t="s">
        <v>233</v>
      </c>
      <c r="AA45" s="3">
        <v>0</v>
      </c>
      <c r="AB45" s="3">
        <v>0</v>
      </c>
      <c r="AC45" s="3">
        <v>0</v>
      </c>
      <c r="AD45" s="3">
        <v>0</v>
      </c>
      <c r="AE45" s="3">
        <v>0</v>
      </c>
      <c r="AF45" s="3" t="s">
        <v>126</v>
      </c>
      <c r="AG45" s="3">
        <v>0</v>
      </c>
      <c r="AH45" s="3">
        <v>0</v>
      </c>
      <c r="AI45" s="3">
        <v>0</v>
      </c>
      <c r="AJ45" s="3">
        <v>0</v>
      </c>
      <c r="AK45" s="3">
        <v>0</v>
      </c>
      <c r="AL45" s="3">
        <v>0</v>
      </c>
      <c r="AM45" s="3">
        <v>0</v>
      </c>
      <c r="AN45" s="3">
        <v>0</v>
      </c>
      <c r="AO45" s="3">
        <v>0</v>
      </c>
      <c r="AP45" s="3">
        <v>0</v>
      </c>
      <c r="AQ45" s="3">
        <v>0</v>
      </c>
      <c r="AR45" s="3">
        <v>0</v>
      </c>
      <c r="AS45" s="3" t="s">
        <v>126</v>
      </c>
      <c r="AT45" s="3">
        <v>0</v>
      </c>
      <c r="AU45" s="3">
        <v>0</v>
      </c>
      <c r="AV45" s="16">
        <f t="shared" si="1"/>
        <v>0</v>
      </c>
      <c r="AW45" s="17"/>
      <c r="AX45" s="11" t="s">
        <v>233</v>
      </c>
      <c r="AY45" s="3">
        <v>0</v>
      </c>
      <c r="AZ45" s="3">
        <v>0</v>
      </c>
      <c r="BA45" s="3">
        <v>0</v>
      </c>
      <c r="BB45" s="3">
        <v>0</v>
      </c>
      <c r="BC45" s="3">
        <v>0</v>
      </c>
      <c r="BD45" s="3" t="s">
        <v>126</v>
      </c>
      <c r="BE45" s="3">
        <v>0</v>
      </c>
      <c r="BF45" s="3" t="s">
        <v>126</v>
      </c>
      <c r="BG45" s="3" t="s">
        <v>126</v>
      </c>
      <c r="BH45" s="3">
        <v>0</v>
      </c>
      <c r="BI45" s="3">
        <v>0</v>
      </c>
      <c r="BJ45" s="3" t="s">
        <v>126</v>
      </c>
      <c r="BK45" s="3" t="s">
        <v>126</v>
      </c>
      <c r="BL45" s="3" t="s">
        <v>126</v>
      </c>
      <c r="BM45" s="3" t="s">
        <v>126</v>
      </c>
      <c r="BN45" s="3" t="s">
        <v>126</v>
      </c>
      <c r="BO45" s="3" t="s">
        <v>126</v>
      </c>
      <c r="BP45" s="3" t="s">
        <v>126</v>
      </c>
      <c r="BQ45" s="3">
        <v>0</v>
      </c>
      <c r="BR45" s="3">
        <v>0</v>
      </c>
      <c r="BS45" s="3">
        <v>0</v>
      </c>
      <c r="BT45" s="16">
        <f t="shared" si="3"/>
        <v>0</v>
      </c>
      <c r="BU45" s="17"/>
      <c r="BV45" s="11" t="s">
        <v>233</v>
      </c>
      <c r="BW45" s="3">
        <v>0</v>
      </c>
      <c r="BX45" s="3">
        <v>0</v>
      </c>
      <c r="BY45" s="3">
        <v>0</v>
      </c>
      <c r="BZ45" s="3">
        <v>0</v>
      </c>
      <c r="CA45" s="3">
        <v>0</v>
      </c>
      <c r="CB45" s="3">
        <v>0</v>
      </c>
      <c r="CC45" s="3">
        <v>0</v>
      </c>
      <c r="CD45" s="3">
        <v>0</v>
      </c>
      <c r="CE45" s="3">
        <v>0</v>
      </c>
      <c r="CF45" s="3">
        <v>0</v>
      </c>
      <c r="CG45" s="3">
        <v>0</v>
      </c>
      <c r="CH45" s="3">
        <v>0</v>
      </c>
      <c r="CI45" s="3">
        <v>0</v>
      </c>
      <c r="CJ45" s="3">
        <v>0</v>
      </c>
      <c r="CK45" s="3">
        <v>0</v>
      </c>
      <c r="CL45" s="3">
        <v>0</v>
      </c>
      <c r="CM45" s="3">
        <v>0</v>
      </c>
      <c r="CN45" s="3">
        <v>0</v>
      </c>
      <c r="CO45" s="3">
        <v>0</v>
      </c>
      <c r="CP45" s="3">
        <v>0</v>
      </c>
      <c r="CQ45" s="3">
        <v>0</v>
      </c>
      <c r="CR45" s="16">
        <f t="shared" si="5"/>
        <v>0</v>
      </c>
      <c r="CS45" s="17"/>
      <c r="CT45" s="11" t="s">
        <v>233</v>
      </c>
      <c r="CU45" s="3">
        <v>0</v>
      </c>
      <c r="CV45" s="3">
        <v>0</v>
      </c>
      <c r="CW45" s="3">
        <v>0</v>
      </c>
      <c r="CX45" s="3">
        <v>0</v>
      </c>
      <c r="CY45" s="3">
        <v>0</v>
      </c>
      <c r="CZ45" s="3">
        <v>0</v>
      </c>
      <c r="DA45" s="3">
        <v>0</v>
      </c>
      <c r="DB45" s="3">
        <v>0</v>
      </c>
      <c r="DC45" s="3">
        <v>0</v>
      </c>
      <c r="DD45" s="3">
        <v>0</v>
      </c>
      <c r="DE45" s="3">
        <v>0</v>
      </c>
      <c r="DF45" s="3">
        <v>0</v>
      </c>
      <c r="DG45" s="3">
        <v>0</v>
      </c>
      <c r="DH45" s="3">
        <v>0</v>
      </c>
      <c r="DI45" s="3">
        <v>0</v>
      </c>
      <c r="DJ45" s="3">
        <v>0</v>
      </c>
      <c r="DK45" s="3">
        <v>0</v>
      </c>
      <c r="DL45" s="3">
        <v>0</v>
      </c>
      <c r="DM45" s="3">
        <v>0</v>
      </c>
      <c r="DN45" s="3">
        <v>0</v>
      </c>
      <c r="DO45" s="3">
        <v>0</v>
      </c>
      <c r="DP45" s="16">
        <f t="shared" si="6"/>
        <v>0</v>
      </c>
      <c r="DQ45" s="17"/>
      <c r="DR45" s="11" t="s">
        <v>233</v>
      </c>
      <c r="DS45" s="3">
        <v>0</v>
      </c>
      <c r="DT45" s="3">
        <v>0</v>
      </c>
      <c r="DU45" s="3">
        <v>0</v>
      </c>
      <c r="DV45" s="3">
        <v>0</v>
      </c>
      <c r="DW45" s="3">
        <v>0</v>
      </c>
      <c r="DX45" s="3">
        <v>0</v>
      </c>
      <c r="DY45" s="3">
        <v>0</v>
      </c>
      <c r="DZ45" s="3">
        <v>0</v>
      </c>
      <c r="EA45" s="3">
        <v>0</v>
      </c>
      <c r="EB45" s="3" t="s">
        <v>126</v>
      </c>
      <c r="EC45" s="3" t="s">
        <v>126</v>
      </c>
      <c r="ED45" s="3" t="s">
        <v>126</v>
      </c>
      <c r="EE45" s="3" t="s">
        <v>126</v>
      </c>
      <c r="EF45" s="3">
        <v>0</v>
      </c>
      <c r="EG45" s="3">
        <v>0</v>
      </c>
      <c r="EH45" s="3" t="s">
        <v>126</v>
      </c>
      <c r="EI45" s="3" t="s">
        <v>126</v>
      </c>
      <c r="EJ45" s="3" t="s">
        <v>126</v>
      </c>
      <c r="EK45" s="3" t="s">
        <v>126</v>
      </c>
      <c r="EL45" s="3" t="s">
        <v>126</v>
      </c>
      <c r="EM45" s="3" t="s">
        <v>126</v>
      </c>
      <c r="EN45" s="16" t="str">
        <f t="shared" si="7"/>
        <v>X</v>
      </c>
      <c r="EO45" s="17"/>
      <c r="EP45" s="11" t="s">
        <v>233</v>
      </c>
      <c r="EQ45" s="3">
        <v>0</v>
      </c>
      <c r="ER45" s="3">
        <v>0</v>
      </c>
      <c r="ES45" s="3">
        <v>0</v>
      </c>
      <c r="ET45" s="3">
        <v>0</v>
      </c>
      <c r="EU45" s="3">
        <v>0</v>
      </c>
      <c r="EV45" s="3" t="s">
        <v>126</v>
      </c>
      <c r="EW45" s="3" t="s">
        <v>126</v>
      </c>
      <c r="EX45" s="3" t="s">
        <v>126</v>
      </c>
      <c r="EY45" s="3" t="s">
        <v>126</v>
      </c>
      <c r="EZ45" s="3">
        <v>0</v>
      </c>
      <c r="FA45" s="3">
        <v>0</v>
      </c>
      <c r="FB45" s="3">
        <v>0</v>
      </c>
      <c r="FC45" s="3">
        <v>0</v>
      </c>
      <c r="FD45" s="3">
        <v>0</v>
      </c>
      <c r="FE45" s="3">
        <v>0</v>
      </c>
      <c r="FF45" s="3">
        <v>0</v>
      </c>
      <c r="FG45" s="3">
        <v>0</v>
      </c>
      <c r="FH45" s="3" t="s">
        <v>126</v>
      </c>
      <c r="FI45" s="3" t="s">
        <v>126</v>
      </c>
      <c r="FJ45" s="3" t="s">
        <v>126</v>
      </c>
      <c r="FK45" s="3" t="s">
        <v>126</v>
      </c>
      <c r="FL45" s="16" t="str">
        <f t="shared" si="8"/>
        <v>X</v>
      </c>
      <c r="FM45" s="17"/>
    </row>
    <row r="46" ht="14.5" spans="1:170">
      <c r="A46" s="1"/>
      <c r="B46" s="11" t="s">
        <v>234</v>
      </c>
      <c r="C46" s="3" t="s">
        <v>126</v>
      </c>
      <c r="D46" s="3" t="s">
        <v>126</v>
      </c>
      <c r="E46" s="3" t="s">
        <v>126</v>
      </c>
      <c r="F46" s="3" t="s">
        <v>126</v>
      </c>
      <c r="G46" s="3" t="s">
        <v>126</v>
      </c>
      <c r="H46" s="3" t="s">
        <v>126</v>
      </c>
      <c r="I46" s="3" t="s">
        <v>126</v>
      </c>
      <c r="J46" s="3" t="s">
        <v>126</v>
      </c>
      <c r="K46" s="3" t="s">
        <v>126</v>
      </c>
      <c r="L46" s="3" t="s">
        <v>126</v>
      </c>
      <c r="M46" s="3" t="s">
        <v>126</v>
      </c>
      <c r="N46" s="3" t="s">
        <v>126</v>
      </c>
      <c r="O46" s="3" t="s">
        <v>126</v>
      </c>
      <c r="P46" s="3" t="s">
        <v>126</v>
      </c>
      <c r="Q46" s="3" t="s">
        <v>126</v>
      </c>
      <c r="R46" s="3" t="s">
        <v>126</v>
      </c>
      <c r="S46" s="3" t="s">
        <v>126</v>
      </c>
      <c r="T46" s="3" t="s">
        <v>126</v>
      </c>
      <c r="U46" s="3" t="s">
        <v>126</v>
      </c>
      <c r="V46" s="3" t="s">
        <v>126</v>
      </c>
      <c r="W46" s="3" t="s">
        <v>126</v>
      </c>
      <c r="X46" s="16" t="str">
        <f t="shared" si="0"/>
        <v>X</v>
      </c>
      <c r="Y46" s="17"/>
      <c r="Z46" s="11" t="s">
        <v>234</v>
      </c>
      <c r="AA46" s="3" t="s">
        <v>126</v>
      </c>
      <c r="AB46" s="3" t="s">
        <v>126</v>
      </c>
      <c r="AC46" s="3" t="s">
        <v>126</v>
      </c>
      <c r="AD46" s="3" t="s">
        <v>126</v>
      </c>
      <c r="AE46" s="3" t="s">
        <v>126</v>
      </c>
      <c r="AF46" s="3" t="s">
        <v>126</v>
      </c>
      <c r="AG46" s="3" t="s">
        <v>126</v>
      </c>
      <c r="AH46" s="3" t="s">
        <v>126</v>
      </c>
      <c r="AI46" s="3">
        <v>0.6</v>
      </c>
      <c r="AJ46" s="3" t="s">
        <v>126</v>
      </c>
      <c r="AK46" s="3">
        <v>0.5</v>
      </c>
      <c r="AL46" s="3" t="s">
        <v>126</v>
      </c>
      <c r="AM46" s="3" t="s">
        <v>126</v>
      </c>
      <c r="AN46" s="3" t="s">
        <v>126</v>
      </c>
      <c r="AO46" s="3" t="s">
        <v>126</v>
      </c>
      <c r="AP46" s="3" t="s">
        <v>126</v>
      </c>
      <c r="AQ46" s="3" t="s">
        <v>126</v>
      </c>
      <c r="AR46" s="3" t="s">
        <v>126</v>
      </c>
      <c r="AS46" s="3">
        <v>0.2</v>
      </c>
      <c r="AT46" s="3">
        <v>0.3</v>
      </c>
      <c r="AU46" s="3">
        <v>0.2</v>
      </c>
      <c r="AV46" s="16">
        <f t="shared" si="1"/>
        <v>2.5</v>
      </c>
      <c r="AW46" s="17">
        <f t="shared" si="2"/>
        <v>80</v>
      </c>
      <c r="AX46" s="11" t="s">
        <v>234</v>
      </c>
      <c r="AY46" s="3" t="s">
        <v>126</v>
      </c>
      <c r="AZ46" s="3" t="s">
        <v>126</v>
      </c>
      <c r="BA46" s="3" t="s">
        <v>126</v>
      </c>
      <c r="BB46" s="3" t="s">
        <v>126</v>
      </c>
      <c r="BC46" s="3" t="s">
        <v>126</v>
      </c>
      <c r="BD46" s="3" t="s">
        <v>126</v>
      </c>
      <c r="BE46" s="3" t="s">
        <v>126</v>
      </c>
      <c r="BF46" s="3" t="s">
        <v>126</v>
      </c>
      <c r="BG46" s="3" t="s">
        <v>126</v>
      </c>
      <c r="BH46" s="3" t="s">
        <v>126</v>
      </c>
      <c r="BI46" s="3" t="s">
        <v>126</v>
      </c>
      <c r="BJ46" s="3" t="s">
        <v>126</v>
      </c>
      <c r="BK46" s="3" t="s">
        <v>126</v>
      </c>
      <c r="BL46" s="3" t="s">
        <v>126</v>
      </c>
      <c r="BM46" s="3" t="s">
        <v>126</v>
      </c>
      <c r="BN46" s="3" t="s">
        <v>126</v>
      </c>
      <c r="BO46" s="3" t="s">
        <v>126</v>
      </c>
      <c r="BP46" s="3" t="s">
        <v>126</v>
      </c>
      <c r="BQ46" s="3">
        <v>0.5</v>
      </c>
      <c r="BR46" s="3">
        <v>0.5</v>
      </c>
      <c r="BS46" s="3">
        <v>0.5</v>
      </c>
      <c r="BT46" s="16">
        <f t="shared" si="3"/>
        <v>6.1</v>
      </c>
      <c r="BU46" s="17">
        <f t="shared" si="4"/>
        <v>81.9672131147541</v>
      </c>
      <c r="BV46" s="11" t="s">
        <v>234</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5"/>
        <v>0</v>
      </c>
      <c r="CS46" s="17"/>
      <c r="CT46" s="11" t="s">
        <v>234</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6"/>
        <v>0</v>
      </c>
      <c r="DQ46" s="17"/>
      <c r="DR46" s="11" t="s">
        <v>234</v>
      </c>
      <c r="DS46" s="3" t="s">
        <v>126</v>
      </c>
      <c r="DT46" s="3" t="s">
        <v>126</v>
      </c>
      <c r="DU46" s="3" t="s">
        <v>126</v>
      </c>
      <c r="DV46" s="3" t="s">
        <v>126</v>
      </c>
      <c r="DW46" s="3" t="s">
        <v>126</v>
      </c>
      <c r="DX46" s="3" t="s">
        <v>126</v>
      </c>
      <c r="DY46" s="3" t="s">
        <v>126</v>
      </c>
      <c r="DZ46" s="3" t="s">
        <v>126</v>
      </c>
      <c r="EA46" s="3" t="s">
        <v>126</v>
      </c>
      <c r="EB46" s="3" t="s">
        <v>126</v>
      </c>
      <c r="EC46" s="3" t="s">
        <v>126</v>
      </c>
      <c r="ED46" s="3" t="s">
        <v>126</v>
      </c>
      <c r="EE46" s="3" t="s">
        <v>126</v>
      </c>
      <c r="EF46" s="3" t="s">
        <v>126</v>
      </c>
      <c r="EG46" s="3" t="s">
        <v>126</v>
      </c>
      <c r="EH46" s="3" t="s">
        <v>126</v>
      </c>
      <c r="EI46" s="3" t="s">
        <v>126</v>
      </c>
      <c r="EJ46" s="3" t="s">
        <v>126</v>
      </c>
      <c r="EK46" s="3" t="s">
        <v>126</v>
      </c>
      <c r="EL46" s="3" t="s">
        <v>126</v>
      </c>
      <c r="EM46" s="3" t="s">
        <v>126</v>
      </c>
      <c r="EN46" s="16" t="str">
        <f t="shared" si="7"/>
        <v>X</v>
      </c>
      <c r="EO46" s="17"/>
      <c r="EP46" s="11" t="s">
        <v>234</v>
      </c>
      <c r="EQ46" s="3" t="s">
        <v>126</v>
      </c>
      <c r="ER46" s="3" t="s">
        <v>126</v>
      </c>
      <c r="ES46" s="3" t="s">
        <v>126</v>
      </c>
      <c r="ET46" s="3" t="s">
        <v>126</v>
      </c>
      <c r="EU46" s="3" t="s">
        <v>126</v>
      </c>
      <c r="EV46" s="3" t="s">
        <v>126</v>
      </c>
      <c r="EW46" s="3" t="s">
        <v>126</v>
      </c>
      <c r="EX46" s="3" t="s">
        <v>126</v>
      </c>
      <c r="EY46" s="3" t="s">
        <v>126</v>
      </c>
      <c r="EZ46" s="3" t="s">
        <v>126</v>
      </c>
      <c r="FA46" s="3" t="s">
        <v>126</v>
      </c>
      <c r="FB46" s="3" t="s">
        <v>126</v>
      </c>
      <c r="FC46" s="3" t="s">
        <v>126</v>
      </c>
      <c r="FD46" s="3" t="s">
        <v>126</v>
      </c>
      <c r="FE46" s="3" t="s">
        <v>126</v>
      </c>
      <c r="FF46" s="3" t="s">
        <v>126</v>
      </c>
      <c r="FG46" s="3" t="s">
        <v>126</v>
      </c>
      <c r="FH46" s="3" t="s">
        <v>126</v>
      </c>
      <c r="FI46" s="3" t="s">
        <v>126</v>
      </c>
      <c r="FJ46" s="3" t="s">
        <v>126</v>
      </c>
      <c r="FK46" s="3" t="s">
        <v>126</v>
      </c>
      <c r="FL46" s="16" t="str">
        <f t="shared" si="8"/>
        <v>X</v>
      </c>
      <c r="FM46" s="17"/>
      <c r="FN46">
        <f t="shared" ref="FN46:FN49" si="10">AVERAGE(Y46,AW46,BU46,CS46,DQ46,EO46,FM46)</f>
        <v>80.983606557377</v>
      </c>
    </row>
    <row r="47" ht="14.5" spans="1:170">
      <c r="A47" s="1"/>
      <c r="B47" s="11" t="s">
        <v>235</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235</v>
      </c>
      <c r="AA47" s="3">
        <v>0</v>
      </c>
      <c r="AB47" s="3">
        <v>0</v>
      </c>
      <c r="AC47" s="3">
        <v>0</v>
      </c>
      <c r="AD47" s="3">
        <v>0</v>
      </c>
      <c r="AE47" s="3">
        <v>0</v>
      </c>
      <c r="AF47" s="3">
        <v>0</v>
      </c>
      <c r="AG47" s="3">
        <v>0</v>
      </c>
      <c r="AH47" s="3">
        <v>0</v>
      </c>
      <c r="AI47" s="3">
        <v>0</v>
      </c>
      <c r="AJ47" s="3">
        <v>0</v>
      </c>
      <c r="AK47" s="3">
        <v>0</v>
      </c>
      <c r="AL47" s="3">
        <v>0</v>
      </c>
      <c r="AM47" s="3">
        <v>0</v>
      </c>
      <c r="AN47" s="3">
        <v>0</v>
      </c>
      <c r="AO47" s="3">
        <v>0</v>
      </c>
      <c r="AP47" s="3" t="s">
        <v>126</v>
      </c>
      <c r="AQ47" s="3" t="s">
        <v>126</v>
      </c>
      <c r="AR47" s="3" t="s">
        <v>126</v>
      </c>
      <c r="AS47" s="3" t="s">
        <v>126</v>
      </c>
      <c r="AT47" s="3">
        <v>0.1</v>
      </c>
      <c r="AU47" s="3">
        <v>0.1</v>
      </c>
      <c r="AV47" s="16">
        <f t="shared" si="1"/>
        <v>0.7</v>
      </c>
      <c r="AW47" s="17">
        <f t="shared" si="2"/>
        <v>142.857142857143</v>
      </c>
      <c r="AX47" s="11" t="s">
        <v>235</v>
      </c>
      <c r="AY47" s="3" t="s">
        <v>126</v>
      </c>
      <c r="AZ47" s="3" t="s">
        <v>126</v>
      </c>
      <c r="BA47" s="3" t="s">
        <v>126</v>
      </c>
      <c r="BB47" s="3" t="s">
        <v>126</v>
      </c>
      <c r="BC47" s="3" t="s">
        <v>126</v>
      </c>
      <c r="BD47" s="3" t="s">
        <v>126</v>
      </c>
      <c r="BE47" s="3" t="s">
        <v>126</v>
      </c>
      <c r="BF47" s="3" t="s">
        <v>126</v>
      </c>
      <c r="BG47" s="3" t="s">
        <v>126</v>
      </c>
      <c r="BH47" s="3" t="s">
        <v>126</v>
      </c>
      <c r="BI47" s="3" t="s">
        <v>126</v>
      </c>
      <c r="BJ47" s="3" t="s">
        <v>126</v>
      </c>
      <c r="BK47" s="3" t="s">
        <v>126</v>
      </c>
      <c r="BL47" s="3" t="s">
        <v>126</v>
      </c>
      <c r="BM47" s="3" t="s">
        <v>126</v>
      </c>
      <c r="BN47" s="3">
        <v>0</v>
      </c>
      <c r="BO47" s="3" t="s">
        <v>126</v>
      </c>
      <c r="BP47" s="3" t="s">
        <v>126</v>
      </c>
      <c r="BQ47" s="3">
        <v>0.2</v>
      </c>
      <c r="BR47" s="3">
        <v>0</v>
      </c>
      <c r="BS47" s="3">
        <v>0</v>
      </c>
      <c r="BT47" s="16">
        <f t="shared" si="3"/>
        <v>0</v>
      </c>
      <c r="BU47" s="17"/>
      <c r="BV47" s="11" t="s">
        <v>235</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5"/>
        <v>0</v>
      </c>
      <c r="CS47" s="17"/>
      <c r="CT47" s="11" t="s">
        <v>235</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6"/>
        <v>0</v>
      </c>
      <c r="DQ47" s="17"/>
      <c r="DR47" s="11" t="s">
        <v>235</v>
      </c>
      <c r="DS47" s="3">
        <v>0</v>
      </c>
      <c r="DT47" s="3">
        <v>0</v>
      </c>
      <c r="DU47" s="3">
        <v>0</v>
      </c>
      <c r="DV47" s="3">
        <v>0</v>
      </c>
      <c r="DW47" s="3">
        <v>0</v>
      </c>
      <c r="DX47" s="3">
        <v>0</v>
      </c>
      <c r="DY47" s="3">
        <v>0</v>
      </c>
      <c r="DZ47" s="3">
        <v>0</v>
      </c>
      <c r="EA47" s="3">
        <v>0</v>
      </c>
      <c r="EB47" s="3">
        <v>0</v>
      </c>
      <c r="EC47" s="3">
        <v>0</v>
      </c>
      <c r="ED47" s="3">
        <v>0</v>
      </c>
      <c r="EE47" s="3">
        <v>0</v>
      </c>
      <c r="EF47" s="3">
        <v>0</v>
      </c>
      <c r="EG47" s="3">
        <v>0</v>
      </c>
      <c r="EH47" s="3" t="s">
        <v>126</v>
      </c>
      <c r="EI47" s="3">
        <v>0</v>
      </c>
      <c r="EJ47" s="3">
        <v>0</v>
      </c>
      <c r="EK47" s="3">
        <v>0</v>
      </c>
      <c r="EL47" s="3">
        <v>0</v>
      </c>
      <c r="EM47" s="3">
        <v>0</v>
      </c>
      <c r="EN47" s="16">
        <f t="shared" si="7"/>
        <v>0</v>
      </c>
      <c r="EO47" s="17"/>
      <c r="EP47" s="11" t="s">
        <v>235</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8"/>
        <v>0</v>
      </c>
      <c r="FM47" s="17"/>
      <c r="FN47">
        <f t="shared" si="10"/>
        <v>142.857142857143</v>
      </c>
    </row>
    <row r="48" ht="14.5" spans="1:169">
      <c r="A48" s="1"/>
      <c r="B48" s="11" t="s">
        <v>236</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236</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236</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3"/>
        <v>0</v>
      </c>
      <c r="BU48" s="17"/>
      <c r="BV48" s="11" t="s">
        <v>236</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5"/>
        <v>0</v>
      </c>
      <c r="CS48" s="17"/>
      <c r="CT48" s="11" t="s">
        <v>236</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6"/>
        <v>0</v>
      </c>
      <c r="DQ48" s="17"/>
      <c r="DR48" s="11" t="s">
        <v>236</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7"/>
        <v>0</v>
      </c>
      <c r="EO48" s="17"/>
      <c r="EP48" s="11" t="s">
        <v>236</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8"/>
        <v>0</v>
      </c>
      <c r="FM48" s="17"/>
    </row>
    <row r="49" ht="14.5" spans="1:170">
      <c r="A49" s="1"/>
      <c r="B49" s="11" t="s">
        <v>237</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237</v>
      </c>
      <c r="AA49" s="3">
        <v>0</v>
      </c>
      <c r="AB49" s="3">
        <v>0</v>
      </c>
      <c r="AC49" s="3">
        <v>0</v>
      </c>
      <c r="AD49" s="3">
        <v>0.1</v>
      </c>
      <c r="AE49" s="3">
        <v>0</v>
      </c>
      <c r="AF49" s="3">
        <v>0</v>
      </c>
      <c r="AG49" s="3">
        <v>0</v>
      </c>
      <c r="AH49" s="3">
        <v>0.1</v>
      </c>
      <c r="AI49" s="3">
        <v>0</v>
      </c>
      <c r="AJ49" s="3">
        <v>0</v>
      </c>
      <c r="AK49" s="3">
        <v>0.1</v>
      </c>
      <c r="AL49" s="3">
        <v>0</v>
      </c>
      <c r="AM49" s="3">
        <v>0</v>
      </c>
      <c r="AN49" s="3">
        <v>0</v>
      </c>
      <c r="AO49" s="3">
        <v>0</v>
      </c>
      <c r="AP49" s="3">
        <v>0</v>
      </c>
      <c r="AQ49" s="3">
        <v>0</v>
      </c>
      <c r="AR49" s="3">
        <v>0</v>
      </c>
      <c r="AS49" s="3">
        <v>0</v>
      </c>
      <c r="AT49" s="3">
        <v>0</v>
      </c>
      <c r="AU49" s="3">
        <v>0</v>
      </c>
      <c r="AV49" s="16">
        <f t="shared" si="1"/>
        <v>0.4</v>
      </c>
      <c r="AW49" s="17"/>
      <c r="AX49" s="11" t="s">
        <v>237</v>
      </c>
      <c r="AY49" s="3">
        <v>0.2</v>
      </c>
      <c r="AZ49" s="3">
        <v>0.1</v>
      </c>
      <c r="BA49" s="3">
        <v>0.2</v>
      </c>
      <c r="BB49" s="3">
        <v>0.4</v>
      </c>
      <c r="BC49" s="3">
        <v>0.2</v>
      </c>
      <c r="BD49" s="3">
        <v>0.3</v>
      </c>
      <c r="BE49" s="3">
        <v>0.3</v>
      </c>
      <c r="BF49" s="3">
        <v>0.4</v>
      </c>
      <c r="BG49" s="3">
        <v>0.3</v>
      </c>
      <c r="BH49" s="3">
        <v>0.4</v>
      </c>
      <c r="BI49" s="3">
        <v>0.4</v>
      </c>
      <c r="BJ49" s="3">
        <v>0.2</v>
      </c>
      <c r="BK49" s="3">
        <v>0.3</v>
      </c>
      <c r="BL49" s="3">
        <v>0.3</v>
      </c>
      <c r="BM49" s="3">
        <v>0.3</v>
      </c>
      <c r="BN49" s="3">
        <v>0.2</v>
      </c>
      <c r="BO49" s="3">
        <v>0.3</v>
      </c>
      <c r="BP49" s="3">
        <v>0.2</v>
      </c>
      <c r="BQ49" s="3">
        <v>0.3</v>
      </c>
      <c r="BR49" s="3">
        <v>0.3</v>
      </c>
      <c r="BS49" s="3">
        <v>0.3</v>
      </c>
      <c r="BT49" s="16">
        <f t="shared" si="3"/>
        <v>3.4</v>
      </c>
      <c r="BU49" s="17">
        <f t="shared" si="4"/>
        <v>88.2352941176471</v>
      </c>
      <c r="BV49" s="11" t="s">
        <v>237</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5"/>
        <v>0</v>
      </c>
      <c r="CS49" s="17"/>
      <c r="CT49" s="11" t="s">
        <v>237</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6"/>
        <v>0</v>
      </c>
      <c r="DQ49" s="17"/>
      <c r="DR49" s="11" t="s">
        <v>237</v>
      </c>
      <c r="DS49" s="3">
        <v>0</v>
      </c>
      <c r="DT49" s="3">
        <v>0</v>
      </c>
      <c r="DU49" s="3">
        <v>0</v>
      </c>
      <c r="DV49" s="3">
        <v>0.1</v>
      </c>
      <c r="DW49" s="3">
        <v>0</v>
      </c>
      <c r="DX49" s="3">
        <v>0</v>
      </c>
      <c r="DY49" s="3">
        <v>0</v>
      </c>
      <c r="DZ49" s="3">
        <v>0.1</v>
      </c>
      <c r="EA49" s="3">
        <v>0</v>
      </c>
      <c r="EB49" s="3">
        <v>0</v>
      </c>
      <c r="EC49" s="3">
        <v>0.1</v>
      </c>
      <c r="ED49" s="3">
        <v>0</v>
      </c>
      <c r="EE49" s="3">
        <v>0</v>
      </c>
      <c r="EF49" s="3">
        <v>0</v>
      </c>
      <c r="EG49" s="3">
        <v>0</v>
      </c>
      <c r="EH49" s="3">
        <v>0</v>
      </c>
      <c r="EI49" s="3">
        <v>0</v>
      </c>
      <c r="EJ49" s="3">
        <v>0</v>
      </c>
      <c r="EK49" s="3">
        <v>0</v>
      </c>
      <c r="EL49" s="3">
        <v>0</v>
      </c>
      <c r="EM49" s="3">
        <v>0</v>
      </c>
      <c r="EN49" s="16">
        <f t="shared" si="7"/>
        <v>0.4</v>
      </c>
      <c r="EO49" s="17"/>
      <c r="EP49" s="11" t="s">
        <v>237</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8"/>
        <v>0</v>
      </c>
      <c r="FM49" s="17"/>
      <c r="FN49">
        <f t="shared" si="10"/>
        <v>88.2352941176471</v>
      </c>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242</v>
      </c>
      <c r="C51" s="5">
        <v>78.2</v>
      </c>
      <c r="D51" s="5">
        <v>72.7</v>
      </c>
      <c r="E51" s="5">
        <v>72.5</v>
      </c>
      <c r="F51" s="5">
        <v>74.1</v>
      </c>
      <c r="G51" s="5">
        <v>72</v>
      </c>
      <c r="H51" s="5">
        <v>69.5</v>
      </c>
      <c r="I51" s="5">
        <v>76.5</v>
      </c>
      <c r="J51" s="5">
        <v>73.8</v>
      </c>
      <c r="K51" s="5">
        <v>73.7</v>
      </c>
      <c r="L51" s="5">
        <v>74.7</v>
      </c>
      <c r="M51" s="5">
        <v>74.6</v>
      </c>
      <c r="N51" s="5">
        <v>74.4</v>
      </c>
      <c r="O51" s="5">
        <v>75.9</v>
      </c>
      <c r="P51" s="5">
        <v>74.4</v>
      </c>
      <c r="Q51" s="5">
        <v>78.6</v>
      </c>
      <c r="R51" s="5">
        <v>77.4</v>
      </c>
      <c r="S51" s="5">
        <v>78.3</v>
      </c>
      <c r="T51" s="5">
        <v>78.1</v>
      </c>
      <c r="U51" s="5">
        <v>78.2</v>
      </c>
      <c r="V51" s="5">
        <v>74.4</v>
      </c>
      <c r="W51" s="5">
        <v>64.3</v>
      </c>
      <c r="Y51" s="8"/>
      <c r="Z51" s="9" t="s">
        <v>242</v>
      </c>
      <c r="AA51" s="5">
        <v>71.4</v>
      </c>
      <c r="AB51" s="5">
        <v>72.1</v>
      </c>
      <c r="AC51" s="5">
        <v>72.3</v>
      </c>
      <c r="AD51" s="5">
        <v>71.7</v>
      </c>
      <c r="AE51" s="5">
        <v>73.2</v>
      </c>
      <c r="AF51" s="5">
        <v>72.3</v>
      </c>
      <c r="AG51" s="5">
        <v>75</v>
      </c>
      <c r="AH51" s="5">
        <v>73.4</v>
      </c>
      <c r="AI51" s="5">
        <v>74.6</v>
      </c>
      <c r="AJ51" s="5">
        <v>74.3</v>
      </c>
      <c r="AK51" s="5">
        <v>74.8</v>
      </c>
      <c r="AL51" s="5">
        <v>73.5</v>
      </c>
      <c r="AM51" s="5">
        <v>71.2</v>
      </c>
      <c r="AN51" s="5">
        <v>69.8</v>
      </c>
      <c r="AO51" s="5">
        <v>69.6</v>
      </c>
      <c r="AP51" s="5">
        <v>71.6</v>
      </c>
      <c r="AQ51" s="5">
        <v>67.5</v>
      </c>
      <c r="AR51" s="5">
        <v>67.1</v>
      </c>
      <c r="AS51" s="5">
        <v>67.6</v>
      </c>
      <c r="AT51" s="5">
        <v>71.3</v>
      </c>
      <c r="AU51" s="5">
        <v>64.6</v>
      </c>
      <c r="AW51" s="8"/>
      <c r="AX51" s="9" t="s">
        <v>242</v>
      </c>
      <c r="AY51" s="5">
        <v>78</v>
      </c>
      <c r="AZ51" s="5">
        <v>78.6</v>
      </c>
      <c r="BA51" s="5">
        <v>78.4</v>
      </c>
      <c r="BB51" s="5">
        <v>79.4</v>
      </c>
      <c r="BC51" s="5">
        <v>79</v>
      </c>
      <c r="BD51" s="5">
        <v>78.6</v>
      </c>
      <c r="BE51" s="5">
        <v>78.3</v>
      </c>
      <c r="BF51" s="5">
        <v>78.1</v>
      </c>
      <c r="BG51" s="5">
        <v>78</v>
      </c>
      <c r="BH51" s="5">
        <v>77.9</v>
      </c>
      <c r="BI51" s="5">
        <v>78.2</v>
      </c>
      <c r="BJ51" s="5">
        <v>77.3</v>
      </c>
      <c r="BK51" s="5">
        <v>77.1</v>
      </c>
      <c r="BL51" s="5">
        <v>76.5</v>
      </c>
      <c r="BM51" s="5">
        <v>76</v>
      </c>
      <c r="BN51" s="5">
        <v>72.3</v>
      </c>
      <c r="BO51" s="5">
        <v>73.1</v>
      </c>
      <c r="BP51" s="5">
        <v>75.2</v>
      </c>
      <c r="BQ51" s="5">
        <v>74.6</v>
      </c>
      <c r="BR51" s="5">
        <v>72.5</v>
      </c>
      <c r="BS51" s="5">
        <v>72.6</v>
      </c>
      <c r="BU51" s="8"/>
      <c r="BV51" s="9" t="s">
        <v>242</v>
      </c>
      <c r="BW51" s="5">
        <v>0</v>
      </c>
      <c r="BX51" s="5">
        <v>0</v>
      </c>
      <c r="BY51" s="5">
        <v>0</v>
      </c>
      <c r="BZ51" s="5">
        <v>0</v>
      </c>
      <c r="CA51" s="5">
        <v>70.2</v>
      </c>
      <c r="CB51" s="5">
        <v>0</v>
      </c>
      <c r="CC51" s="5">
        <v>0</v>
      </c>
      <c r="CD51" s="5">
        <v>0</v>
      </c>
      <c r="CE51" s="5">
        <v>0</v>
      </c>
      <c r="CF51" s="5">
        <v>0</v>
      </c>
      <c r="CG51" s="5">
        <v>0</v>
      </c>
      <c r="CH51" s="5">
        <v>0</v>
      </c>
      <c r="CI51" s="5">
        <v>0</v>
      </c>
      <c r="CJ51" s="5">
        <v>0</v>
      </c>
      <c r="CK51" s="5">
        <v>0</v>
      </c>
      <c r="CL51" s="5">
        <v>48.8</v>
      </c>
      <c r="CM51" s="5">
        <v>48.9</v>
      </c>
      <c r="CN51" s="5">
        <v>49</v>
      </c>
      <c r="CO51" s="5">
        <v>49</v>
      </c>
      <c r="CP51" s="5">
        <v>49</v>
      </c>
      <c r="CQ51" s="5">
        <v>49</v>
      </c>
      <c r="CS51" s="8"/>
      <c r="CT51" s="9" t="s">
        <v>242</v>
      </c>
      <c r="CU51" s="5">
        <v>0</v>
      </c>
      <c r="CV51" s="5">
        <v>0</v>
      </c>
      <c r="CW51" s="5">
        <v>70.2</v>
      </c>
      <c r="CX51" s="5">
        <v>0</v>
      </c>
      <c r="CY51" s="5">
        <v>0</v>
      </c>
      <c r="CZ51" s="5">
        <v>0</v>
      </c>
      <c r="DA51" s="5">
        <v>0</v>
      </c>
      <c r="DB51" s="5">
        <v>0.6</v>
      </c>
      <c r="DC51" s="5">
        <v>0</v>
      </c>
      <c r="DD51" s="5">
        <v>0</v>
      </c>
      <c r="DE51" s="5">
        <v>0</v>
      </c>
      <c r="DF51" s="5">
        <v>0</v>
      </c>
      <c r="DG51" s="5">
        <v>0</v>
      </c>
      <c r="DH51" s="5">
        <v>0</v>
      </c>
      <c r="DI51" s="5">
        <v>0</v>
      </c>
      <c r="DJ51" s="5">
        <v>0</v>
      </c>
      <c r="DK51" s="5">
        <v>0</v>
      </c>
      <c r="DL51" s="5">
        <v>41.5</v>
      </c>
      <c r="DM51" s="5">
        <v>0</v>
      </c>
      <c r="DN51" s="5">
        <v>0</v>
      </c>
      <c r="DO51" s="5">
        <v>0</v>
      </c>
      <c r="DQ51" s="8"/>
      <c r="DR51" s="9" t="s">
        <v>242</v>
      </c>
      <c r="DS51" s="5">
        <v>53.1</v>
      </c>
      <c r="DT51" s="5">
        <v>53.4</v>
      </c>
      <c r="DU51" s="5">
        <v>52.8</v>
      </c>
      <c r="DV51" s="5">
        <v>72</v>
      </c>
      <c r="DW51" s="5">
        <v>77.3</v>
      </c>
      <c r="DX51" s="5">
        <v>76.5</v>
      </c>
      <c r="DY51" s="5">
        <v>78.4</v>
      </c>
      <c r="DZ51" s="5">
        <v>78.4</v>
      </c>
      <c r="EA51" s="5">
        <v>78.3</v>
      </c>
      <c r="EB51" s="5">
        <v>78</v>
      </c>
      <c r="EC51" s="5">
        <v>78.4</v>
      </c>
      <c r="ED51" s="5">
        <v>79.1</v>
      </c>
      <c r="EE51" s="5">
        <v>59.7</v>
      </c>
      <c r="EF51" s="5">
        <v>59.9</v>
      </c>
      <c r="EG51" s="5">
        <v>59.8</v>
      </c>
      <c r="EH51" s="5">
        <v>60.5</v>
      </c>
      <c r="EI51" s="5">
        <v>52</v>
      </c>
      <c r="EJ51" s="5">
        <v>50.6</v>
      </c>
      <c r="EK51" s="5">
        <v>50.6</v>
      </c>
      <c r="EL51" s="5">
        <v>50.8</v>
      </c>
      <c r="EM51" s="5">
        <v>51.1</v>
      </c>
      <c r="EO51" s="8"/>
      <c r="EP51" s="9" t="s">
        <v>242</v>
      </c>
      <c r="EQ51" s="5">
        <v>62.5</v>
      </c>
      <c r="ER51" s="5">
        <v>64.4</v>
      </c>
      <c r="ES51" s="5">
        <v>75.3</v>
      </c>
      <c r="ET51" s="5">
        <v>76.1</v>
      </c>
      <c r="EU51" s="5">
        <v>76.1</v>
      </c>
      <c r="EV51" s="5">
        <v>74.3</v>
      </c>
      <c r="EW51" s="5">
        <v>78</v>
      </c>
      <c r="EX51" s="5">
        <v>73.4</v>
      </c>
      <c r="EY51" s="5">
        <v>74.3</v>
      </c>
      <c r="EZ51" s="5">
        <v>77.8</v>
      </c>
      <c r="FA51" s="5">
        <v>70.2</v>
      </c>
      <c r="FB51" s="5">
        <v>75.6</v>
      </c>
      <c r="FC51" s="5">
        <v>61</v>
      </c>
      <c r="FD51" s="5">
        <v>63.3</v>
      </c>
      <c r="FE51" s="5">
        <v>66.7</v>
      </c>
      <c r="FF51" s="5">
        <v>68.9</v>
      </c>
      <c r="FG51" s="5">
        <v>74.8</v>
      </c>
      <c r="FH51" s="5">
        <v>76.4</v>
      </c>
      <c r="FI51" s="5">
        <v>73.9</v>
      </c>
      <c r="FJ51" s="5">
        <v>69.7</v>
      </c>
      <c r="FK51" s="5">
        <v>37.3</v>
      </c>
    </row>
    <row r="52" ht="14.5" spans="1:167">
      <c r="A52" s="1"/>
      <c r="B52" s="1"/>
      <c r="C52" s="3"/>
      <c r="D52" s="3"/>
      <c r="E52" s="3"/>
      <c r="F52" s="3"/>
      <c r="G52" s="3"/>
      <c r="H52" s="3"/>
      <c r="I52" s="3"/>
      <c r="J52" s="3"/>
      <c r="K52" s="3"/>
      <c r="L52" s="3"/>
      <c r="M52" s="3"/>
      <c r="N52" s="3"/>
      <c r="O52" s="3"/>
      <c r="P52" s="3"/>
      <c r="Q52" s="3"/>
      <c r="R52" s="3"/>
      <c r="S52" s="3"/>
      <c r="T52" s="3"/>
      <c r="U52" s="3"/>
      <c r="V52" s="3"/>
      <c r="W52" s="3"/>
      <c r="Y52" s="1"/>
      <c r="Z52" s="1"/>
      <c r="AA52" s="3"/>
      <c r="AB52" s="3"/>
      <c r="AC52" s="3"/>
      <c r="AD52" s="3"/>
      <c r="AE52" s="3"/>
      <c r="AF52" s="3"/>
      <c r="AG52" s="3"/>
      <c r="AH52" s="3"/>
      <c r="AI52" s="3"/>
      <c r="AJ52" s="3"/>
      <c r="AK52" s="3"/>
      <c r="AL52" s="3"/>
      <c r="AM52" s="3"/>
      <c r="AN52" s="3"/>
      <c r="AO52" s="3"/>
      <c r="AP52" s="3"/>
      <c r="AQ52" s="3"/>
      <c r="AR52" s="3"/>
      <c r="AS52" s="3"/>
      <c r="AT52" s="3"/>
      <c r="AU52" s="3"/>
      <c r="AW52" s="1"/>
      <c r="AX52" s="1"/>
      <c r="AY52" s="3"/>
      <c r="AZ52" s="3"/>
      <c r="BA52" s="3"/>
      <c r="BB52" s="3"/>
      <c r="BC52" s="3"/>
      <c r="BD52" s="3"/>
      <c r="BE52" s="3"/>
      <c r="BF52" s="3"/>
      <c r="BG52" s="3"/>
      <c r="BH52" s="3"/>
      <c r="BI52" s="3"/>
      <c r="BJ52" s="3"/>
      <c r="BK52" s="3"/>
      <c r="BL52" s="3"/>
      <c r="BM52" s="3"/>
      <c r="BN52" s="3"/>
      <c r="BO52" s="3"/>
      <c r="BP52" s="3"/>
      <c r="BQ52" s="3"/>
      <c r="BR52" s="3"/>
      <c r="BS52" s="3"/>
      <c r="BU52" s="1"/>
      <c r="BV52" s="1"/>
      <c r="BW52" s="3"/>
      <c r="BX52" s="3"/>
      <c r="BY52" s="3"/>
      <c r="BZ52" s="3"/>
      <c r="CA52" s="3"/>
      <c r="CB52" s="3"/>
      <c r="CC52" s="3"/>
      <c r="CD52" s="3"/>
      <c r="CE52" s="3"/>
      <c r="CF52" s="3"/>
      <c r="CG52" s="3"/>
      <c r="CH52" s="3"/>
      <c r="CI52" s="3"/>
      <c r="CJ52" s="3"/>
      <c r="CK52" s="3"/>
      <c r="CL52" s="3"/>
      <c r="CM52" s="3"/>
      <c r="CN52" s="3"/>
      <c r="CO52" s="3"/>
      <c r="CP52" s="3"/>
      <c r="CQ52" s="3"/>
      <c r="CS52" s="1"/>
      <c r="CT52" s="1"/>
      <c r="CU52" s="3"/>
      <c r="CV52" s="3"/>
      <c r="CW52" s="3"/>
      <c r="CX52" s="3"/>
      <c r="CY52" s="3"/>
      <c r="CZ52" s="3"/>
      <c r="DA52" s="3"/>
      <c r="DB52" s="3"/>
      <c r="DC52" s="3"/>
      <c r="DD52" s="3"/>
      <c r="DE52" s="3"/>
      <c r="DF52" s="3"/>
      <c r="DG52" s="3"/>
      <c r="DH52" s="3"/>
      <c r="DI52" s="3"/>
      <c r="DJ52" s="3"/>
      <c r="DK52" s="3"/>
      <c r="DL52" s="3"/>
      <c r="DM52" s="3"/>
      <c r="DN52" s="3"/>
      <c r="DO52" s="3"/>
      <c r="DQ52" s="1"/>
      <c r="DR52" s="1"/>
      <c r="DS52" s="3"/>
      <c r="DT52" s="3"/>
      <c r="DU52" s="3"/>
      <c r="DV52" s="3"/>
      <c r="DW52" s="3"/>
      <c r="DX52" s="3"/>
      <c r="DY52" s="3"/>
      <c r="DZ52" s="3"/>
      <c r="EA52" s="1"/>
      <c r="EB52" s="1"/>
      <c r="EC52" s="1"/>
      <c r="ED52" s="1"/>
      <c r="EE52" s="1"/>
      <c r="EF52" s="1"/>
      <c r="EG52" s="1"/>
      <c r="EH52" s="1"/>
      <c r="EI52" s="1"/>
      <c r="EJ52" s="1"/>
      <c r="EK52" s="1"/>
      <c r="EL52" s="1"/>
      <c r="EM52" s="1"/>
      <c r="EO52" s="1"/>
      <c r="EP52" s="1"/>
      <c r="EQ52" s="3"/>
      <c r="ER52" s="3"/>
      <c r="ES52" s="3"/>
      <c r="ET52" s="3"/>
      <c r="EU52" s="3"/>
      <c r="EV52" s="3"/>
      <c r="EW52" s="3"/>
      <c r="EX52" s="3"/>
      <c r="EY52" s="3"/>
      <c r="EZ52" s="3"/>
      <c r="FA52" s="3"/>
      <c r="FB52" s="3"/>
      <c r="FC52" s="3"/>
      <c r="FD52" s="3"/>
      <c r="FE52" s="3"/>
      <c r="FF52" s="3"/>
      <c r="FG52" s="3"/>
      <c r="FH52" s="3"/>
      <c r="FI52" s="3"/>
      <c r="FJ52" s="3"/>
      <c r="FK52" s="3"/>
    </row>
    <row r="53" ht="14.5" spans="1:167">
      <c r="A53" s="14" t="s">
        <v>243</v>
      </c>
      <c r="B53" s="14"/>
      <c r="C53" s="3"/>
      <c r="D53" s="3"/>
      <c r="E53" s="3"/>
      <c r="F53" s="3"/>
      <c r="G53" s="3"/>
      <c r="H53" s="3"/>
      <c r="I53" s="3"/>
      <c r="J53" s="3"/>
      <c r="K53" s="3"/>
      <c r="L53" s="3"/>
      <c r="M53" s="3"/>
      <c r="N53" s="3"/>
      <c r="O53" s="3"/>
      <c r="P53" s="3"/>
      <c r="Q53" s="3"/>
      <c r="R53" s="3"/>
      <c r="S53" s="3"/>
      <c r="T53" s="3"/>
      <c r="U53" s="3"/>
      <c r="V53" s="3"/>
      <c r="W53" s="3"/>
      <c r="Y53" s="14" t="s">
        <v>243</v>
      </c>
      <c r="Z53" s="14"/>
      <c r="AA53" s="3"/>
      <c r="AB53" s="3"/>
      <c r="AC53" s="3"/>
      <c r="AD53" s="3"/>
      <c r="AE53" s="3"/>
      <c r="AF53" s="3"/>
      <c r="AG53" s="3"/>
      <c r="AH53" s="3"/>
      <c r="AI53" s="3"/>
      <c r="AJ53" s="3"/>
      <c r="AK53" s="3"/>
      <c r="AL53" s="3"/>
      <c r="AM53" s="3"/>
      <c r="AN53" s="3"/>
      <c r="AO53" s="3"/>
      <c r="AP53" s="3"/>
      <c r="AQ53" s="3"/>
      <c r="AR53" s="3"/>
      <c r="AS53" s="3"/>
      <c r="AT53" s="3"/>
      <c r="AU53" s="3"/>
      <c r="AW53" s="14" t="s">
        <v>243</v>
      </c>
      <c r="AX53" s="14"/>
      <c r="AY53" s="3"/>
      <c r="AZ53" s="3"/>
      <c r="BA53" s="3"/>
      <c r="BB53" s="3"/>
      <c r="BC53" s="3"/>
      <c r="BD53" s="3"/>
      <c r="BE53" s="3"/>
      <c r="BF53" s="3"/>
      <c r="BG53" s="3"/>
      <c r="BH53" s="3"/>
      <c r="BI53" s="3"/>
      <c r="BJ53" s="3"/>
      <c r="BK53" s="3"/>
      <c r="BL53" s="3"/>
      <c r="BM53" s="3"/>
      <c r="BN53" s="3"/>
      <c r="BO53" s="3"/>
      <c r="BP53" s="3"/>
      <c r="BQ53" s="3"/>
      <c r="BR53" s="3"/>
      <c r="BS53" s="3"/>
      <c r="BU53" s="14" t="s">
        <v>243</v>
      </c>
      <c r="BV53" s="14"/>
      <c r="BW53" s="3"/>
      <c r="BX53" s="3"/>
      <c r="BY53" s="3"/>
      <c r="BZ53" s="3"/>
      <c r="CA53" s="3"/>
      <c r="CB53" s="3"/>
      <c r="CC53" s="3"/>
      <c r="CD53" s="3"/>
      <c r="CE53" s="3"/>
      <c r="CF53" s="3"/>
      <c r="CG53" s="3"/>
      <c r="CH53" s="3"/>
      <c r="CI53" s="3"/>
      <c r="CJ53" s="3"/>
      <c r="CK53" s="3"/>
      <c r="CL53" s="3"/>
      <c r="CM53" s="3"/>
      <c r="CN53" s="3"/>
      <c r="CO53" s="3"/>
      <c r="CP53" s="3"/>
      <c r="CQ53" s="3"/>
      <c r="CS53" s="14" t="s">
        <v>243</v>
      </c>
      <c r="CT53" s="14"/>
      <c r="CU53" s="3"/>
      <c r="CV53" s="3"/>
      <c r="CW53" s="3"/>
      <c r="CX53" s="3"/>
      <c r="CY53" s="3"/>
      <c r="CZ53" s="3"/>
      <c r="DA53" s="3"/>
      <c r="DB53" s="3"/>
      <c r="DC53" s="3"/>
      <c r="DD53" s="3"/>
      <c r="DE53" s="3"/>
      <c r="DF53" s="3"/>
      <c r="DG53" s="3"/>
      <c r="DH53" s="3"/>
      <c r="DI53" s="3"/>
      <c r="DJ53" s="3"/>
      <c r="DK53" s="3"/>
      <c r="DL53" s="3"/>
      <c r="DM53" s="3"/>
      <c r="DN53" s="3"/>
      <c r="DO53" s="3"/>
      <c r="DQ53" s="14" t="s">
        <v>243</v>
      </c>
      <c r="DR53" s="14"/>
      <c r="DS53" s="3"/>
      <c r="DT53" s="3"/>
      <c r="DU53" s="3"/>
      <c r="DV53" s="3"/>
      <c r="DW53" s="3"/>
      <c r="DX53" s="3"/>
      <c r="DY53" s="3"/>
      <c r="DZ53" s="3"/>
      <c r="EA53" s="1"/>
      <c r="EB53" s="1"/>
      <c r="EC53" s="1"/>
      <c r="ED53" s="1"/>
      <c r="EE53" s="1"/>
      <c r="EF53" s="1"/>
      <c r="EG53" s="1"/>
      <c r="EH53" s="1"/>
      <c r="EI53" s="1"/>
      <c r="EJ53" s="1"/>
      <c r="EK53" s="1"/>
      <c r="EL53" s="1"/>
      <c r="EM53" s="1"/>
      <c r="EO53" s="14" t="s">
        <v>243</v>
      </c>
      <c r="EP53" s="14"/>
      <c r="EQ53" s="3"/>
      <c r="ER53" s="3"/>
      <c r="ES53" s="3"/>
      <c r="ET53" s="3"/>
      <c r="EU53" s="3"/>
      <c r="EV53" s="3"/>
      <c r="EW53" s="3"/>
      <c r="EX53" s="3"/>
      <c r="EY53" s="3"/>
      <c r="EZ53" s="3"/>
      <c r="FA53" s="3"/>
      <c r="FB53" s="3"/>
      <c r="FC53" s="3"/>
      <c r="FD53" s="3"/>
      <c r="FE53" s="3"/>
      <c r="FF53" s="3"/>
      <c r="FG53" s="3"/>
      <c r="FH53" s="3"/>
      <c r="FI53" s="3"/>
      <c r="FJ53" s="3"/>
      <c r="FK53" s="3"/>
    </row>
    <row r="54" ht="14.5" spans="1:167">
      <c r="A54" s="7" t="s">
        <v>244</v>
      </c>
      <c r="B54" s="7"/>
      <c r="C54" s="3"/>
      <c r="D54" s="3"/>
      <c r="E54" s="3"/>
      <c r="F54" s="3"/>
      <c r="G54" s="3"/>
      <c r="H54" s="3"/>
      <c r="I54" s="3"/>
      <c r="J54" s="3"/>
      <c r="K54" s="3"/>
      <c r="L54" s="3"/>
      <c r="M54" s="3"/>
      <c r="N54" s="3"/>
      <c r="O54" s="3"/>
      <c r="P54" s="3"/>
      <c r="Q54" s="3"/>
      <c r="R54" s="3"/>
      <c r="S54" s="3"/>
      <c r="T54" s="3"/>
      <c r="U54" s="3"/>
      <c r="V54" s="3"/>
      <c r="W54" s="3"/>
      <c r="Y54" s="7" t="s">
        <v>244</v>
      </c>
      <c r="Z54" s="7"/>
      <c r="AA54" s="3"/>
      <c r="AB54" s="3"/>
      <c r="AC54" s="3"/>
      <c r="AD54" s="3"/>
      <c r="AE54" s="3"/>
      <c r="AF54" s="3"/>
      <c r="AG54" s="3"/>
      <c r="AH54" s="3"/>
      <c r="AI54" s="3"/>
      <c r="AJ54" s="3"/>
      <c r="AK54" s="3"/>
      <c r="AL54" s="3"/>
      <c r="AM54" s="3"/>
      <c r="AN54" s="3"/>
      <c r="AO54" s="3"/>
      <c r="AP54" s="3"/>
      <c r="AQ54" s="3"/>
      <c r="AR54" s="3"/>
      <c r="AS54" s="3"/>
      <c r="AT54" s="3"/>
      <c r="AU54" s="3"/>
      <c r="AW54" s="7" t="s">
        <v>244</v>
      </c>
      <c r="AX54" s="7"/>
      <c r="AY54" s="3"/>
      <c r="AZ54" s="3"/>
      <c r="BA54" s="3"/>
      <c r="BB54" s="3"/>
      <c r="BC54" s="3"/>
      <c r="BD54" s="3"/>
      <c r="BE54" s="3"/>
      <c r="BF54" s="3"/>
      <c r="BG54" s="3"/>
      <c r="BH54" s="3"/>
      <c r="BI54" s="3"/>
      <c r="BJ54" s="3"/>
      <c r="BK54" s="3"/>
      <c r="BL54" s="3"/>
      <c r="BM54" s="3"/>
      <c r="BN54" s="3"/>
      <c r="BO54" s="3"/>
      <c r="BP54" s="3"/>
      <c r="BQ54" s="3"/>
      <c r="BR54" s="3"/>
      <c r="BS54" s="3"/>
      <c r="BU54" s="7" t="s">
        <v>244</v>
      </c>
      <c r="BV54" s="7"/>
      <c r="BW54" s="3"/>
      <c r="BX54" s="3"/>
      <c r="BY54" s="3"/>
      <c r="BZ54" s="3"/>
      <c r="CA54" s="3"/>
      <c r="CB54" s="3"/>
      <c r="CC54" s="3"/>
      <c r="CD54" s="3"/>
      <c r="CE54" s="3"/>
      <c r="CF54" s="3"/>
      <c r="CG54" s="3"/>
      <c r="CH54" s="3"/>
      <c r="CI54" s="3"/>
      <c r="CJ54" s="3"/>
      <c r="CK54" s="3"/>
      <c r="CL54" s="3"/>
      <c r="CM54" s="3"/>
      <c r="CN54" s="3"/>
      <c r="CO54" s="3"/>
      <c r="CP54" s="3"/>
      <c r="CQ54" s="3"/>
      <c r="CS54" s="7" t="s">
        <v>244</v>
      </c>
      <c r="CT54" s="7"/>
      <c r="CU54" s="3"/>
      <c r="CV54" s="3"/>
      <c r="CW54" s="3"/>
      <c r="CX54" s="3"/>
      <c r="CY54" s="3"/>
      <c r="CZ54" s="3"/>
      <c r="DA54" s="3"/>
      <c r="DB54" s="3"/>
      <c r="DC54" s="3"/>
      <c r="DD54" s="3"/>
      <c r="DE54" s="3"/>
      <c r="DF54" s="3"/>
      <c r="DG54" s="3"/>
      <c r="DH54" s="3"/>
      <c r="DI54" s="3"/>
      <c r="DJ54" s="3"/>
      <c r="DK54" s="3"/>
      <c r="DL54" s="3"/>
      <c r="DM54" s="3"/>
      <c r="DN54" s="3"/>
      <c r="DO54" s="3"/>
      <c r="DQ54" s="7" t="s">
        <v>244</v>
      </c>
      <c r="DR54" s="7"/>
      <c r="DS54" s="3"/>
      <c r="DT54" s="3"/>
      <c r="DU54" s="3"/>
      <c r="DV54" s="3"/>
      <c r="DW54" s="3"/>
      <c r="DX54" s="3"/>
      <c r="DY54" s="3"/>
      <c r="DZ54" s="3"/>
      <c r="EA54" s="1"/>
      <c r="EB54" s="1"/>
      <c r="EC54" s="1"/>
      <c r="ED54" s="1"/>
      <c r="EE54" s="1"/>
      <c r="EF54" s="1"/>
      <c r="EG54" s="1"/>
      <c r="EH54" s="1"/>
      <c r="EI54" s="1"/>
      <c r="EJ54" s="1"/>
      <c r="EK54" s="1"/>
      <c r="EL54" s="1"/>
      <c r="EM54" s="1"/>
      <c r="EO54" s="7" t="s">
        <v>244</v>
      </c>
      <c r="EP54" s="7"/>
      <c r="EQ54" s="3"/>
      <c r="ER54" s="3"/>
      <c r="ES54" s="3"/>
      <c r="ET54" s="3"/>
      <c r="EU54" s="3"/>
      <c r="EV54" s="3"/>
      <c r="EW54" s="3"/>
      <c r="EX54" s="3"/>
      <c r="EY54" s="3"/>
      <c r="EZ54" s="3"/>
      <c r="FA54" s="3"/>
      <c r="FB54" s="3"/>
      <c r="FC54" s="3"/>
      <c r="FD54" s="3"/>
      <c r="FE54" s="3"/>
      <c r="FF54" s="3"/>
      <c r="FG54" s="3"/>
      <c r="FH54" s="3"/>
      <c r="FI54" s="3"/>
      <c r="FJ54" s="3"/>
      <c r="FK54" s="3"/>
    </row>
    <row r="55" ht="14.5" spans="1:167">
      <c r="A55" s="1"/>
      <c r="B55" s="1"/>
      <c r="C55" s="3"/>
      <c r="D55" s="3"/>
      <c r="E55" s="3"/>
      <c r="F55" s="3"/>
      <c r="G55" s="3"/>
      <c r="H55" s="3"/>
      <c r="I55" s="3"/>
      <c r="J55" s="3"/>
      <c r="K55" s="3"/>
      <c r="L55" s="3"/>
      <c r="M55" s="3"/>
      <c r="N55" s="3"/>
      <c r="O55" s="3"/>
      <c r="P55" s="3"/>
      <c r="Q55" s="3"/>
      <c r="R55" s="3"/>
      <c r="S55" s="3"/>
      <c r="T55" s="3"/>
      <c r="U55" s="3"/>
      <c r="V55" s="3"/>
      <c r="W55" s="3"/>
      <c r="Y55" s="1"/>
      <c r="Z55" s="1"/>
      <c r="AA55" s="3"/>
      <c r="AB55" s="3"/>
      <c r="AC55" s="3"/>
      <c r="AD55" s="3"/>
      <c r="AE55" s="3"/>
      <c r="AF55" s="3"/>
      <c r="AG55" s="3"/>
      <c r="AH55" s="3"/>
      <c r="AI55" s="3"/>
      <c r="AJ55" s="3"/>
      <c r="AK55" s="3"/>
      <c r="AL55" s="3"/>
      <c r="AM55" s="3"/>
      <c r="AN55" s="3"/>
      <c r="AO55" s="3"/>
      <c r="AP55" s="3"/>
      <c r="AQ55" s="3"/>
      <c r="AR55" s="3"/>
      <c r="AS55" s="3"/>
      <c r="AT55" s="3"/>
      <c r="AU55" s="3"/>
      <c r="AW55" s="1"/>
      <c r="AX55" s="1"/>
      <c r="AY55" s="3"/>
      <c r="AZ55" s="3"/>
      <c r="BA55" s="3"/>
      <c r="BB55" s="3"/>
      <c r="BC55" s="3"/>
      <c r="BD55" s="3"/>
      <c r="BE55" s="3"/>
      <c r="BF55" s="3"/>
      <c r="BG55" s="3"/>
      <c r="BH55" s="3"/>
      <c r="BI55" s="3"/>
      <c r="BJ55" s="3"/>
      <c r="BK55" s="3"/>
      <c r="BL55" s="3"/>
      <c r="BM55" s="3"/>
      <c r="BN55" s="3"/>
      <c r="BO55" s="3"/>
      <c r="BP55" s="3"/>
      <c r="BQ55" s="3"/>
      <c r="BR55" s="3"/>
      <c r="BS55" s="3"/>
      <c r="BU55" s="1"/>
      <c r="BV55" s="1"/>
      <c r="BW55" s="3"/>
      <c r="BX55" s="3"/>
      <c r="BY55" s="3"/>
      <c r="BZ55" s="3"/>
      <c r="CA55" s="3"/>
      <c r="CB55" s="3"/>
      <c r="CC55" s="3"/>
      <c r="CD55" s="3"/>
      <c r="CE55" s="3"/>
      <c r="CF55" s="3"/>
      <c r="CG55" s="3"/>
      <c r="CH55" s="3"/>
      <c r="CI55" s="3"/>
      <c r="CJ55" s="3"/>
      <c r="CK55" s="3"/>
      <c r="CL55" s="3"/>
      <c r="CM55" s="3"/>
      <c r="CN55" s="3"/>
      <c r="CO55" s="3"/>
      <c r="CP55" s="3"/>
      <c r="CQ55" s="3"/>
      <c r="CS55" s="1"/>
      <c r="CT55" s="1"/>
      <c r="CU55" s="3"/>
      <c r="CV55" s="3"/>
      <c r="CW55" s="3"/>
      <c r="CX55" s="3"/>
      <c r="CY55" s="3"/>
      <c r="CZ55" s="3"/>
      <c r="DA55" s="3"/>
      <c r="DB55" s="3"/>
      <c r="DC55" s="3"/>
      <c r="DD55" s="3"/>
      <c r="DE55" s="3"/>
      <c r="DF55" s="3"/>
      <c r="DG55" s="3"/>
      <c r="DH55" s="3"/>
      <c r="DI55" s="3"/>
      <c r="DJ55" s="3"/>
      <c r="DK55" s="3"/>
      <c r="DL55" s="3"/>
      <c r="DM55" s="3"/>
      <c r="DN55" s="3"/>
      <c r="DO55" s="3"/>
      <c r="DQ55" s="1"/>
      <c r="DR55" s="1"/>
      <c r="DS55" s="3"/>
      <c r="DT55" s="3"/>
      <c r="DU55" s="3"/>
      <c r="DV55" s="3"/>
      <c r="DW55" s="3"/>
      <c r="DX55" s="3"/>
      <c r="DY55" s="3"/>
      <c r="DZ55" s="3"/>
      <c r="EA55" s="1"/>
      <c r="EB55" s="1"/>
      <c r="EC55" s="1"/>
      <c r="ED55" s="1"/>
      <c r="EE55" s="1"/>
      <c r="EF55" s="1"/>
      <c r="EG55" s="1"/>
      <c r="EH55" s="1"/>
      <c r="EI55" s="1"/>
      <c r="EJ55" s="1"/>
      <c r="EK55" s="1"/>
      <c r="EL55" s="1"/>
      <c r="EM55" s="1"/>
      <c r="EO55" s="1"/>
      <c r="EP55" s="1"/>
      <c r="EQ55" s="3"/>
      <c r="ER55" s="3"/>
      <c r="ES55" s="3"/>
      <c r="ET55" s="3"/>
      <c r="EU55" s="3"/>
      <c r="EV55" s="3"/>
      <c r="EW55" s="3"/>
      <c r="EX55" s="3"/>
      <c r="EY55" s="3"/>
      <c r="EZ55" s="3"/>
      <c r="FA55" s="3"/>
      <c r="FB55" s="3"/>
      <c r="FC55" s="3"/>
      <c r="FD55" s="3"/>
      <c r="FE55" s="3"/>
      <c r="FF55" s="3"/>
      <c r="FG55" s="3"/>
      <c r="FH55" s="3"/>
      <c r="FI55" s="3"/>
      <c r="FJ55" s="3"/>
      <c r="FK55" s="3"/>
    </row>
    <row r="56" ht="14.5" spans="1:167">
      <c r="A56" s="1"/>
      <c r="B56" s="1"/>
      <c r="C56" s="3"/>
      <c r="D56" s="3"/>
      <c r="E56" s="3"/>
      <c r="F56" s="3"/>
      <c r="G56" s="3"/>
      <c r="H56" s="3"/>
      <c r="I56" s="3"/>
      <c r="J56" s="3"/>
      <c r="K56" s="3"/>
      <c r="L56" s="3"/>
      <c r="M56" s="3"/>
      <c r="N56" s="3"/>
      <c r="O56" s="3"/>
      <c r="P56" s="3"/>
      <c r="Q56" s="3"/>
      <c r="R56" s="3"/>
      <c r="S56" s="3"/>
      <c r="T56" s="3"/>
      <c r="U56" s="3"/>
      <c r="V56" s="3"/>
      <c r="W56" s="3"/>
      <c r="Y56" s="1"/>
      <c r="Z56" s="1"/>
      <c r="AA56" s="3"/>
      <c r="AB56" s="3"/>
      <c r="AC56" s="3"/>
      <c r="AD56" s="3"/>
      <c r="AE56" s="3"/>
      <c r="AF56" s="3"/>
      <c r="AG56" s="3"/>
      <c r="AH56" s="3"/>
      <c r="AI56" s="3"/>
      <c r="AJ56" s="3"/>
      <c r="AK56" s="3"/>
      <c r="AL56" s="3"/>
      <c r="AM56" s="3"/>
      <c r="AN56" s="3"/>
      <c r="AO56" s="3"/>
      <c r="AP56" s="3"/>
      <c r="AQ56" s="3"/>
      <c r="AR56" s="3"/>
      <c r="AS56" s="3"/>
      <c r="AT56" s="3"/>
      <c r="AU56" s="3"/>
      <c r="AW56" s="1"/>
      <c r="AX56" s="1"/>
      <c r="AY56" s="3"/>
      <c r="AZ56" s="3"/>
      <c r="BA56" s="3"/>
      <c r="BB56" s="3"/>
      <c r="BC56" s="3"/>
      <c r="BD56" s="3"/>
      <c r="BE56" s="3"/>
      <c r="BF56" s="3"/>
      <c r="BG56" s="3"/>
      <c r="BH56" s="3"/>
      <c r="BI56" s="3"/>
      <c r="BJ56" s="3"/>
      <c r="BK56" s="3"/>
      <c r="BL56" s="3"/>
      <c r="BM56" s="3"/>
      <c r="BN56" s="3"/>
      <c r="BO56" s="3"/>
      <c r="BP56" s="3"/>
      <c r="BQ56" s="3"/>
      <c r="BR56" s="3"/>
      <c r="BS56" s="3"/>
      <c r="BU56" s="1"/>
      <c r="BV56" s="1"/>
      <c r="BW56" s="3"/>
      <c r="BX56" s="3"/>
      <c r="BY56" s="3"/>
      <c r="BZ56" s="3"/>
      <c r="CA56" s="3"/>
      <c r="CB56" s="3"/>
      <c r="CC56" s="3"/>
      <c r="CD56" s="3"/>
      <c r="CE56" s="3"/>
      <c r="CF56" s="3"/>
      <c r="CG56" s="3"/>
      <c r="CH56" s="3"/>
      <c r="CI56" s="3"/>
      <c r="CJ56" s="3"/>
      <c r="CK56" s="3"/>
      <c r="CL56" s="3"/>
      <c r="CM56" s="3"/>
      <c r="CN56" s="3"/>
      <c r="CO56" s="3"/>
      <c r="CP56" s="3"/>
      <c r="CQ56" s="3"/>
      <c r="CS56" s="1"/>
      <c r="CT56" s="1"/>
      <c r="CU56" s="3"/>
      <c r="CV56" s="3"/>
      <c r="CW56" s="3"/>
      <c r="CX56" s="3"/>
      <c r="CY56" s="3"/>
      <c r="CZ56" s="3"/>
      <c r="DA56" s="3"/>
      <c r="DB56" s="3"/>
      <c r="DC56" s="3"/>
      <c r="DD56" s="3"/>
      <c r="DE56" s="3"/>
      <c r="DF56" s="3"/>
      <c r="DG56" s="3"/>
      <c r="DH56" s="3"/>
      <c r="DI56" s="3"/>
      <c r="DJ56" s="3"/>
      <c r="DK56" s="3"/>
      <c r="DL56" s="3"/>
      <c r="DM56" s="3"/>
      <c r="DN56" s="3"/>
      <c r="DO56" s="3"/>
      <c r="DQ56" s="1"/>
      <c r="DR56" s="1"/>
      <c r="DS56" s="3"/>
      <c r="DT56" s="3"/>
      <c r="DU56" s="3"/>
      <c r="DV56" s="3"/>
      <c r="DW56" s="3"/>
      <c r="DX56" s="3"/>
      <c r="DY56" s="3"/>
      <c r="DZ56" s="3"/>
      <c r="EA56" s="1"/>
      <c r="EB56" s="1"/>
      <c r="EC56" s="1"/>
      <c r="ED56" s="1"/>
      <c r="EE56" s="1"/>
      <c r="EF56" s="1"/>
      <c r="EG56" s="1"/>
      <c r="EH56" s="1"/>
      <c r="EI56" s="1"/>
      <c r="EJ56" s="1"/>
      <c r="EK56" s="1"/>
      <c r="EL56" s="1"/>
      <c r="EM56" s="1"/>
      <c r="EO56" s="1"/>
      <c r="EP56" s="1"/>
      <c r="EQ56" s="3"/>
      <c r="ER56" s="3"/>
      <c r="ES56" s="3"/>
      <c r="ET56" s="3"/>
      <c r="EU56" s="3"/>
      <c r="EV56" s="3"/>
      <c r="EW56" s="3"/>
      <c r="EX56" s="3"/>
      <c r="EY56" s="3"/>
      <c r="EZ56" s="3"/>
      <c r="FA56" s="3"/>
      <c r="FB56" s="3"/>
      <c r="FC56" s="3"/>
      <c r="FD56" s="3"/>
      <c r="FE56" s="3"/>
      <c r="FF56" s="3"/>
      <c r="FG56" s="3"/>
      <c r="FH56" s="3"/>
      <c r="FI56" s="3"/>
      <c r="FJ56" s="3"/>
      <c r="FK56" s="3"/>
    </row>
    <row r="57" ht="14.5" spans="1:167">
      <c r="A57" s="1"/>
      <c r="B57" s="1"/>
      <c r="C57" s="3"/>
      <c r="D57" s="3"/>
      <c r="E57" s="3"/>
      <c r="F57" s="3"/>
      <c r="G57" s="3"/>
      <c r="H57" s="3"/>
      <c r="I57" s="3"/>
      <c r="J57" s="3"/>
      <c r="K57" s="3"/>
      <c r="L57" s="3"/>
      <c r="M57" s="3"/>
      <c r="N57" s="3"/>
      <c r="O57" s="3"/>
      <c r="P57" s="3"/>
      <c r="Q57" s="3"/>
      <c r="R57" s="3"/>
      <c r="S57" s="3"/>
      <c r="T57" s="3"/>
      <c r="U57" s="3"/>
      <c r="V57" s="3"/>
      <c r="W57" s="3"/>
      <c r="Y57" s="1"/>
      <c r="Z57" s="1"/>
      <c r="AA57" s="3"/>
      <c r="AB57" s="3"/>
      <c r="AC57" s="3"/>
      <c r="AD57" s="3"/>
      <c r="AE57" s="3"/>
      <c r="AF57" s="3"/>
      <c r="AG57" s="3"/>
      <c r="AH57" s="3"/>
      <c r="AI57" s="3"/>
      <c r="AJ57" s="3"/>
      <c r="AK57" s="3"/>
      <c r="AL57" s="3"/>
      <c r="AM57" s="3"/>
      <c r="AN57" s="3"/>
      <c r="AO57" s="3"/>
      <c r="AP57" s="3"/>
      <c r="AQ57" s="3"/>
      <c r="AR57" s="3"/>
      <c r="AS57" s="3"/>
      <c r="AT57" s="3"/>
      <c r="AU57" s="3"/>
      <c r="AW57" s="1"/>
      <c r="AX57" s="1"/>
      <c r="AY57" s="3"/>
      <c r="AZ57" s="3"/>
      <c r="BA57" s="3"/>
      <c r="BB57" s="3"/>
      <c r="BC57" s="3"/>
      <c r="BD57" s="3"/>
      <c r="BE57" s="3"/>
      <c r="BF57" s="3"/>
      <c r="BG57" s="3"/>
      <c r="BH57" s="3"/>
      <c r="BI57" s="3"/>
      <c r="BJ57" s="3"/>
      <c r="BK57" s="3"/>
      <c r="BL57" s="3"/>
      <c r="BM57" s="3"/>
      <c r="BN57" s="3"/>
      <c r="BO57" s="3"/>
      <c r="BP57" s="3"/>
      <c r="BQ57" s="3"/>
      <c r="BR57" s="3"/>
      <c r="BS57" s="3"/>
      <c r="BU57" s="1"/>
      <c r="BV57" s="1"/>
      <c r="BW57" s="3"/>
      <c r="BX57" s="3"/>
      <c r="BY57" s="3"/>
      <c r="BZ57" s="3"/>
      <c r="CA57" s="3"/>
      <c r="CB57" s="3"/>
      <c r="CC57" s="3"/>
      <c r="CD57" s="3"/>
      <c r="CE57" s="3"/>
      <c r="CF57" s="3"/>
      <c r="CG57" s="3"/>
      <c r="CH57" s="3"/>
      <c r="CI57" s="3"/>
      <c r="CJ57" s="3"/>
      <c r="CK57" s="3"/>
      <c r="CL57" s="3"/>
      <c r="CM57" s="3"/>
      <c r="CN57" s="3"/>
      <c r="CO57" s="3"/>
      <c r="CP57" s="3"/>
      <c r="CQ57" s="3"/>
      <c r="CS57" s="1"/>
      <c r="CT57" s="1"/>
      <c r="CU57" s="3"/>
      <c r="CV57" s="3"/>
      <c r="CW57" s="3"/>
      <c r="CX57" s="3"/>
      <c r="CY57" s="3"/>
      <c r="CZ57" s="3"/>
      <c r="DA57" s="3"/>
      <c r="DB57" s="3"/>
      <c r="DC57" s="3"/>
      <c r="DD57" s="3"/>
      <c r="DE57" s="3"/>
      <c r="DF57" s="3"/>
      <c r="DG57" s="3"/>
      <c r="DH57" s="3"/>
      <c r="DI57" s="3"/>
      <c r="DJ57" s="3"/>
      <c r="DK57" s="3"/>
      <c r="DL57" s="3"/>
      <c r="DM57" s="3"/>
      <c r="DN57" s="3"/>
      <c r="DO57" s="3"/>
      <c r="DQ57" s="1"/>
      <c r="DR57" s="1"/>
      <c r="DS57" s="3"/>
      <c r="DT57" s="3"/>
      <c r="DU57" s="3"/>
      <c r="DV57" s="3"/>
      <c r="DW57" s="3"/>
      <c r="DX57" s="3"/>
      <c r="DY57" s="3"/>
      <c r="DZ57" s="3"/>
      <c r="EA57" s="1"/>
      <c r="EB57" s="1"/>
      <c r="EC57" s="1"/>
      <c r="ED57" s="1"/>
      <c r="EE57" s="1"/>
      <c r="EF57" s="1"/>
      <c r="EG57" s="1"/>
      <c r="EH57" s="1"/>
      <c r="EI57" s="1"/>
      <c r="EJ57" s="1"/>
      <c r="EK57" s="1"/>
      <c r="EL57" s="1"/>
      <c r="EM57" s="1"/>
      <c r="EO57" s="1"/>
      <c r="EP57" s="1"/>
      <c r="EQ57" s="3"/>
      <c r="ER57" s="3"/>
      <c r="ES57" s="3"/>
      <c r="ET57" s="3"/>
      <c r="EU57" s="3"/>
      <c r="EV57" s="3"/>
      <c r="EW57" s="3"/>
      <c r="EX57" s="3"/>
      <c r="EY57" s="3"/>
      <c r="EZ57" s="3"/>
      <c r="FA57" s="3"/>
      <c r="FB57" s="3"/>
      <c r="FC57" s="3"/>
      <c r="FD57" s="3"/>
      <c r="FE57" s="3"/>
      <c r="FF57" s="3"/>
      <c r="FG57" s="3"/>
      <c r="FH57" s="3"/>
      <c r="FI57" s="3"/>
      <c r="FJ57" s="3"/>
      <c r="FK57" s="3"/>
    </row>
    <row r="58" ht="14.5" spans="1:167">
      <c r="A58" s="1"/>
      <c r="B58" s="1"/>
      <c r="C58" s="3"/>
      <c r="D58" s="3"/>
      <c r="E58" s="3"/>
      <c r="F58" s="3"/>
      <c r="G58" s="3"/>
      <c r="H58" s="3"/>
      <c r="I58" s="3"/>
      <c r="J58" s="3"/>
      <c r="K58" s="3"/>
      <c r="L58" s="3"/>
      <c r="M58" s="3"/>
      <c r="N58" s="3"/>
      <c r="O58" s="3"/>
      <c r="P58" s="3"/>
      <c r="Q58" s="3"/>
      <c r="R58" s="3"/>
      <c r="S58" s="3"/>
      <c r="T58" s="3"/>
      <c r="U58" s="3"/>
      <c r="V58" s="3"/>
      <c r="W58" s="3"/>
      <c r="Y58" s="1"/>
      <c r="Z58" s="1"/>
      <c r="AA58" s="3"/>
      <c r="AB58" s="3"/>
      <c r="AC58" s="3"/>
      <c r="AD58" s="3"/>
      <c r="AE58" s="3"/>
      <c r="AF58" s="3"/>
      <c r="AG58" s="3"/>
      <c r="AH58" s="3"/>
      <c r="AI58" s="3"/>
      <c r="AJ58" s="3"/>
      <c r="AK58" s="3"/>
      <c r="AL58" s="3"/>
      <c r="AM58" s="3"/>
      <c r="AN58" s="3"/>
      <c r="AO58" s="3"/>
      <c r="AP58" s="3"/>
      <c r="AQ58" s="3"/>
      <c r="AR58" s="3"/>
      <c r="AS58" s="3"/>
      <c r="AT58" s="3"/>
      <c r="AU58" s="3"/>
      <c r="AW58" s="1"/>
      <c r="AX58" s="1"/>
      <c r="AY58" s="3"/>
      <c r="AZ58" s="3"/>
      <c r="BA58" s="3"/>
      <c r="BB58" s="3"/>
      <c r="BC58" s="3"/>
      <c r="BD58" s="3"/>
      <c r="BE58" s="3"/>
      <c r="BF58" s="3"/>
      <c r="BG58" s="3"/>
      <c r="BH58" s="3"/>
      <c r="BI58" s="3"/>
      <c r="BJ58" s="3"/>
      <c r="BK58" s="3"/>
      <c r="BL58" s="3"/>
      <c r="BM58" s="3"/>
      <c r="BN58" s="3"/>
      <c r="BO58" s="3"/>
      <c r="BP58" s="3"/>
      <c r="BQ58" s="3"/>
      <c r="BR58" s="3"/>
      <c r="BS58" s="3"/>
      <c r="BU58" s="1"/>
      <c r="BV58" s="1"/>
      <c r="BW58" s="3"/>
      <c r="BX58" s="3"/>
      <c r="BY58" s="3"/>
      <c r="BZ58" s="3"/>
      <c r="CA58" s="3"/>
      <c r="CB58" s="3"/>
      <c r="CC58" s="3"/>
      <c r="CD58" s="3"/>
      <c r="CE58" s="3"/>
      <c r="CF58" s="3"/>
      <c r="CG58" s="3"/>
      <c r="CH58" s="3"/>
      <c r="CI58" s="3"/>
      <c r="CJ58" s="3"/>
      <c r="CK58" s="3"/>
      <c r="CL58" s="3"/>
      <c r="CM58" s="3"/>
      <c r="CN58" s="3"/>
      <c r="CO58" s="3"/>
      <c r="CP58" s="3"/>
      <c r="CQ58" s="3"/>
      <c r="CS58" s="1"/>
      <c r="CT58" s="1"/>
      <c r="CU58" s="3"/>
      <c r="CV58" s="3"/>
      <c r="CW58" s="3"/>
      <c r="CX58" s="3"/>
      <c r="CY58" s="3"/>
      <c r="CZ58" s="3"/>
      <c r="DA58" s="3"/>
      <c r="DB58" s="3"/>
      <c r="DC58" s="3"/>
      <c r="DD58" s="3"/>
      <c r="DE58" s="3"/>
      <c r="DF58" s="3"/>
      <c r="DG58" s="3"/>
      <c r="DH58" s="3"/>
      <c r="DI58" s="3"/>
      <c r="DJ58" s="3"/>
      <c r="DK58" s="3"/>
      <c r="DL58" s="3"/>
      <c r="DM58" s="3"/>
      <c r="DN58" s="3"/>
      <c r="DO58" s="3"/>
      <c r="DQ58" s="1"/>
      <c r="DR58" s="1"/>
      <c r="DS58" s="3"/>
      <c r="DT58" s="3"/>
      <c r="DU58" s="3"/>
      <c r="DV58" s="3"/>
      <c r="DW58" s="3"/>
      <c r="DX58" s="3"/>
      <c r="DY58" s="3"/>
      <c r="DZ58" s="3"/>
      <c r="EA58" s="1"/>
      <c r="EB58" s="1"/>
      <c r="EC58" s="1"/>
      <c r="ED58" s="1"/>
      <c r="EE58" s="1"/>
      <c r="EF58" s="1"/>
      <c r="EG58" s="1"/>
      <c r="EH58" s="1"/>
      <c r="EI58" s="1"/>
      <c r="EJ58" s="1"/>
      <c r="EK58" s="1"/>
      <c r="EL58" s="1"/>
      <c r="EM58" s="1"/>
      <c r="EO58" s="1"/>
      <c r="EP58" s="1"/>
      <c r="EQ58" s="3"/>
      <c r="ER58" s="3"/>
      <c r="ES58" s="3"/>
      <c r="ET58" s="3"/>
      <c r="EU58" s="3"/>
      <c r="EV58" s="3"/>
      <c r="EW58" s="3"/>
      <c r="EX58" s="3"/>
      <c r="EY58" s="3"/>
      <c r="EZ58" s="3"/>
      <c r="FA58" s="3"/>
      <c r="FB58" s="3"/>
      <c r="FC58" s="3"/>
      <c r="FD58" s="3"/>
      <c r="FE58" s="3"/>
      <c r="FF58" s="3"/>
      <c r="FG58" s="3"/>
      <c r="FH58" s="3"/>
      <c r="FI58" s="3"/>
      <c r="FJ58" s="3"/>
      <c r="FK58" s="3"/>
    </row>
    <row r="59" ht="14.5" spans="1:167">
      <c r="A59" s="1"/>
      <c r="B59" s="1"/>
      <c r="C59" s="3"/>
      <c r="D59" s="3"/>
      <c r="E59" s="3"/>
      <c r="F59" s="3"/>
      <c r="G59" s="3"/>
      <c r="H59" s="3"/>
      <c r="I59" s="3"/>
      <c r="J59" s="3"/>
      <c r="K59" s="3"/>
      <c r="L59" s="3"/>
      <c r="M59" s="3"/>
      <c r="N59" s="3"/>
      <c r="O59" s="3"/>
      <c r="P59" s="3"/>
      <c r="Q59" s="3"/>
      <c r="R59" s="3"/>
      <c r="S59" s="3"/>
      <c r="T59" s="3"/>
      <c r="U59" s="3"/>
      <c r="V59" s="3"/>
      <c r="W59" s="3"/>
      <c r="Y59" s="1"/>
      <c r="Z59" s="1"/>
      <c r="AA59" s="3"/>
      <c r="AB59" s="3"/>
      <c r="AC59" s="3"/>
      <c r="AD59" s="3"/>
      <c r="AE59" s="3"/>
      <c r="AF59" s="3"/>
      <c r="AG59" s="3"/>
      <c r="AH59" s="3"/>
      <c r="AI59" s="3"/>
      <c r="AJ59" s="3"/>
      <c r="AK59" s="3"/>
      <c r="AL59" s="3"/>
      <c r="AM59" s="3"/>
      <c r="AN59" s="3"/>
      <c r="AO59" s="3"/>
      <c r="AP59" s="3"/>
      <c r="AQ59" s="3"/>
      <c r="AR59" s="3"/>
      <c r="AS59" s="3"/>
      <c r="AT59" s="3"/>
      <c r="AU59" s="3"/>
      <c r="AW59" s="1"/>
      <c r="AX59" s="1"/>
      <c r="AY59" s="3"/>
      <c r="AZ59" s="3"/>
      <c r="BA59" s="3"/>
      <c r="BB59" s="3"/>
      <c r="BC59" s="3"/>
      <c r="BD59" s="3"/>
      <c r="BE59" s="3"/>
      <c r="BF59" s="3"/>
      <c r="BG59" s="3"/>
      <c r="BH59" s="3"/>
      <c r="BI59" s="3"/>
      <c r="BJ59" s="3"/>
      <c r="BK59" s="3"/>
      <c r="BL59" s="3"/>
      <c r="BM59" s="3"/>
      <c r="BN59" s="3"/>
      <c r="BO59" s="3"/>
      <c r="BP59" s="3"/>
      <c r="BQ59" s="3"/>
      <c r="BR59" s="3"/>
      <c r="BS59" s="3"/>
      <c r="BU59" s="1"/>
      <c r="BV59" s="1"/>
      <c r="BW59" s="3"/>
      <c r="BX59" s="3"/>
      <c r="BY59" s="3"/>
      <c r="BZ59" s="3"/>
      <c r="CA59" s="3"/>
      <c r="CB59" s="3"/>
      <c r="CC59" s="3"/>
      <c r="CD59" s="3"/>
      <c r="CE59" s="3"/>
      <c r="CF59" s="3"/>
      <c r="CG59" s="3"/>
      <c r="CH59" s="3"/>
      <c r="CI59" s="3"/>
      <c r="CJ59" s="3"/>
      <c r="CK59" s="3"/>
      <c r="CL59" s="3"/>
      <c r="CM59" s="3"/>
      <c r="CN59" s="3"/>
      <c r="CO59" s="3"/>
      <c r="CP59" s="3"/>
      <c r="CQ59" s="3"/>
      <c r="CS59" s="1"/>
      <c r="CT59" s="1"/>
      <c r="CU59" s="3"/>
      <c r="CV59" s="3"/>
      <c r="CW59" s="3"/>
      <c r="CX59" s="3"/>
      <c r="CY59" s="3"/>
      <c r="CZ59" s="3"/>
      <c r="DA59" s="3"/>
      <c r="DB59" s="3"/>
      <c r="DC59" s="3"/>
      <c r="DD59" s="3"/>
      <c r="DE59" s="3"/>
      <c r="DF59" s="3"/>
      <c r="DG59" s="3"/>
      <c r="DH59" s="3"/>
      <c r="DI59" s="3"/>
      <c r="DJ59" s="3"/>
      <c r="DK59" s="3"/>
      <c r="DL59" s="3"/>
      <c r="DM59" s="3"/>
      <c r="DN59" s="3"/>
      <c r="DO59" s="3"/>
      <c r="DQ59" s="1"/>
      <c r="DR59" s="1"/>
      <c r="DS59" s="3"/>
      <c r="DT59" s="3"/>
      <c r="DU59" s="3"/>
      <c r="DV59" s="3"/>
      <c r="DW59" s="3"/>
      <c r="DX59" s="3"/>
      <c r="DY59" s="3"/>
      <c r="DZ59" s="3"/>
      <c r="EA59" s="1"/>
      <c r="EB59" s="1"/>
      <c r="EC59" s="1"/>
      <c r="ED59" s="1"/>
      <c r="EE59" s="1"/>
      <c r="EF59" s="1"/>
      <c r="EG59" s="1"/>
      <c r="EH59" s="1"/>
      <c r="EI59" s="1"/>
      <c r="EJ59" s="1"/>
      <c r="EK59" s="1"/>
      <c r="EL59" s="1"/>
      <c r="EM59" s="1"/>
      <c r="EO59" s="1"/>
      <c r="EP59" s="1"/>
      <c r="EQ59" s="3"/>
      <c r="ER59" s="3"/>
      <c r="ES59" s="3"/>
      <c r="ET59" s="3"/>
      <c r="EU59" s="3"/>
      <c r="EV59" s="3"/>
      <c r="EW59" s="3"/>
      <c r="EX59" s="3"/>
      <c r="EY59" s="3"/>
      <c r="EZ59" s="3"/>
      <c r="FA59" s="3"/>
      <c r="FB59" s="3"/>
      <c r="FC59" s="3"/>
      <c r="FD59" s="3"/>
      <c r="FE59" s="3"/>
      <c r="FF59" s="3"/>
      <c r="FG59" s="3"/>
      <c r="FH59" s="3"/>
      <c r="FI59" s="3"/>
      <c r="FJ59" s="3"/>
      <c r="FK59" s="3"/>
    </row>
    <row r="60" ht="14.5" spans="1:167">
      <c r="A60" s="1"/>
      <c r="B60" s="1"/>
      <c r="C60" s="3"/>
      <c r="D60" s="3"/>
      <c r="E60" s="3"/>
      <c r="F60" s="3"/>
      <c r="G60" s="3"/>
      <c r="H60" s="3"/>
      <c r="I60" s="3"/>
      <c r="J60" s="3"/>
      <c r="K60" s="3"/>
      <c r="L60" s="3"/>
      <c r="M60" s="3"/>
      <c r="N60" s="3"/>
      <c r="O60" s="3"/>
      <c r="P60" s="3"/>
      <c r="Q60" s="3"/>
      <c r="R60" s="3"/>
      <c r="S60" s="3"/>
      <c r="T60" s="3"/>
      <c r="U60" s="3"/>
      <c r="V60" s="3"/>
      <c r="W60" s="3"/>
      <c r="Y60" s="1"/>
      <c r="Z60" s="1"/>
      <c r="AA60" s="3"/>
      <c r="AB60" s="3"/>
      <c r="AC60" s="3"/>
      <c r="AD60" s="3"/>
      <c r="AE60" s="3"/>
      <c r="AF60" s="3"/>
      <c r="AG60" s="3"/>
      <c r="AH60" s="3"/>
      <c r="AI60" s="3"/>
      <c r="AJ60" s="3"/>
      <c r="AK60" s="3"/>
      <c r="AL60" s="3"/>
      <c r="AM60" s="3"/>
      <c r="AN60" s="3"/>
      <c r="AO60" s="3"/>
      <c r="AP60" s="3"/>
      <c r="AQ60" s="3"/>
      <c r="AR60" s="3"/>
      <c r="AS60" s="3"/>
      <c r="AT60" s="3"/>
      <c r="AU60" s="3"/>
      <c r="AW60" s="1"/>
      <c r="AX60" s="1"/>
      <c r="AY60" s="3"/>
      <c r="AZ60" s="3"/>
      <c r="BA60" s="3"/>
      <c r="BB60" s="3"/>
      <c r="BC60" s="3"/>
      <c r="BD60" s="3"/>
      <c r="BE60" s="3"/>
      <c r="BF60" s="3"/>
      <c r="BG60" s="3"/>
      <c r="BH60" s="3"/>
      <c r="BI60" s="3"/>
      <c r="BJ60" s="3"/>
      <c r="BK60" s="3"/>
      <c r="BL60" s="3"/>
      <c r="BM60" s="3"/>
      <c r="BN60" s="3"/>
      <c r="BO60" s="3"/>
      <c r="BP60" s="3"/>
      <c r="BQ60" s="3"/>
      <c r="BR60" s="3"/>
      <c r="BS60" s="3"/>
      <c r="BU60" s="1"/>
      <c r="BV60" s="1"/>
      <c r="BW60" s="3"/>
      <c r="BX60" s="3"/>
      <c r="BY60" s="3"/>
      <c r="BZ60" s="3"/>
      <c r="CA60" s="3"/>
      <c r="CB60" s="3"/>
      <c r="CC60" s="3"/>
      <c r="CD60" s="3"/>
      <c r="CE60" s="3"/>
      <c r="CF60" s="3"/>
      <c r="CG60" s="3"/>
      <c r="CH60" s="3"/>
      <c r="CI60" s="3"/>
      <c r="CJ60" s="3"/>
      <c r="CK60" s="3"/>
      <c r="CL60" s="3"/>
      <c r="CM60" s="3"/>
      <c r="CN60" s="3"/>
      <c r="CO60" s="3"/>
      <c r="CP60" s="3"/>
      <c r="CQ60" s="3"/>
      <c r="CS60" s="1"/>
      <c r="CT60" s="1"/>
      <c r="CU60" s="3"/>
      <c r="CV60" s="3"/>
      <c r="CW60" s="3"/>
      <c r="CX60" s="3"/>
      <c r="CY60" s="3"/>
      <c r="CZ60" s="3"/>
      <c r="DA60" s="3"/>
      <c r="DB60" s="3"/>
      <c r="DC60" s="3"/>
      <c r="DD60" s="3"/>
      <c r="DE60" s="3"/>
      <c r="DF60" s="3"/>
      <c r="DG60" s="3"/>
      <c r="DH60" s="3"/>
      <c r="DI60" s="3"/>
      <c r="DJ60" s="3"/>
      <c r="DK60" s="3"/>
      <c r="DL60" s="3"/>
      <c r="DM60" s="3"/>
      <c r="DN60" s="3"/>
      <c r="DO60" s="3"/>
      <c r="DQ60" s="1"/>
      <c r="DR60" s="1"/>
      <c r="DS60" s="3"/>
      <c r="DT60" s="3"/>
      <c r="DU60" s="3"/>
      <c r="DV60" s="3"/>
      <c r="DW60" s="3"/>
      <c r="DX60" s="3"/>
      <c r="DY60" s="3"/>
      <c r="DZ60" s="3"/>
      <c r="EA60" s="1"/>
      <c r="EB60" s="1"/>
      <c r="EC60" s="1"/>
      <c r="ED60" s="1"/>
      <c r="EE60" s="1"/>
      <c r="EF60" s="1"/>
      <c r="EG60" s="1"/>
      <c r="EH60" s="1"/>
      <c r="EI60" s="1"/>
      <c r="EJ60" s="1"/>
      <c r="EK60" s="1"/>
      <c r="EL60" s="1"/>
      <c r="EM60" s="1"/>
      <c r="EO60" s="1"/>
      <c r="EP60" s="1"/>
      <c r="EQ60" s="3"/>
      <c r="ER60" s="3"/>
      <c r="ES60" s="3"/>
      <c r="ET60" s="3"/>
      <c r="EU60" s="3"/>
      <c r="EV60" s="3"/>
      <c r="EW60" s="3"/>
      <c r="EX60" s="3"/>
      <c r="EY60" s="3"/>
      <c r="EZ60" s="3"/>
      <c r="FA60" s="3"/>
      <c r="FB60" s="3"/>
      <c r="FC60" s="3"/>
      <c r="FD60" s="3"/>
      <c r="FE60" s="3"/>
      <c r="FF60" s="3"/>
      <c r="FG60" s="3"/>
      <c r="FH60" s="3"/>
      <c r="FI60" s="3"/>
      <c r="FJ60" s="3"/>
      <c r="FK60" s="3"/>
    </row>
    <row r="61" ht="14.5" spans="1:167">
      <c r="A61" s="1"/>
      <c r="B61" s="1"/>
      <c r="C61" s="3"/>
      <c r="D61" s="3"/>
      <c r="E61" s="3"/>
      <c r="F61" s="3"/>
      <c r="G61" s="3"/>
      <c r="H61" s="3"/>
      <c r="I61" s="3"/>
      <c r="J61" s="3"/>
      <c r="K61" s="3"/>
      <c r="L61" s="3"/>
      <c r="M61" s="3"/>
      <c r="N61" s="3"/>
      <c r="O61" s="3"/>
      <c r="P61" s="3"/>
      <c r="Q61" s="3"/>
      <c r="R61" s="3"/>
      <c r="S61" s="3"/>
      <c r="T61" s="3"/>
      <c r="U61" s="3"/>
      <c r="V61" s="3"/>
      <c r="W61" s="3"/>
      <c r="Y61" s="1"/>
      <c r="Z61" s="1"/>
      <c r="AA61" s="3"/>
      <c r="AB61" s="3"/>
      <c r="AC61" s="3"/>
      <c r="AD61" s="3"/>
      <c r="AE61" s="3"/>
      <c r="AF61" s="3"/>
      <c r="AG61" s="3"/>
      <c r="AH61" s="3"/>
      <c r="AI61" s="3"/>
      <c r="AJ61" s="3"/>
      <c r="AK61" s="3"/>
      <c r="AL61" s="3"/>
      <c r="AM61" s="3"/>
      <c r="AN61" s="3"/>
      <c r="AO61" s="3"/>
      <c r="AP61" s="3"/>
      <c r="AQ61" s="3"/>
      <c r="AR61" s="3"/>
      <c r="AS61" s="3"/>
      <c r="AT61" s="3"/>
      <c r="AU61" s="3"/>
      <c r="AW61" s="1"/>
      <c r="AX61" s="1"/>
      <c r="AY61" s="3"/>
      <c r="AZ61" s="3"/>
      <c r="BA61" s="3"/>
      <c r="BB61" s="3"/>
      <c r="BC61" s="3"/>
      <c r="BD61" s="3"/>
      <c r="BE61" s="3"/>
      <c r="BF61" s="3"/>
      <c r="BG61" s="3"/>
      <c r="BH61" s="3"/>
      <c r="BI61" s="3"/>
      <c r="BJ61" s="3"/>
      <c r="BK61" s="3"/>
      <c r="BL61" s="3"/>
      <c r="BM61" s="3"/>
      <c r="BN61" s="3"/>
      <c r="BO61" s="3"/>
      <c r="BP61" s="3"/>
      <c r="BQ61" s="3"/>
      <c r="BR61" s="3"/>
      <c r="BS61" s="3"/>
      <c r="BU61" s="1"/>
      <c r="BV61" s="1"/>
      <c r="BW61" s="3"/>
      <c r="BX61" s="3"/>
      <c r="BY61" s="3"/>
      <c r="BZ61" s="3"/>
      <c r="CA61" s="3"/>
      <c r="CB61" s="3"/>
      <c r="CC61" s="3"/>
      <c r="CD61" s="3"/>
      <c r="CE61" s="3"/>
      <c r="CF61" s="3"/>
      <c r="CG61" s="3"/>
      <c r="CH61" s="3"/>
      <c r="CI61" s="3"/>
      <c r="CJ61" s="3"/>
      <c r="CK61" s="3"/>
      <c r="CL61" s="3"/>
      <c r="CM61" s="3"/>
      <c r="CN61" s="3"/>
      <c r="CO61" s="3"/>
      <c r="CP61" s="3"/>
      <c r="CQ61" s="3"/>
      <c r="CS61" s="1"/>
      <c r="CT61" s="1"/>
      <c r="CU61" s="3"/>
      <c r="CV61" s="3"/>
      <c r="CW61" s="3"/>
      <c r="CX61" s="3"/>
      <c r="CY61" s="3"/>
      <c r="CZ61" s="3"/>
      <c r="DA61" s="3"/>
      <c r="DB61" s="3"/>
      <c r="DC61" s="3"/>
      <c r="DD61" s="3"/>
      <c r="DE61" s="3"/>
      <c r="DF61" s="3"/>
      <c r="DG61" s="3"/>
      <c r="DH61" s="3"/>
      <c r="DI61" s="3"/>
      <c r="DJ61" s="3"/>
      <c r="DK61" s="3"/>
      <c r="DL61" s="3"/>
      <c r="DM61" s="3"/>
      <c r="DN61" s="3"/>
      <c r="DO61" s="3"/>
      <c r="DQ61" s="1"/>
      <c r="DR61" s="1"/>
      <c r="DS61" s="3"/>
      <c r="DT61" s="3"/>
      <c r="DU61" s="3"/>
      <c r="DV61" s="3"/>
      <c r="DW61" s="3"/>
      <c r="DX61" s="3"/>
      <c r="DY61" s="3"/>
      <c r="DZ61" s="3"/>
      <c r="EA61" s="1"/>
      <c r="EB61" s="1"/>
      <c r="EC61" s="1"/>
      <c r="ED61" s="1"/>
      <c r="EE61" s="1"/>
      <c r="EF61" s="1"/>
      <c r="EG61" s="1"/>
      <c r="EH61" s="1"/>
      <c r="EI61" s="1"/>
      <c r="EJ61" s="1"/>
      <c r="EK61" s="1"/>
      <c r="EL61" s="1"/>
      <c r="EM61" s="1"/>
      <c r="EO61" s="1"/>
      <c r="EP61" s="1"/>
      <c r="EQ61" s="3"/>
      <c r="ER61" s="3"/>
      <c r="ES61" s="3"/>
      <c r="ET61" s="3"/>
      <c r="EU61" s="3"/>
      <c r="EV61" s="3"/>
      <c r="EW61" s="3"/>
      <c r="EX61" s="3"/>
      <c r="EY61" s="3"/>
      <c r="EZ61" s="3"/>
      <c r="FA61" s="3"/>
      <c r="FB61" s="3"/>
      <c r="FC61" s="3"/>
      <c r="FD61" s="3"/>
      <c r="FE61" s="3"/>
      <c r="FF61" s="3"/>
      <c r="FG61" s="3"/>
      <c r="FH61" s="3"/>
      <c r="FI61" s="3"/>
      <c r="FJ61" s="3"/>
      <c r="FK61" s="3"/>
    </row>
    <row r="62" ht="14.5" spans="1:167">
      <c r="A62" s="1"/>
      <c r="B62" s="1"/>
      <c r="C62" s="3"/>
      <c r="D62" s="3"/>
      <c r="E62" s="3"/>
      <c r="F62" s="3"/>
      <c r="G62" s="3"/>
      <c r="H62" s="3"/>
      <c r="I62" s="3"/>
      <c r="J62" s="3"/>
      <c r="K62" s="3"/>
      <c r="L62" s="3"/>
      <c r="M62" s="3"/>
      <c r="N62" s="3"/>
      <c r="O62" s="3"/>
      <c r="P62" s="3"/>
      <c r="Q62" s="3"/>
      <c r="R62" s="3"/>
      <c r="S62" s="3"/>
      <c r="T62" s="3"/>
      <c r="U62" s="3"/>
      <c r="V62" s="3"/>
      <c r="W62" s="3"/>
      <c r="Y62" s="1"/>
      <c r="Z62" s="1"/>
      <c r="AA62" s="3"/>
      <c r="AB62" s="3"/>
      <c r="AC62" s="3"/>
      <c r="AD62" s="3"/>
      <c r="AE62" s="3"/>
      <c r="AF62" s="3"/>
      <c r="AG62" s="3"/>
      <c r="AH62" s="3"/>
      <c r="AI62" s="3"/>
      <c r="AJ62" s="3"/>
      <c r="AK62" s="3"/>
      <c r="AL62" s="3"/>
      <c r="AM62" s="3"/>
      <c r="AN62" s="3"/>
      <c r="AO62" s="3"/>
      <c r="AP62" s="3"/>
      <c r="AQ62" s="3"/>
      <c r="AR62" s="3"/>
      <c r="AS62" s="3"/>
      <c r="AT62" s="3"/>
      <c r="AU62" s="3"/>
      <c r="AW62" s="1"/>
      <c r="AX62" s="1"/>
      <c r="AY62" s="3"/>
      <c r="AZ62" s="3"/>
      <c r="BA62" s="3"/>
      <c r="BB62" s="3"/>
      <c r="BC62" s="3"/>
      <c r="BD62" s="3"/>
      <c r="BE62" s="3"/>
      <c r="BF62" s="3"/>
      <c r="BG62" s="3"/>
      <c r="BH62" s="3"/>
      <c r="BI62" s="3"/>
      <c r="BJ62" s="3"/>
      <c r="BK62" s="3"/>
      <c r="BL62" s="3"/>
      <c r="BM62" s="3"/>
      <c r="BN62" s="3"/>
      <c r="BO62" s="3"/>
      <c r="BP62" s="3"/>
      <c r="BQ62" s="3"/>
      <c r="BR62" s="3"/>
      <c r="BS62" s="3"/>
      <c r="BU62" s="1"/>
      <c r="BV62" s="1"/>
      <c r="BW62" s="3"/>
      <c r="BX62" s="3"/>
      <c r="BY62" s="3"/>
      <c r="BZ62" s="3"/>
      <c r="CA62" s="3"/>
      <c r="CB62" s="3"/>
      <c r="CC62" s="3"/>
      <c r="CD62" s="3"/>
      <c r="CE62" s="3"/>
      <c r="CF62" s="3"/>
      <c r="CG62" s="3"/>
      <c r="CH62" s="3"/>
      <c r="CI62" s="3"/>
      <c r="CJ62" s="3"/>
      <c r="CK62" s="3"/>
      <c r="CL62" s="3"/>
      <c r="CM62" s="3"/>
      <c r="CN62" s="3"/>
      <c r="CO62" s="3"/>
      <c r="CP62" s="3"/>
      <c r="CQ62" s="3"/>
      <c r="CS62" s="1"/>
      <c r="CT62" s="1"/>
      <c r="CU62" s="3"/>
      <c r="CV62" s="3"/>
      <c r="CW62" s="3"/>
      <c r="CX62" s="3"/>
      <c r="CY62" s="3"/>
      <c r="CZ62" s="3"/>
      <c r="DA62" s="3"/>
      <c r="DB62" s="3"/>
      <c r="DC62" s="3"/>
      <c r="DD62" s="3"/>
      <c r="DE62" s="3"/>
      <c r="DF62" s="3"/>
      <c r="DG62" s="3"/>
      <c r="DH62" s="3"/>
      <c r="DI62" s="3"/>
      <c r="DJ62" s="3"/>
      <c r="DK62" s="3"/>
      <c r="DL62" s="3"/>
      <c r="DM62" s="3"/>
      <c r="DN62" s="3"/>
      <c r="DO62" s="3"/>
      <c r="DQ62" s="1"/>
      <c r="DR62" s="1"/>
      <c r="DS62" s="3"/>
      <c r="DT62" s="3"/>
      <c r="DU62" s="3"/>
      <c r="DV62" s="3"/>
      <c r="DW62" s="3"/>
      <c r="DX62" s="3"/>
      <c r="DY62" s="3"/>
      <c r="DZ62" s="3"/>
      <c r="EA62" s="1"/>
      <c r="EB62" s="1"/>
      <c r="EC62" s="1"/>
      <c r="ED62" s="1"/>
      <c r="EE62" s="1"/>
      <c r="EF62" s="1"/>
      <c r="EG62" s="1"/>
      <c r="EH62" s="1"/>
      <c r="EI62" s="1"/>
      <c r="EJ62" s="1"/>
      <c r="EK62" s="1"/>
      <c r="EL62" s="1"/>
      <c r="EM62" s="1"/>
      <c r="EO62" s="1"/>
      <c r="EP62" s="1"/>
      <c r="EQ62" s="3"/>
      <c r="ER62" s="3"/>
      <c r="ES62" s="3"/>
      <c r="ET62" s="3"/>
      <c r="EU62" s="3"/>
      <c r="EV62" s="3"/>
      <c r="EW62" s="3"/>
      <c r="EX62" s="3"/>
      <c r="EY62" s="3"/>
      <c r="EZ62" s="3"/>
      <c r="FA62" s="3"/>
      <c r="FB62" s="3"/>
      <c r="FC62" s="3"/>
      <c r="FD62" s="3"/>
      <c r="FE62" s="3"/>
      <c r="FF62" s="3"/>
      <c r="FG62" s="3"/>
      <c r="FH62" s="3"/>
      <c r="FI62" s="3"/>
      <c r="FJ62" s="3"/>
      <c r="FK62" s="3"/>
    </row>
    <row r="63" ht="14.5" spans="1:167">
      <c r="A63" s="1"/>
      <c r="B63" s="1"/>
      <c r="C63" s="3"/>
      <c r="D63" s="3"/>
      <c r="E63" s="3"/>
      <c r="F63" s="3"/>
      <c r="G63" s="3"/>
      <c r="H63" s="3"/>
      <c r="I63" s="3"/>
      <c r="J63" s="3"/>
      <c r="K63" s="3"/>
      <c r="L63" s="3"/>
      <c r="M63" s="3"/>
      <c r="N63" s="3"/>
      <c r="O63" s="3"/>
      <c r="P63" s="3"/>
      <c r="Q63" s="3"/>
      <c r="R63" s="3"/>
      <c r="S63" s="3"/>
      <c r="T63" s="3"/>
      <c r="U63" s="3"/>
      <c r="V63" s="3"/>
      <c r="W63" s="3"/>
      <c r="Y63" s="1"/>
      <c r="Z63" s="1"/>
      <c r="AA63" s="3"/>
      <c r="AB63" s="3"/>
      <c r="AC63" s="3"/>
      <c r="AD63" s="3"/>
      <c r="AE63" s="3"/>
      <c r="AF63" s="3"/>
      <c r="AG63" s="3"/>
      <c r="AH63" s="3"/>
      <c r="AI63" s="3"/>
      <c r="AJ63" s="3"/>
      <c r="AK63" s="3"/>
      <c r="AL63" s="3"/>
      <c r="AM63" s="3"/>
      <c r="AN63" s="3"/>
      <c r="AO63" s="3"/>
      <c r="AP63" s="3"/>
      <c r="AQ63" s="3"/>
      <c r="AR63" s="3"/>
      <c r="AS63" s="3"/>
      <c r="AT63" s="3"/>
      <c r="AU63" s="3"/>
      <c r="AW63" s="1"/>
      <c r="AX63" s="1"/>
      <c r="AY63" s="3"/>
      <c r="AZ63" s="3"/>
      <c r="BA63" s="3"/>
      <c r="BB63" s="3"/>
      <c r="BC63" s="3"/>
      <c r="BD63" s="3"/>
      <c r="BE63" s="3"/>
      <c r="BF63" s="3"/>
      <c r="BG63" s="3"/>
      <c r="BH63" s="3"/>
      <c r="BI63" s="3"/>
      <c r="BJ63" s="3"/>
      <c r="BK63" s="3"/>
      <c r="BL63" s="3"/>
      <c r="BM63" s="3"/>
      <c r="BN63" s="3"/>
      <c r="BO63" s="3"/>
      <c r="BP63" s="3"/>
      <c r="BQ63" s="3"/>
      <c r="BR63" s="3"/>
      <c r="BS63" s="3"/>
      <c r="BU63" s="1"/>
      <c r="BV63" s="1"/>
      <c r="BW63" s="3"/>
      <c r="BX63" s="3"/>
      <c r="BY63" s="3"/>
      <c r="BZ63" s="3"/>
      <c r="CA63" s="3"/>
      <c r="CB63" s="3"/>
      <c r="CC63" s="3"/>
      <c r="CD63" s="3"/>
      <c r="CE63" s="3"/>
      <c r="CF63" s="3"/>
      <c r="CG63" s="3"/>
      <c r="CH63" s="3"/>
      <c r="CI63" s="3"/>
      <c r="CJ63" s="3"/>
      <c r="CK63" s="3"/>
      <c r="CL63" s="3"/>
      <c r="CM63" s="3"/>
      <c r="CN63" s="3"/>
      <c r="CO63" s="3"/>
      <c r="CP63" s="3"/>
      <c r="CQ63" s="3"/>
      <c r="CS63" s="1"/>
      <c r="CT63" s="1"/>
      <c r="CU63" s="3"/>
      <c r="CV63" s="3"/>
      <c r="CW63" s="3"/>
      <c r="CX63" s="3"/>
      <c r="CY63" s="3"/>
      <c r="CZ63" s="3"/>
      <c r="DA63" s="3"/>
      <c r="DB63" s="3"/>
      <c r="DC63" s="3"/>
      <c r="DD63" s="3"/>
      <c r="DE63" s="3"/>
      <c r="DF63" s="3"/>
      <c r="DG63" s="3"/>
      <c r="DH63" s="3"/>
      <c r="DI63" s="3"/>
      <c r="DJ63" s="3"/>
      <c r="DK63" s="3"/>
      <c r="DL63" s="3"/>
      <c r="DM63" s="3"/>
      <c r="DN63" s="3"/>
      <c r="DO63" s="3"/>
      <c r="DQ63" s="1"/>
      <c r="DR63" s="1"/>
      <c r="DS63" s="3"/>
      <c r="DT63" s="3"/>
      <c r="DU63" s="3"/>
      <c r="DV63" s="3"/>
      <c r="DW63" s="3"/>
      <c r="DX63" s="3"/>
      <c r="DY63" s="3"/>
      <c r="DZ63" s="3"/>
      <c r="EA63" s="1"/>
      <c r="EB63" s="1"/>
      <c r="EC63" s="1"/>
      <c r="ED63" s="1"/>
      <c r="EE63" s="1"/>
      <c r="EF63" s="1"/>
      <c r="EG63" s="1"/>
      <c r="EH63" s="1"/>
      <c r="EI63" s="1"/>
      <c r="EJ63" s="1"/>
      <c r="EK63" s="1"/>
      <c r="EL63" s="1"/>
      <c r="EM63" s="1"/>
      <c r="EO63" s="1"/>
      <c r="EP63" s="1"/>
      <c r="EQ63" s="3"/>
      <c r="ER63" s="3"/>
      <c r="ES63" s="3"/>
      <c r="ET63" s="3"/>
      <c r="EU63" s="3"/>
      <c r="EV63" s="3"/>
      <c r="EW63" s="3"/>
      <c r="EX63" s="3"/>
      <c r="EY63" s="3"/>
      <c r="EZ63" s="3"/>
      <c r="FA63" s="3"/>
      <c r="FB63" s="3"/>
      <c r="FC63" s="3"/>
      <c r="FD63" s="3"/>
      <c r="FE63" s="3"/>
      <c r="FF63" s="3"/>
      <c r="FG63" s="3"/>
      <c r="FH63" s="3"/>
      <c r="FI63" s="3"/>
      <c r="FJ63" s="3"/>
      <c r="FK63" s="3"/>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CU38" workbookViewId="0">
      <selection activeCell="FN42" sqref="FN42:FN49"/>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216</v>
      </c>
      <c r="B5" s="2"/>
      <c r="C5" s="1"/>
      <c r="D5" s="1"/>
      <c r="E5" s="1"/>
      <c r="F5" s="1"/>
      <c r="G5" s="1"/>
      <c r="H5" s="1"/>
      <c r="I5" s="1"/>
      <c r="J5" s="3"/>
      <c r="K5" s="1"/>
      <c r="L5" s="1"/>
      <c r="M5" s="1"/>
      <c r="N5" s="1"/>
      <c r="O5" s="3"/>
      <c r="P5" s="1"/>
      <c r="Q5" s="1"/>
      <c r="R5" s="1"/>
      <c r="S5" s="1"/>
      <c r="T5" s="1"/>
      <c r="U5" s="1"/>
      <c r="V5" s="1"/>
      <c r="W5" s="1"/>
      <c r="Y5" s="2" t="s">
        <v>216</v>
      </c>
      <c r="Z5" s="2"/>
      <c r="AA5" s="1"/>
      <c r="AB5" s="1"/>
      <c r="AC5" s="1"/>
      <c r="AD5" s="1"/>
      <c r="AE5" s="1"/>
      <c r="AF5" s="1"/>
      <c r="AG5" s="1"/>
      <c r="AH5" s="3"/>
      <c r="AI5" s="1"/>
      <c r="AJ5" s="1"/>
      <c r="AK5" s="1"/>
      <c r="AL5" s="1"/>
      <c r="AM5" s="3"/>
      <c r="AN5" s="1"/>
      <c r="AO5" s="1"/>
      <c r="AP5" s="1"/>
      <c r="AQ5" s="1"/>
      <c r="AR5" s="1"/>
      <c r="AS5" s="1"/>
      <c r="AT5" s="1"/>
      <c r="AU5" s="1"/>
      <c r="AW5" s="2" t="s">
        <v>216</v>
      </c>
      <c r="AX5" s="2"/>
      <c r="AY5" s="1"/>
      <c r="AZ5" s="1"/>
      <c r="BA5" s="1"/>
      <c r="BB5" s="1"/>
      <c r="BC5" s="1"/>
      <c r="BD5" s="1"/>
      <c r="BE5" s="1"/>
      <c r="BF5" s="3"/>
      <c r="BG5" s="1"/>
      <c r="BH5" s="1"/>
      <c r="BI5" s="1"/>
      <c r="BJ5" s="1"/>
      <c r="BK5" s="3"/>
      <c r="BL5" s="1"/>
      <c r="BM5" s="3"/>
      <c r="BN5" s="3"/>
      <c r="BO5" s="3"/>
      <c r="BP5" s="3"/>
      <c r="BQ5" s="3"/>
      <c r="BR5" s="3"/>
      <c r="BS5" s="3"/>
      <c r="BU5" s="2" t="s">
        <v>216</v>
      </c>
      <c r="BV5" s="2"/>
      <c r="BW5" s="1"/>
      <c r="BX5" s="1"/>
      <c r="BY5" s="1"/>
      <c r="BZ5" s="1"/>
      <c r="CA5" s="1"/>
      <c r="CB5" s="1"/>
      <c r="CC5" s="1"/>
      <c r="CD5" s="3"/>
      <c r="CE5" s="1"/>
      <c r="CF5" s="1"/>
      <c r="CG5" s="1"/>
      <c r="CH5" s="1"/>
      <c r="CI5" s="3"/>
      <c r="CJ5" s="1"/>
      <c r="CK5" s="1"/>
      <c r="CL5" s="1"/>
      <c r="CM5" s="1"/>
      <c r="CN5" s="1"/>
      <c r="CO5" s="1"/>
      <c r="CP5" s="1"/>
      <c r="CQ5" s="1"/>
      <c r="CS5" s="2" t="s">
        <v>216</v>
      </c>
      <c r="CT5" s="2"/>
      <c r="CU5" s="1"/>
      <c r="CV5" s="1"/>
      <c r="CW5" s="1"/>
      <c r="CX5" s="1"/>
      <c r="CY5" s="1"/>
      <c r="CZ5" s="1"/>
      <c r="DA5" s="1"/>
      <c r="DB5" s="3"/>
      <c r="DC5" s="1"/>
      <c r="DD5" s="1"/>
      <c r="DE5" s="1"/>
      <c r="DF5" s="1"/>
      <c r="DG5" s="3"/>
      <c r="DH5" s="1"/>
      <c r="DI5" s="1"/>
      <c r="DJ5" s="1"/>
      <c r="DK5" s="1"/>
      <c r="DL5" s="1"/>
      <c r="DM5" s="1"/>
      <c r="DN5" s="1"/>
      <c r="DO5" s="1"/>
      <c r="DQ5" s="2" t="s">
        <v>216</v>
      </c>
      <c r="DR5" s="2"/>
      <c r="DS5" s="1"/>
      <c r="DT5" s="1"/>
      <c r="DU5" s="1"/>
      <c r="DV5" s="1"/>
      <c r="DW5" s="1"/>
      <c r="DX5" s="1"/>
      <c r="DY5" s="1"/>
      <c r="DZ5" s="3"/>
      <c r="EA5" s="1"/>
      <c r="EB5" s="1"/>
      <c r="EC5" s="1"/>
      <c r="ED5" s="1"/>
      <c r="EE5" s="1"/>
      <c r="EF5" s="1"/>
      <c r="EG5" s="1"/>
      <c r="EH5" s="1"/>
      <c r="EI5" s="1"/>
      <c r="EJ5" s="1"/>
      <c r="EK5" s="1"/>
      <c r="EL5" s="1"/>
      <c r="EM5" s="1"/>
      <c r="EO5" s="2" t="s">
        <v>216</v>
      </c>
      <c r="EP5" s="2"/>
      <c r="EQ5" s="1"/>
      <c r="ER5" s="1"/>
      <c r="ES5" s="1"/>
      <c r="ET5" s="1"/>
      <c r="EU5" s="1"/>
      <c r="EV5" s="1"/>
      <c r="EW5" s="1"/>
      <c r="EX5" s="3"/>
      <c r="EY5" s="1"/>
      <c r="EZ5" s="1"/>
      <c r="FA5" s="1"/>
      <c r="FB5" s="1"/>
      <c r="FC5" s="3"/>
      <c r="FD5" s="1"/>
      <c r="FE5" s="3"/>
      <c r="FF5" s="3"/>
      <c r="FG5" s="3"/>
      <c r="FH5" s="3"/>
      <c r="FI5" s="3"/>
      <c r="FJ5" s="3"/>
      <c r="FK5" s="3"/>
    </row>
    <row r="6" ht="14.5" spans="1:167">
      <c r="A6" s="1"/>
      <c r="B6" s="1"/>
      <c r="C6" s="1"/>
      <c r="D6" s="1"/>
      <c r="E6" s="1"/>
      <c r="F6" s="1"/>
      <c r="G6" s="1"/>
      <c r="H6" s="3"/>
      <c r="I6" s="1"/>
      <c r="J6" s="3"/>
      <c r="K6" s="3"/>
      <c r="L6" s="3"/>
      <c r="M6" s="3"/>
      <c r="N6" s="3"/>
      <c r="O6" s="3"/>
      <c r="P6" s="3"/>
      <c r="Q6" s="3"/>
      <c r="R6" s="3"/>
      <c r="S6" s="3"/>
      <c r="T6" s="3"/>
      <c r="U6" s="3"/>
      <c r="V6" s="3"/>
      <c r="W6" s="3"/>
      <c r="Y6" s="1"/>
      <c r="Z6" s="1"/>
      <c r="AA6" s="1"/>
      <c r="AB6" s="1"/>
      <c r="AC6" s="1"/>
      <c r="AD6" s="1"/>
      <c r="AE6" s="1"/>
      <c r="AF6" s="3"/>
      <c r="AG6" s="1"/>
      <c r="AH6" s="3"/>
      <c r="AI6" s="3"/>
      <c r="AJ6" s="3"/>
      <c r="AK6" s="3"/>
      <c r="AL6" s="3"/>
      <c r="AM6" s="3"/>
      <c r="AN6" s="3"/>
      <c r="AO6" s="3"/>
      <c r="AP6" s="3"/>
      <c r="AQ6" s="3"/>
      <c r="AR6" s="3"/>
      <c r="AS6" s="3"/>
      <c r="AT6" s="3"/>
      <c r="AU6" s="3"/>
      <c r="AW6" s="1"/>
      <c r="AX6" s="1"/>
      <c r="AY6" s="1"/>
      <c r="AZ6" s="1"/>
      <c r="BA6" s="1"/>
      <c r="BB6" s="1"/>
      <c r="BC6" s="1"/>
      <c r="BD6" s="3"/>
      <c r="BE6" s="1"/>
      <c r="BF6" s="3"/>
      <c r="BG6" s="3"/>
      <c r="BH6" s="3"/>
      <c r="BI6" s="3"/>
      <c r="BJ6" s="3"/>
      <c r="BK6" s="3"/>
      <c r="BL6" s="3"/>
      <c r="BM6" s="3"/>
      <c r="BN6" s="3"/>
      <c r="BO6" s="3"/>
      <c r="BP6" s="3"/>
      <c r="BQ6" s="3"/>
      <c r="BR6" s="3"/>
      <c r="BS6" s="3"/>
      <c r="BU6" s="1"/>
      <c r="BV6" s="1"/>
      <c r="BW6" s="1"/>
      <c r="BX6" s="1"/>
      <c r="BY6" s="1"/>
      <c r="BZ6" s="1"/>
      <c r="CA6" s="1"/>
      <c r="CB6" s="3"/>
      <c r="CC6" s="1"/>
      <c r="CD6" s="3"/>
      <c r="CE6" s="3"/>
      <c r="CF6" s="3"/>
      <c r="CG6" s="3"/>
      <c r="CH6" s="3"/>
      <c r="CI6" s="3"/>
      <c r="CJ6" s="3"/>
      <c r="CK6" s="3"/>
      <c r="CL6" s="3"/>
      <c r="CM6" s="3"/>
      <c r="CN6" s="3"/>
      <c r="CO6" s="3"/>
      <c r="CP6" s="3"/>
      <c r="CQ6" s="3"/>
      <c r="CS6" s="1"/>
      <c r="CT6" s="1"/>
      <c r="CU6" s="1"/>
      <c r="CV6" s="1"/>
      <c r="CW6" s="1"/>
      <c r="CX6" s="1"/>
      <c r="CY6" s="1"/>
      <c r="CZ6" s="3"/>
      <c r="DA6" s="1"/>
      <c r="DB6" s="3"/>
      <c r="DC6" s="3"/>
      <c r="DD6" s="3"/>
      <c r="DE6" s="3"/>
      <c r="DF6" s="3"/>
      <c r="DG6" s="3"/>
      <c r="DH6" s="3"/>
      <c r="DI6" s="3"/>
      <c r="DJ6" s="3"/>
      <c r="DK6" s="3"/>
      <c r="DL6" s="3"/>
      <c r="DM6" s="3"/>
      <c r="DN6" s="3"/>
      <c r="DO6" s="3"/>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3"/>
      <c r="EZ6" s="3"/>
      <c r="FA6" s="3"/>
      <c r="FB6" s="3"/>
      <c r="FC6" s="3"/>
      <c r="FD6" s="3"/>
      <c r="FE6" s="3"/>
      <c r="FF6" s="3"/>
      <c r="FG6" s="3"/>
      <c r="FH6" s="3"/>
      <c r="FI6" s="3"/>
      <c r="FJ6" s="3"/>
      <c r="FK6" s="3"/>
    </row>
    <row r="7" ht="17.5" spans="1:167">
      <c r="A7" s="4" t="s">
        <v>217</v>
      </c>
      <c r="B7" s="4"/>
      <c r="C7" s="1"/>
      <c r="D7" s="1"/>
      <c r="E7" s="1"/>
      <c r="F7" s="1"/>
      <c r="G7" s="1"/>
      <c r="H7" s="1"/>
      <c r="I7" s="1"/>
      <c r="J7" s="1"/>
      <c r="K7" s="1"/>
      <c r="L7" s="1"/>
      <c r="M7" s="1"/>
      <c r="N7" s="1"/>
      <c r="O7" s="1"/>
      <c r="P7" s="1"/>
      <c r="Q7" s="1"/>
      <c r="R7" s="1"/>
      <c r="S7" s="1"/>
      <c r="T7" s="1"/>
      <c r="U7" s="1"/>
      <c r="V7" s="1"/>
      <c r="W7" s="1"/>
      <c r="Y7" s="4" t="s">
        <v>218</v>
      </c>
      <c r="Z7" s="4"/>
      <c r="AA7" s="1"/>
      <c r="AB7" s="1"/>
      <c r="AC7" s="1"/>
      <c r="AD7" s="1"/>
      <c r="AE7" s="1"/>
      <c r="AF7" s="1"/>
      <c r="AG7" s="1"/>
      <c r="AH7" s="1"/>
      <c r="AI7" s="1"/>
      <c r="AJ7" s="1"/>
      <c r="AK7" s="1"/>
      <c r="AL7" s="1"/>
      <c r="AM7" s="1"/>
      <c r="AN7" s="1"/>
      <c r="AO7" s="1"/>
      <c r="AP7" s="1"/>
      <c r="AQ7" s="1"/>
      <c r="AR7" s="1"/>
      <c r="AS7" s="1"/>
      <c r="AT7" s="1"/>
      <c r="AU7" s="1"/>
      <c r="AW7" s="4" t="s">
        <v>219</v>
      </c>
      <c r="AX7" s="4"/>
      <c r="AY7" s="1"/>
      <c r="AZ7" s="1"/>
      <c r="BA7" s="1"/>
      <c r="BB7" s="1"/>
      <c r="BC7" s="1"/>
      <c r="BD7" s="1"/>
      <c r="BE7" s="1"/>
      <c r="BF7" s="1"/>
      <c r="BG7" s="1"/>
      <c r="BH7" s="1"/>
      <c r="BI7" s="1"/>
      <c r="BJ7" s="1"/>
      <c r="BK7" s="1"/>
      <c r="BL7" s="1"/>
      <c r="BM7" s="1"/>
      <c r="BN7" s="1"/>
      <c r="BO7" s="1"/>
      <c r="BP7" s="1"/>
      <c r="BQ7" s="1"/>
      <c r="BR7" s="1"/>
      <c r="BS7" s="1"/>
      <c r="BU7" s="4" t="s">
        <v>220</v>
      </c>
      <c r="BV7" s="4"/>
      <c r="BW7" s="1"/>
      <c r="BX7" s="1"/>
      <c r="BY7" s="1"/>
      <c r="BZ7" s="1"/>
      <c r="CA7" s="1"/>
      <c r="CB7" s="1"/>
      <c r="CC7" s="1"/>
      <c r="CD7" s="1"/>
      <c r="CE7" s="1"/>
      <c r="CF7" s="1"/>
      <c r="CG7" s="1"/>
      <c r="CH7" s="1"/>
      <c r="CI7" s="1"/>
      <c r="CJ7" s="1"/>
      <c r="CK7" s="1"/>
      <c r="CL7" s="1"/>
      <c r="CM7" s="1"/>
      <c r="CN7" s="1"/>
      <c r="CO7" s="1"/>
      <c r="CP7" s="1"/>
      <c r="CQ7" s="1"/>
      <c r="CS7" s="4" t="s">
        <v>221</v>
      </c>
      <c r="CT7" s="4"/>
      <c r="CU7" s="1"/>
      <c r="CV7" s="1"/>
      <c r="CW7" s="1"/>
      <c r="CX7" s="1"/>
      <c r="CY7" s="1"/>
      <c r="CZ7" s="1"/>
      <c r="DA7" s="1"/>
      <c r="DB7" s="1"/>
      <c r="DC7" s="1"/>
      <c r="DD7" s="1"/>
      <c r="DE7" s="1"/>
      <c r="DF7" s="1"/>
      <c r="DG7" s="1"/>
      <c r="DH7" s="1"/>
      <c r="DI7" s="1"/>
      <c r="DJ7" s="1"/>
      <c r="DK7" s="1"/>
      <c r="DL7" s="1"/>
      <c r="DM7" s="1"/>
      <c r="DN7" s="1"/>
      <c r="DO7" s="1"/>
      <c r="DQ7" s="4" t="s">
        <v>222</v>
      </c>
      <c r="DR7" s="4"/>
      <c r="DS7" s="1"/>
      <c r="DT7" s="1"/>
      <c r="DU7" s="1"/>
      <c r="DV7" s="1"/>
      <c r="DW7" s="1"/>
      <c r="DX7" s="1"/>
      <c r="DY7" s="1"/>
      <c r="DZ7" s="1"/>
      <c r="EA7" s="1"/>
      <c r="EB7" s="1"/>
      <c r="EC7" s="1"/>
      <c r="ED7" s="1"/>
      <c r="EE7" s="1"/>
      <c r="EF7" s="1"/>
      <c r="EG7" s="1"/>
      <c r="EH7" s="1"/>
      <c r="EI7" s="1"/>
      <c r="EJ7" s="1"/>
      <c r="EK7" s="1"/>
      <c r="EL7" s="1"/>
      <c r="EM7" s="1"/>
      <c r="EO7" s="4" t="s">
        <v>223</v>
      </c>
      <c r="EP7" s="4"/>
      <c r="EQ7" s="1"/>
      <c r="ER7" s="1"/>
      <c r="ES7" s="1"/>
      <c r="ET7" s="1"/>
      <c r="EU7" s="1"/>
      <c r="EV7" s="1"/>
      <c r="EW7" s="1"/>
      <c r="EX7" s="1"/>
      <c r="EY7" s="1"/>
      <c r="EZ7" s="1"/>
      <c r="FA7" s="1"/>
      <c r="FB7" s="1"/>
      <c r="FC7" s="1"/>
      <c r="FD7" s="1"/>
      <c r="FE7" s="1"/>
      <c r="FF7" s="1"/>
      <c r="FG7" s="1"/>
      <c r="FH7" s="1"/>
      <c r="FI7" s="1"/>
      <c r="FJ7" s="1"/>
      <c r="FK7" s="1"/>
    </row>
    <row r="8" ht="15.5" spans="1:167">
      <c r="A8" s="4" t="s">
        <v>284</v>
      </c>
      <c r="B8" s="4"/>
      <c r="C8" s="1"/>
      <c r="D8" s="1"/>
      <c r="E8" s="1"/>
      <c r="F8" s="1"/>
      <c r="G8" s="1"/>
      <c r="H8" s="1"/>
      <c r="I8" s="1"/>
      <c r="J8" s="1"/>
      <c r="K8" s="1"/>
      <c r="L8" s="1"/>
      <c r="M8" s="1"/>
      <c r="N8" s="1"/>
      <c r="O8" s="1"/>
      <c r="P8" s="1"/>
      <c r="Q8" s="1"/>
      <c r="R8" s="1"/>
      <c r="S8" s="1"/>
      <c r="T8" s="1"/>
      <c r="U8" s="1"/>
      <c r="V8" s="1"/>
      <c r="W8" s="1"/>
      <c r="Y8" s="4" t="s">
        <v>284</v>
      </c>
      <c r="Z8" s="4"/>
      <c r="AA8" s="1"/>
      <c r="AB8" s="1"/>
      <c r="AC8" s="1"/>
      <c r="AD8" s="1"/>
      <c r="AE8" s="1"/>
      <c r="AF8" s="1"/>
      <c r="AG8" s="1"/>
      <c r="AH8" s="1"/>
      <c r="AI8" s="1"/>
      <c r="AJ8" s="1"/>
      <c r="AK8" s="1"/>
      <c r="AL8" s="1"/>
      <c r="AM8" s="1"/>
      <c r="AN8" s="1"/>
      <c r="AO8" s="1"/>
      <c r="AP8" s="1"/>
      <c r="AQ8" s="1"/>
      <c r="AR8" s="1"/>
      <c r="AS8" s="1"/>
      <c r="AT8" s="1"/>
      <c r="AU8" s="1"/>
      <c r="AW8" s="4" t="s">
        <v>284</v>
      </c>
      <c r="AX8" s="4"/>
      <c r="AY8" s="1"/>
      <c r="AZ8" s="1"/>
      <c r="BA8" s="1"/>
      <c r="BB8" s="1"/>
      <c r="BC8" s="1"/>
      <c r="BD8" s="1"/>
      <c r="BE8" s="1"/>
      <c r="BF8" s="1"/>
      <c r="BG8" s="1"/>
      <c r="BH8" s="1"/>
      <c r="BI8" s="1"/>
      <c r="BJ8" s="1"/>
      <c r="BK8" s="1"/>
      <c r="BL8" s="1"/>
      <c r="BM8" s="1"/>
      <c r="BN8" s="1"/>
      <c r="BO8" s="1"/>
      <c r="BP8" s="1"/>
      <c r="BQ8" s="1"/>
      <c r="BR8" s="1"/>
      <c r="BS8" s="1"/>
      <c r="BU8" s="4" t="s">
        <v>284</v>
      </c>
      <c r="BV8" s="4"/>
      <c r="BW8" s="1"/>
      <c r="BX8" s="1"/>
      <c r="BY8" s="1"/>
      <c r="BZ8" s="1"/>
      <c r="CA8" s="1"/>
      <c r="CB8" s="1"/>
      <c r="CC8" s="1"/>
      <c r="CD8" s="1"/>
      <c r="CE8" s="1"/>
      <c r="CF8" s="1"/>
      <c r="CG8" s="1"/>
      <c r="CH8" s="1"/>
      <c r="CI8" s="1"/>
      <c r="CJ8" s="1"/>
      <c r="CK8" s="1"/>
      <c r="CL8" s="1"/>
      <c r="CM8" s="1"/>
      <c r="CN8" s="1"/>
      <c r="CO8" s="1"/>
      <c r="CP8" s="1"/>
      <c r="CQ8" s="1"/>
      <c r="CS8" s="4" t="s">
        <v>284</v>
      </c>
      <c r="CT8" s="4"/>
      <c r="CU8" s="1"/>
      <c r="CV8" s="1"/>
      <c r="CW8" s="1"/>
      <c r="CX8" s="1"/>
      <c r="CY8" s="1"/>
      <c r="CZ8" s="1"/>
      <c r="DA8" s="1"/>
      <c r="DB8" s="1"/>
      <c r="DC8" s="1"/>
      <c r="DD8" s="1"/>
      <c r="DE8" s="1"/>
      <c r="DF8" s="1"/>
      <c r="DG8" s="1"/>
      <c r="DH8" s="1"/>
      <c r="DI8" s="1"/>
      <c r="DJ8" s="1"/>
      <c r="DK8" s="1"/>
      <c r="DL8" s="1"/>
      <c r="DM8" s="1"/>
      <c r="DN8" s="1"/>
      <c r="DO8" s="1"/>
      <c r="DQ8" s="4" t="s">
        <v>284</v>
      </c>
      <c r="DR8" s="4"/>
      <c r="DS8" s="1"/>
      <c r="DT8" s="1"/>
      <c r="DU8" s="1"/>
      <c r="DV8" s="1"/>
      <c r="DW8" s="1"/>
      <c r="DX8" s="1"/>
      <c r="DY8" s="1"/>
      <c r="DZ8" s="1"/>
      <c r="EA8" s="1"/>
      <c r="EB8" s="1"/>
      <c r="EC8" s="1"/>
      <c r="ED8" s="1"/>
      <c r="EE8" s="1"/>
      <c r="EF8" s="1"/>
      <c r="EG8" s="1"/>
      <c r="EH8" s="1"/>
      <c r="EI8" s="1"/>
      <c r="EJ8" s="1"/>
      <c r="EK8" s="1"/>
      <c r="EL8" s="1"/>
      <c r="EM8" s="1"/>
      <c r="EO8" s="4" t="s">
        <v>284</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4"/>
      <c r="P9" s="4"/>
      <c r="Q9" s="4"/>
      <c r="R9" s="4"/>
      <c r="S9" s="4"/>
      <c r="T9" s="4"/>
      <c r="U9" s="4"/>
      <c r="V9" s="4"/>
      <c r="W9" s="4"/>
      <c r="Y9" s="1"/>
      <c r="Z9" s="1"/>
      <c r="AA9" s="1"/>
      <c r="AB9" s="1"/>
      <c r="AC9" s="1"/>
      <c r="AD9" s="1"/>
      <c r="AE9" s="1"/>
      <c r="AF9" s="5"/>
      <c r="AG9" s="1"/>
      <c r="AH9" s="4"/>
      <c r="AI9" s="4"/>
      <c r="AJ9" s="4"/>
      <c r="AK9" s="4"/>
      <c r="AL9" s="4"/>
      <c r="AM9" s="4"/>
      <c r="AN9" s="4"/>
      <c r="AO9" s="4"/>
      <c r="AP9" s="4"/>
      <c r="AQ9" s="4"/>
      <c r="AR9" s="4"/>
      <c r="AS9" s="4"/>
      <c r="AT9" s="4"/>
      <c r="AU9" s="4"/>
      <c r="AW9" s="1"/>
      <c r="AX9" s="1"/>
      <c r="AY9" s="1"/>
      <c r="AZ9" s="1"/>
      <c r="BA9" s="1"/>
      <c r="BB9" s="1"/>
      <c r="BC9" s="1"/>
      <c r="BD9" s="5"/>
      <c r="BE9" s="1"/>
      <c r="BF9" s="4"/>
      <c r="BG9" s="4"/>
      <c r="BH9" s="4"/>
      <c r="BI9" s="4"/>
      <c r="BJ9" s="4"/>
      <c r="BK9" s="4"/>
      <c r="BL9" s="4"/>
      <c r="BM9" s="4"/>
      <c r="BN9" s="4"/>
      <c r="BO9" s="4"/>
      <c r="BP9" s="4"/>
      <c r="BQ9" s="4"/>
      <c r="BR9" s="4"/>
      <c r="BS9" s="4"/>
      <c r="BU9" s="1"/>
      <c r="BV9" s="1"/>
      <c r="BW9" s="1"/>
      <c r="BX9" s="1"/>
      <c r="BY9" s="1"/>
      <c r="BZ9" s="1"/>
      <c r="CA9" s="1"/>
      <c r="CB9" s="5"/>
      <c r="CC9" s="1"/>
      <c r="CD9" s="4"/>
      <c r="CE9" s="4"/>
      <c r="CF9" s="4"/>
      <c r="CG9" s="4"/>
      <c r="CH9" s="4"/>
      <c r="CI9" s="4"/>
      <c r="CJ9" s="4"/>
      <c r="CK9" s="4"/>
      <c r="CL9" s="4"/>
      <c r="CM9" s="4"/>
      <c r="CN9" s="4"/>
      <c r="CO9" s="4"/>
      <c r="CP9" s="4"/>
      <c r="CQ9" s="4"/>
      <c r="CS9" s="1"/>
      <c r="CT9" s="1"/>
      <c r="CU9" s="1"/>
      <c r="CV9" s="1"/>
      <c r="CW9" s="1"/>
      <c r="CX9" s="1"/>
      <c r="CY9" s="1"/>
      <c r="CZ9" s="5"/>
      <c r="DA9" s="1"/>
      <c r="DB9" s="4"/>
      <c r="DC9" s="4"/>
      <c r="DD9" s="4"/>
      <c r="DE9" s="4"/>
      <c r="DF9" s="4"/>
      <c r="DG9" s="4"/>
      <c r="DH9" s="4"/>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4"/>
      <c r="FD9" s="4"/>
      <c r="FE9" s="4"/>
      <c r="FF9" s="4"/>
      <c r="FG9" s="4"/>
      <c r="FH9" s="4"/>
      <c r="FI9" s="4"/>
      <c r="FJ9" s="4"/>
      <c r="FK9" s="4"/>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1"/>
      <c r="D12" s="1"/>
      <c r="E12" s="1"/>
      <c r="F12" s="1"/>
      <c r="G12" s="1"/>
      <c r="H12" s="1"/>
      <c r="I12" s="1"/>
      <c r="J12" s="1"/>
      <c r="K12" s="1"/>
      <c r="L12" s="1"/>
      <c r="M12" s="1"/>
      <c r="N12" s="1"/>
      <c r="O12" s="1"/>
      <c r="P12" s="1"/>
      <c r="Q12" s="1"/>
      <c r="R12" s="1"/>
      <c r="S12" s="1"/>
      <c r="T12" s="1"/>
      <c r="U12" s="1"/>
      <c r="V12" s="1"/>
      <c r="W12" s="1"/>
      <c r="Y12" s="1"/>
      <c r="Z12" s="1"/>
      <c r="AA12" s="1"/>
      <c r="AB12" s="1"/>
      <c r="AC12" s="1"/>
      <c r="AD12" s="1"/>
      <c r="AE12" s="1"/>
      <c r="AF12" s="1"/>
      <c r="AG12" s="1"/>
      <c r="AH12" s="1"/>
      <c r="AI12" s="1"/>
      <c r="AJ12" s="1"/>
      <c r="AK12" s="1"/>
      <c r="AL12" s="1"/>
      <c r="AM12" s="1"/>
      <c r="AN12" s="1"/>
      <c r="AO12" s="1"/>
      <c r="AP12" s="1"/>
      <c r="AQ12" s="1"/>
      <c r="AR12" s="1"/>
      <c r="AS12" s="1"/>
      <c r="AT12" s="1"/>
      <c r="AU12" s="1"/>
      <c r="AW12" s="1"/>
      <c r="AX12" s="1"/>
      <c r="AY12" s="1"/>
      <c r="AZ12" s="1"/>
      <c r="BA12" s="1"/>
      <c r="BB12" s="1"/>
      <c r="BC12" s="1"/>
      <c r="BD12" s="1"/>
      <c r="BE12" s="1"/>
      <c r="BF12" s="1"/>
      <c r="BG12" s="1"/>
      <c r="BH12" s="1"/>
      <c r="BI12" s="1"/>
      <c r="BJ12" s="1"/>
      <c r="BK12" s="1"/>
      <c r="BL12" s="1"/>
      <c r="BM12" s="1"/>
      <c r="BN12" s="1"/>
      <c r="BO12" s="1"/>
      <c r="BP12" s="1"/>
      <c r="BQ12" s="1"/>
      <c r="BR12" s="1"/>
      <c r="BS12" s="1"/>
      <c r="BU12" s="1"/>
      <c r="BV12" s="1"/>
      <c r="BW12" s="1"/>
      <c r="BX12" s="1"/>
      <c r="BY12" s="1"/>
      <c r="BZ12" s="1"/>
      <c r="CA12" s="1"/>
      <c r="CB12" s="1"/>
      <c r="CC12" s="1"/>
      <c r="CD12" s="1"/>
      <c r="CE12" s="1"/>
      <c r="CF12" s="1"/>
      <c r="CG12" s="1"/>
      <c r="CH12" s="1"/>
      <c r="CI12" s="1"/>
      <c r="CJ12" s="1"/>
      <c r="CK12" s="1"/>
      <c r="CL12" s="1"/>
      <c r="CM12" s="1"/>
      <c r="CN12" s="1"/>
      <c r="CO12" s="1"/>
      <c r="CP12" s="1"/>
      <c r="CQ12" s="1"/>
      <c r="CS12" s="1"/>
      <c r="CT12" s="1"/>
      <c r="CU12" s="1"/>
      <c r="CV12" s="1"/>
      <c r="CW12" s="1"/>
      <c r="CX12" s="1"/>
      <c r="CY12" s="1"/>
      <c r="CZ12" s="1"/>
      <c r="DA12" s="1"/>
      <c r="DB12" s="1"/>
      <c r="DC12" s="1"/>
      <c r="DD12" s="1"/>
      <c r="DE12" s="1"/>
      <c r="DF12" s="1"/>
      <c r="DG12" s="1"/>
      <c r="DH12" s="1"/>
      <c r="DI12" s="1"/>
      <c r="DJ12" s="1"/>
      <c r="DK12" s="1"/>
      <c r="DL12" s="1"/>
      <c r="DM12" s="1"/>
      <c r="DN12" s="1"/>
      <c r="DO12" s="1"/>
      <c r="DQ12" s="1"/>
      <c r="DR12" s="1"/>
      <c r="DS12" s="1"/>
      <c r="DT12" s="1"/>
      <c r="DU12" s="1"/>
      <c r="DV12" s="1"/>
      <c r="DW12" s="1"/>
      <c r="DX12" s="1"/>
      <c r="DY12" s="1"/>
      <c r="DZ12" s="1"/>
      <c r="EA12" s="1"/>
      <c r="EB12" s="1"/>
      <c r="EC12" s="1"/>
      <c r="ED12" s="1"/>
      <c r="EE12" s="1"/>
      <c r="EF12" s="1"/>
      <c r="EG12" s="1"/>
      <c r="EH12" s="1"/>
      <c r="EI12" s="1"/>
      <c r="EJ12" s="1"/>
      <c r="EK12" s="1"/>
      <c r="EL12" s="1"/>
      <c r="EM12" s="1"/>
      <c r="EO12" s="1"/>
      <c r="EP12" s="1"/>
      <c r="EQ12" s="1"/>
      <c r="ER12" s="1"/>
      <c r="ES12" s="1"/>
      <c r="ET12" s="1"/>
      <c r="EU12" s="1"/>
      <c r="EV12" s="1"/>
      <c r="EW12" s="1"/>
      <c r="EX12" s="1"/>
      <c r="EY12" s="1"/>
      <c r="EZ12" s="1"/>
      <c r="FA12" s="1"/>
      <c r="FB12" s="1"/>
      <c r="FC12" s="1"/>
      <c r="FD12" s="1"/>
      <c r="FE12" s="1"/>
      <c r="FF12" s="1"/>
      <c r="FG12" s="1"/>
      <c r="FH12" s="1"/>
      <c r="FI12" s="1"/>
      <c r="FJ12" s="1"/>
      <c r="FK12" s="1"/>
    </row>
    <row r="13" ht="13" spans="1:167">
      <c r="A13" s="8"/>
      <c r="B13" s="9" t="s">
        <v>285</v>
      </c>
      <c r="C13" s="5">
        <v>1.4</v>
      </c>
      <c r="D13" s="5">
        <v>1.5</v>
      </c>
      <c r="E13" s="5">
        <v>1.3</v>
      </c>
      <c r="F13" s="5">
        <v>1.4</v>
      </c>
      <c r="G13" s="5">
        <v>1.6</v>
      </c>
      <c r="H13" s="5">
        <v>1.3</v>
      </c>
      <c r="I13" s="5">
        <v>1.4</v>
      </c>
      <c r="J13" s="5">
        <v>1.4</v>
      </c>
      <c r="K13" s="5">
        <v>0.5</v>
      </c>
      <c r="L13" s="5">
        <v>0.5</v>
      </c>
      <c r="M13" s="5">
        <v>0.3</v>
      </c>
      <c r="N13" s="5">
        <v>0.3</v>
      </c>
      <c r="O13" s="5">
        <v>0.4</v>
      </c>
      <c r="P13" s="5">
        <v>0.4</v>
      </c>
      <c r="Q13" s="5">
        <v>0.3</v>
      </c>
      <c r="R13" s="5">
        <v>0.4</v>
      </c>
      <c r="S13" s="5">
        <v>0.4</v>
      </c>
      <c r="T13" s="5">
        <v>0.4</v>
      </c>
      <c r="U13" s="5">
        <v>0.7</v>
      </c>
      <c r="V13" s="5">
        <v>0.9</v>
      </c>
      <c r="W13" s="5">
        <v>1</v>
      </c>
      <c r="Y13" s="8"/>
      <c r="Z13" s="9" t="s">
        <v>285</v>
      </c>
      <c r="AA13" s="5">
        <v>27.1</v>
      </c>
      <c r="AB13" s="5">
        <v>27.3</v>
      </c>
      <c r="AC13" s="5">
        <v>28</v>
      </c>
      <c r="AD13" s="5">
        <v>30.2</v>
      </c>
      <c r="AE13" s="5">
        <v>32.2</v>
      </c>
      <c r="AF13" s="5">
        <v>31</v>
      </c>
      <c r="AG13" s="5">
        <v>35.2</v>
      </c>
      <c r="AH13" s="5">
        <v>38.1</v>
      </c>
      <c r="AI13" s="5">
        <v>36</v>
      </c>
      <c r="AJ13" s="5">
        <v>34.5</v>
      </c>
      <c r="AK13" s="5">
        <v>31.1</v>
      </c>
      <c r="AL13" s="5">
        <v>32.6</v>
      </c>
      <c r="AM13" s="5">
        <v>32.4</v>
      </c>
      <c r="AN13" s="5">
        <v>27.7</v>
      </c>
      <c r="AO13" s="5">
        <v>43.2</v>
      </c>
      <c r="AP13" s="5">
        <v>44.5</v>
      </c>
      <c r="AQ13" s="5">
        <v>29.7</v>
      </c>
      <c r="AR13" s="5">
        <v>24.7</v>
      </c>
      <c r="AS13" s="5">
        <v>32.7</v>
      </c>
      <c r="AT13" s="5">
        <v>31.7</v>
      </c>
      <c r="AU13" s="5">
        <v>29.6</v>
      </c>
      <c r="AW13" s="8"/>
      <c r="AX13" s="9" t="s">
        <v>285</v>
      </c>
      <c r="AY13" s="5">
        <v>67.2</v>
      </c>
      <c r="AZ13" s="5">
        <v>61.4</v>
      </c>
      <c r="BA13" s="5">
        <v>57.7</v>
      </c>
      <c r="BB13" s="5">
        <v>37.1</v>
      </c>
      <c r="BC13" s="5">
        <v>54.9</v>
      </c>
      <c r="BD13" s="5">
        <v>41.6</v>
      </c>
      <c r="BE13" s="5">
        <v>56.6</v>
      </c>
      <c r="BF13" s="5">
        <v>57.1</v>
      </c>
      <c r="BG13" s="5">
        <v>56.1</v>
      </c>
      <c r="BH13" s="5">
        <v>49.5</v>
      </c>
      <c r="BI13" s="5">
        <v>52.7</v>
      </c>
      <c r="BJ13" s="5">
        <v>50</v>
      </c>
      <c r="BK13" s="5">
        <v>51.7</v>
      </c>
      <c r="BL13" s="5">
        <v>59.8</v>
      </c>
      <c r="BM13" s="5">
        <v>71.8</v>
      </c>
      <c r="BN13" s="5">
        <v>76.3</v>
      </c>
      <c r="BO13" s="5">
        <v>74.8</v>
      </c>
      <c r="BP13" s="5">
        <v>69</v>
      </c>
      <c r="BQ13" s="5">
        <v>65.3</v>
      </c>
      <c r="BR13" s="5">
        <v>61.8</v>
      </c>
      <c r="BS13" s="5">
        <v>60.8</v>
      </c>
      <c r="BU13" s="8"/>
      <c r="BV13" s="9" t="s">
        <v>285</v>
      </c>
      <c r="BW13" s="5">
        <v>13</v>
      </c>
      <c r="BX13" s="5">
        <v>13.3</v>
      </c>
      <c r="BY13" s="5">
        <v>14.6</v>
      </c>
      <c r="BZ13" s="5">
        <v>13.6</v>
      </c>
      <c r="CA13" s="5">
        <v>15.2</v>
      </c>
      <c r="CB13" s="5">
        <v>18.6</v>
      </c>
      <c r="CC13" s="5">
        <v>14.9</v>
      </c>
      <c r="CD13" s="5">
        <v>15.2</v>
      </c>
      <c r="CE13" s="5">
        <v>17.7</v>
      </c>
      <c r="CF13" s="5">
        <v>17.5</v>
      </c>
      <c r="CG13" s="5">
        <v>17</v>
      </c>
      <c r="CH13" s="5">
        <v>17.7</v>
      </c>
      <c r="CI13" s="5">
        <v>17</v>
      </c>
      <c r="CJ13" s="5">
        <v>18.5</v>
      </c>
      <c r="CK13" s="5">
        <v>17</v>
      </c>
      <c r="CL13" s="5">
        <v>17.8</v>
      </c>
      <c r="CM13" s="5">
        <v>20.9</v>
      </c>
      <c r="CN13" s="5">
        <v>17.8</v>
      </c>
      <c r="CO13" s="5">
        <v>17.5</v>
      </c>
      <c r="CP13" s="5">
        <v>16.8</v>
      </c>
      <c r="CQ13" s="5">
        <v>16.6</v>
      </c>
      <c r="CS13" s="8"/>
      <c r="CT13" s="9" t="s">
        <v>285</v>
      </c>
      <c r="CU13" s="5">
        <v>3.4</v>
      </c>
      <c r="CV13" s="5">
        <v>3.3</v>
      </c>
      <c r="CW13" s="5">
        <v>3.4</v>
      </c>
      <c r="CX13" s="5">
        <v>3.4</v>
      </c>
      <c r="CY13" s="5">
        <v>3.3</v>
      </c>
      <c r="CZ13" s="5">
        <v>4.2</v>
      </c>
      <c r="DA13" s="5">
        <v>3.1</v>
      </c>
      <c r="DB13" s="5">
        <v>3</v>
      </c>
      <c r="DC13" s="5">
        <v>3.1</v>
      </c>
      <c r="DD13" s="5">
        <v>2.4</v>
      </c>
      <c r="DE13" s="5">
        <v>2.6</v>
      </c>
      <c r="DF13" s="5">
        <v>4.7</v>
      </c>
      <c r="DG13" s="5">
        <v>6.3</v>
      </c>
      <c r="DH13" s="5">
        <v>6.5</v>
      </c>
      <c r="DI13" s="5">
        <v>8.3</v>
      </c>
      <c r="DJ13" s="5">
        <v>8.9</v>
      </c>
      <c r="DK13" s="5">
        <v>10.1</v>
      </c>
      <c r="DL13" s="5">
        <v>9.8</v>
      </c>
      <c r="DM13" s="5">
        <v>17.5</v>
      </c>
      <c r="DN13" s="5">
        <v>16</v>
      </c>
      <c r="DO13" s="5">
        <v>14.2</v>
      </c>
      <c r="DQ13" s="8"/>
      <c r="DR13" s="9" t="s">
        <v>285</v>
      </c>
      <c r="DS13" s="5">
        <v>134.1</v>
      </c>
      <c r="DT13" s="5">
        <v>113.4</v>
      </c>
      <c r="DU13" s="5">
        <v>114</v>
      </c>
      <c r="DV13" s="5">
        <v>116.8</v>
      </c>
      <c r="DW13" s="5">
        <v>126.6</v>
      </c>
      <c r="DX13" s="5">
        <v>127.6</v>
      </c>
      <c r="DY13" s="5">
        <v>126.7</v>
      </c>
      <c r="DZ13" s="5">
        <v>120.1</v>
      </c>
      <c r="EA13" s="5">
        <v>120.4</v>
      </c>
      <c r="EB13" s="5">
        <v>120.2</v>
      </c>
      <c r="EC13" s="5">
        <v>138.6</v>
      </c>
      <c r="ED13" s="5">
        <v>158.8</v>
      </c>
      <c r="EE13" s="5">
        <v>157.5</v>
      </c>
      <c r="EF13" s="5">
        <v>165.7</v>
      </c>
      <c r="EG13" s="5">
        <v>144.9</v>
      </c>
      <c r="EH13" s="5">
        <v>126.2</v>
      </c>
      <c r="EI13" s="5">
        <v>124.1</v>
      </c>
      <c r="EJ13" s="5">
        <v>120.6</v>
      </c>
      <c r="EK13" s="5">
        <v>112.2</v>
      </c>
      <c r="EL13" s="5">
        <v>118</v>
      </c>
      <c r="EM13" s="5">
        <v>117.6</v>
      </c>
      <c r="EO13" s="8"/>
      <c r="EP13" s="9" t="s">
        <v>285</v>
      </c>
      <c r="EQ13" s="5">
        <v>14.2</v>
      </c>
      <c r="ER13" s="5">
        <v>10.2</v>
      </c>
      <c r="ES13" s="5">
        <v>11.6</v>
      </c>
      <c r="ET13" s="5">
        <v>12</v>
      </c>
      <c r="EU13" s="5">
        <v>10.5</v>
      </c>
      <c r="EV13" s="5">
        <v>11.9</v>
      </c>
      <c r="EW13" s="5">
        <v>10</v>
      </c>
      <c r="EX13" s="5">
        <v>8.1</v>
      </c>
      <c r="EY13" s="5">
        <v>7.7</v>
      </c>
      <c r="EZ13" s="5">
        <v>6.9</v>
      </c>
      <c r="FA13" s="5">
        <v>6</v>
      </c>
      <c r="FB13" s="5">
        <v>7.2</v>
      </c>
      <c r="FC13" s="5">
        <v>7.1</v>
      </c>
      <c r="FD13" s="5">
        <v>5.9</v>
      </c>
      <c r="FE13" s="5">
        <v>6.9</v>
      </c>
      <c r="FF13" s="5">
        <v>6.9</v>
      </c>
      <c r="FG13" s="5">
        <v>7.2</v>
      </c>
      <c r="FH13" s="5">
        <v>7.4</v>
      </c>
      <c r="FI13" s="5">
        <v>6.7</v>
      </c>
      <c r="FJ13" s="5">
        <v>6.3</v>
      </c>
      <c r="FK13" s="5">
        <v>6.1</v>
      </c>
    </row>
    <row r="14" ht="14.5" spans="1:167">
      <c r="A14" s="1"/>
      <c r="B14" s="10" t="s">
        <v>227</v>
      </c>
      <c r="C14" s="3"/>
      <c r="D14" s="3"/>
      <c r="E14" s="3"/>
      <c r="F14" s="3"/>
      <c r="G14" s="3"/>
      <c r="H14" s="3"/>
      <c r="I14" s="3"/>
      <c r="J14" s="3"/>
      <c r="K14" s="3"/>
      <c r="L14" s="3"/>
      <c r="M14" s="3"/>
      <c r="N14" s="3"/>
      <c r="O14" s="3"/>
      <c r="P14" s="3"/>
      <c r="Q14" s="3"/>
      <c r="R14" s="3"/>
      <c r="S14" s="3"/>
      <c r="T14" s="3"/>
      <c r="U14" s="3"/>
      <c r="V14" s="3"/>
      <c r="W14" s="3"/>
      <c r="Y14" s="1"/>
      <c r="Z14" s="10" t="s">
        <v>227</v>
      </c>
      <c r="AA14" s="3"/>
      <c r="AB14" s="3"/>
      <c r="AC14" s="3"/>
      <c r="AD14" s="3"/>
      <c r="AE14" s="3"/>
      <c r="AF14" s="3"/>
      <c r="AG14" s="3"/>
      <c r="AH14" s="3"/>
      <c r="AI14" s="3"/>
      <c r="AJ14" s="3"/>
      <c r="AK14" s="3"/>
      <c r="AL14" s="3"/>
      <c r="AM14" s="3"/>
      <c r="AN14" s="3"/>
      <c r="AO14" s="3"/>
      <c r="AP14" s="3"/>
      <c r="AQ14" s="3"/>
      <c r="AR14" s="3"/>
      <c r="AS14" s="3"/>
      <c r="AT14" s="3"/>
      <c r="AU14" s="3"/>
      <c r="AW14" s="1"/>
      <c r="AX14" s="10" t="s">
        <v>227</v>
      </c>
      <c r="AY14" s="3"/>
      <c r="AZ14" s="3"/>
      <c r="BA14" s="3"/>
      <c r="BB14" s="3"/>
      <c r="BC14" s="3"/>
      <c r="BD14" s="3"/>
      <c r="BE14" s="3"/>
      <c r="BF14" s="3"/>
      <c r="BG14" s="3"/>
      <c r="BH14" s="3"/>
      <c r="BI14" s="3"/>
      <c r="BJ14" s="3"/>
      <c r="BK14" s="3"/>
      <c r="BL14" s="3"/>
      <c r="BM14" s="3"/>
      <c r="BN14" s="3"/>
      <c r="BO14" s="3"/>
      <c r="BP14" s="3"/>
      <c r="BQ14" s="3"/>
      <c r="BR14" s="3"/>
      <c r="BS14" s="3"/>
      <c r="BU14" s="1"/>
      <c r="BV14" s="10" t="s">
        <v>227</v>
      </c>
      <c r="BW14" s="3"/>
      <c r="BX14" s="3"/>
      <c r="BY14" s="3"/>
      <c r="BZ14" s="3"/>
      <c r="CA14" s="3"/>
      <c r="CB14" s="3"/>
      <c r="CC14" s="3"/>
      <c r="CD14" s="3"/>
      <c r="CE14" s="3"/>
      <c r="CF14" s="3"/>
      <c r="CG14" s="3"/>
      <c r="CH14" s="3"/>
      <c r="CI14" s="3"/>
      <c r="CJ14" s="3"/>
      <c r="CK14" s="3"/>
      <c r="CL14" s="3"/>
      <c r="CM14" s="3"/>
      <c r="CN14" s="3"/>
      <c r="CO14" s="3"/>
      <c r="CP14" s="3"/>
      <c r="CQ14" s="3"/>
      <c r="CS14" s="1"/>
      <c r="CT14" s="10" t="s">
        <v>227</v>
      </c>
      <c r="CU14" s="3"/>
      <c r="CV14" s="3"/>
      <c r="CW14" s="3"/>
      <c r="CX14" s="3"/>
      <c r="CY14" s="3"/>
      <c r="CZ14" s="3"/>
      <c r="DA14" s="3"/>
      <c r="DB14" s="3"/>
      <c r="DC14" s="3"/>
      <c r="DD14" s="3"/>
      <c r="DE14" s="3"/>
      <c r="DF14" s="3"/>
      <c r="DG14" s="3"/>
      <c r="DH14" s="3"/>
      <c r="DI14" s="3"/>
      <c r="DJ14" s="3"/>
      <c r="DK14" s="3"/>
      <c r="DL14" s="3"/>
      <c r="DM14" s="3"/>
      <c r="DN14" s="3"/>
      <c r="DO14" s="3"/>
      <c r="DQ14" s="1"/>
      <c r="DR14" s="10" t="s">
        <v>227</v>
      </c>
      <c r="DS14" s="3"/>
      <c r="DT14" s="3"/>
      <c r="DU14" s="3"/>
      <c r="DV14" s="3"/>
      <c r="DW14" s="3"/>
      <c r="DX14" s="3"/>
      <c r="DY14" s="3"/>
      <c r="DZ14" s="3"/>
      <c r="EA14" s="3"/>
      <c r="EB14" s="3"/>
      <c r="EC14" s="3"/>
      <c r="ED14" s="3"/>
      <c r="EE14" s="3"/>
      <c r="EF14" s="3"/>
      <c r="EG14" s="3"/>
      <c r="EH14" s="3"/>
      <c r="EI14" s="3"/>
      <c r="EJ14" s="3"/>
      <c r="EK14" s="3"/>
      <c r="EL14" s="3"/>
      <c r="EM14" s="3"/>
      <c r="EO14" s="1"/>
      <c r="EP14" s="10" t="s">
        <v>227</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228</v>
      </c>
      <c r="C15" s="3" t="s">
        <v>126</v>
      </c>
      <c r="D15" s="3" t="s">
        <v>126</v>
      </c>
      <c r="E15" s="3" t="s">
        <v>126</v>
      </c>
      <c r="F15" s="3" t="s">
        <v>126</v>
      </c>
      <c r="G15" s="3" t="s">
        <v>126</v>
      </c>
      <c r="H15" s="3" t="s">
        <v>126</v>
      </c>
      <c r="I15" s="3" t="s">
        <v>126</v>
      </c>
      <c r="J15" s="3" t="s">
        <v>126</v>
      </c>
      <c r="K15" s="3" t="s">
        <v>126</v>
      </c>
      <c r="L15" s="3" t="s">
        <v>126</v>
      </c>
      <c r="M15" s="3" t="s">
        <v>126</v>
      </c>
      <c r="N15" s="3" t="s">
        <v>126</v>
      </c>
      <c r="O15" s="3" t="s">
        <v>126</v>
      </c>
      <c r="P15" s="3" t="s">
        <v>126</v>
      </c>
      <c r="Q15" s="3" t="s">
        <v>126</v>
      </c>
      <c r="R15" s="3" t="s">
        <v>126</v>
      </c>
      <c r="S15" s="3" t="s">
        <v>126</v>
      </c>
      <c r="T15" s="3">
        <v>0.2</v>
      </c>
      <c r="U15" s="3" t="s">
        <v>126</v>
      </c>
      <c r="V15" s="3" t="s">
        <v>126</v>
      </c>
      <c r="W15" s="3" t="s">
        <v>126</v>
      </c>
      <c r="Y15" s="1"/>
      <c r="Z15" s="11" t="s">
        <v>228</v>
      </c>
      <c r="AA15" s="3">
        <v>19</v>
      </c>
      <c r="AB15" s="3">
        <v>20.1</v>
      </c>
      <c r="AC15" s="3">
        <v>19</v>
      </c>
      <c r="AD15" s="3">
        <v>20.9</v>
      </c>
      <c r="AE15" s="3">
        <v>23.4</v>
      </c>
      <c r="AF15" s="3">
        <v>22.1</v>
      </c>
      <c r="AG15" s="3">
        <v>21.9</v>
      </c>
      <c r="AH15" s="3">
        <v>23.3</v>
      </c>
      <c r="AI15" s="3" t="s">
        <v>126</v>
      </c>
      <c r="AJ15" s="3" t="s">
        <v>126</v>
      </c>
      <c r="AK15" s="3">
        <v>15.3</v>
      </c>
      <c r="AL15" s="3">
        <v>17.1</v>
      </c>
      <c r="AM15" s="3">
        <v>15.8</v>
      </c>
      <c r="AN15" s="3">
        <v>12.5</v>
      </c>
      <c r="AO15" s="3">
        <v>14.8</v>
      </c>
      <c r="AP15" s="3" t="s">
        <v>126</v>
      </c>
      <c r="AQ15" s="3">
        <v>17.3</v>
      </c>
      <c r="AR15" s="3">
        <v>11.2</v>
      </c>
      <c r="AS15" s="3">
        <v>15.6</v>
      </c>
      <c r="AT15" s="3">
        <v>15.3</v>
      </c>
      <c r="AU15" s="3">
        <v>13.1</v>
      </c>
      <c r="AW15" s="1"/>
      <c r="AX15" s="11" t="s">
        <v>228</v>
      </c>
      <c r="AY15" s="3">
        <v>18.4</v>
      </c>
      <c r="AZ15" s="3">
        <v>16.1</v>
      </c>
      <c r="BA15" s="3">
        <v>17</v>
      </c>
      <c r="BB15" s="3">
        <v>16</v>
      </c>
      <c r="BC15" s="3">
        <v>16.3</v>
      </c>
      <c r="BD15" s="3">
        <v>15.2</v>
      </c>
      <c r="BE15" s="3">
        <v>20.4</v>
      </c>
      <c r="BF15" s="3">
        <v>21.6</v>
      </c>
      <c r="BG15" s="3">
        <v>20.6</v>
      </c>
      <c r="BH15" s="3">
        <v>16.9</v>
      </c>
      <c r="BI15" s="3">
        <v>18.9</v>
      </c>
      <c r="BJ15" s="3" t="s">
        <v>126</v>
      </c>
      <c r="BK15" s="3">
        <v>16.4</v>
      </c>
      <c r="BL15" s="3">
        <v>15.3</v>
      </c>
      <c r="BM15" s="3">
        <v>16.2</v>
      </c>
      <c r="BN15" s="3">
        <v>18.1</v>
      </c>
      <c r="BO15" s="3">
        <v>18.9</v>
      </c>
      <c r="BP15" s="3">
        <v>16.5</v>
      </c>
      <c r="BQ15" s="3">
        <v>19.4</v>
      </c>
      <c r="BR15" s="3">
        <v>18.1</v>
      </c>
      <c r="BS15" s="3">
        <v>17</v>
      </c>
      <c r="BU15" s="1"/>
      <c r="BV15" s="11" t="s">
        <v>228</v>
      </c>
      <c r="BW15" s="3" t="s">
        <v>126</v>
      </c>
      <c r="BX15" s="3" t="s">
        <v>126</v>
      </c>
      <c r="BY15" s="3" t="s">
        <v>126</v>
      </c>
      <c r="BZ15" s="3" t="s">
        <v>126</v>
      </c>
      <c r="CA15" s="3" t="s">
        <v>126</v>
      </c>
      <c r="CB15" s="3" t="s">
        <v>126</v>
      </c>
      <c r="CC15" s="3" t="s">
        <v>126</v>
      </c>
      <c r="CD15" s="3" t="s">
        <v>126</v>
      </c>
      <c r="CE15" s="3" t="s">
        <v>126</v>
      </c>
      <c r="CF15" s="3">
        <v>7.4</v>
      </c>
      <c r="CG15" s="3" t="s">
        <v>126</v>
      </c>
      <c r="CH15" s="3" t="s">
        <v>126</v>
      </c>
      <c r="CI15" s="3" t="s">
        <v>126</v>
      </c>
      <c r="CJ15" s="3" t="s">
        <v>126</v>
      </c>
      <c r="CK15" s="3" t="s">
        <v>126</v>
      </c>
      <c r="CL15" s="3" t="s">
        <v>126</v>
      </c>
      <c r="CM15" s="3" t="s">
        <v>126</v>
      </c>
      <c r="CN15" s="3" t="s">
        <v>126</v>
      </c>
      <c r="CO15" s="3">
        <v>7.9</v>
      </c>
      <c r="CP15" s="3">
        <v>7.5</v>
      </c>
      <c r="CQ15" s="3">
        <v>7.7</v>
      </c>
      <c r="CS15" s="1"/>
      <c r="CT15" s="11" t="s">
        <v>228</v>
      </c>
      <c r="CU15" s="3" t="s">
        <v>126</v>
      </c>
      <c r="CV15" s="3" t="s">
        <v>126</v>
      </c>
      <c r="CW15" s="3" t="s">
        <v>126</v>
      </c>
      <c r="CX15" s="3" t="s">
        <v>126</v>
      </c>
      <c r="CY15" s="3" t="s">
        <v>126</v>
      </c>
      <c r="CZ15" s="3" t="s">
        <v>126</v>
      </c>
      <c r="DA15" s="3" t="s">
        <v>126</v>
      </c>
      <c r="DB15" s="3" t="s">
        <v>126</v>
      </c>
      <c r="DC15" s="3" t="s">
        <v>126</v>
      </c>
      <c r="DD15" s="3" t="s">
        <v>126</v>
      </c>
      <c r="DE15" s="3" t="s">
        <v>126</v>
      </c>
      <c r="DF15" s="3" t="s">
        <v>126</v>
      </c>
      <c r="DG15" s="3" t="s">
        <v>126</v>
      </c>
      <c r="DH15" s="3" t="s">
        <v>126</v>
      </c>
      <c r="DI15" s="3" t="s">
        <v>126</v>
      </c>
      <c r="DJ15" s="3" t="s">
        <v>126</v>
      </c>
      <c r="DK15" s="3" t="s">
        <v>126</v>
      </c>
      <c r="DL15" s="3">
        <v>4.1</v>
      </c>
      <c r="DM15" s="3">
        <v>3.9</v>
      </c>
      <c r="DN15" s="3">
        <v>3.2</v>
      </c>
      <c r="DO15" s="3">
        <v>2.7</v>
      </c>
      <c r="DQ15" s="1"/>
      <c r="DR15" s="11" t="s">
        <v>228</v>
      </c>
      <c r="DS15" s="3">
        <v>21.8</v>
      </c>
      <c r="DT15" s="3">
        <v>20</v>
      </c>
      <c r="DU15" s="3">
        <v>21.6</v>
      </c>
      <c r="DV15" s="3">
        <v>20.1</v>
      </c>
      <c r="DW15" s="3">
        <v>21.8</v>
      </c>
      <c r="DX15" s="3">
        <v>21.5</v>
      </c>
      <c r="DY15" s="3">
        <v>22.1</v>
      </c>
      <c r="DZ15" s="3">
        <v>18.1</v>
      </c>
      <c r="EA15" s="3" t="s">
        <v>126</v>
      </c>
      <c r="EB15" s="3">
        <v>16.5</v>
      </c>
      <c r="EC15" s="3">
        <v>18.1</v>
      </c>
      <c r="ED15" s="3">
        <v>20.9</v>
      </c>
      <c r="EE15" s="3">
        <v>17.3</v>
      </c>
      <c r="EF15" s="3">
        <v>17.5</v>
      </c>
      <c r="EG15" s="3">
        <v>21</v>
      </c>
      <c r="EH15" s="3">
        <v>20.6</v>
      </c>
      <c r="EI15" s="3">
        <v>20.3</v>
      </c>
      <c r="EJ15" s="3">
        <v>20.9</v>
      </c>
      <c r="EK15" s="3">
        <v>22.8</v>
      </c>
      <c r="EL15" s="3">
        <v>25.5</v>
      </c>
      <c r="EM15" s="3">
        <v>29</v>
      </c>
      <c r="EO15" s="1"/>
      <c r="EP15" s="11" t="s">
        <v>228</v>
      </c>
      <c r="EQ15" s="3">
        <v>7</v>
      </c>
      <c r="ER15" s="3">
        <v>6.3</v>
      </c>
      <c r="ES15" s="3">
        <v>6.9</v>
      </c>
      <c r="ET15" s="3">
        <v>7.2</v>
      </c>
      <c r="EU15" s="3">
        <v>7</v>
      </c>
      <c r="EV15" s="3">
        <v>7.1</v>
      </c>
      <c r="EW15" s="3">
        <v>7.9</v>
      </c>
      <c r="EX15" s="3" t="s">
        <v>126</v>
      </c>
      <c r="EY15" s="3">
        <v>5.5</v>
      </c>
      <c r="EZ15" s="3">
        <v>5.3</v>
      </c>
      <c r="FA15" s="3">
        <v>4.6</v>
      </c>
      <c r="FB15" s="3">
        <v>5.9</v>
      </c>
      <c r="FC15" s="3">
        <v>5.9</v>
      </c>
      <c r="FD15" s="3">
        <v>4.9</v>
      </c>
      <c r="FE15" s="3" t="s">
        <v>126</v>
      </c>
      <c r="FF15" s="3" t="s">
        <v>126</v>
      </c>
      <c r="FG15" s="3" t="s">
        <v>126</v>
      </c>
      <c r="FH15" s="3" t="s">
        <v>126</v>
      </c>
      <c r="FI15" s="3">
        <v>5.5</v>
      </c>
      <c r="FJ15" s="3" t="s">
        <v>126</v>
      </c>
      <c r="FK15" s="3">
        <v>4.9</v>
      </c>
    </row>
    <row r="16" ht="14.5" spans="1:167">
      <c r="A16" s="1"/>
      <c r="B16" s="11" t="s">
        <v>229</v>
      </c>
      <c r="C16" s="3">
        <v>0</v>
      </c>
      <c r="D16" s="3">
        <v>0</v>
      </c>
      <c r="E16" s="3">
        <v>0</v>
      </c>
      <c r="F16" s="3">
        <v>0</v>
      </c>
      <c r="G16" s="3">
        <v>0</v>
      </c>
      <c r="H16" s="3">
        <v>0</v>
      </c>
      <c r="I16" s="3" t="s">
        <v>126</v>
      </c>
      <c r="J16" s="3" t="s">
        <v>126</v>
      </c>
      <c r="K16" s="3" t="s">
        <v>126</v>
      </c>
      <c r="L16" s="3" t="s">
        <v>126</v>
      </c>
      <c r="M16" s="3" t="s">
        <v>126</v>
      </c>
      <c r="N16" s="3">
        <v>0</v>
      </c>
      <c r="O16" s="3">
        <v>0</v>
      </c>
      <c r="P16" s="3" t="s">
        <v>126</v>
      </c>
      <c r="Q16" s="3" t="s">
        <v>126</v>
      </c>
      <c r="R16" s="3" t="s">
        <v>126</v>
      </c>
      <c r="S16" s="3">
        <v>0</v>
      </c>
      <c r="T16" s="3">
        <v>0</v>
      </c>
      <c r="U16" s="3">
        <v>0</v>
      </c>
      <c r="V16" s="3">
        <v>0.1</v>
      </c>
      <c r="W16" s="3">
        <v>0.1</v>
      </c>
      <c r="Y16" s="1"/>
      <c r="Z16" s="11" t="s">
        <v>229</v>
      </c>
      <c r="AA16" s="3">
        <v>5.5</v>
      </c>
      <c r="AB16" s="3">
        <v>4.7</v>
      </c>
      <c r="AC16" s="3">
        <v>6.4</v>
      </c>
      <c r="AD16" s="3">
        <v>4.9</v>
      </c>
      <c r="AE16" s="3">
        <v>4.6</v>
      </c>
      <c r="AF16" s="3">
        <v>5</v>
      </c>
      <c r="AG16" s="3">
        <v>9.4</v>
      </c>
      <c r="AH16" s="3">
        <v>12.3</v>
      </c>
      <c r="AI16" s="3">
        <v>13.3</v>
      </c>
      <c r="AJ16" s="3">
        <v>12.9</v>
      </c>
      <c r="AK16" s="3" t="s">
        <v>126</v>
      </c>
      <c r="AL16" s="3">
        <v>12.3</v>
      </c>
      <c r="AM16" s="3">
        <v>11.8</v>
      </c>
      <c r="AN16" s="3" t="s">
        <v>126</v>
      </c>
      <c r="AO16" s="3" t="s">
        <v>126</v>
      </c>
      <c r="AP16" s="3" t="s">
        <v>126</v>
      </c>
      <c r="AQ16" s="3" t="s">
        <v>126</v>
      </c>
      <c r="AR16" s="3" t="s">
        <v>126</v>
      </c>
      <c r="AS16" s="3">
        <v>14.5</v>
      </c>
      <c r="AT16" s="3">
        <v>13.9</v>
      </c>
      <c r="AU16" s="3">
        <v>13.9</v>
      </c>
      <c r="AW16" s="1"/>
      <c r="AX16" s="11" t="s">
        <v>229</v>
      </c>
      <c r="AY16" s="3">
        <v>41.3</v>
      </c>
      <c r="AZ16" s="3">
        <v>34</v>
      </c>
      <c r="BA16" s="3">
        <v>34.6</v>
      </c>
      <c r="BB16" s="3">
        <v>13.3</v>
      </c>
      <c r="BC16" s="3">
        <v>30.7</v>
      </c>
      <c r="BD16" s="3">
        <v>20.6</v>
      </c>
      <c r="BE16" s="3">
        <v>31.3</v>
      </c>
      <c r="BF16" s="3">
        <v>30.5</v>
      </c>
      <c r="BG16" s="3">
        <v>31.1</v>
      </c>
      <c r="BH16" s="3">
        <v>28.8</v>
      </c>
      <c r="BI16" s="3">
        <v>31.8</v>
      </c>
      <c r="BJ16" s="3">
        <v>30.3</v>
      </c>
      <c r="BK16" s="3">
        <v>29.4</v>
      </c>
      <c r="BL16" s="3">
        <v>38.9</v>
      </c>
      <c r="BM16" s="3" t="s">
        <v>126</v>
      </c>
      <c r="BN16" s="3" t="s">
        <v>126</v>
      </c>
      <c r="BO16" s="3" t="s">
        <v>126</v>
      </c>
      <c r="BP16" s="3" t="s">
        <v>126</v>
      </c>
      <c r="BQ16" s="3">
        <v>39.6</v>
      </c>
      <c r="BR16" s="3">
        <v>40.3</v>
      </c>
      <c r="BS16" s="3">
        <v>41.3</v>
      </c>
      <c r="BU16" s="1"/>
      <c r="BV16" s="11" t="s">
        <v>229</v>
      </c>
      <c r="BW16" s="3" t="s">
        <v>126</v>
      </c>
      <c r="BX16" s="3" t="s">
        <v>126</v>
      </c>
      <c r="BY16" s="3" t="s">
        <v>126</v>
      </c>
      <c r="BZ16" s="3" t="s">
        <v>126</v>
      </c>
      <c r="CA16" s="3" t="s">
        <v>126</v>
      </c>
      <c r="CB16" s="3" t="s">
        <v>126</v>
      </c>
      <c r="CC16" s="3" t="s">
        <v>126</v>
      </c>
      <c r="CD16" s="3" t="s">
        <v>126</v>
      </c>
      <c r="CE16" s="3" t="s">
        <v>126</v>
      </c>
      <c r="CF16" s="3" t="s">
        <v>126</v>
      </c>
      <c r="CG16" s="3" t="s">
        <v>126</v>
      </c>
      <c r="CH16" s="3" t="s">
        <v>126</v>
      </c>
      <c r="CI16" s="3" t="s">
        <v>126</v>
      </c>
      <c r="CJ16" s="3" t="s">
        <v>126</v>
      </c>
      <c r="CK16" s="3" t="s">
        <v>126</v>
      </c>
      <c r="CL16" s="3" t="s">
        <v>126</v>
      </c>
      <c r="CM16" s="3" t="s">
        <v>126</v>
      </c>
      <c r="CN16" s="3" t="s">
        <v>126</v>
      </c>
      <c r="CO16" s="3">
        <v>9.6</v>
      </c>
      <c r="CP16" s="3">
        <v>9.2</v>
      </c>
      <c r="CQ16" s="3">
        <v>8.8</v>
      </c>
      <c r="CS16" s="1"/>
      <c r="CT16" s="11" t="s">
        <v>229</v>
      </c>
      <c r="CU16" s="3">
        <v>0.8</v>
      </c>
      <c r="CV16" s="3">
        <v>0.6</v>
      </c>
      <c r="CW16" s="3">
        <v>0.7</v>
      </c>
      <c r="CX16" s="3">
        <v>0.7</v>
      </c>
      <c r="CY16" s="3">
        <v>0.6</v>
      </c>
      <c r="CZ16" s="3">
        <v>0.6</v>
      </c>
      <c r="DA16" s="3" t="s">
        <v>126</v>
      </c>
      <c r="DB16" s="3" t="s">
        <v>126</v>
      </c>
      <c r="DC16" s="3" t="s">
        <v>126</v>
      </c>
      <c r="DD16" s="3" t="s">
        <v>126</v>
      </c>
      <c r="DE16" s="3">
        <v>1</v>
      </c>
      <c r="DF16" s="3" t="s">
        <v>126</v>
      </c>
      <c r="DG16" s="3">
        <v>3.8</v>
      </c>
      <c r="DH16" s="3">
        <v>3.9</v>
      </c>
      <c r="DI16" s="3" t="s">
        <v>126</v>
      </c>
      <c r="DJ16" s="3" t="s">
        <v>126</v>
      </c>
      <c r="DK16" s="3" t="s">
        <v>126</v>
      </c>
      <c r="DL16" s="3">
        <v>5.7</v>
      </c>
      <c r="DM16" s="3">
        <v>13.6</v>
      </c>
      <c r="DN16" s="3">
        <v>12.7</v>
      </c>
      <c r="DO16" s="3">
        <v>11.4</v>
      </c>
      <c r="DQ16" s="1"/>
      <c r="DR16" s="11" t="s">
        <v>229</v>
      </c>
      <c r="DS16" s="3">
        <v>110.8</v>
      </c>
      <c r="DT16" s="3">
        <v>89.6</v>
      </c>
      <c r="DU16" s="3">
        <v>88.6</v>
      </c>
      <c r="DV16" s="3">
        <v>92.4</v>
      </c>
      <c r="DW16" s="3">
        <v>100.6</v>
      </c>
      <c r="DX16" s="3">
        <v>101.8</v>
      </c>
      <c r="DY16" s="3">
        <v>100.3</v>
      </c>
      <c r="DZ16" s="3">
        <v>97.7</v>
      </c>
      <c r="EA16" s="3">
        <v>98</v>
      </c>
      <c r="EB16" s="3">
        <v>99</v>
      </c>
      <c r="EC16" s="3">
        <v>114.7</v>
      </c>
      <c r="ED16" s="3">
        <v>131.7</v>
      </c>
      <c r="EE16" s="3">
        <v>133.7</v>
      </c>
      <c r="EF16" s="3">
        <v>139.9</v>
      </c>
      <c r="EG16" s="3">
        <v>114.2</v>
      </c>
      <c r="EH16" s="3" t="s">
        <v>126</v>
      </c>
      <c r="EI16" s="3">
        <v>96.4</v>
      </c>
      <c r="EJ16" s="3">
        <v>92.6</v>
      </c>
      <c r="EK16" s="3">
        <v>82</v>
      </c>
      <c r="EL16" s="3">
        <v>85.2</v>
      </c>
      <c r="EM16" s="3">
        <v>81.6</v>
      </c>
      <c r="EO16" s="1"/>
      <c r="EP16" s="11" t="s">
        <v>229</v>
      </c>
      <c r="EQ16" s="3" t="s">
        <v>126</v>
      </c>
      <c r="ER16" s="3" t="s">
        <v>126</v>
      </c>
      <c r="ES16" s="3" t="s">
        <v>126</v>
      </c>
      <c r="ET16" s="3" t="s">
        <v>126</v>
      </c>
      <c r="EU16" s="3" t="s">
        <v>126</v>
      </c>
      <c r="EV16" s="3" t="s">
        <v>126</v>
      </c>
      <c r="EW16" s="3" t="s">
        <v>126</v>
      </c>
      <c r="EX16" s="3" t="s">
        <v>126</v>
      </c>
      <c r="EY16" s="3" t="s">
        <v>126</v>
      </c>
      <c r="EZ16" s="3" t="s">
        <v>126</v>
      </c>
      <c r="FA16" s="3" t="s">
        <v>126</v>
      </c>
      <c r="FB16" s="3" t="s">
        <v>126</v>
      </c>
      <c r="FC16" s="3" t="s">
        <v>126</v>
      </c>
      <c r="FD16" s="3" t="s">
        <v>126</v>
      </c>
      <c r="FE16" s="3" t="s">
        <v>126</v>
      </c>
      <c r="FF16" s="3" t="s">
        <v>126</v>
      </c>
      <c r="FG16" s="3" t="s">
        <v>126</v>
      </c>
      <c r="FH16" s="3">
        <v>1.1</v>
      </c>
      <c r="FI16" s="3">
        <v>1</v>
      </c>
      <c r="FJ16" s="3">
        <v>1</v>
      </c>
      <c r="FK16" s="3">
        <v>1</v>
      </c>
    </row>
    <row r="17" ht="14.5" spans="1:167">
      <c r="A17" s="1"/>
      <c r="B17" s="11" t="s">
        <v>230</v>
      </c>
      <c r="C17" s="3">
        <v>0</v>
      </c>
      <c r="D17" s="3">
        <v>0</v>
      </c>
      <c r="E17" s="3">
        <v>0</v>
      </c>
      <c r="F17" s="3" t="s">
        <v>126</v>
      </c>
      <c r="G17" s="3" t="s">
        <v>126</v>
      </c>
      <c r="H17" s="3" t="s">
        <v>126</v>
      </c>
      <c r="I17" s="3" t="s">
        <v>126</v>
      </c>
      <c r="J17" s="3" t="s">
        <v>126</v>
      </c>
      <c r="K17" s="3" t="s">
        <v>126</v>
      </c>
      <c r="L17" s="3" t="s">
        <v>126</v>
      </c>
      <c r="M17" s="3" t="s">
        <v>126</v>
      </c>
      <c r="N17" s="3" t="s">
        <v>126</v>
      </c>
      <c r="O17" s="3">
        <v>0.1</v>
      </c>
      <c r="P17" s="3">
        <v>0.1</v>
      </c>
      <c r="Q17" s="3" t="s">
        <v>126</v>
      </c>
      <c r="R17" s="3" t="s">
        <v>126</v>
      </c>
      <c r="S17" s="3" t="s">
        <v>126</v>
      </c>
      <c r="T17" s="3" t="s">
        <v>126</v>
      </c>
      <c r="U17" s="3" t="s">
        <v>126</v>
      </c>
      <c r="V17" s="3" t="s">
        <v>126</v>
      </c>
      <c r="W17" s="3" t="s">
        <v>126</v>
      </c>
      <c r="Y17" s="1"/>
      <c r="Z17" s="11" t="s">
        <v>230</v>
      </c>
      <c r="AA17" s="3">
        <v>0</v>
      </c>
      <c r="AB17" s="3">
        <v>0</v>
      </c>
      <c r="AC17" s="3">
        <v>0</v>
      </c>
      <c r="AD17" s="3">
        <v>0</v>
      </c>
      <c r="AE17" s="3">
        <v>0</v>
      </c>
      <c r="AF17" s="3">
        <v>0</v>
      </c>
      <c r="AG17" s="3" t="s">
        <v>126</v>
      </c>
      <c r="AH17" s="3" t="s">
        <v>126</v>
      </c>
      <c r="AI17" s="3" t="s">
        <v>126</v>
      </c>
      <c r="AJ17" s="3" t="s">
        <v>126</v>
      </c>
      <c r="AK17" s="3">
        <v>0.1</v>
      </c>
      <c r="AL17" s="3" t="s">
        <v>126</v>
      </c>
      <c r="AM17" s="3" t="s">
        <v>126</v>
      </c>
      <c r="AN17" s="3" t="s">
        <v>126</v>
      </c>
      <c r="AO17" s="3" t="s">
        <v>126</v>
      </c>
      <c r="AP17" s="3" t="s">
        <v>126</v>
      </c>
      <c r="AQ17" s="3">
        <v>0.1</v>
      </c>
      <c r="AR17" s="3">
        <v>0.1</v>
      </c>
      <c r="AS17" s="3">
        <v>0.1</v>
      </c>
      <c r="AT17" s="3">
        <v>0.1</v>
      </c>
      <c r="AU17" s="3">
        <v>0.2</v>
      </c>
      <c r="AW17" s="1"/>
      <c r="AX17" s="11" t="s">
        <v>230</v>
      </c>
      <c r="AY17" s="3" t="s">
        <v>126</v>
      </c>
      <c r="AZ17" s="3" t="s">
        <v>126</v>
      </c>
      <c r="BA17" s="3" t="s">
        <v>126</v>
      </c>
      <c r="BB17" s="3" t="s">
        <v>126</v>
      </c>
      <c r="BC17" s="3" t="s">
        <v>126</v>
      </c>
      <c r="BD17" s="3" t="s">
        <v>126</v>
      </c>
      <c r="BE17" s="3" t="s">
        <v>126</v>
      </c>
      <c r="BF17" s="3" t="s">
        <v>126</v>
      </c>
      <c r="BG17" s="3" t="s">
        <v>126</v>
      </c>
      <c r="BH17" s="3" t="s">
        <v>126</v>
      </c>
      <c r="BI17" s="3">
        <v>0</v>
      </c>
      <c r="BJ17" s="3" t="s">
        <v>126</v>
      </c>
      <c r="BK17" s="3" t="s">
        <v>126</v>
      </c>
      <c r="BL17" s="3">
        <v>0.1</v>
      </c>
      <c r="BM17" s="3" t="s">
        <v>126</v>
      </c>
      <c r="BN17" s="3" t="s">
        <v>126</v>
      </c>
      <c r="BO17" s="3" t="s">
        <v>126</v>
      </c>
      <c r="BP17" s="3" t="s">
        <v>126</v>
      </c>
      <c r="BQ17" s="3">
        <v>0.2</v>
      </c>
      <c r="BR17" s="3">
        <v>0.2</v>
      </c>
      <c r="BS17" s="3">
        <v>0.2</v>
      </c>
      <c r="BU17" s="1"/>
      <c r="BV17" s="11" t="s">
        <v>230</v>
      </c>
      <c r="BW17" s="3">
        <v>0</v>
      </c>
      <c r="BX17" s="3">
        <v>0</v>
      </c>
      <c r="BY17" s="3">
        <v>0</v>
      </c>
      <c r="BZ17" s="3">
        <v>0</v>
      </c>
      <c r="CA17" s="3">
        <v>0</v>
      </c>
      <c r="CB17" s="3">
        <v>0</v>
      </c>
      <c r="CC17" s="3" t="s">
        <v>126</v>
      </c>
      <c r="CD17" s="3" t="s">
        <v>126</v>
      </c>
      <c r="CE17" s="3" t="s">
        <v>126</v>
      </c>
      <c r="CF17" s="3" t="s">
        <v>126</v>
      </c>
      <c r="CG17" s="3" t="s">
        <v>126</v>
      </c>
      <c r="CH17" s="3" t="s">
        <v>126</v>
      </c>
      <c r="CI17" s="3" t="s">
        <v>126</v>
      </c>
      <c r="CJ17" s="3" t="s">
        <v>126</v>
      </c>
      <c r="CK17" s="3" t="s">
        <v>126</v>
      </c>
      <c r="CL17" s="3" t="s">
        <v>126</v>
      </c>
      <c r="CM17" s="3" t="s">
        <v>126</v>
      </c>
      <c r="CN17" s="3" t="s">
        <v>126</v>
      </c>
      <c r="CO17" s="3">
        <v>0</v>
      </c>
      <c r="CP17" s="3">
        <v>0</v>
      </c>
      <c r="CQ17" s="3">
        <v>0</v>
      </c>
      <c r="CS17" s="1"/>
      <c r="CT17" s="11" t="s">
        <v>230</v>
      </c>
      <c r="CU17" s="3">
        <v>0</v>
      </c>
      <c r="CV17" s="3">
        <v>0</v>
      </c>
      <c r="CW17" s="3">
        <v>0</v>
      </c>
      <c r="CX17" s="3">
        <v>0</v>
      </c>
      <c r="CY17" s="3">
        <v>0</v>
      </c>
      <c r="CZ17" s="3">
        <v>0</v>
      </c>
      <c r="DA17" s="3" t="s">
        <v>126</v>
      </c>
      <c r="DB17" s="3" t="s">
        <v>126</v>
      </c>
      <c r="DC17" s="3" t="s">
        <v>126</v>
      </c>
      <c r="DD17" s="3" t="s">
        <v>126</v>
      </c>
      <c r="DE17" s="3" t="s">
        <v>126</v>
      </c>
      <c r="DF17" s="3">
        <v>0</v>
      </c>
      <c r="DG17" s="3" t="s">
        <v>126</v>
      </c>
      <c r="DH17" s="3" t="s">
        <v>126</v>
      </c>
      <c r="DI17" s="3" t="s">
        <v>126</v>
      </c>
      <c r="DJ17" s="3" t="s">
        <v>126</v>
      </c>
      <c r="DK17" s="3" t="s">
        <v>126</v>
      </c>
      <c r="DL17" s="3">
        <v>0</v>
      </c>
      <c r="DM17" s="3">
        <v>0</v>
      </c>
      <c r="DN17" s="3">
        <v>0.1</v>
      </c>
      <c r="DO17" s="3">
        <v>0</v>
      </c>
      <c r="DQ17" s="1"/>
      <c r="DR17" s="11" t="s">
        <v>230</v>
      </c>
      <c r="DS17" s="3" t="s">
        <v>126</v>
      </c>
      <c r="DT17" s="3">
        <v>0</v>
      </c>
      <c r="DU17" s="3" t="s">
        <v>126</v>
      </c>
      <c r="DV17" s="3" t="s">
        <v>126</v>
      </c>
      <c r="DW17" s="3" t="s">
        <v>126</v>
      </c>
      <c r="DX17" s="3">
        <v>0</v>
      </c>
      <c r="DY17" s="3" t="s">
        <v>126</v>
      </c>
      <c r="DZ17" s="3" t="s">
        <v>126</v>
      </c>
      <c r="EA17" s="3" t="s">
        <v>126</v>
      </c>
      <c r="EB17" s="3" t="s">
        <v>126</v>
      </c>
      <c r="EC17" s="3" t="s">
        <v>126</v>
      </c>
      <c r="ED17" s="3" t="s">
        <v>126</v>
      </c>
      <c r="EE17" s="3" t="s">
        <v>126</v>
      </c>
      <c r="EF17" s="3" t="s">
        <v>126</v>
      </c>
      <c r="EG17" s="3">
        <v>0.1</v>
      </c>
      <c r="EH17" s="3">
        <v>0.1</v>
      </c>
      <c r="EI17" s="3">
        <v>0.1</v>
      </c>
      <c r="EJ17" s="3">
        <v>0.1</v>
      </c>
      <c r="EK17" s="3">
        <v>0.1</v>
      </c>
      <c r="EL17" s="3">
        <v>0.1</v>
      </c>
      <c r="EM17" s="3">
        <v>0.1</v>
      </c>
      <c r="EO17" s="1"/>
      <c r="EP17" s="11" t="s">
        <v>230</v>
      </c>
      <c r="EQ17" s="3">
        <v>0</v>
      </c>
      <c r="ER17" s="3">
        <v>0</v>
      </c>
      <c r="ES17" s="3">
        <v>0</v>
      </c>
      <c r="ET17" s="3">
        <v>0</v>
      </c>
      <c r="EU17" s="3">
        <v>0</v>
      </c>
      <c r="EV17" s="3">
        <v>0</v>
      </c>
      <c r="EW17" s="3" t="s">
        <v>126</v>
      </c>
      <c r="EX17" s="3" t="s">
        <v>126</v>
      </c>
      <c r="EY17" s="3" t="s">
        <v>126</v>
      </c>
      <c r="EZ17" s="3" t="s">
        <v>126</v>
      </c>
      <c r="FA17" s="3">
        <v>0</v>
      </c>
      <c r="FB17" s="3" t="s">
        <v>126</v>
      </c>
      <c r="FC17" s="3">
        <v>0.1</v>
      </c>
      <c r="FD17" s="3" t="s">
        <v>126</v>
      </c>
      <c r="FE17" s="3" t="s">
        <v>126</v>
      </c>
      <c r="FF17" s="3" t="s">
        <v>126</v>
      </c>
      <c r="FG17" s="3" t="s">
        <v>126</v>
      </c>
      <c r="FH17" s="3" t="s">
        <v>126</v>
      </c>
      <c r="FI17" s="3" t="s">
        <v>126</v>
      </c>
      <c r="FJ17" s="3" t="s">
        <v>126</v>
      </c>
      <c r="FK17" s="3" t="s">
        <v>126</v>
      </c>
    </row>
    <row r="18" ht="14.5" spans="1:167">
      <c r="A18" s="1"/>
      <c r="B18" s="11" t="s">
        <v>231</v>
      </c>
      <c r="C18" s="3">
        <v>0</v>
      </c>
      <c r="D18" s="3">
        <v>0</v>
      </c>
      <c r="E18" s="3">
        <v>0</v>
      </c>
      <c r="F18" s="3">
        <v>0</v>
      </c>
      <c r="G18" s="3">
        <v>0</v>
      </c>
      <c r="H18" s="3">
        <v>0</v>
      </c>
      <c r="I18" s="3">
        <v>0</v>
      </c>
      <c r="J18" s="3">
        <v>0</v>
      </c>
      <c r="K18" s="3">
        <v>0</v>
      </c>
      <c r="L18" s="3">
        <v>0</v>
      </c>
      <c r="M18" s="3">
        <v>0</v>
      </c>
      <c r="N18" s="3">
        <v>0</v>
      </c>
      <c r="O18" s="3">
        <v>0</v>
      </c>
      <c r="P18" s="3">
        <v>0</v>
      </c>
      <c r="Q18" s="3">
        <v>0</v>
      </c>
      <c r="R18" s="3" t="s">
        <v>126</v>
      </c>
      <c r="S18" s="3" t="s">
        <v>126</v>
      </c>
      <c r="T18" s="3" t="s">
        <v>126</v>
      </c>
      <c r="U18" s="3" t="s">
        <v>126</v>
      </c>
      <c r="V18" s="3">
        <v>0</v>
      </c>
      <c r="W18" s="3">
        <v>0</v>
      </c>
      <c r="Y18" s="1"/>
      <c r="Z18" s="11" t="s">
        <v>231</v>
      </c>
      <c r="AA18" s="3" t="s">
        <v>126</v>
      </c>
      <c r="AB18" s="3" t="s">
        <v>126</v>
      </c>
      <c r="AC18" s="3" t="s">
        <v>126</v>
      </c>
      <c r="AD18" s="3" t="s">
        <v>126</v>
      </c>
      <c r="AE18" s="3" t="s">
        <v>126</v>
      </c>
      <c r="AF18" s="3" t="s">
        <v>126</v>
      </c>
      <c r="AG18" s="3">
        <v>1.7</v>
      </c>
      <c r="AH18" s="3" t="s">
        <v>126</v>
      </c>
      <c r="AI18" s="3" t="s">
        <v>126</v>
      </c>
      <c r="AJ18" s="3">
        <v>0.4</v>
      </c>
      <c r="AK18" s="3" t="s">
        <v>126</v>
      </c>
      <c r="AL18" s="3" t="s">
        <v>126</v>
      </c>
      <c r="AM18" s="3" t="s">
        <v>126</v>
      </c>
      <c r="AN18" s="3">
        <v>0.1</v>
      </c>
      <c r="AO18" s="3">
        <v>0.1</v>
      </c>
      <c r="AP18" s="3" t="s">
        <v>126</v>
      </c>
      <c r="AQ18" s="3" t="s">
        <v>126</v>
      </c>
      <c r="AR18" s="3" t="s">
        <v>126</v>
      </c>
      <c r="AS18" s="3" t="s">
        <v>126</v>
      </c>
      <c r="AT18" s="3">
        <v>0</v>
      </c>
      <c r="AU18" s="3">
        <v>0</v>
      </c>
      <c r="AW18" s="1"/>
      <c r="AX18" s="11" t="s">
        <v>231</v>
      </c>
      <c r="AY18" s="3" t="s">
        <v>126</v>
      </c>
      <c r="AZ18" s="3" t="s">
        <v>126</v>
      </c>
      <c r="BA18" s="3">
        <v>-0.1</v>
      </c>
      <c r="BB18" s="3" t="s">
        <v>126</v>
      </c>
      <c r="BC18" s="3" t="s">
        <v>126</v>
      </c>
      <c r="BD18" s="3" t="s">
        <v>126</v>
      </c>
      <c r="BE18" s="3">
        <v>0.5</v>
      </c>
      <c r="BF18" s="3">
        <v>0.7</v>
      </c>
      <c r="BG18" s="3" t="s">
        <v>126</v>
      </c>
      <c r="BH18" s="3" t="s">
        <v>126</v>
      </c>
      <c r="BI18" s="3" t="s">
        <v>126</v>
      </c>
      <c r="BJ18" s="3" t="s">
        <v>126</v>
      </c>
      <c r="BK18" s="3" t="s">
        <v>126</v>
      </c>
      <c r="BL18" s="3" t="s">
        <v>126</v>
      </c>
      <c r="BM18" s="3" t="s">
        <v>126</v>
      </c>
      <c r="BN18" s="3" t="s">
        <v>126</v>
      </c>
      <c r="BO18" s="3" t="s">
        <v>126</v>
      </c>
      <c r="BP18" s="3">
        <v>1</v>
      </c>
      <c r="BQ18" s="3">
        <v>1</v>
      </c>
      <c r="BR18" s="3">
        <v>1.1</v>
      </c>
      <c r="BS18" s="3">
        <v>0.4</v>
      </c>
      <c r="BU18" s="1"/>
      <c r="BV18" s="11" t="s">
        <v>231</v>
      </c>
      <c r="BW18" s="3">
        <v>0</v>
      </c>
      <c r="BX18" s="3">
        <v>0</v>
      </c>
      <c r="BY18" s="3">
        <v>0</v>
      </c>
      <c r="BZ18" s="3">
        <v>0</v>
      </c>
      <c r="CA18" s="3">
        <v>0</v>
      </c>
      <c r="CB18" s="3">
        <v>0</v>
      </c>
      <c r="CC18" s="3">
        <v>0</v>
      </c>
      <c r="CD18" s="3" t="s">
        <v>126</v>
      </c>
      <c r="CE18" s="3">
        <v>0</v>
      </c>
      <c r="CF18" s="3">
        <v>0</v>
      </c>
      <c r="CG18" s="3">
        <v>0</v>
      </c>
      <c r="CH18" s="3">
        <v>0</v>
      </c>
      <c r="CI18" s="3" t="s">
        <v>126</v>
      </c>
      <c r="CJ18" s="3">
        <v>0</v>
      </c>
      <c r="CK18" s="3">
        <v>0</v>
      </c>
      <c r="CL18" s="3">
        <v>0</v>
      </c>
      <c r="CM18" s="3">
        <v>0</v>
      </c>
      <c r="CN18" s="3">
        <v>0</v>
      </c>
      <c r="CO18" s="3">
        <v>0</v>
      </c>
      <c r="CP18" s="3">
        <v>0</v>
      </c>
      <c r="CQ18" s="3">
        <v>0</v>
      </c>
      <c r="CS18" s="1"/>
      <c r="CT18" s="11" t="s">
        <v>231</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231</v>
      </c>
      <c r="DS18" s="3">
        <v>0</v>
      </c>
      <c r="DT18" s="3">
        <v>0</v>
      </c>
      <c r="DU18" s="3">
        <v>0</v>
      </c>
      <c r="DV18" s="3">
        <v>0</v>
      </c>
      <c r="DW18" s="3">
        <v>0</v>
      </c>
      <c r="DX18" s="3">
        <v>0</v>
      </c>
      <c r="DY18" s="3">
        <v>0</v>
      </c>
      <c r="DZ18" s="3" t="s">
        <v>126</v>
      </c>
      <c r="EA18" s="3">
        <v>0</v>
      </c>
      <c r="EB18" s="3">
        <v>0</v>
      </c>
      <c r="EC18" s="3" t="s">
        <v>126</v>
      </c>
      <c r="ED18" s="3">
        <v>0</v>
      </c>
      <c r="EE18" s="3" t="s">
        <v>126</v>
      </c>
      <c r="EF18" s="3">
        <v>0</v>
      </c>
      <c r="EG18" s="3">
        <v>0</v>
      </c>
      <c r="EH18" s="3">
        <v>0</v>
      </c>
      <c r="EI18" s="3">
        <v>0</v>
      </c>
      <c r="EJ18" s="3">
        <v>0</v>
      </c>
      <c r="EK18" s="3">
        <v>0</v>
      </c>
      <c r="EL18" s="3">
        <v>0</v>
      </c>
      <c r="EM18" s="3">
        <v>0</v>
      </c>
      <c r="EO18" s="1"/>
      <c r="EP18" s="11" t="s">
        <v>231</v>
      </c>
      <c r="EQ18" s="3" t="s">
        <v>126</v>
      </c>
      <c r="ER18" s="3">
        <v>0</v>
      </c>
      <c r="ES18" s="3">
        <v>0</v>
      </c>
      <c r="ET18" s="3">
        <v>0</v>
      </c>
      <c r="EU18" s="3">
        <v>0</v>
      </c>
      <c r="EV18" s="3">
        <v>0</v>
      </c>
      <c r="EW18" s="3">
        <v>0</v>
      </c>
      <c r="EX18" s="3">
        <v>0</v>
      </c>
      <c r="EY18" s="3">
        <v>0</v>
      </c>
      <c r="EZ18" s="3">
        <v>0</v>
      </c>
      <c r="FA18" s="3">
        <v>0</v>
      </c>
      <c r="FB18" s="3">
        <v>0</v>
      </c>
      <c r="FC18" s="3">
        <v>0</v>
      </c>
      <c r="FD18" s="3" t="s">
        <v>126</v>
      </c>
      <c r="FE18" s="3">
        <v>0</v>
      </c>
      <c r="FF18" s="3">
        <v>0</v>
      </c>
      <c r="FG18" s="3">
        <v>0</v>
      </c>
      <c r="FH18" s="3">
        <v>0</v>
      </c>
      <c r="FI18" s="3">
        <v>0</v>
      </c>
      <c r="FJ18" s="3">
        <v>0</v>
      </c>
      <c r="FK18" s="3">
        <v>0</v>
      </c>
    </row>
    <row r="19" ht="14.5" spans="1:167">
      <c r="A19" s="1"/>
      <c r="B19" s="11" t="s">
        <v>232</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232</v>
      </c>
      <c r="AA19" s="3" t="s">
        <v>126</v>
      </c>
      <c r="AB19" s="3" t="s">
        <v>126</v>
      </c>
      <c r="AC19" s="3" t="s">
        <v>126</v>
      </c>
      <c r="AD19" s="3" t="s">
        <v>126</v>
      </c>
      <c r="AE19" s="3" t="s">
        <v>126</v>
      </c>
      <c r="AF19" s="3" t="s">
        <v>126</v>
      </c>
      <c r="AG19" s="3" t="s">
        <v>126</v>
      </c>
      <c r="AH19" s="3" t="s">
        <v>126</v>
      </c>
      <c r="AI19" s="3" t="s">
        <v>126</v>
      </c>
      <c r="AJ19" s="3" t="s">
        <v>126</v>
      </c>
      <c r="AK19" s="3" t="s">
        <v>126</v>
      </c>
      <c r="AL19" s="3" t="s">
        <v>126</v>
      </c>
      <c r="AM19" s="3" t="s">
        <v>126</v>
      </c>
      <c r="AN19" s="3" t="s">
        <v>126</v>
      </c>
      <c r="AO19" s="3" t="s">
        <v>126</v>
      </c>
      <c r="AP19" s="3">
        <v>0.9</v>
      </c>
      <c r="AQ19" s="3">
        <v>0.8</v>
      </c>
      <c r="AR19" s="3" t="s">
        <v>126</v>
      </c>
      <c r="AS19" s="3" t="s">
        <v>126</v>
      </c>
      <c r="AT19" s="3">
        <v>0.9</v>
      </c>
      <c r="AU19" s="3">
        <v>1</v>
      </c>
      <c r="AW19" s="1"/>
      <c r="AX19" s="11" t="s">
        <v>232</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232</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232</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232</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232</v>
      </c>
      <c r="EQ19" s="3">
        <v>0</v>
      </c>
      <c r="ER19" s="3">
        <v>0</v>
      </c>
      <c r="ES19" s="3">
        <v>0</v>
      </c>
      <c r="ET19" s="3">
        <v>0</v>
      </c>
      <c r="EU19" s="3">
        <v>0</v>
      </c>
      <c r="EV19" s="3" t="s">
        <v>126</v>
      </c>
      <c r="EW19" s="3" t="s">
        <v>126</v>
      </c>
      <c r="EX19" s="3" t="s">
        <v>126</v>
      </c>
      <c r="EY19" s="3" t="s">
        <v>126</v>
      </c>
      <c r="EZ19" s="3" t="s">
        <v>126</v>
      </c>
      <c r="FA19" s="3" t="s">
        <v>126</v>
      </c>
      <c r="FB19" s="3">
        <v>0</v>
      </c>
      <c r="FC19" s="3" t="s">
        <v>126</v>
      </c>
      <c r="FD19" s="3">
        <v>0</v>
      </c>
      <c r="FE19" s="3">
        <v>0</v>
      </c>
      <c r="FF19" s="3">
        <v>0</v>
      </c>
      <c r="FG19" s="3">
        <v>0</v>
      </c>
      <c r="FH19" s="3">
        <v>0</v>
      </c>
      <c r="FI19" s="3">
        <v>0</v>
      </c>
      <c r="FJ19" s="3">
        <v>0</v>
      </c>
      <c r="FK19" s="3">
        <v>0</v>
      </c>
    </row>
    <row r="20" ht="14.5" spans="1:167">
      <c r="A20" s="1"/>
      <c r="B20" s="11" t="s">
        <v>233</v>
      </c>
      <c r="C20" s="3">
        <v>0</v>
      </c>
      <c r="D20" s="3">
        <v>0</v>
      </c>
      <c r="E20" s="3">
        <v>0</v>
      </c>
      <c r="F20" s="3">
        <v>0</v>
      </c>
      <c r="G20" s="3">
        <v>0</v>
      </c>
      <c r="H20" s="3" t="s">
        <v>126</v>
      </c>
      <c r="I20" s="3">
        <v>0</v>
      </c>
      <c r="J20" s="3">
        <v>0</v>
      </c>
      <c r="K20" s="3">
        <v>0</v>
      </c>
      <c r="L20" s="3">
        <v>0</v>
      </c>
      <c r="M20" s="3">
        <v>0</v>
      </c>
      <c r="N20" s="3">
        <v>0</v>
      </c>
      <c r="O20" s="3">
        <v>0</v>
      </c>
      <c r="P20" s="3">
        <v>0</v>
      </c>
      <c r="Q20" s="3">
        <v>0</v>
      </c>
      <c r="R20" s="3">
        <v>0</v>
      </c>
      <c r="S20" s="3" t="s">
        <v>126</v>
      </c>
      <c r="T20" s="3" t="s">
        <v>126</v>
      </c>
      <c r="U20" s="3">
        <v>0</v>
      </c>
      <c r="V20" s="3">
        <v>0</v>
      </c>
      <c r="W20" s="3">
        <v>0</v>
      </c>
      <c r="Y20" s="1"/>
      <c r="Z20" s="11" t="s">
        <v>233</v>
      </c>
      <c r="AA20" s="3">
        <v>0</v>
      </c>
      <c r="AB20" s="3">
        <v>0</v>
      </c>
      <c r="AC20" s="3">
        <v>0</v>
      </c>
      <c r="AD20" s="3">
        <v>0</v>
      </c>
      <c r="AE20" s="3">
        <v>0</v>
      </c>
      <c r="AF20" s="3">
        <v>0.1</v>
      </c>
      <c r="AG20" s="3">
        <v>0.1</v>
      </c>
      <c r="AH20" s="3">
        <v>0.1</v>
      </c>
      <c r="AI20" s="3">
        <v>0</v>
      </c>
      <c r="AJ20" s="3">
        <v>0</v>
      </c>
      <c r="AK20" s="3">
        <v>0</v>
      </c>
      <c r="AL20" s="3">
        <v>0</v>
      </c>
      <c r="AM20" s="3" t="s">
        <v>126</v>
      </c>
      <c r="AN20" s="3" t="s">
        <v>126</v>
      </c>
      <c r="AO20" s="3">
        <v>0</v>
      </c>
      <c r="AP20" s="3">
        <v>0</v>
      </c>
      <c r="AQ20" s="3" t="s">
        <v>126</v>
      </c>
      <c r="AR20" s="3">
        <v>0</v>
      </c>
      <c r="AS20" s="3">
        <v>0</v>
      </c>
      <c r="AT20" s="3">
        <v>0.1</v>
      </c>
      <c r="AU20" s="3">
        <v>0</v>
      </c>
      <c r="AW20" s="1"/>
      <c r="AX20" s="11" t="s">
        <v>233</v>
      </c>
      <c r="AY20" s="3">
        <v>0</v>
      </c>
      <c r="AZ20" s="3">
        <v>0</v>
      </c>
      <c r="BA20" s="3">
        <v>0</v>
      </c>
      <c r="BB20" s="3">
        <v>0</v>
      </c>
      <c r="BC20" s="3">
        <v>0</v>
      </c>
      <c r="BD20" s="3">
        <v>0.1</v>
      </c>
      <c r="BE20" s="3">
        <v>0.1</v>
      </c>
      <c r="BF20" s="3">
        <v>0.1</v>
      </c>
      <c r="BG20" s="3">
        <v>0.1</v>
      </c>
      <c r="BH20" s="3">
        <v>0.1</v>
      </c>
      <c r="BI20" s="3" t="s">
        <v>126</v>
      </c>
      <c r="BJ20" s="3">
        <v>0.1</v>
      </c>
      <c r="BK20" s="3">
        <v>0.1</v>
      </c>
      <c r="BL20" s="3">
        <v>0</v>
      </c>
      <c r="BM20" s="3" t="s">
        <v>126</v>
      </c>
      <c r="BN20" s="3" t="s">
        <v>126</v>
      </c>
      <c r="BO20" s="3">
        <v>0</v>
      </c>
      <c r="BP20" s="3" t="s">
        <v>126</v>
      </c>
      <c r="BQ20" s="3">
        <v>0.1</v>
      </c>
      <c r="BR20" s="3">
        <v>0.1</v>
      </c>
      <c r="BS20" s="3">
        <v>0.1</v>
      </c>
      <c r="BU20" s="1"/>
      <c r="BV20" s="11" t="s">
        <v>233</v>
      </c>
      <c r="BW20" s="3">
        <v>0</v>
      </c>
      <c r="BX20" s="3">
        <v>0</v>
      </c>
      <c r="BY20" s="3">
        <v>0</v>
      </c>
      <c r="BZ20" s="3">
        <v>0</v>
      </c>
      <c r="CA20" s="3">
        <v>0</v>
      </c>
      <c r="CB20" s="3" t="s">
        <v>126</v>
      </c>
      <c r="CC20" s="3">
        <v>0</v>
      </c>
      <c r="CD20" s="3">
        <v>0</v>
      </c>
      <c r="CE20" s="3">
        <v>0</v>
      </c>
      <c r="CF20" s="3">
        <v>0</v>
      </c>
      <c r="CG20" s="3">
        <v>0</v>
      </c>
      <c r="CH20" s="3">
        <v>0</v>
      </c>
      <c r="CI20" s="3">
        <v>0</v>
      </c>
      <c r="CJ20" s="3">
        <v>0</v>
      </c>
      <c r="CK20" s="3">
        <v>0</v>
      </c>
      <c r="CL20" s="3">
        <v>0</v>
      </c>
      <c r="CM20" s="3">
        <v>0</v>
      </c>
      <c r="CN20" s="3">
        <v>0</v>
      </c>
      <c r="CO20" s="3">
        <v>0</v>
      </c>
      <c r="CP20" s="3">
        <v>0</v>
      </c>
      <c r="CQ20" s="3">
        <v>0</v>
      </c>
      <c r="CS20" s="1"/>
      <c r="CT20" s="11" t="s">
        <v>233</v>
      </c>
      <c r="CU20" s="3">
        <v>0</v>
      </c>
      <c r="CV20" s="3">
        <v>0</v>
      </c>
      <c r="CW20" s="3">
        <v>0</v>
      </c>
      <c r="CX20" s="3">
        <v>0</v>
      </c>
      <c r="CY20" s="3">
        <v>0</v>
      </c>
      <c r="CZ20" s="3">
        <v>0</v>
      </c>
      <c r="DA20" s="3">
        <v>0</v>
      </c>
      <c r="DB20" s="3">
        <v>0</v>
      </c>
      <c r="DC20" s="3">
        <v>0</v>
      </c>
      <c r="DD20" s="3">
        <v>0</v>
      </c>
      <c r="DE20" s="3">
        <v>0</v>
      </c>
      <c r="DF20" s="3">
        <v>0</v>
      </c>
      <c r="DG20" s="3">
        <v>0</v>
      </c>
      <c r="DH20" s="3">
        <v>0</v>
      </c>
      <c r="DI20" s="3">
        <v>0</v>
      </c>
      <c r="DJ20" s="3" t="s">
        <v>126</v>
      </c>
      <c r="DK20" s="3">
        <v>0</v>
      </c>
      <c r="DL20" s="3" t="s">
        <v>126</v>
      </c>
      <c r="DM20" s="3">
        <v>0</v>
      </c>
      <c r="DN20" s="3">
        <v>0</v>
      </c>
      <c r="DO20" s="3">
        <v>0</v>
      </c>
      <c r="DQ20" s="1"/>
      <c r="DR20" s="11" t="s">
        <v>233</v>
      </c>
      <c r="DS20" s="3">
        <v>0</v>
      </c>
      <c r="DT20" s="3">
        <v>0</v>
      </c>
      <c r="DU20" s="3">
        <v>0</v>
      </c>
      <c r="DV20" s="3">
        <v>0</v>
      </c>
      <c r="DW20" s="3">
        <v>0</v>
      </c>
      <c r="DX20" s="3">
        <v>0</v>
      </c>
      <c r="DY20" s="3">
        <v>0</v>
      </c>
      <c r="DZ20" s="3">
        <v>0</v>
      </c>
      <c r="EA20" s="3">
        <v>0</v>
      </c>
      <c r="EB20" s="3">
        <v>0</v>
      </c>
      <c r="EC20" s="3">
        <v>0</v>
      </c>
      <c r="ED20" s="3">
        <v>0</v>
      </c>
      <c r="EE20" s="3">
        <v>0</v>
      </c>
      <c r="EF20" s="3">
        <v>0</v>
      </c>
      <c r="EG20" s="3">
        <v>0</v>
      </c>
      <c r="EH20" s="3">
        <v>0</v>
      </c>
      <c r="EI20" s="3">
        <v>0</v>
      </c>
      <c r="EJ20" s="3">
        <v>0</v>
      </c>
      <c r="EK20" s="3">
        <v>0</v>
      </c>
      <c r="EL20" s="3">
        <v>0</v>
      </c>
      <c r="EM20" s="3">
        <v>0</v>
      </c>
      <c r="EO20" s="1"/>
      <c r="EP20" s="11" t="s">
        <v>233</v>
      </c>
      <c r="EQ20" s="3">
        <v>0</v>
      </c>
      <c r="ER20" s="3">
        <v>0</v>
      </c>
      <c r="ES20" s="3">
        <v>0</v>
      </c>
      <c r="ET20" s="3">
        <v>0</v>
      </c>
      <c r="EU20" s="3">
        <v>0</v>
      </c>
      <c r="EV20" s="3">
        <v>0</v>
      </c>
      <c r="EW20" s="3">
        <v>0</v>
      </c>
      <c r="EX20" s="3">
        <v>0</v>
      </c>
      <c r="EY20" s="3">
        <v>0</v>
      </c>
      <c r="EZ20" s="3">
        <v>0</v>
      </c>
      <c r="FA20" s="3">
        <v>0</v>
      </c>
      <c r="FB20" s="3">
        <v>0</v>
      </c>
      <c r="FC20" s="3">
        <v>0</v>
      </c>
      <c r="FD20" s="3">
        <v>0</v>
      </c>
      <c r="FE20" s="3">
        <v>0</v>
      </c>
      <c r="FF20" s="3">
        <v>0</v>
      </c>
      <c r="FG20" s="3">
        <v>0</v>
      </c>
      <c r="FH20" s="3">
        <v>0</v>
      </c>
      <c r="FI20" s="3">
        <v>0</v>
      </c>
      <c r="FJ20" s="3">
        <v>0</v>
      </c>
      <c r="FK20" s="3">
        <v>0</v>
      </c>
    </row>
    <row r="21" ht="14.5" spans="1:167">
      <c r="A21" s="1"/>
      <c r="B21" s="11" t="s">
        <v>234</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234</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234</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234</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234</v>
      </c>
      <c r="CU21" s="3">
        <v>0</v>
      </c>
      <c r="CV21" s="3">
        <v>0</v>
      </c>
      <c r="CW21" s="3">
        <v>0</v>
      </c>
      <c r="CX21" s="3">
        <v>0</v>
      </c>
      <c r="CY21" s="3">
        <v>0</v>
      </c>
      <c r="CZ21" s="3">
        <v>0</v>
      </c>
      <c r="DA21" s="3">
        <v>0</v>
      </c>
      <c r="DB21" s="3">
        <v>0</v>
      </c>
      <c r="DC21" s="3">
        <v>0</v>
      </c>
      <c r="DD21" s="3">
        <v>0</v>
      </c>
      <c r="DE21" s="3" t="s">
        <v>126</v>
      </c>
      <c r="DF21" s="3">
        <v>0</v>
      </c>
      <c r="DG21" s="3">
        <v>0</v>
      </c>
      <c r="DH21" s="3">
        <v>0</v>
      </c>
      <c r="DI21" s="3">
        <v>0</v>
      </c>
      <c r="DJ21" s="3">
        <v>0</v>
      </c>
      <c r="DK21" s="3">
        <v>0</v>
      </c>
      <c r="DL21" s="3">
        <v>0</v>
      </c>
      <c r="DM21" s="3">
        <v>0</v>
      </c>
      <c r="DN21" s="3">
        <v>0</v>
      </c>
      <c r="DO21" s="3">
        <v>0</v>
      </c>
      <c r="DQ21" s="1"/>
      <c r="DR21" s="11" t="s">
        <v>234</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234</v>
      </c>
      <c r="EQ21" s="3">
        <v>0</v>
      </c>
      <c r="ER21" s="3">
        <v>0</v>
      </c>
      <c r="ES21" s="3">
        <v>0</v>
      </c>
      <c r="ET21" s="3">
        <v>0</v>
      </c>
      <c r="EU21" s="3">
        <v>0</v>
      </c>
      <c r="EV21" s="3" t="s">
        <v>126</v>
      </c>
      <c r="EW21" s="3" t="s">
        <v>126</v>
      </c>
      <c r="EX21" s="3" t="s">
        <v>126</v>
      </c>
      <c r="EY21" s="3" t="s">
        <v>126</v>
      </c>
      <c r="EZ21" s="3" t="s">
        <v>126</v>
      </c>
      <c r="FA21" s="3" t="s">
        <v>126</v>
      </c>
      <c r="FB21" s="3" t="s">
        <v>126</v>
      </c>
      <c r="FC21" s="3" t="s">
        <v>126</v>
      </c>
      <c r="FD21" s="3">
        <v>0</v>
      </c>
      <c r="FE21" s="3">
        <v>0</v>
      </c>
      <c r="FF21" s="3">
        <v>0</v>
      </c>
      <c r="FG21" s="3">
        <v>0</v>
      </c>
      <c r="FH21" s="3">
        <v>0</v>
      </c>
      <c r="FI21" s="3">
        <v>0</v>
      </c>
      <c r="FJ21" s="3">
        <v>0</v>
      </c>
      <c r="FK21" s="3">
        <v>0</v>
      </c>
    </row>
    <row r="22" ht="14.5" spans="1:167">
      <c r="A22" s="1"/>
      <c r="B22" s="11" t="s">
        <v>235</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235</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235</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235</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235</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235</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235</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236</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236</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236</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236</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236</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236</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236</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237</v>
      </c>
      <c r="C24" s="3">
        <v>0</v>
      </c>
      <c r="D24" s="3">
        <v>0</v>
      </c>
      <c r="E24" s="3">
        <v>0</v>
      </c>
      <c r="F24" s="3">
        <v>0</v>
      </c>
      <c r="G24" s="3" t="s">
        <v>126</v>
      </c>
      <c r="H24" s="3" t="s">
        <v>126</v>
      </c>
      <c r="I24" s="3" t="s">
        <v>126</v>
      </c>
      <c r="J24" s="3" t="s">
        <v>126</v>
      </c>
      <c r="K24" s="3" t="s">
        <v>126</v>
      </c>
      <c r="L24" s="3" t="s">
        <v>126</v>
      </c>
      <c r="M24" s="3">
        <v>0</v>
      </c>
      <c r="N24" s="3">
        <v>0</v>
      </c>
      <c r="O24" s="3">
        <v>0</v>
      </c>
      <c r="P24" s="3">
        <v>0.1</v>
      </c>
      <c r="Q24" s="3">
        <v>0</v>
      </c>
      <c r="R24" s="3">
        <v>0</v>
      </c>
      <c r="S24" s="3">
        <v>0</v>
      </c>
      <c r="T24" s="3">
        <v>0</v>
      </c>
      <c r="U24" s="3">
        <v>0</v>
      </c>
      <c r="V24" s="3">
        <v>0</v>
      </c>
      <c r="W24" s="3">
        <v>0</v>
      </c>
      <c r="Y24" s="1"/>
      <c r="Z24" s="11" t="s">
        <v>237</v>
      </c>
      <c r="AA24" s="3">
        <v>0.4</v>
      </c>
      <c r="AB24" s="3">
        <v>0.4</v>
      </c>
      <c r="AC24" s="3">
        <v>0.4</v>
      </c>
      <c r="AD24" s="3">
        <v>0.3</v>
      </c>
      <c r="AE24" s="3">
        <v>0.2</v>
      </c>
      <c r="AF24" s="3">
        <v>0.4</v>
      </c>
      <c r="AG24" s="3">
        <v>0.7</v>
      </c>
      <c r="AH24" s="3">
        <v>0.5</v>
      </c>
      <c r="AI24" s="3">
        <v>0.5</v>
      </c>
      <c r="AJ24" s="3">
        <v>2.7</v>
      </c>
      <c r="AK24" s="3" t="s">
        <v>126</v>
      </c>
      <c r="AL24" s="3" t="s">
        <v>126</v>
      </c>
      <c r="AM24" s="3" t="s">
        <v>126</v>
      </c>
      <c r="AN24" s="3" t="s">
        <v>126</v>
      </c>
      <c r="AO24" s="3" t="s">
        <v>126</v>
      </c>
      <c r="AP24" s="3" t="s">
        <v>126</v>
      </c>
      <c r="AQ24" s="3" t="s">
        <v>126</v>
      </c>
      <c r="AR24" s="3">
        <v>0.3</v>
      </c>
      <c r="AS24" s="3">
        <v>1.6</v>
      </c>
      <c r="AT24" s="3">
        <v>1.4</v>
      </c>
      <c r="AU24" s="3">
        <v>1.3</v>
      </c>
      <c r="AW24" s="1"/>
      <c r="AX24" s="11" t="s">
        <v>237</v>
      </c>
      <c r="AY24" s="3">
        <v>4.2</v>
      </c>
      <c r="AZ24" s="3">
        <v>5.4</v>
      </c>
      <c r="BA24" s="3">
        <v>5.9</v>
      </c>
      <c r="BB24" s="3">
        <v>6</v>
      </c>
      <c r="BC24" s="3">
        <v>5.5</v>
      </c>
      <c r="BD24" s="3">
        <v>4.4</v>
      </c>
      <c r="BE24" s="3">
        <v>4.3</v>
      </c>
      <c r="BF24" s="3">
        <v>4.2</v>
      </c>
      <c r="BG24" s="3">
        <v>3.6</v>
      </c>
      <c r="BH24" s="3">
        <v>3.5</v>
      </c>
      <c r="BI24" s="3" t="s">
        <v>126</v>
      </c>
      <c r="BJ24" s="3" t="s">
        <v>126</v>
      </c>
      <c r="BK24" s="3" t="s">
        <v>126</v>
      </c>
      <c r="BL24" s="3" t="s">
        <v>126</v>
      </c>
      <c r="BM24" s="3" t="s">
        <v>126</v>
      </c>
      <c r="BN24" s="3" t="s">
        <v>126</v>
      </c>
      <c r="BO24" s="3">
        <v>3.5</v>
      </c>
      <c r="BP24" s="3" t="s">
        <v>126</v>
      </c>
      <c r="BQ24" s="3">
        <v>5</v>
      </c>
      <c r="BR24" s="3">
        <v>1.9</v>
      </c>
      <c r="BS24" s="3">
        <v>1.8</v>
      </c>
      <c r="BU24" s="1"/>
      <c r="BV24" s="11" t="s">
        <v>237</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237</v>
      </c>
      <c r="CU24" s="3">
        <v>0</v>
      </c>
      <c r="CV24" s="3">
        <v>0</v>
      </c>
      <c r="CW24" s="3">
        <v>0</v>
      </c>
      <c r="CX24" s="3">
        <v>0</v>
      </c>
      <c r="CY24" s="3">
        <v>0</v>
      </c>
      <c r="CZ24" s="3">
        <v>0</v>
      </c>
      <c r="DA24" s="3">
        <v>0</v>
      </c>
      <c r="DB24" s="3">
        <v>0</v>
      </c>
      <c r="DC24" s="3">
        <v>0</v>
      </c>
      <c r="DD24" s="3">
        <v>0</v>
      </c>
      <c r="DE24" s="3">
        <v>0</v>
      </c>
      <c r="DF24" s="3">
        <v>0</v>
      </c>
      <c r="DG24" s="3" t="s">
        <v>126</v>
      </c>
      <c r="DH24" s="3" t="s">
        <v>126</v>
      </c>
      <c r="DI24" s="3" t="s">
        <v>126</v>
      </c>
      <c r="DJ24" s="3" t="s">
        <v>126</v>
      </c>
      <c r="DK24" s="3" t="s">
        <v>126</v>
      </c>
      <c r="DL24" s="3" t="s">
        <v>126</v>
      </c>
      <c r="DM24" s="3">
        <v>0</v>
      </c>
      <c r="DN24" s="3">
        <v>0</v>
      </c>
      <c r="DO24" s="3">
        <v>0</v>
      </c>
      <c r="DQ24" s="1"/>
      <c r="DR24" s="11" t="s">
        <v>237</v>
      </c>
      <c r="DS24" s="3">
        <v>1.5</v>
      </c>
      <c r="DT24" s="3">
        <v>3.8</v>
      </c>
      <c r="DU24" s="3">
        <v>3.8</v>
      </c>
      <c r="DV24" s="3">
        <v>4.2</v>
      </c>
      <c r="DW24" s="3">
        <v>4.2</v>
      </c>
      <c r="DX24" s="3">
        <v>4.2</v>
      </c>
      <c r="DY24" s="3">
        <v>4.4</v>
      </c>
      <c r="DZ24" s="3">
        <v>4.3</v>
      </c>
      <c r="EA24" s="3">
        <v>4.3</v>
      </c>
      <c r="EB24" s="3">
        <v>4.7</v>
      </c>
      <c r="EC24" s="3" t="s">
        <v>126</v>
      </c>
      <c r="ED24" s="3">
        <v>6.1</v>
      </c>
      <c r="EE24" s="3">
        <v>6.4</v>
      </c>
      <c r="EF24" s="3" t="s">
        <v>126</v>
      </c>
      <c r="EG24" s="3">
        <v>9.6</v>
      </c>
      <c r="EH24" s="3" t="s">
        <v>126</v>
      </c>
      <c r="EI24" s="3">
        <v>7.3</v>
      </c>
      <c r="EJ24" s="3">
        <v>7.1</v>
      </c>
      <c r="EK24" s="3">
        <v>7.4</v>
      </c>
      <c r="EL24" s="3">
        <v>7.1</v>
      </c>
      <c r="EM24" s="3">
        <v>7</v>
      </c>
      <c r="EO24" s="1"/>
      <c r="EP24" s="11" t="s">
        <v>237</v>
      </c>
      <c r="EQ24" s="3">
        <v>0</v>
      </c>
      <c r="ER24" s="3">
        <v>0</v>
      </c>
      <c r="ES24" s="3">
        <v>0</v>
      </c>
      <c r="ET24" s="3">
        <v>0</v>
      </c>
      <c r="EU24" s="3">
        <v>0</v>
      </c>
      <c r="EV24" s="3">
        <v>0</v>
      </c>
      <c r="EW24" s="3">
        <v>0</v>
      </c>
      <c r="EX24" s="3">
        <v>0</v>
      </c>
      <c r="EY24" s="3">
        <v>0</v>
      </c>
      <c r="EZ24" s="3" t="s">
        <v>126</v>
      </c>
      <c r="FA24" s="3" t="s">
        <v>126</v>
      </c>
      <c r="FB24" s="3" t="s">
        <v>126</v>
      </c>
      <c r="FC24" s="3" t="s">
        <v>126</v>
      </c>
      <c r="FD24" s="3" t="s">
        <v>126</v>
      </c>
      <c r="FE24" s="3" t="s">
        <v>126</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238</v>
      </c>
      <c r="C26" s="3"/>
      <c r="D26" s="3"/>
      <c r="E26" s="3"/>
      <c r="F26" s="3"/>
      <c r="G26" s="3"/>
      <c r="H26" s="3"/>
      <c r="I26" s="3"/>
      <c r="J26" s="3"/>
      <c r="K26" s="3"/>
      <c r="L26" s="3"/>
      <c r="M26" s="3"/>
      <c r="N26" s="3"/>
      <c r="O26" s="3"/>
      <c r="P26" s="3"/>
      <c r="Q26" s="3"/>
      <c r="R26" s="3"/>
      <c r="S26" s="3"/>
      <c r="T26" s="3"/>
      <c r="U26" s="3"/>
      <c r="V26" s="3"/>
      <c r="W26" s="3"/>
      <c r="Y26" s="1"/>
      <c r="Z26" s="10" t="s">
        <v>238</v>
      </c>
      <c r="AA26" s="3"/>
      <c r="AB26" s="3"/>
      <c r="AC26" s="3"/>
      <c r="AD26" s="3"/>
      <c r="AE26" s="3"/>
      <c r="AF26" s="3"/>
      <c r="AG26" s="3"/>
      <c r="AH26" s="3"/>
      <c r="AI26" s="3"/>
      <c r="AJ26" s="3"/>
      <c r="AK26" s="3"/>
      <c r="AL26" s="3"/>
      <c r="AM26" s="3"/>
      <c r="AN26" s="3"/>
      <c r="AO26" s="3"/>
      <c r="AP26" s="3"/>
      <c r="AQ26" s="3"/>
      <c r="AR26" s="3"/>
      <c r="AS26" s="3"/>
      <c r="AT26" s="3"/>
      <c r="AU26" s="3"/>
      <c r="AW26" s="1"/>
      <c r="AX26" s="10" t="s">
        <v>238</v>
      </c>
      <c r="AY26" s="3"/>
      <c r="AZ26" s="3"/>
      <c r="BA26" s="3"/>
      <c r="BB26" s="3"/>
      <c r="BC26" s="3"/>
      <c r="BD26" s="3"/>
      <c r="BE26" s="3"/>
      <c r="BF26" s="3"/>
      <c r="BG26" s="3"/>
      <c r="BH26" s="3"/>
      <c r="BI26" s="3"/>
      <c r="BJ26" s="3"/>
      <c r="BK26" s="3"/>
      <c r="BL26" s="3"/>
      <c r="BM26" s="3"/>
      <c r="BN26" s="3"/>
      <c r="BO26" s="3"/>
      <c r="BP26" s="3"/>
      <c r="BQ26" s="3"/>
      <c r="BR26" s="3"/>
      <c r="BS26" s="3"/>
      <c r="BU26" s="1"/>
      <c r="BV26" s="10" t="s">
        <v>238</v>
      </c>
      <c r="BW26" s="3"/>
      <c r="BX26" s="3"/>
      <c r="BY26" s="3"/>
      <c r="BZ26" s="3"/>
      <c r="CA26" s="3"/>
      <c r="CB26" s="3"/>
      <c r="CC26" s="3"/>
      <c r="CD26" s="3"/>
      <c r="CE26" s="3"/>
      <c r="CF26" s="3"/>
      <c r="CG26" s="3"/>
      <c r="CH26" s="3"/>
      <c r="CI26" s="3"/>
      <c r="CJ26" s="3"/>
      <c r="CK26" s="3"/>
      <c r="CL26" s="3"/>
      <c r="CM26" s="3"/>
      <c r="CN26" s="3"/>
      <c r="CO26" s="3"/>
      <c r="CP26" s="3"/>
      <c r="CQ26" s="3"/>
      <c r="CS26" s="1"/>
      <c r="CT26" s="10" t="s">
        <v>238</v>
      </c>
      <c r="CU26" s="3"/>
      <c r="CV26" s="3"/>
      <c r="CW26" s="3"/>
      <c r="CX26" s="3"/>
      <c r="CY26" s="3"/>
      <c r="CZ26" s="3"/>
      <c r="DA26" s="3"/>
      <c r="DB26" s="3"/>
      <c r="DC26" s="3"/>
      <c r="DD26" s="3"/>
      <c r="DE26" s="3"/>
      <c r="DF26" s="3"/>
      <c r="DG26" s="3"/>
      <c r="DH26" s="3"/>
      <c r="DI26" s="3"/>
      <c r="DJ26" s="3"/>
      <c r="DK26" s="3"/>
      <c r="DL26" s="3"/>
      <c r="DM26" s="3"/>
      <c r="DN26" s="3"/>
      <c r="DO26" s="3"/>
      <c r="DQ26" s="1"/>
      <c r="DR26" s="10" t="s">
        <v>238</v>
      </c>
      <c r="DS26" s="3"/>
      <c r="DT26" s="3"/>
      <c r="DU26" s="3"/>
      <c r="DV26" s="3"/>
      <c r="DW26" s="3"/>
      <c r="DX26" s="3"/>
      <c r="DY26" s="3"/>
      <c r="DZ26" s="3"/>
      <c r="EA26" s="3"/>
      <c r="EB26" s="3"/>
      <c r="EC26" s="3"/>
      <c r="ED26" s="3"/>
      <c r="EE26" s="3"/>
      <c r="EF26" s="3"/>
      <c r="EG26" s="3"/>
      <c r="EH26" s="3"/>
      <c r="EI26" s="3"/>
      <c r="EJ26" s="3"/>
      <c r="EK26" s="3"/>
      <c r="EL26" s="3"/>
      <c r="EM26" s="3"/>
      <c r="EO26" s="1"/>
      <c r="EP26" s="10" t="s">
        <v>238</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228</v>
      </c>
      <c r="C27" s="3" t="s">
        <v>126</v>
      </c>
      <c r="D27" s="3" t="s">
        <v>126</v>
      </c>
      <c r="E27" s="3" t="s">
        <v>126</v>
      </c>
      <c r="F27" s="3" t="s">
        <v>126</v>
      </c>
      <c r="G27" s="3" t="s">
        <v>126</v>
      </c>
      <c r="H27" s="3" t="s">
        <v>126</v>
      </c>
      <c r="I27" s="3" t="s">
        <v>126</v>
      </c>
      <c r="J27" s="3" t="s">
        <v>126</v>
      </c>
      <c r="K27" s="3" t="s">
        <v>126</v>
      </c>
      <c r="L27" s="3" t="s">
        <v>126</v>
      </c>
      <c r="M27" s="3" t="s">
        <v>126</v>
      </c>
      <c r="N27" s="3" t="s">
        <v>126</v>
      </c>
      <c r="O27" s="3" t="s">
        <v>126</v>
      </c>
      <c r="P27" s="3" t="s">
        <v>126</v>
      </c>
      <c r="Q27" s="3" t="s">
        <v>126</v>
      </c>
      <c r="R27" s="3" t="s">
        <v>126</v>
      </c>
      <c r="S27" s="3" t="s">
        <v>126</v>
      </c>
      <c r="T27" s="3">
        <v>49.1</v>
      </c>
      <c r="U27" s="3" t="s">
        <v>126</v>
      </c>
      <c r="V27" s="3" t="s">
        <v>126</v>
      </c>
      <c r="W27" s="3" t="s">
        <v>126</v>
      </c>
      <c r="Y27" s="1"/>
      <c r="Z27" s="11" t="s">
        <v>228</v>
      </c>
      <c r="AA27" s="3">
        <v>70</v>
      </c>
      <c r="AB27" s="3">
        <v>73.8</v>
      </c>
      <c r="AC27" s="3">
        <v>67.7</v>
      </c>
      <c r="AD27" s="3">
        <v>69.3</v>
      </c>
      <c r="AE27" s="3">
        <v>72.8</v>
      </c>
      <c r="AF27" s="3">
        <v>71.3</v>
      </c>
      <c r="AG27" s="3">
        <v>62.3</v>
      </c>
      <c r="AH27" s="3">
        <v>61.2</v>
      </c>
      <c r="AI27" s="3" t="s">
        <v>126</v>
      </c>
      <c r="AJ27" s="3" t="s">
        <v>126</v>
      </c>
      <c r="AK27" s="3">
        <v>49</v>
      </c>
      <c r="AL27" s="3">
        <v>52.5</v>
      </c>
      <c r="AM27" s="3">
        <v>48.8</v>
      </c>
      <c r="AN27" s="3">
        <v>45.3</v>
      </c>
      <c r="AO27" s="3">
        <v>34.2</v>
      </c>
      <c r="AP27" s="3" t="s">
        <v>126</v>
      </c>
      <c r="AQ27" s="3">
        <v>58.4</v>
      </c>
      <c r="AR27" s="3">
        <v>45.2</v>
      </c>
      <c r="AS27" s="3">
        <v>47.6</v>
      </c>
      <c r="AT27" s="3">
        <v>48.1</v>
      </c>
      <c r="AU27" s="3">
        <v>44.2</v>
      </c>
      <c r="AW27" s="1"/>
      <c r="AX27" s="11" t="s">
        <v>228</v>
      </c>
      <c r="AY27" s="3">
        <v>27.4</v>
      </c>
      <c r="AZ27" s="3">
        <v>26.2</v>
      </c>
      <c r="BA27" s="3">
        <v>29.5</v>
      </c>
      <c r="BB27" s="3">
        <v>43.2</v>
      </c>
      <c r="BC27" s="3">
        <v>29.7</v>
      </c>
      <c r="BD27" s="3">
        <v>36.6</v>
      </c>
      <c r="BE27" s="3">
        <v>36</v>
      </c>
      <c r="BF27" s="3">
        <v>37.7</v>
      </c>
      <c r="BG27" s="3">
        <v>36.8</v>
      </c>
      <c r="BH27" s="3">
        <v>34.2</v>
      </c>
      <c r="BI27" s="3">
        <v>35.8</v>
      </c>
      <c r="BJ27" s="3" t="s">
        <v>126</v>
      </c>
      <c r="BK27" s="3">
        <v>31.6</v>
      </c>
      <c r="BL27" s="3">
        <v>25.5</v>
      </c>
      <c r="BM27" s="3">
        <v>22.6</v>
      </c>
      <c r="BN27" s="3">
        <v>23.7</v>
      </c>
      <c r="BO27" s="3">
        <v>25.2</v>
      </c>
      <c r="BP27" s="3">
        <v>23.9</v>
      </c>
      <c r="BQ27" s="3">
        <v>29.6</v>
      </c>
      <c r="BR27" s="3">
        <v>29.3</v>
      </c>
      <c r="BS27" s="3">
        <v>27.9</v>
      </c>
      <c r="BU27" s="1"/>
      <c r="BV27" s="11" t="s">
        <v>228</v>
      </c>
      <c r="BW27" s="3" t="s">
        <v>126</v>
      </c>
      <c r="BX27" s="3" t="s">
        <v>126</v>
      </c>
      <c r="BY27" s="3" t="s">
        <v>126</v>
      </c>
      <c r="BZ27" s="3" t="s">
        <v>126</v>
      </c>
      <c r="CA27" s="3" t="s">
        <v>126</v>
      </c>
      <c r="CB27" s="3" t="s">
        <v>126</v>
      </c>
      <c r="CC27" s="3" t="s">
        <v>126</v>
      </c>
      <c r="CD27" s="3" t="s">
        <v>126</v>
      </c>
      <c r="CE27" s="3" t="s">
        <v>126</v>
      </c>
      <c r="CF27" s="3">
        <v>42.2</v>
      </c>
      <c r="CG27" s="3" t="s">
        <v>126</v>
      </c>
      <c r="CH27" s="3" t="s">
        <v>126</v>
      </c>
      <c r="CI27" s="3" t="s">
        <v>126</v>
      </c>
      <c r="CJ27" s="3" t="s">
        <v>126</v>
      </c>
      <c r="CK27" s="3" t="s">
        <v>126</v>
      </c>
      <c r="CL27" s="3" t="s">
        <v>126</v>
      </c>
      <c r="CM27" s="3" t="s">
        <v>126</v>
      </c>
      <c r="CN27" s="3" t="s">
        <v>126</v>
      </c>
      <c r="CO27" s="3">
        <v>44.9</v>
      </c>
      <c r="CP27" s="3">
        <v>44.7</v>
      </c>
      <c r="CQ27" s="3">
        <v>46.7</v>
      </c>
      <c r="CS27" s="1"/>
      <c r="CT27" s="11" t="s">
        <v>228</v>
      </c>
      <c r="CU27" s="3" t="s">
        <v>126</v>
      </c>
      <c r="CV27" s="3" t="s">
        <v>126</v>
      </c>
      <c r="CW27" s="3" t="s">
        <v>126</v>
      </c>
      <c r="CX27" s="3" t="s">
        <v>126</v>
      </c>
      <c r="CY27" s="3" t="s">
        <v>126</v>
      </c>
      <c r="CZ27" s="3" t="s">
        <v>126</v>
      </c>
      <c r="DA27" s="3" t="s">
        <v>126</v>
      </c>
      <c r="DB27" s="3" t="s">
        <v>126</v>
      </c>
      <c r="DC27" s="3" t="s">
        <v>126</v>
      </c>
      <c r="DD27" s="3" t="s">
        <v>126</v>
      </c>
      <c r="DE27" s="3" t="s">
        <v>126</v>
      </c>
      <c r="DF27" s="3" t="s">
        <v>126</v>
      </c>
      <c r="DG27" s="3" t="s">
        <v>126</v>
      </c>
      <c r="DH27" s="3" t="s">
        <v>126</v>
      </c>
      <c r="DI27" s="3" t="s">
        <v>126</v>
      </c>
      <c r="DJ27" s="3" t="s">
        <v>126</v>
      </c>
      <c r="DK27" s="3" t="s">
        <v>126</v>
      </c>
      <c r="DL27" s="3">
        <v>41.4</v>
      </c>
      <c r="DM27" s="3">
        <v>22.1</v>
      </c>
      <c r="DN27" s="3">
        <v>20.1</v>
      </c>
      <c r="DO27" s="3">
        <v>19</v>
      </c>
      <c r="DQ27" s="1"/>
      <c r="DR27" s="11" t="s">
        <v>228</v>
      </c>
      <c r="DS27" s="3">
        <v>16.3</v>
      </c>
      <c r="DT27" s="3">
        <v>17.7</v>
      </c>
      <c r="DU27" s="3">
        <v>19</v>
      </c>
      <c r="DV27" s="3">
        <v>17.2</v>
      </c>
      <c r="DW27" s="3">
        <v>17.2</v>
      </c>
      <c r="DX27" s="3">
        <v>16.9</v>
      </c>
      <c r="DY27" s="3">
        <v>17.4</v>
      </c>
      <c r="DZ27" s="3">
        <v>15.1</v>
      </c>
      <c r="EA27" s="3" t="s">
        <v>126</v>
      </c>
      <c r="EB27" s="3">
        <v>13.7</v>
      </c>
      <c r="EC27" s="3">
        <v>13.1</v>
      </c>
      <c r="ED27" s="3">
        <v>13.1</v>
      </c>
      <c r="EE27" s="3">
        <v>11</v>
      </c>
      <c r="EF27" s="3">
        <v>10.5</v>
      </c>
      <c r="EG27" s="3">
        <v>14.5</v>
      </c>
      <c r="EH27" s="3">
        <v>16.3</v>
      </c>
      <c r="EI27" s="3">
        <v>16.3</v>
      </c>
      <c r="EJ27" s="3">
        <v>17.3</v>
      </c>
      <c r="EK27" s="3">
        <v>20.3</v>
      </c>
      <c r="EL27" s="3">
        <v>21.6</v>
      </c>
      <c r="EM27" s="3">
        <v>24.6</v>
      </c>
      <c r="EO27" s="1"/>
      <c r="EP27" s="11" t="s">
        <v>228</v>
      </c>
      <c r="EQ27" s="3">
        <v>49.7</v>
      </c>
      <c r="ER27" s="3">
        <v>62</v>
      </c>
      <c r="ES27" s="3">
        <v>59.7</v>
      </c>
      <c r="ET27" s="3">
        <v>59.6</v>
      </c>
      <c r="EU27" s="3">
        <v>66.9</v>
      </c>
      <c r="EV27" s="3">
        <v>59.4</v>
      </c>
      <c r="EW27" s="3">
        <v>79.5</v>
      </c>
      <c r="EX27" s="3" t="s">
        <v>126</v>
      </c>
      <c r="EY27" s="3">
        <v>72.1</v>
      </c>
      <c r="EZ27" s="3">
        <v>77.3</v>
      </c>
      <c r="FA27" s="3">
        <v>77</v>
      </c>
      <c r="FB27" s="3">
        <v>81.7</v>
      </c>
      <c r="FC27" s="3">
        <v>83.8</v>
      </c>
      <c r="FD27" s="3">
        <v>83.1</v>
      </c>
      <c r="FE27" s="3" t="s">
        <v>126</v>
      </c>
      <c r="FF27" s="3" t="s">
        <v>126</v>
      </c>
      <c r="FG27" s="3" t="s">
        <v>126</v>
      </c>
      <c r="FH27" s="3" t="s">
        <v>126</v>
      </c>
      <c r="FI27" s="3">
        <v>82.1</v>
      </c>
      <c r="FJ27" s="3" t="s">
        <v>126</v>
      </c>
      <c r="FK27" s="3">
        <v>80.3</v>
      </c>
    </row>
    <row r="28" ht="14.5" spans="1:167">
      <c r="A28" s="1"/>
      <c r="B28" s="11" t="s">
        <v>229</v>
      </c>
      <c r="C28" s="3">
        <v>0</v>
      </c>
      <c r="D28" s="3">
        <v>0</v>
      </c>
      <c r="E28" s="3">
        <v>0</v>
      </c>
      <c r="F28" s="3">
        <v>0</v>
      </c>
      <c r="G28" s="3">
        <v>0</v>
      </c>
      <c r="H28" s="3">
        <v>0</v>
      </c>
      <c r="I28" s="3" t="s">
        <v>126</v>
      </c>
      <c r="J28" s="3" t="s">
        <v>126</v>
      </c>
      <c r="K28" s="3" t="s">
        <v>126</v>
      </c>
      <c r="L28" s="3" t="s">
        <v>126</v>
      </c>
      <c r="M28" s="3" t="s">
        <v>126</v>
      </c>
      <c r="N28" s="3">
        <v>2.8</v>
      </c>
      <c r="O28" s="3">
        <v>2.6</v>
      </c>
      <c r="P28" s="3" t="s">
        <v>126</v>
      </c>
      <c r="Q28" s="3" t="s">
        <v>126</v>
      </c>
      <c r="R28" s="3" t="s">
        <v>126</v>
      </c>
      <c r="S28" s="3">
        <v>8.4</v>
      </c>
      <c r="T28" s="3">
        <v>8</v>
      </c>
      <c r="U28" s="3">
        <v>6.1</v>
      </c>
      <c r="V28" s="3">
        <v>11.6</v>
      </c>
      <c r="W28" s="3">
        <v>12.8</v>
      </c>
      <c r="Y28" s="1"/>
      <c r="Z28" s="11" t="s">
        <v>229</v>
      </c>
      <c r="AA28" s="3">
        <v>20.3</v>
      </c>
      <c r="AB28" s="3">
        <v>17.2</v>
      </c>
      <c r="AC28" s="3">
        <v>22.8</v>
      </c>
      <c r="AD28" s="3">
        <v>16.1</v>
      </c>
      <c r="AE28" s="3">
        <v>14.2</v>
      </c>
      <c r="AF28" s="3">
        <v>16.3</v>
      </c>
      <c r="AG28" s="3">
        <v>26.8</v>
      </c>
      <c r="AH28" s="3">
        <v>32.3</v>
      </c>
      <c r="AI28" s="3">
        <v>37.1</v>
      </c>
      <c r="AJ28" s="3">
        <v>37.5</v>
      </c>
      <c r="AK28" s="3" t="s">
        <v>126</v>
      </c>
      <c r="AL28" s="3">
        <v>37.9</v>
      </c>
      <c r="AM28" s="3">
        <v>36.3</v>
      </c>
      <c r="AN28" s="3" t="s">
        <v>126</v>
      </c>
      <c r="AO28" s="3" t="s">
        <v>126</v>
      </c>
      <c r="AP28" s="3" t="s">
        <v>126</v>
      </c>
      <c r="AQ28" s="3" t="s">
        <v>126</v>
      </c>
      <c r="AR28" s="3" t="s">
        <v>126</v>
      </c>
      <c r="AS28" s="3">
        <v>44.2</v>
      </c>
      <c r="AT28" s="3">
        <v>43.8</v>
      </c>
      <c r="AU28" s="3">
        <v>47</v>
      </c>
      <c r="AW28" s="1"/>
      <c r="AX28" s="11" t="s">
        <v>229</v>
      </c>
      <c r="AY28" s="3">
        <v>61.5</v>
      </c>
      <c r="AZ28" s="3">
        <v>55.4</v>
      </c>
      <c r="BA28" s="3">
        <v>60</v>
      </c>
      <c r="BB28" s="3">
        <v>35.9</v>
      </c>
      <c r="BC28" s="3">
        <v>55.9</v>
      </c>
      <c r="BD28" s="3">
        <v>49.6</v>
      </c>
      <c r="BE28" s="3">
        <v>55.3</v>
      </c>
      <c r="BF28" s="3">
        <v>53.4</v>
      </c>
      <c r="BG28" s="3">
        <v>55.5</v>
      </c>
      <c r="BH28" s="3">
        <v>58.1</v>
      </c>
      <c r="BI28" s="3">
        <v>60.3</v>
      </c>
      <c r="BJ28" s="3">
        <v>60.6</v>
      </c>
      <c r="BK28" s="3">
        <v>56.9</v>
      </c>
      <c r="BL28" s="3">
        <v>65</v>
      </c>
      <c r="BM28" s="3" t="s">
        <v>126</v>
      </c>
      <c r="BN28" s="3" t="s">
        <v>126</v>
      </c>
      <c r="BO28" s="3" t="s">
        <v>126</v>
      </c>
      <c r="BP28" s="3" t="s">
        <v>126</v>
      </c>
      <c r="BQ28" s="3">
        <v>60.7</v>
      </c>
      <c r="BR28" s="3">
        <v>65.2</v>
      </c>
      <c r="BS28" s="3">
        <v>67.9</v>
      </c>
      <c r="BU28" s="1"/>
      <c r="BV28" s="11" t="s">
        <v>229</v>
      </c>
      <c r="BW28" s="3" t="s">
        <v>126</v>
      </c>
      <c r="BX28" s="3" t="s">
        <v>126</v>
      </c>
      <c r="BY28" s="3" t="s">
        <v>126</v>
      </c>
      <c r="BZ28" s="3" t="s">
        <v>126</v>
      </c>
      <c r="CA28" s="3" t="s">
        <v>126</v>
      </c>
      <c r="CB28" s="3" t="s">
        <v>126</v>
      </c>
      <c r="CC28" s="3" t="s">
        <v>126</v>
      </c>
      <c r="CD28" s="3" t="s">
        <v>126</v>
      </c>
      <c r="CE28" s="3" t="s">
        <v>126</v>
      </c>
      <c r="CF28" s="3" t="s">
        <v>126</v>
      </c>
      <c r="CG28" s="3" t="s">
        <v>126</v>
      </c>
      <c r="CH28" s="3" t="s">
        <v>126</v>
      </c>
      <c r="CI28" s="3" t="s">
        <v>126</v>
      </c>
      <c r="CJ28" s="3" t="s">
        <v>126</v>
      </c>
      <c r="CK28" s="3" t="s">
        <v>126</v>
      </c>
      <c r="CL28" s="3" t="s">
        <v>126</v>
      </c>
      <c r="CM28" s="3" t="s">
        <v>126</v>
      </c>
      <c r="CN28" s="3" t="s">
        <v>126</v>
      </c>
      <c r="CO28" s="3">
        <v>54.9</v>
      </c>
      <c r="CP28" s="3">
        <v>55</v>
      </c>
      <c r="CQ28" s="3">
        <v>53.1</v>
      </c>
      <c r="CS28" s="1"/>
      <c r="CT28" s="11" t="s">
        <v>229</v>
      </c>
      <c r="CU28" s="3">
        <v>23.9</v>
      </c>
      <c r="CV28" s="3">
        <v>19.3</v>
      </c>
      <c r="CW28" s="3">
        <v>19.7</v>
      </c>
      <c r="CX28" s="3">
        <v>20.1</v>
      </c>
      <c r="CY28" s="3">
        <v>16.9</v>
      </c>
      <c r="CZ28" s="3">
        <v>14.5</v>
      </c>
      <c r="DA28" s="3" t="s">
        <v>126</v>
      </c>
      <c r="DB28" s="3" t="s">
        <v>126</v>
      </c>
      <c r="DC28" s="3" t="s">
        <v>126</v>
      </c>
      <c r="DD28" s="3" t="s">
        <v>126</v>
      </c>
      <c r="DE28" s="3">
        <v>39.7</v>
      </c>
      <c r="DF28" s="3" t="s">
        <v>126</v>
      </c>
      <c r="DG28" s="3">
        <v>60.8</v>
      </c>
      <c r="DH28" s="3">
        <v>60.2</v>
      </c>
      <c r="DI28" s="3" t="s">
        <v>126</v>
      </c>
      <c r="DJ28" s="3" t="s">
        <v>126</v>
      </c>
      <c r="DK28" s="3" t="s">
        <v>126</v>
      </c>
      <c r="DL28" s="3">
        <v>57.7</v>
      </c>
      <c r="DM28" s="3">
        <v>77.4</v>
      </c>
      <c r="DN28" s="3">
        <v>79.3</v>
      </c>
      <c r="DO28" s="3">
        <v>80.4</v>
      </c>
      <c r="DQ28" s="1"/>
      <c r="DR28" s="11" t="s">
        <v>229</v>
      </c>
      <c r="DS28" s="3">
        <v>82.7</v>
      </c>
      <c r="DT28" s="3">
        <v>79</v>
      </c>
      <c r="DU28" s="3">
        <v>77.7</v>
      </c>
      <c r="DV28" s="3">
        <v>79.1</v>
      </c>
      <c r="DW28" s="3">
        <v>79.4</v>
      </c>
      <c r="DX28" s="3">
        <v>79.8</v>
      </c>
      <c r="DY28" s="3">
        <v>79.1</v>
      </c>
      <c r="DZ28" s="3">
        <v>81.3</v>
      </c>
      <c r="EA28" s="3">
        <v>81.3</v>
      </c>
      <c r="EB28" s="3">
        <v>82.3</v>
      </c>
      <c r="EC28" s="3">
        <v>82.8</v>
      </c>
      <c r="ED28" s="3">
        <v>83</v>
      </c>
      <c r="EE28" s="3">
        <v>84.9</v>
      </c>
      <c r="EF28" s="3">
        <v>84.4</v>
      </c>
      <c r="EG28" s="3">
        <v>78.8</v>
      </c>
      <c r="EH28" s="3" t="s">
        <v>126</v>
      </c>
      <c r="EI28" s="3">
        <v>77.7</v>
      </c>
      <c r="EJ28" s="3">
        <v>76.8</v>
      </c>
      <c r="EK28" s="3">
        <v>73</v>
      </c>
      <c r="EL28" s="3">
        <v>72.2</v>
      </c>
      <c r="EM28" s="3">
        <v>69.3</v>
      </c>
      <c r="EO28" s="1"/>
      <c r="EP28" s="11" t="s">
        <v>229</v>
      </c>
      <c r="EQ28" s="3" t="s">
        <v>126</v>
      </c>
      <c r="ER28" s="3" t="s">
        <v>126</v>
      </c>
      <c r="ES28" s="3" t="s">
        <v>126</v>
      </c>
      <c r="ET28" s="3" t="s">
        <v>126</v>
      </c>
      <c r="EU28" s="3" t="s">
        <v>126</v>
      </c>
      <c r="EV28" s="3" t="s">
        <v>126</v>
      </c>
      <c r="EW28" s="3" t="s">
        <v>126</v>
      </c>
      <c r="EX28" s="3" t="s">
        <v>126</v>
      </c>
      <c r="EY28" s="3" t="s">
        <v>126</v>
      </c>
      <c r="EZ28" s="3" t="s">
        <v>126</v>
      </c>
      <c r="FA28" s="3" t="s">
        <v>126</v>
      </c>
      <c r="FB28" s="3" t="s">
        <v>126</v>
      </c>
      <c r="FC28" s="3" t="s">
        <v>126</v>
      </c>
      <c r="FD28" s="3" t="s">
        <v>126</v>
      </c>
      <c r="FE28" s="3" t="s">
        <v>126</v>
      </c>
      <c r="FF28" s="3" t="s">
        <v>126</v>
      </c>
      <c r="FG28" s="3" t="s">
        <v>126</v>
      </c>
      <c r="FH28" s="3">
        <v>14.6</v>
      </c>
      <c r="FI28" s="3">
        <v>15.5</v>
      </c>
      <c r="FJ28" s="3">
        <v>15.1</v>
      </c>
      <c r="FK28" s="3">
        <v>17</v>
      </c>
    </row>
    <row r="29" ht="14.5" spans="1:167">
      <c r="A29" s="1"/>
      <c r="B29" s="11" t="s">
        <v>230</v>
      </c>
      <c r="C29" s="3">
        <v>0</v>
      </c>
      <c r="D29" s="3">
        <v>0</v>
      </c>
      <c r="E29" s="3">
        <v>0</v>
      </c>
      <c r="F29" s="3" t="s">
        <v>126</v>
      </c>
      <c r="G29" s="3" t="s">
        <v>126</v>
      </c>
      <c r="H29" s="3" t="s">
        <v>126</v>
      </c>
      <c r="I29" s="3" t="s">
        <v>126</v>
      </c>
      <c r="J29" s="3" t="s">
        <v>126</v>
      </c>
      <c r="K29" s="3" t="s">
        <v>126</v>
      </c>
      <c r="L29" s="3" t="s">
        <v>126</v>
      </c>
      <c r="M29" s="3" t="s">
        <v>126</v>
      </c>
      <c r="N29" s="3" t="s">
        <v>126</v>
      </c>
      <c r="O29" s="3">
        <v>21</v>
      </c>
      <c r="P29" s="3">
        <v>15.8</v>
      </c>
      <c r="Q29" s="3" t="s">
        <v>126</v>
      </c>
      <c r="R29" s="3" t="s">
        <v>126</v>
      </c>
      <c r="S29" s="3" t="s">
        <v>126</v>
      </c>
      <c r="T29" s="3" t="s">
        <v>126</v>
      </c>
      <c r="U29" s="3" t="s">
        <v>126</v>
      </c>
      <c r="V29" s="3" t="s">
        <v>126</v>
      </c>
      <c r="W29" s="3" t="s">
        <v>126</v>
      </c>
      <c r="Y29" s="1"/>
      <c r="Z29" s="11" t="s">
        <v>230</v>
      </c>
      <c r="AA29" s="3">
        <v>0</v>
      </c>
      <c r="AB29" s="3">
        <v>0</v>
      </c>
      <c r="AC29" s="3">
        <v>0</v>
      </c>
      <c r="AD29" s="3">
        <v>0</v>
      </c>
      <c r="AE29" s="3">
        <v>0</v>
      </c>
      <c r="AF29" s="3">
        <v>0</v>
      </c>
      <c r="AG29" s="3" t="s">
        <v>126</v>
      </c>
      <c r="AH29" s="3" t="s">
        <v>126</v>
      </c>
      <c r="AI29" s="3" t="s">
        <v>126</v>
      </c>
      <c r="AJ29" s="3" t="s">
        <v>126</v>
      </c>
      <c r="AK29" s="3">
        <v>0.3</v>
      </c>
      <c r="AL29" s="3" t="s">
        <v>126</v>
      </c>
      <c r="AM29" s="3" t="s">
        <v>126</v>
      </c>
      <c r="AN29" s="3" t="s">
        <v>126</v>
      </c>
      <c r="AO29" s="3" t="s">
        <v>126</v>
      </c>
      <c r="AP29" s="3" t="s">
        <v>126</v>
      </c>
      <c r="AQ29" s="3">
        <v>0.3</v>
      </c>
      <c r="AR29" s="3">
        <v>0.4</v>
      </c>
      <c r="AS29" s="3">
        <v>0.3</v>
      </c>
      <c r="AT29" s="3">
        <v>0.4</v>
      </c>
      <c r="AU29" s="3">
        <v>0.7</v>
      </c>
      <c r="AW29" s="1"/>
      <c r="AX29" s="11" t="s">
        <v>230</v>
      </c>
      <c r="AY29" s="3" t="s">
        <v>126</v>
      </c>
      <c r="AZ29" s="3" t="s">
        <v>126</v>
      </c>
      <c r="BA29" s="3" t="s">
        <v>126</v>
      </c>
      <c r="BB29" s="3" t="s">
        <v>126</v>
      </c>
      <c r="BC29" s="3" t="s">
        <v>126</v>
      </c>
      <c r="BD29" s="3" t="s">
        <v>126</v>
      </c>
      <c r="BE29" s="3" t="s">
        <v>126</v>
      </c>
      <c r="BF29" s="3" t="s">
        <v>126</v>
      </c>
      <c r="BG29" s="3" t="s">
        <v>126</v>
      </c>
      <c r="BH29" s="3" t="s">
        <v>126</v>
      </c>
      <c r="BI29" s="3">
        <v>0</v>
      </c>
      <c r="BJ29" s="3" t="s">
        <v>126</v>
      </c>
      <c r="BK29" s="3" t="s">
        <v>126</v>
      </c>
      <c r="BL29" s="3">
        <v>0.1</v>
      </c>
      <c r="BM29" s="3" t="s">
        <v>126</v>
      </c>
      <c r="BN29" s="3" t="s">
        <v>126</v>
      </c>
      <c r="BO29" s="3" t="s">
        <v>126</v>
      </c>
      <c r="BP29" s="3" t="s">
        <v>126</v>
      </c>
      <c r="BQ29" s="3">
        <v>0.3</v>
      </c>
      <c r="BR29" s="3">
        <v>0.4</v>
      </c>
      <c r="BS29" s="3">
        <v>0.4</v>
      </c>
      <c r="BU29" s="1"/>
      <c r="BV29" s="11" t="s">
        <v>230</v>
      </c>
      <c r="BW29" s="3">
        <v>0</v>
      </c>
      <c r="BX29" s="3">
        <v>0</v>
      </c>
      <c r="BY29" s="3">
        <v>0</v>
      </c>
      <c r="BZ29" s="3">
        <v>0</v>
      </c>
      <c r="CA29" s="3">
        <v>0</v>
      </c>
      <c r="CB29" s="3">
        <v>0</v>
      </c>
      <c r="CC29" s="3" t="s">
        <v>126</v>
      </c>
      <c r="CD29" s="3" t="s">
        <v>126</v>
      </c>
      <c r="CE29" s="3" t="s">
        <v>126</v>
      </c>
      <c r="CF29" s="3" t="s">
        <v>126</v>
      </c>
      <c r="CG29" s="3" t="s">
        <v>126</v>
      </c>
      <c r="CH29" s="3" t="s">
        <v>126</v>
      </c>
      <c r="CI29" s="3" t="s">
        <v>126</v>
      </c>
      <c r="CJ29" s="3" t="s">
        <v>126</v>
      </c>
      <c r="CK29" s="3" t="s">
        <v>126</v>
      </c>
      <c r="CL29" s="3" t="s">
        <v>126</v>
      </c>
      <c r="CM29" s="3" t="s">
        <v>126</v>
      </c>
      <c r="CN29" s="3" t="s">
        <v>126</v>
      </c>
      <c r="CO29" s="3">
        <v>0.2</v>
      </c>
      <c r="CP29" s="3">
        <v>0.2</v>
      </c>
      <c r="CQ29" s="3">
        <v>0.2</v>
      </c>
      <c r="CS29" s="1"/>
      <c r="CT29" s="11" t="s">
        <v>230</v>
      </c>
      <c r="CU29" s="3">
        <v>0</v>
      </c>
      <c r="CV29" s="3">
        <v>0</v>
      </c>
      <c r="CW29" s="3">
        <v>0</v>
      </c>
      <c r="CX29" s="3">
        <v>0</v>
      </c>
      <c r="CY29" s="3">
        <v>0</v>
      </c>
      <c r="CZ29" s="3">
        <v>0</v>
      </c>
      <c r="DA29" s="3" t="s">
        <v>126</v>
      </c>
      <c r="DB29" s="3" t="s">
        <v>126</v>
      </c>
      <c r="DC29" s="3" t="s">
        <v>126</v>
      </c>
      <c r="DD29" s="3" t="s">
        <v>126</v>
      </c>
      <c r="DE29" s="3" t="s">
        <v>126</v>
      </c>
      <c r="DF29" s="3">
        <v>0.7</v>
      </c>
      <c r="DG29" s="3" t="s">
        <v>126</v>
      </c>
      <c r="DH29" s="3" t="s">
        <v>126</v>
      </c>
      <c r="DI29" s="3" t="s">
        <v>126</v>
      </c>
      <c r="DJ29" s="3" t="s">
        <v>126</v>
      </c>
      <c r="DK29" s="3" t="s">
        <v>126</v>
      </c>
      <c r="DL29" s="3">
        <v>0.4</v>
      </c>
      <c r="DM29" s="3">
        <v>0.2</v>
      </c>
      <c r="DN29" s="3">
        <v>0.4</v>
      </c>
      <c r="DO29" s="3">
        <v>0.3</v>
      </c>
      <c r="DQ29" s="1"/>
      <c r="DR29" s="11" t="s">
        <v>230</v>
      </c>
      <c r="DS29" s="3" t="s">
        <v>126</v>
      </c>
      <c r="DT29" s="3">
        <v>0</v>
      </c>
      <c r="DU29" s="3" t="s">
        <v>126</v>
      </c>
      <c r="DV29" s="3" t="s">
        <v>126</v>
      </c>
      <c r="DW29" s="3" t="s">
        <v>126</v>
      </c>
      <c r="DX29" s="3">
        <v>0</v>
      </c>
      <c r="DY29" s="3" t="s">
        <v>126</v>
      </c>
      <c r="DZ29" s="3" t="s">
        <v>126</v>
      </c>
      <c r="EA29" s="3" t="s">
        <v>126</v>
      </c>
      <c r="EB29" s="3" t="s">
        <v>126</v>
      </c>
      <c r="EC29" s="3" t="s">
        <v>126</v>
      </c>
      <c r="ED29" s="3" t="s">
        <v>126</v>
      </c>
      <c r="EE29" s="3" t="s">
        <v>126</v>
      </c>
      <c r="EF29" s="3" t="s">
        <v>126</v>
      </c>
      <c r="EG29" s="3">
        <v>0.1</v>
      </c>
      <c r="EH29" s="3">
        <v>0.1</v>
      </c>
      <c r="EI29" s="3">
        <v>0.1</v>
      </c>
      <c r="EJ29" s="3">
        <v>0</v>
      </c>
      <c r="EK29" s="3">
        <v>0.1</v>
      </c>
      <c r="EL29" s="3">
        <v>0.1</v>
      </c>
      <c r="EM29" s="3">
        <v>0.1</v>
      </c>
      <c r="EO29" s="1"/>
      <c r="EP29" s="11" t="s">
        <v>230</v>
      </c>
      <c r="EQ29" s="3">
        <v>0</v>
      </c>
      <c r="ER29" s="3">
        <v>0</v>
      </c>
      <c r="ES29" s="3">
        <v>0</v>
      </c>
      <c r="ET29" s="3">
        <v>0</v>
      </c>
      <c r="EU29" s="3">
        <v>0</v>
      </c>
      <c r="EV29" s="3">
        <v>0</v>
      </c>
      <c r="EW29" s="3" t="s">
        <v>126</v>
      </c>
      <c r="EX29" s="3" t="s">
        <v>126</v>
      </c>
      <c r="EY29" s="3" t="s">
        <v>126</v>
      </c>
      <c r="EZ29" s="3" t="s">
        <v>126</v>
      </c>
      <c r="FA29" s="3">
        <v>0.5</v>
      </c>
      <c r="FB29" s="3" t="s">
        <v>126</v>
      </c>
      <c r="FC29" s="3">
        <v>1</v>
      </c>
      <c r="FD29" s="3" t="s">
        <v>126</v>
      </c>
      <c r="FE29" s="3" t="s">
        <v>126</v>
      </c>
      <c r="FF29" s="3" t="s">
        <v>126</v>
      </c>
      <c r="FG29" s="3" t="s">
        <v>126</v>
      </c>
      <c r="FH29" s="3" t="s">
        <v>126</v>
      </c>
      <c r="FI29" s="3" t="s">
        <v>126</v>
      </c>
      <c r="FJ29" s="3" t="s">
        <v>126</v>
      </c>
      <c r="FK29" s="3" t="s">
        <v>126</v>
      </c>
    </row>
    <row r="30" ht="14.5" spans="1:167">
      <c r="A30" s="1"/>
      <c r="B30" s="11" t="s">
        <v>231</v>
      </c>
      <c r="C30" s="3">
        <v>0</v>
      </c>
      <c r="D30" s="3">
        <v>0</v>
      </c>
      <c r="E30" s="3">
        <v>0</v>
      </c>
      <c r="F30" s="3">
        <v>0</v>
      </c>
      <c r="G30" s="3">
        <v>0</v>
      </c>
      <c r="H30" s="3">
        <v>0</v>
      </c>
      <c r="I30" s="3">
        <v>0</v>
      </c>
      <c r="J30" s="3">
        <v>0</v>
      </c>
      <c r="K30" s="3">
        <v>0</v>
      </c>
      <c r="L30" s="3">
        <v>0</v>
      </c>
      <c r="M30" s="3">
        <v>0</v>
      </c>
      <c r="N30" s="3">
        <v>0</v>
      </c>
      <c r="O30" s="3">
        <v>0</v>
      </c>
      <c r="P30" s="3">
        <v>0</v>
      </c>
      <c r="Q30" s="3">
        <v>0</v>
      </c>
      <c r="R30" s="3" t="s">
        <v>126</v>
      </c>
      <c r="S30" s="3" t="s">
        <v>126</v>
      </c>
      <c r="T30" s="3" t="s">
        <v>126</v>
      </c>
      <c r="U30" s="3" t="s">
        <v>126</v>
      </c>
      <c r="V30" s="3">
        <v>1.4</v>
      </c>
      <c r="W30" s="3">
        <v>1</v>
      </c>
      <c r="Y30" s="1"/>
      <c r="Z30" s="11" t="s">
        <v>231</v>
      </c>
      <c r="AA30" s="3" t="s">
        <v>126</v>
      </c>
      <c r="AB30" s="3" t="s">
        <v>126</v>
      </c>
      <c r="AC30" s="3" t="s">
        <v>126</v>
      </c>
      <c r="AD30" s="3" t="s">
        <v>126</v>
      </c>
      <c r="AE30" s="3" t="s">
        <v>126</v>
      </c>
      <c r="AF30" s="3" t="s">
        <v>126</v>
      </c>
      <c r="AG30" s="3">
        <v>4.9</v>
      </c>
      <c r="AH30" s="3" t="s">
        <v>126</v>
      </c>
      <c r="AI30" s="3" t="s">
        <v>126</v>
      </c>
      <c r="AJ30" s="3">
        <v>1.2</v>
      </c>
      <c r="AK30" s="3" t="s">
        <v>126</v>
      </c>
      <c r="AL30" s="3" t="s">
        <v>126</v>
      </c>
      <c r="AM30" s="3" t="s">
        <v>126</v>
      </c>
      <c r="AN30" s="3">
        <v>0.2</v>
      </c>
      <c r="AO30" s="3">
        <v>0.3</v>
      </c>
      <c r="AP30" s="3" t="s">
        <v>126</v>
      </c>
      <c r="AQ30" s="3" t="s">
        <v>126</v>
      </c>
      <c r="AR30" s="3" t="s">
        <v>126</v>
      </c>
      <c r="AS30" s="3" t="s">
        <v>126</v>
      </c>
      <c r="AT30" s="3">
        <v>0</v>
      </c>
      <c r="AU30" s="3">
        <v>0</v>
      </c>
      <c r="AW30" s="1"/>
      <c r="AX30" s="11" t="s">
        <v>231</v>
      </c>
      <c r="AY30" s="3" t="s">
        <v>126</v>
      </c>
      <c r="AZ30" s="3" t="s">
        <v>126</v>
      </c>
      <c r="BA30" s="3">
        <v>-0.2</v>
      </c>
      <c r="BB30" s="3" t="s">
        <v>126</v>
      </c>
      <c r="BC30" s="3" t="s">
        <v>126</v>
      </c>
      <c r="BD30" s="3" t="s">
        <v>126</v>
      </c>
      <c r="BE30" s="3">
        <v>1</v>
      </c>
      <c r="BF30" s="3">
        <v>1.2</v>
      </c>
      <c r="BG30" s="3" t="s">
        <v>126</v>
      </c>
      <c r="BH30" s="3" t="s">
        <v>126</v>
      </c>
      <c r="BI30" s="3" t="s">
        <v>126</v>
      </c>
      <c r="BJ30" s="3" t="s">
        <v>126</v>
      </c>
      <c r="BK30" s="3" t="s">
        <v>126</v>
      </c>
      <c r="BL30" s="3" t="s">
        <v>126</v>
      </c>
      <c r="BM30" s="3" t="s">
        <v>126</v>
      </c>
      <c r="BN30" s="3" t="s">
        <v>126</v>
      </c>
      <c r="BO30" s="3" t="s">
        <v>126</v>
      </c>
      <c r="BP30" s="3">
        <v>1.5</v>
      </c>
      <c r="BQ30" s="3">
        <v>1.5</v>
      </c>
      <c r="BR30" s="3">
        <v>1.8</v>
      </c>
      <c r="BS30" s="3">
        <v>0.7</v>
      </c>
      <c r="BU30" s="1"/>
      <c r="BV30" s="11" t="s">
        <v>231</v>
      </c>
      <c r="BW30" s="3">
        <v>0</v>
      </c>
      <c r="BX30" s="3">
        <v>0</v>
      </c>
      <c r="BY30" s="3">
        <v>0</v>
      </c>
      <c r="BZ30" s="3">
        <v>0</v>
      </c>
      <c r="CA30" s="3">
        <v>0</v>
      </c>
      <c r="CB30" s="3">
        <v>0</v>
      </c>
      <c r="CC30" s="3">
        <v>0</v>
      </c>
      <c r="CD30" s="3" t="s">
        <v>126</v>
      </c>
      <c r="CE30" s="3">
        <v>0</v>
      </c>
      <c r="CF30" s="3">
        <v>0</v>
      </c>
      <c r="CG30" s="3">
        <v>0</v>
      </c>
      <c r="CH30" s="3">
        <v>0</v>
      </c>
      <c r="CI30" s="3" t="s">
        <v>126</v>
      </c>
      <c r="CJ30" s="3">
        <v>0</v>
      </c>
      <c r="CK30" s="3">
        <v>0</v>
      </c>
      <c r="CL30" s="3">
        <v>0</v>
      </c>
      <c r="CM30" s="3">
        <v>0</v>
      </c>
      <c r="CN30" s="3">
        <v>0</v>
      </c>
      <c r="CO30" s="3">
        <v>0</v>
      </c>
      <c r="CP30" s="3">
        <v>0</v>
      </c>
      <c r="CQ30" s="3">
        <v>0</v>
      </c>
      <c r="CS30" s="1"/>
      <c r="CT30" s="11" t="s">
        <v>231</v>
      </c>
      <c r="CU30" s="3">
        <v>0</v>
      </c>
      <c r="CV30" s="3">
        <v>0</v>
      </c>
      <c r="CW30" s="3">
        <v>0</v>
      </c>
      <c r="CX30" s="3">
        <v>0</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231</v>
      </c>
      <c r="DS30" s="3">
        <v>0</v>
      </c>
      <c r="DT30" s="3">
        <v>0</v>
      </c>
      <c r="DU30" s="3">
        <v>0</v>
      </c>
      <c r="DV30" s="3">
        <v>0</v>
      </c>
      <c r="DW30" s="3">
        <v>0</v>
      </c>
      <c r="DX30" s="3">
        <v>0</v>
      </c>
      <c r="DY30" s="3">
        <v>0</v>
      </c>
      <c r="DZ30" s="3" t="s">
        <v>126</v>
      </c>
      <c r="EA30" s="3">
        <v>0</v>
      </c>
      <c r="EB30" s="3">
        <v>0</v>
      </c>
      <c r="EC30" s="3" t="s">
        <v>126</v>
      </c>
      <c r="ED30" s="3">
        <v>0</v>
      </c>
      <c r="EE30" s="3" t="s">
        <v>126</v>
      </c>
      <c r="EF30" s="3">
        <v>0</v>
      </c>
      <c r="EG30" s="3">
        <v>0</v>
      </c>
      <c r="EH30" s="3">
        <v>0</v>
      </c>
      <c r="EI30" s="3">
        <v>0</v>
      </c>
      <c r="EJ30" s="3">
        <v>0</v>
      </c>
      <c r="EK30" s="3">
        <v>0</v>
      </c>
      <c r="EL30" s="3">
        <v>0</v>
      </c>
      <c r="EM30" s="3">
        <v>0</v>
      </c>
      <c r="EO30" s="1"/>
      <c r="EP30" s="11" t="s">
        <v>231</v>
      </c>
      <c r="EQ30" s="3" t="s">
        <v>126</v>
      </c>
      <c r="ER30" s="3">
        <v>0</v>
      </c>
      <c r="ES30" s="3">
        <v>0</v>
      </c>
      <c r="ET30" s="3">
        <v>0</v>
      </c>
      <c r="EU30" s="3">
        <v>0</v>
      </c>
      <c r="EV30" s="3">
        <v>0</v>
      </c>
      <c r="EW30" s="3">
        <v>0</v>
      </c>
      <c r="EX30" s="3">
        <v>0</v>
      </c>
      <c r="EY30" s="3">
        <v>0</v>
      </c>
      <c r="EZ30" s="3">
        <v>0</v>
      </c>
      <c r="FA30" s="3">
        <v>0</v>
      </c>
      <c r="FB30" s="3">
        <v>0</v>
      </c>
      <c r="FC30" s="3">
        <v>0</v>
      </c>
      <c r="FD30" s="3" t="s">
        <v>126</v>
      </c>
      <c r="FE30" s="3">
        <v>0</v>
      </c>
      <c r="FF30" s="3">
        <v>0</v>
      </c>
      <c r="FG30" s="3">
        <v>0</v>
      </c>
      <c r="FH30" s="3">
        <v>0</v>
      </c>
      <c r="FI30" s="3">
        <v>0</v>
      </c>
      <c r="FJ30" s="3">
        <v>0</v>
      </c>
      <c r="FK30" s="3">
        <v>0</v>
      </c>
    </row>
    <row r="31" ht="14.5" spans="1:167">
      <c r="A31" s="1"/>
      <c r="B31" s="11" t="s">
        <v>232</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232</v>
      </c>
      <c r="AA31" s="3" t="s">
        <v>126</v>
      </c>
      <c r="AB31" s="3" t="s">
        <v>126</v>
      </c>
      <c r="AC31" s="3" t="s">
        <v>126</v>
      </c>
      <c r="AD31" s="3" t="s">
        <v>126</v>
      </c>
      <c r="AE31" s="3" t="s">
        <v>126</v>
      </c>
      <c r="AF31" s="3" t="s">
        <v>126</v>
      </c>
      <c r="AG31" s="3" t="s">
        <v>126</v>
      </c>
      <c r="AH31" s="3" t="s">
        <v>126</v>
      </c>
      <c r="AI31" s="3" t="s">
        <v>126</v>
      </c>
      <c r="AJ31" s="3" t="s">
        <v>126</v>
      </c>
      <c r="AK31" s="3" t="s">
        <v>126</v>
      </c>
      <c r="AL31" s="3" t="s">
        <v>126</v>
      </c>
      <c r="AM31" s="3" t="s">
        <v>126</v>
      </c>
      <c r="AN31" s="3" t="s">
        <v>126</v>
      </c>
      <c r="AO31" s="3" t="s">
        <v>126</v>
      </c>
      <c r="AP31" s="3">
        <v>1.9</v>
      </c>
      <c r="AQ31" s="3">
        <v>2.8</v>
      </c>
      <c r="AR31" s="3" t="s">
        <v>126</v>
      </c>
      <c r="AS31" s="3" t="s">
        <v>126</v>
      </c>
      <c r="AT31" s="3">
        <v>3</v>
      </c>
      <c r="AU31" s="3">
        <v>3.4</v>
      </c>
      <c r="AW31" s="1"/>
      <c r="AX31" s="11" t="s">
        <v>232</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232</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232</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232</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232</v>
      </c>
      <c r="EQ31" s="3">
        <v>0</v>
      </c>
      <c r="ER31" s="3">
        <v>0</v>
      </c>
      <c r="ES31" s="3">
        <v>0</v>
      </c>
      <c r="ET31" s="3">
        <v>0</v>
      </c>
      <c r="EU31" s="3">
        <v>0</v>
      </c>
      <c r="EV31" s="3" t="s">
        <v>126</v>
      </c>
      <c r="EW31" s="3" t="s">
        <v>126</v>
      </c>
      <c r="EX31" s="3" t="s">
        <v>126</v>
      </c>
      <c r="EY31" s="3" t="s">
        <v>126</v>
      </c>
      <c r="EZ31" s="3" t="s">
        <v>126</v>
      </c>
      <c r="FA31" s="3" t="s">
        <v>126</v>
      </c>
      <c r="FB31" s="3">
        <v>0</v>
      </c>
      <c r="FC31" s="3" t="s">
        <v>126</v>
      </c>
      <c r="FD31" s="3">
        <v>0</v>
      </c>
      <c r="FE31" s="3">
        <v>0</v>
      </c>
      <c r="FF31" s="3">
        <v>0</v>
      </c>
      <c r="FG31" s="3">
        <v>0</v>
      </c>
      <c r="FH31" s="3">
        <v>0</v>
      </c>
      <c r="FI31" s="3">
        <v>0</v>
      </c>
      <c r="FJ31" s="3">
        <v>0</v>
      </c>
      <c r="FK31" s="3">
        <v>0</v>
      </c>
    </row>
    <row r="32" ht="14.5" spans="1:167">
      <c r="A32" s="1"/>
      <c r="B32" s="11" t="s">
        <v>233</v>
      </c>
      <c r="C32" s="3">
        <v>0</v>
      </c>
      <c r="D32" s="3">
        <v>0</v>
      </c>
      <c r="E32" s="3">
        <v>0</v>
      </c>
      <c r="F32" s="3">
        <v>0</v>
      </c>
      <c r="G32" s="3">
        <v>0</v>
      </c>
      <c r="H32" s="3" t="s">
        <v>126</v>
      </c>
      <c r="I32" s="3">
        <v>1.1</v>
      </c>
      <c r="J32" s="3">
        <v>2</v>
      </c>
      <c r="K32" s="3">
        <v>4.4</v>
      </c>
      <c r="L32" s="3">
        <v>4.2</v>
      </c>
      <c r="M32" s="3">
        <v>7.3</v>
      </c>
      <c r="N32" s="3">
        <v>6.2</v>
      </c>
      <c r="O32" s="3">
        <v>7.7</v>
      </c>
      <c r="P32" s="3">
        <v>6.9</v>
      </c>
      <c r="Q32" s="3">
        <v>8.2</v>
      </c>
      <c r="R32" s="3">
        <v>4.1</v>
      </c>
      <c r="S32" s="3" t="s">
        <v>126</v>
      </c>
      <c r="T32" s="3" t="s">
        <v>126</v>
      </c>
      <c r="U32" s="3">
        <v>3.9</v>
      </c>
      <c r="V32" s="3">
        <v>3</v>
      </c>
      <c r="W32" s="3">
        <v>3.3</v>
      </c>
      <c r="Y32" s="1"/>
      <c r="Z32" s="11" t="s">
        <v>233</v>
      </c>
      <c r="AA32" s="3">
        <v>0</v>
      </c>
      <c r="AB32" s="3">
        <v>0</v>
      </c>
      <c r="AC32" s="3">
        <v>0</v>
      </c>
      <c r="AD32" s="3">
        <v>0</v>
      </c>
      <c r="AE32" s="3">
        <v>0</v>
      </c>
      <c r="AF32" s="3">
        <v>0.3</v>
      </c>
      <c r="AG32" s="3">
        <v>0.4</v>
      </c>
      <c r="AH32" s="3">
        <v>0.2</v>
      </c>
      <c r="AI32" s="3">
        <v>0.1</v>
      </c>
      <c r="AJ32" s="3">
        <v>0.1</v>
      </c>
      <c r="AK32" s="3">
        <v>0.1</v>
      </c>
      <c r="AL32" s="3">
        <v>0.1</v>
      </c>
      <c r="AM32" s="3" t="s">
        <v>126</v>
      </c>
      <c r="AN32" s="3" t="s">
        <v>126</v>
      </c>
      <c r="AO32" s="3">
        <v>0.1</v>
      </c>
      <c r="AP32" s="3">
        <v>0.1</v>
      </c>
      <c r="AQ32" s="3" t="s">
        <v>126</v>
      </c>
      <c r="AR32" s="3">
        <v>0.1</v>
      </c>
      <c r="AS32" s="3">
        <v>0.1</v>
      </c>
      <c r="AT32" s="3">
        <v>0.2</v>
      </c>
      <c r="AU32" s="3">
        <v>0.2</v>
      </c>
      <c r="AW32" s="1"/>
      <c r="AX32" s="11" t="s">
        <v>233</v>
      </c>
      <c r="AY32" s="3">
        <v>0</v>
      </c>
      <c r="AZ32" s="3">
        <v>0</v>
      </c>
      <c r="BA32" s="3">
        <v>0</v>
      </c>
      <c r="BB32" s="3">
        <v>0</v>
      </c>
      <c r="BC32" s="3">
        <v>0</v>
      </c>
      <c r="BD32" s="3">
        <v>0.1</v>
      </c>
      <c r="BE32" s="3">
        <v>0.1</v>
      </c>
      <c r="BF32" s="3">
        <v>0.1</v>
      </c>
      <c r="BG32" s="3">
        <v>0.1</v>
      </c>
      <c r="BH32" s="3">
        <v>0.1</v>
      </c>
      <c r="BI32" s="3" t="s">
        <v>126</v>
      </c>
      <c r="BJ32" s="3">
        <v>0.3</v>
      </c>
      <c r="BK32" s="3">
        <v>0.2</v>
      </c>
      <c r="BL32" s="3">
        <v>0.1</v>
      </c>
      <c r="BM32" s="3" t="s">
        <v>126</v>
      </c>
      <c r="BN32" s="3" t="s">
        <v>126</v>
      </c>
      <c r="BO32" s="3">
        <v>0.1</v>
      </c>
      <c r="BP32" s="3" t="s">
        <v>126</v>
      </c>
      <c r="BQ32" s="3">
        <v>0.2</v>
      </c>
      <c r="BR32" s="3">
        <v>0.2</v>
      </c>
      <c r="BS32" s="3">
        <v>0.2</v>
      </c>
      <c r="BU32" s="1"/>
      <c r="BV32" s="11" t="s">
        <v>233</v>
      </c>
      <c r="BW32" s="3">
        <v>0</v>
      </c>
      <c r="BX32" s="3">
        <v>0</v>
      </c>
      <c r="BY32" s="3">
        <v>0</v>
      </c>
      <c r="BZ32" s="3">
        <v>0</v>
      </c>
      <c r="CA32" s="3">
        <v>0</v>
      </c>
      <c r="CB32" s="3" t="s">
        <v>126</v>
      </c>
      <c r="CC32" s="3">
        <v>0</v>
      </c>
      <c r="CD32" s="3">
        <v>0</v>
      </c>
      <c r="CE32" s="3">
        <v>0.1</v>
      </c>
      <c r="CF32" s="3">
        <v>0.1</v>
      </c>
      <c r="CG32" s="3">
        <v>0.2</v>
      </c>
      <c r="CH32" s="3">
        <v>0.2</v>
      </c>
      <c r="CI32" s="3">
        <v>0</v>
      </c>
      <c r="CJ32" s="3">
        <v>0</v>
      </c>
      <c r="CK32" s="3">
        <v>0</v>
      </c>
      <c r="CL32" s="3">
        <v>0</v>
      </c>
      <c r="CM32" s="3">
        <v>0</v>
      </c>
      <c r="CN32" s="3">
        <v>0</v>
      </c>
      <c r="CO32" s="3">
        <v>0</v>
      </c>
      <c r="CP32" s="3">
        <v>0</v>
      </c>
      <c r="CQ32" s="3">
        <v>0</v>
      </c>
      <c r="CS32" s="1"/>
      <c r="CT32" s="11" t="s">
        <v>233</v>
      </c>
      <c r="CU32" s="3">
        <v>0</v>
      </c>
      <c r="CV32" s="3">
        <v>0</v>
      </c>
      <c r="CW32" s="3">
        <v>0</v>
      </c>
      <c r="CX32" s="3">
        <v>0</v>
      </c>
      <c r="CY32" s="3">
        <v>0</v>
      </c>
      <c r="CZ32" s="3">
        <v>0</v>
      </c>
      <c r="DA32" s="3">
        <v>0</v>
      </c>
      <c r="DB32" s="3">
        <v>0</v>
      </c>
      <c r="DC32" s="3">
        <v>0</v>
      </c>
      <c r="DD32" s="3">
        <v>0</v>
      </c>
      <c r="DE32" s="3">
        <v>0</v>
      </c>
      <c r="DF32" s="3">
        <v>0</v>
      </c>
      <c r="DG32" s="3">
        <v>0</v>
      </c>
      <c r="DH32" s="3">
        <v>0</v>
      </c>
      <c r="DI32" s="3">
        <v>0</v>
      </c>
      <c r="DJ32" s="3" t="s">
        <v>126</v>
      </c>
      <c r="DK32" s="3">
        <v>0</v>
      </c>
      <c r="DL32" s="3" t="s">
        <v>126</v>
      </c>
      <c r="DM32" s="3">
        <v>0</v>
      </c>
      <c r="DN32" s="3">
        <v>0</v>
      </c>
      <c r="DO32" s="3">
        <v>0</v>
      </c>
      <c r="DQ32" s="1"/>
      <c r="DR32" s="11" t="s">
        <v>233</v>
      </c>
      <c r="DS32" s="3">
        <v>0</v>
      </c>
      <c r="DT32" s="3">
        <v>0</v>
      </c>
      <c r="DU32" s="3">
        <v>0</v>
      </c>
      <c r="DV32" s="3">
        <v>0</v>
      </c>
      <c r="DW32" s="3">
        <v>0</v>
      </c>
      <c r="DX32" s="3">
        <v>0</v>
      </c>
      <c r="DY32" s="3">
        <v>0</v>
      </c>
      <c r="DZ32" s="3">
        <v>0</v>
      </c>
      <c r="EA32" s="3">
        <v>0</v>
      </c>
      <c r="EB32" s="3">
        <v>0</v>
      </c>
      <c r="EC32" s="3">
        <v>0</v>
      </c>
      <c r="ED32" s="3">
        <v>0</v>
      </c>
      <c r="EE32" s="3">
        <v>0</v>
      </c>
      <c r="EF32" s="3">
        <v>0</v>
      </c>
      <c r="EG32" s="3">
        <v>0</v>
      </c>
      <c r="EH32" s="3">
        <v>0</v>
      </c>
      <c r="EI32" s="3">
        <v>0</v>
      </c>
      <c r="EJ32" s="3">
        <v>0</v>
      </c>
      <c r="EK32" s="3">
        <v>0</v>
      </c>
      <c r="EL32" s="3">
        <v>0</v>
      </c>
      <c r="EM32" s="3">
        <v>0</v>
      </c>
      <c r="EO32" s="1"/>
      <c r="EP32" s="11" t="s">
        <v>233</v>
      </c>
      <c r="EQ32" s="3">
        <v>0</v>
      </c>
      <c r="ER32" s="3">
        <v>0</v>
      </c>
      <c r="ES32" s="3">
        <v>0</v>
      </c>
      <c r="ET32" s="3">
        <v>0</v>
      </c>
      <c r="EU32" s="3">
        <v>0</v>
      </c>
      <c r="EV32" s="3">
        <v>0</v>
      </c>
      <c r="EW32" s="3">
        <v>0.1</v>
      </c>
      <c r="EX32" s="3">
        <v>0.1</v>
      </c>
      <c r="EY32" s="3">
        <v>0.1</v>
      </c>
      <c r="EZ32" s="3">
        <v>0.1</v>
      </c>
      <c r="FA32" s="3">
        <v>0.1</v>
      </c>
      <c r="FB32" s="3">
        <v>0.1</v>
      </c>
      <c r="FC32" s="3">
        <v>0.2</v>
      </c>
      <c r="FD32" s="3">
        <v>0.6</v>
      </c>
      <c r="FE32" s="3">
        <v>0.2</v>
      </c>
      <c r="FF32" s="3">
        <v>0.2</v>
      </c>
      <c r="FG32" s="3">
        <v>0.2</v>
      </c>
      <c r="FH32" s="3">
        <v>0.1</v>
      </c>
      <c r="FI32" s="3">
        <v>0.1</v>
      </c>
      <c r="FJ32" s="3">
        <v>0</v>
      </c>
      <c r="FK32" s="3">
        <v>0.1</v>
      </c>
    </row>
    <row r="33" ht="14.5" spans="1:167">
      <c r="A33" s="1"/>
      <c r="B33" s="11" t="s">
        <v>234</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234</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234</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234</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234</v>
      </c>
      <c r="CU33" s="3">
        <v>0</v>
      </c>
      <c r="CV33" s="3">
        <v>0</v>
      </c>
      <c r="CW33" s="3">
        <v>0</v>
      </c>
      <c r="CX33" s="3">
        <v>0</v>
      </c>
      <c r="CY33" s="3">
        <v>0</v>
      </c>
      <c r="CZ33" s="3">
        <v>0</v>
      </c>
      <c r="DA33" s="3">
        <v>0</v>
      </c>
      <c r="DB33" s="3">
        <v>0</v>
      </c>
      <c r="DC33" s="3">
        <v>0</v>
      </c>
      <c r="DD33" s="3">
        <v>0</v>
      </c>
      <c r="DE33" s="3" t="s">
        <v>126</v>
      </c>
      <c r="DF33" s="3">
        <v>0</v>
      </c>
      <c r="DG33" s="3">
        <v>0</v>
      </c>
      <c r="DH33" s="3">
        <v>0</v>
      </c>
      <c r="DI33" s="3">
        <v>0</v>
      </c>
      <c r="DJ33" s="3">
        <v>0</v>
      </c>
      <c r="DK33" s="3">
        <v>0</v>
      </c>
      <c r="DL33" s="3">
        <v>0</v>
      </c>
      <c r="DM33" s="3">
        <v>0</v>
      </c>
      <c r="DN33" s="3">
        <v>0</v>
      </c>
      <c r="DO33" s="3">
        <v>0</v>
      </c>
      <c r="DQ33" s="1"/>
      <c r="DR33" s="11" t="s">
        <v>234</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234</v>
      </c>
      <c r="EQ33" s="3">
        <v>0</v>
      </c>
      <c r="ER33" s="3">
        <v>0</v>
      </c>
      <c r="ES33" s="3">
        <v>0</v>
      </c>
      <c r="ET33" s="3">
        <v>0</v>
      </c>
      <c r="EU33" s="3">
        <v>0</v>
      </c>
      <c r="EV33" s="3" t="s">
        <v>126</v>
      </c>
      <c r="EW33" s="3" t="s">
        <v>126</v>
      </c>
      <c r="EX33" s="3" t="s">
        <v>126</v>
      </c>
      <c r="EY33" s="3" t="s">
        <v>126</v>
      </c>
      <c r="EZ33" s="3" t="s">
        <v>126</v>
      </c>
      <c r="FA33" s="3" t="s">
        <v>126</v>
      </c>
      <c r="FB33" s="3" t="s">
        <v>126</v>
      </c>
      <c r="FC33" s="3" t="s">
        <v>126</v>
      </c>
      <c r="FD33" s="3">
        <v>0</v>
      </c>
      <c r="FE33" s="3">
        <v>0</v>
      </c>
      <c r="FF33" s="3">
        <v>0</v>
      </c>
      <c r="FG33" s="3">
        <v>0</v>
      </c>
      <c r="FH33" s="3">
        <v>0</v>
      </c>
      <c r="FI33" s="3">
        <v>0</v>
      </c>
      <c r="FJ33" s="3">
        <v>0</v>
      </c>
      <c r="FK33" s="3">
        <v>0</v>
      </c>
    </row>
    <row r="34" ht="14.5" spans="1:167">
      <c r="A34" s="1"/>
      <c r="B34" s="11" t="s">
        <v>235</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235</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235</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235</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235</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235</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235</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236</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236</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236</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236</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236</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236</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236</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237</v>
      </c>
      <c r="C36" s="3">
        <v>0</v>
      </c>
      <c r="D36" s="3">
        <v>0</v>
      </c>
      <c r="E36" s="3">
        <v>0</v>
      </c>
      <c r="F36" s="3">
        <v>0</v>
      </c>
      <c r="G36" s="3" t="s">
        <v>126</v>
      </c>
      <c r="H36" s="3" t="s">
        <v>126</v>
      </c>
      <c r="I36" s="3" t="s">
        <v>126</v>
      </c>
      <c r="J36" s="3" t="s">
        <v>126</v>
      </c>
      <c r="K36" s="3" t="s">
        <v>126</v>
      </c>
      <c r="L36" s="3" t="s">
        <v>126</v>
      </c>
      <c r="M36" s="3">
        <v>0</v>
      </c>
      <c r="N36" s="3">
        <v>0</v>
      </c>
      <c r="O36" s="3">
        <v>0</v>
      </c>
      <c r="P36" s="3">
        <v>24.2</v>
      </c>
      <c r="Q36" s="3">
        <v>0</v>
      </c>
      <c r="R36" s="3">
        <v>0</v>
      </c>
      <c r="S36" s="3">
        <v>0</v>
      </c>
      <c r="T36" s="3">
        <v>0</v>
      </c>
      <c r="U36" s="3">
        <v>0</v>
      </c>
      <c r="V36" s="3">
        <v>0</v>
      </c>
      <c r="W36" s="3">
        <v>0</v>
      </c>
      <c r="Y36" s="1"/>
      <c r="Z36" s="11" t="s">
        <v>237</v>
      </c>
      <c r="AA36" s="3">
        <v>1.5</v>
      </c>
      <c r="AB36" s="3">
        <v>1.6</v>
      </c>
      <c r="AC36" s="3">
        <v>1.5</v>
      </c>
      <c r="AD36" s="3">
        <v>1.1</v>
      </c>
      <c r="AE36" s="3">
        <v>0.6</v>
      </c>
      <c r="AF36" s="3">
        <v>1.2</v>
      </c>
      <c r="AG36" s="3">
        <v>2.1</v>
      </c>
      <c r="AH36" s="3">
        <v>1.4</v>
      </c>
      <c r="AI36" s="3">
        <v>1.4</v>
      </c>
      <c r="AJ36" s="3">
        <v>7.9</v>
      </c>
      <c r="AK36" s="3" t="s">
        <v>126</v>
      </c>
      <c r="AL36" s="3" t="s">
        <v>126</v>
      </c>
      <c r="AM36" s="3" t="s">
        <v>126</v>
      </c>
      <c r="AN36" s="3" t="s">
        <v>126</v>
      </c>
      <c r="AO36" s="3" t="s">
        <v>126</v>
      </c>
      <c r="AP36" s="3" t="s">
        <v>126</v>
      </c>
      <c r="AQ36" s="3" t="s">
        <v>126</v>
      </c>
      <c r="AR36" s="3">
        <v>1.1</v>
      </c>
      <c r="AS36" s="3">
        <v>4.8</v>
      </c>
      <c r="AT36" s="3">
        <v>4.5</v>
      </c>
      <c r="AU36" s="3">
        <v>4.4</v>
      </c>
      <c r="AW36" s="1"/>
      <c r="AX36" s="11" t="s">
        <v>237</v>
      </c>
      <c r="AY36" s="3">
        <v>6.3</v>
      </c>
      <c r="AZ36" s="3">
        <v>8.8</v>
      </c>
      <c r="BA36" s="3">
        <v>10.3</v>
      </c>
      <c r="BB36" s="3">
        <v>16.2</v>
      </c>
      <c r="BC36" s="3">
        <v>10</v>
      </c>
      <c r="BD36" s="3">
        <v>10.6</v>
      </c>
      <c r="BE36" s="3">
        <v>7.5</v>
      </c>
      <c r="BF36" s="3">
        <v>7.4</v>
      </c>
      <c r="BG36" s="3">
        <v>6.4</v>
      </c>
      <c r="BH36" s="3">
        <v>7.1</v>
      </c>
      <c r="BI36" s="3" t="s">
        <v>126</v>
      </c>
      <c r="BJ36" s="3" t="s">
        <v>126</v>
      </c>
      <c r="BK36" s="3" t="s">
        <v>126</v>
      </c>
      <c r="BL36" s="3" t="s">
        <v>126</v>
      </c>
      <c r="BM36" s="3" t="s">
        <v>126</v>
      </c>
      <c r="BN36" s="3" t="s">
        <v>126</v>
      </c>
      <c r="BO36" s="3">
        <v>4.6</v>
      </c>
      <c r="BP36" s="3" t="s">
        <v>126</v>
      </c>
      <c r="BQ36" s="3">
        <v>7.6</v>
      </c>
      <c r="BR36" s="3">
        <v>3.1</v>
      </c>
      <c r="BS36" s="3">
        <v>3</v>
      </c>
      <c r="BU36" s="1"/>
      <c r="BV36" s="11" t="s">
        <v>237</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237</v>
      </c>
      <c r="CU36" s="3">
        <v>0</v>
      </c>
      <c r="CV36" s="3">
        <v>0</v>
      </c>
      <c r="CW36" s="3">
        <v>0</v>
      </c>
      <c r="CX36" s="3">
        <v>0</v>
      </c>
      <c r="CY36" s="3">
        <v>0</v>
      </c>
      <c r="CZ36" s="3">
        <v>0</v>
      </c>
      <c r="DA36" s="3">
        <v>0</v>
      </c>
      <c r="DB36" s="3">
        <v>0</v>
      </c>
      <c r="DC36" s="3">
        <v>0</v>
      </c>
      <c r="DD36" s="3">
        <v>0</v>
      </c>
      <c r="DE36" s="3">
        <v>0</v>
      </c>
      <c r="DF36" s="3">
        <v>0</v>
      </c>
      <c r="DG36" s="3" t="s">
        <v>126</v>
      </c>
      <c r="DH36" s="3" t="s">
        <v>126</v>
      </c>
      <c r="DI36" s="3" t="s">
        <v>126</v>
      </c>
      <c r="DJ36" s="3" t="s">
        <v>126</v>
      </c>
      <c r="DK36" s="3" t="s">
        <v>126</v>
      </c>
      <c r="DL36" s="3" t="s">
        <v>126</v>
      </c>
      <c r="DM36" s="3">
        <v>0.3</v>
      </c>
      <c r="DN36" s="3">
        <v>0.2</v>
      </c>
      <c r="DO36" s="3">
        <v>0.3</v>
      </c>
      <c r="DQ36" s="1"/>
      <c r="DR36" s="11" t="s">
        <v>237</v>
      </c>
      <c r="DS36" s="3">
        <v>1.1</v>
      </c>
      <c r="DT36" s="3">
        <v>3.3</v>
      </c>
      <c r="DU36" s="3">
        <v>3.4</v>
      </c>
      <c r="DV36" s="3">
        <v>3.6</v>
      </c>
      <c r="DW36" s="3">
        <v>3.3</v>
      </c>
      <c r="DX36" s="3">
        <v>3.3</v>
      </c>
      <c r="DY36" s="3">
        <v>3.5</v>
      </c>
      <c r="DZ36" s="3">
        <v>3.6</v>
      </c>
      <c r="EA36" s="3">
        <v>3.6</v>
      </c>
      <c r="EB36" s="3">
        <v>3.9</v>
      </c>
      <c r="EC36" s="3" t="s">
        <v>126</v>
      </c>
      <c r="ED36" s="3">
        <v>3.9</v>
      </c>
      <c r="EE36" s="3">
        <v>4.1</v>
      </c>
      <c r="EF36" s="3" t="s">
        <v>126</v>
      </c>
      <c r="EG36" s="3">
        <v>6.6</v>
      </c>
      <c r="EH36" s="3" t="s">
        <v>126</v>
      </c>
      <c r="EI36" s="3">
        <v>5.9</v>
      </c>
      <c r="EJ36" s="3">
        <v>5.9</v>
      </c>
      <c r="EK36" s="3">
        <v>6.6</v>
      </c>
      <c r="EL36" s="3">
        <v>6</v>
      </c>
      <c r="EM36" s="3">
        <v>6</v>
      </c>
      <c r="EO36" s="1"/>
      <c r="EP36" s="11" t="s">
        <v>237</v>
      </c>
      <c r="EQ36" s="3">
        <v>0</v>
      </c>
      <c r="ER36" s="3">
        <v>0</v>
      </c>
      <c r="ES36" s="3">
        <v>0</v>
      </c>
      <c r="ET36" s="3">
        <v>0</v>
      </c>
      <c r="EU36" s="3">
        <v>0</v>
      </c>
      <c r="EV36" s="3">
        <v>0</v>
      </c>
      <c r="EW36" s="3">
        <v>0</v>
      </c>
      <c r="EX36" s="3">
        <v>0</v>
      </c>
      <c r="EY36" s="3">
        <v>0</v>
      </c>
      <c r="EZ36" s="3" t="s">
        <v>126</v>
      </c>
      <c r="FA36" s="3" t="s">
        <v>126</v>
      </c>
      <c r="FB36" s="3" t="s">
        <v>126</v>
      </c>
      <c r="FC36" s="3" t="s">
        <v>126</v>
      </c>
      <c r="FD36" s="3" t="s">
        <v>126</v>
      </c>
      <c r="FE36" s="3" t="s">
        <v>126</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286</v>
      </c>
      <c r="C38" s="5">
        <v>0</v>
      </c>
      <c r="D38" s="5">
        <v>0</v>
      </c>
      <c r="E38" s="5">
        <v>0</v>
      </c>
      <c r="F38" s="5">
        <v>0</v>
      </c>
      <c r="G38" s="5">
        <v>0</v>
      </c>
      <c r="H38" s="5">
        <v>0</v>
      </c>
      <c r="I38" s="5">
        <v>0</v>
      </c>
      <c r="J38" s="5">
        <v>0</v>
      </c>
      <c r="K38" s="5">
        <v>0</v>
      </c>
      <c r="L38" s="5">
        <v>0</v>
      </c>
      <c r="M38" s="5">
        <v>0</v>
      </c>
      <c r="N38" s="5">
        <v>0</v>
      </c>
      <c r="O38" s="5">
        <v>0</v>
      </c>
      <c r="P38" s="5">
        <v>0</v>
      </c>
      <c r="Q38" s="5">
        <v>0</v>
      </c>
      <c r="R38" s="5">
        <v>0</v>
      </c>
      <c r="S38" s="5">
        <v>0</v>
      </c>
      <c r="T38" s="5">
        <v>0</v>
      </c>
      <c r="U38" s="5">
        <v>0</v>
      </c>
      <c r="V38" s="5">
        <v>0</v>
      </c>
      <c r="W38" s="5">
        <v>0</v>
      </c>
      <c r="Y38" s="8"/>
      <c r="Z38" s="12" t="s">
        <v>286</v>
      </c>
      <c r="AA38" s="5">
        <v>0.4</v>
      </c>
      <c r="AB38" s="5">
        <v>0.4</v>
      </c>
      <c r="AC38" s="5">
        <v>0.5</v>
      </c>
      <c r="AD38" s="5">
        <v>0.6</v>
      </c>
      <c r="AE38" s="5">
        <v>0.5</v>
      </c>
      <c r="AF38" s="5">
        <v>0.5</v>
      </c>
      <c r="AG38" s="5">
        <v>0.7</v>
      </c>
      <c r="AH38" s="5">
        <v>0.8</v>
      </c>
      <c r="AI38" s="5">
        <v>0.8</v>
      </c>
      <c r="AJ38" s="5">
        <v>0.8</v>
      </c>
      <c r="AK38" s="5">
        <v>0.7</v>
      </c>
      <c r="AL38" s="5">
        <v>0.8</v>
      </c>
      <c r="AM38" s="5">
        <v>0.8</v>
      </c>
      <c r="AN38" s="5">
        <v>0.7</v>
      </c>
      <c r="AO38" s="5">
        <v>1.4</v>
      </c>
      <c r="AP38" s="5">
        <v>1.4</v>
      </c>
      <c r="AQ38" s="5">
        <v>0.6</v>
      </c>
      <c r="AR38" s="5">
        <v>0.7</v>
      </c>
      <c r="AS38" s="5">
        <v>0.8</v>
      </c>
      <c r="AT38" s="5">
        <v>0.8</v>
      </c>
      <c r="AU38" s="5">
        <v>0.8</v>
      </c>
      <c r="AW38" s="8"/>
      <c r="AX38" s="12" t="s">
        <v>286</v>
      </c>
      <c r="AY38" s="5">
        <v>2.3</v>
      </c>
      <c r="AZ38" s="5">
        <v>2.1</v>
      </c>
      <c r="BA38" s="5">
        <v>1.7</v>
      </c>
      <c r="BB38" s="5">
        <v>0.8</v>
      </c>
      <c r="BC38" s="5">
        <v>1.7</v>
      </c>
      <c r="BD38" s="5">
        <v>1.1</v>
      </c>
      <c r="BE38" s="5">
        <v>1.6</v>
      </c>
      <c r="BF38" s="5">
        <v>1.6</v>
      </c>
      <c r="BG38" s="5">
        <v>1.6</v>
      </c>
      <c r="BH38" s="5">
        <v>1.4</v>
      </c>
      <c r="BI38" s="5">
        <v>1.6</v>
      </c>
      <c r="BJ38" s="5">
        <v>1.5</v>
      </c>
      <c r="BK38" s="5">
        <v>1.6</v>
      </c>
      <c r="BL38" s="5">
        <v>2.1</v>
      </c>
      <c r="BM38" s="5">
        <v>2.7</v>
      </c>
      <c r="BN38" s="5">
        <v>2.7</v>
      </c>
      <c r="BO38" s="5">
        <v>2.6</v>
      </c>
      <c r="BP38" s="5">
        <v>2.4</v>
      </c>
      <c r="BQ38" s="5">
        <v>2</v>
      </c>
      <c r="BR38" s="5">
        <v>2.1</v>
      </c>
      <c r="BS38" s="5">
        <v>2.1</v>
      </c>
      <c r="BU38" s="8"/>
      <c r="BV38" s="12" t="s">
        <v>286</v>
      </c>
      <c r="BW38" s="5">
        <v>0.4</v>
      </c>
      <c r="BX38" s="5">
        <v>0.4</v>
      </c>
      <c r="BY38" s="5">
        <v>0.5</v>
      </c>
      <c r="BZ38" s="5">
        <v>0.4</v>
      </c>
      <c r="CA38" s="5">
        <v>0.5</v>
      </c>
      <c r="CB38" s="5">
        <v>0.5</v>
      </c>
      <c r="CC38" s="5">
        <v>0.4</v>
      </c>
      <c r="CD38" s="5">
        <v>0.4</v>
      </c>
      <c r="CE38" s="5">
        <v>0.5</v>
      </c>
      <c r="CF38" s="5">
        <v>0.5</v>
      </c>
      <c r="CG38" s="5">
        <v>0.5</v>
      </c>
      <c r="CH38" s="5">
        <v>0.5</v>
      </c>
      <c r="CI38" s="5">
        <v>0.5</v>
      </c>
      <c r="CJ38" s="5">
        <v>0.5</v>
      </c>
      <c r="CK38" s="5">
        <v>0.5</v>
      </c>
      <c r="CL38" s="5">
        <v>0.5</v>
      </c>
      <c r="CM38" s="5">
        <v>0.6</v>
      </c>
      <c r="CN38" s="5">
        <v>0.5</v>
      </c>
      <c r="CO38" s="5">
        <v>0.5</v>
      </c>
      <c r="CP38" s="5">
        <v>0.5</v>
      </c>
      <c r="CQ38" s="5">
        <v>0.4</v>
      </c>
      <c r="CS38" s="8"/>
      <c r="CT38" s="12" t="s">
        <v>286</v>
      </c>
      <c r="CU38" s="5">
        <v>0</v>
      </c>
      <c r="CV38" s="5">
        <v>0</v>
      </c>
      <c r="CW38" s="5">
        <v>0</v>
      </c>
      <c r="CX38" s="5">
        <v>0</v>
      </c>
      <c r="CY38" s="5">
        <v>0</v>
      </c>
      <c r="CZ38" s="5">
        <v>0</v>
      </c>
      <c r="DA38" s="5">
        <v>0.1</v>
      </c>
      <c r="DB38" s="5">
        <v>0</v>
      </c>
      <c r="DC38" s="5">
        <v>0</v>
      </c>
      <c r="DD38" s="5">
        <v>0</v>
      </c>
      <c r="DE38" s="5">
        <v>0.1</v>
      </c>
      <c r="DF38" s="5">
        <v>0.1</v>
      </c>
      <c r="DG38" s="5">
        <v>0.2</v>
      </c>
      <c r="DH38" s="5">
        <v>0.2</v>
      </c>
      <c r="DI38" s="5">
        <v>0.2</v>
      </c>
      <c r="DJ38" s="5">
        <v>0.3</v>
      </c>
      <c r="DK38" s="5">
        <v>0.3</v>
      </c>
      <c r="DL38" s="5">
        <v>0.3</v>
      </c>
      <c r="DM38" s="5">
        <v>0.7</v>
      </c>
      <c r="DN38" s="5">
        <v>0.6</v>
      </c>
      <c r="DO38" s="5">
        <v>0.6</v>
      </c>
      <c r="DQ38" s="8"/>
      <c r="DR38" s="12" t="s">
        <v>286</v>
      </c>
      <c r="DS38" s="5">
        <v>5.6</v>
      </c>
      <c r="DT38" s="5">
        <v>4.5</v>
      </c>
      <c r="DU38" s="5">
        <v>4.5</v>
      </c>
      <c r="DV38" s="5">
        <v>4.7</v>
      </c>
      <c r="DW38" s="5">
        <v>5.1</v>
      </c>
      <c r="DX38" s="5">
        <v>5.1</v>
      </c>
      <c r="DY38" s="5">
        <v>5</v>
      </c>
      <c r="DZ38" s="5">
        <v>4.9</v>
      </c>
      <c r="EA38" s="5">
        <v>4.9</v>
      </c>
      <c r="EB38" s="5">
        <v>5</v>
      </c>
      <c r="EC38" s="5">
        <v>5.8</v>
      </c>
      <c r="ED38" s="5">
        <v>6.6</v>
      </c>
      <c r="EE38" s="5">
        <v>6.7</v>
      </c>
      <c r="EF38" s="5">
        <v>7</v>
      </c>
      <c r="EG38" s="5">
        <v>5.7</v>
      </c>
      <c r="EH38" s="5">
        <v>4.9</v>
      </c>
      <c r="EI38" s="5">
        <v>4.9</v>
      </c>
      <c r="EJ38" s="5">
        <v>4.7</v>
      </c>
      <c r="EK38" s="5">
        <v>4.1</v>
      </c>
      <c r="EL38" s="5">
        <v>4.3</v>
      </c>
      <c r="EM38" s="5">
        <v>4.1</v>
      </c>
      <c r="EO38" s="8"/>
      <c r="EP38" s="12" t="s">
        <v>286</v>
      </c>
      <c r="EQ38" s="5">
        <v>0.4</v>
      </c>
      <c r="ER38" s="5">
        <v>0.2</v>
      </c>
      <c r="ES38" s="5">
        <v>0.2</v>
      </c>
      <c r="ET38" s="5">
        <v>0.2</v>
      </c>
      <c r="EU38" s="5">
        <v>0.2</v>
      </c>
      <c r="EV38" s="5">
        <v>0.2</v>
      </c>
      <c r="EW38" s="5">
        <v>0.1</v>
      </c>
      <c r="EX38" s="5">
        <v>0.1</v>
      </c>
      <c r="EY38" s="5">
        <v>0.1</v>
      </c>
      <c r="EZ38" s="5">
        <v>0.1</v>
      </c>
      <c r="FA38" s="5">
        <v>0.1</v>
      </c>
      <c r="FB38" s="5">
        <v>0.1</v>
      </c>
      <c r="FC38" s="5">
        <v>0.1</v>
      </c>
      <c r="FD38" s="5">
        <v>0</v>
      </c>
      <c r="FE38" s="5">
        <v>0</v>
      </c>
      <c r="FF38" s="5">
        <v>0.1</v>
      </c>
      <c r="FG38" s="5">
        <v>0.1</v>
      </c>
      <c r="FH38" s="5">
        <v>0.1</v>
      </c>
      <c r="FI38" s="5">
        <v>0.1</v>
      </c>
      <c r="FJ38" s="5">
        <v>0.1</v>
      </c>
      <c r="FK38" s="5">
        <v>0.1</v>
      </c>
    </row>
    <row r="39" ht="16.5" spans="1:167">
      <c r="A39" s="1"/>
      <c r="B39" s="10" t="s">
        <v>240</v>
      </c>
      <c r="C39" s="3"/>
      <c r="D39" s="3"/>
      <c r="E39" s="3"/>
      <c r="F39" s="3"/>
      <c r="G39" s="3"/>
      <c r="H39" s="3"/>
      <c r="I39" s="3"/>
      <c r="J39" s="3"/>
      <c r="K39" s="3"/>
      <c r="L39" s="3"/>
      <c r="M39" s="3"/>
      <c r="N39" s="3"/>
      <c r="O39" s="3"/>
      <c r="P39" s="3"/>
      <c r="Q39" s="3"/>
      <c r="R39" s="3"/>
      <c r="S39" s="3"/>
      <c r="T39" s="3"/>
      <c r="U39" s="3"/>
      <c r="V39" s="3"/>
      <c r="W39" s="3"/>
      <c r="Y39" s="1"/>
      <c r="Z39" s="10" t="s">
        <v>240</v>
      </c>
      <c r="AA39" s="3"/>
      <c r="AB39" s="3"/>
      <c r="AC39" s="3"/>
      <c r="AD39" s="3"/>
      <c r="AE39" s="3"/>
      <c r="AF39" s="3"/>
      <c r="AG39" s="3"/>
      <c r="AH39" s="3"/>
      <c r="AI39" s="3"/>
      <c r="AJ39" s="3"/>
      <c r="AK39" s="3"/>
      <c r="AL39" s="3"/>
      <c r="AM39" s="3"/>
      <c r="AN39" s="3"/>
      <c r="AO39" s="3"/>
      <c r="AP39" s="3"/>
      <c r="AQ39" s="3"/>
      <c r="AR39" s="3"/>
      <c r="AS39" s="3"/>
      <c r="AT39" s="3"/>
      <c r="AU39" s="3"/>
      <c r="AW39" s="1"/>
      <c r="AX39" s="10" t="s">
        <v>240</v>
      </c>
      <c r="AY39" s="3"/>
      <c r="AZ39" s="3"/>
      <c r="BA39" s="3"/>
      <c r="BB39" s="3"/>
      <c r="BC39" s="3"/>
      <c r="BD39" s="3"/>
      <c r="BE39" s="3"/>
      <c r="BF39" s="3"/>
      <c r="BG39" s="3"/>
      <c r="BH39" s="3"/>
      <c r="BI39" s="3"/>
      <c r="BJ39" s="3"/>
      <c r="BK39" s="3"/>
      <c r="BL39" s="3"/>
      <c r="BM39" s="3"/>
      <c r="BN39" s="3"/>
      <c r="BO39" s="3"/>
      <c r="BP39" s="3"/>
      <c r="BQ39" s="3"/>
      <c r="BR39" s="3"/>
      <c r="BS39" s="3"/>
      <c r="BU39" s="1"/>
      <c r="BV39" s="10" t="s">
        <v>240</v>
      </c>
      <c r="BW39" s="3"/>
      <c r="BX39" s="3"/>
      <c r="BY39" s="3"/>
      <c r="BZ39" s="3"/>
      <c r="CA39" s="3"/>
      <c r="CB39" s="3"/>
      <c r="CC39" s="3"/>
      <c r="CD39" s="3"/>
      <c r="CE39" s="3"/>
      <c r="CF39" s="3"/>
      <c r="CG39" s="3"/>
      <c r="CH39" s="3"/>
      <c r="CI39" s="3"/>
      <c r="CJ39" s="3"/>
      <c r="CK39" s="3"/>
      <c r="CL39" s="3"/>
      <c r="CM39" s="3"/>
      <c r="CN39" s="3"/>
      <c r="CO39" s="3"/>
      <c r="CP39" s="3"/>
      <c r="CQ39" s="3"/>
      <c r="CS39" s="1"/>
      <c r="CT39" s="10" t="s">
        <v>240</v>
      </c>
      <c r="CU39" s="3"/>
      <c r="CV39" s="3"/>
      <c r="CW39" s="3"/>
      <c r="CX39" s="3"/>
      <c r="CY39" s="3"/>
      <c r="CZ39" s="3"/>
      <c r="DA39" s="3"/>
      <c r="DB39" s="3"/>
      <c r="DC39" s="3"/>
      <c r="DD39" s="3"/>
      <c r="DE39" s="3"/>
      <c r="DF39" s="3"/>
      <c r="DG39" s="3"/>
      <c r="DH39" s="3"/>
      <c r="DI39" s="3"/>
      <c r="DJ39" s="3"/>
      <c r="DK39" s="3"/>
      <c r="DL39" s="3"/>
      <c r="DM39" s="3"/>
      <c r="DN39" s="3"/>
      <c r="DO39" s="3"/>
      <c r="DQ39" s="1"/>
      <c r="DR39" s="10" t="s">
        <v>240</v>
      </c>
      <c r="DS39" s="3"/>
      <c r="DT39" s="3"/>
      <c r="DU39" s="3"/>
      <c r="DV39" s="3"/>
      <c r="DW39" s="3"/>
      <c r="DX39" s="3"/>
      <c r="DY39" s="3"/>
      <c r="DZ39" s="3"/>
      <c r="EA39" s="3"/>
      <c r="EB39" s="3"/>
      <c r="EC39" s="3"/>
      <c r="ED39" s="3"/>
      <c r="EE39" s="3"/>
      <c r="EF39" s="3"/>
      <c r="EG39" s="3"/>
      <c r="EH39" s="3"/>
      <c r="EI39" s="3"/>
      <c r="EJ39" s="3"/>
      <c r="EK39" s="3"/>
      <c r="EL39" s="3"/>
      <c r="EM39" s="3"/>
      <c r="EO39" s="1"/>
      <c r="EP39" s="10" t="s">
        <v>240</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228</v>
      </c>
      <c r="C40" s="13" t="s">
        <v>241</v>
      </c>
      <c r="D40" s="13" t="s">
        <v>241</v>
      </c>
      <c r="E40" s="13" t="s">
        <v>241</v>
      </c>
      <c r="F40" s="13" t="s">
        <v>241</v>
      </c>
      <c r="G40" s="13" t="s">
        <v>241</v>
      </c>
      <c r="H40" s="13" t="s">
        <v>241</v>
      </c>
      <c r="I40" s="13" t="s">
        <v>241</v>
      </c>
      <c r="J40" s="13" t="s">
        <v>241</v>
      </c>
      <c r="K40" s="13" t="s">
        <v>241</v>
      </c>
      <c r="L40" s="13" t="s">
        <v>241</v>
      </c>
      <c r="M40" s="13" t="s">
        <v>241</v>
      </c>
      <c r="N40" s="13" t="s">
        <v>241</v>
      </c>
      <c r="O40" s="13" t="s">
        <v>241</v>
      </c>
      <c r="P40" s="13" t="s">
        <v>241</v>
      </c>
      <c r="Q40" s="13" t="s">
        <v>241</v>
      </c>
      <c r="R40" s="13" t="s">
        <v>241</v>
      </c>
      <c r="S40" s="13" t="s">
        <v>241</v>
      </c>
      <c r="T40" s="13" t="s">
        <v>241</v>
      </c>
      <c r="U40" s="13" t="s">
        <v>241</v>
      </c>
      <c r="V40" s="13" t="s">
        <v>241</v>
      </c>
      <c r="W40" s="13" t="s">
        <v>241</v>
      </c>
      <c r="Y40" s="1"/>
      <c r="Z40" s="11" t="s">
        <v>228</v>
      </c>
      <c r="AA40" s="13" t="s">
        <v>241</v>
      </c>
      <c r="AB40" s="13" t="s">
        <v>241</v>
      </c>
      <c r="AC40" s="13" t="s">
        <v>241</v>
      </c>
      <c r="AD40" s="13" t="s">
        <v>241</v>
      </c>
      <c r="AE40" s="13" t="s">
        <v>241</v>
      </c>
      <c r="AF40" s="13" t="s">
        <v>241</v>
      </c>
      <c r="AG40" s="13" t="s">
        <v>241</v>
      </c>
      <c r="AH40" s="13" t="s">
        <v>241</v>
      </c>
      <c r="AI40" s="13" t="s">
        <v>241</v>
      </c>
      <c r="AJ40" s="13" t="s">
        <v>241</v>
      </c>
      <c r="AK40" s="13" t="s">
        <v>241</v>
      </c>
      <c r="AL40" s="13" t="s">
        <v>241</v>
      </c>
      <c r="AM40" s="13" t="s">
        <v>241</v>
      </c>
      <c r="AN40" s="13" t="s">
        <v>241</v>
      </c>
      <c r="AO40" s="13" t="s">
        <v>241</v>
      </c>
      <c r="AP40" s="13" t="s">
        <v>241</v>
      </c>
      <c r="AQ40" s="13" t="s">
        <v>241</v>
      </c>
      <c r="AR40" s="13" t="s">
        <v>241</v>
      </c>
      <c r="AS40" s="13" t="s">
        <v>241</v>
      </c>
      <c r="AT40" s="13" t="s">
        <v>241</v>
      </c>
      <c r="AU40" s="13" t="s">
        <v>241</v>
      </c>
      <c r="AW40" s="1"/>
      <c r="AX40" s="11" t="s">
        <v>228</v>
      </c>
      <c r="AY40" s="13" t="s">
        <v>241</v>
      </c>
      <c r="AZ40" s="13" t="s">
        <v>241</v>
      </c>
      <c r="BA40" s="13" t="s">
        <v>241</v>
      </c>
      <c r="BB40" s="13" t="s">
        <v>241</v>
      </c>
      <c r="BC40" s="13" t="s">
        <v>241</v>
      </c>
      <c r="BD40" s="13" t="s">
        <v>241</v>
      </c>
      <c r="BE40" s="13" t="s">
        <v>241</v>
      </c>
      <c r="BF40" s="13" t="s">
        <v>241</v>
      </c>
      <c r="BG40" s="13" t="s">
        <v>241</v>
      </c>
      <c r="BH40" s="13" t="s">
        <v>241</v>
      </c>
      <c r="BI40" s="13" t="s">
        <v>241</v>
      </c>
      <c r="BJ40" s="13" t="s">
        <v>241</v>
      </c>
      <c r="BK40" s="13" t="s">
        <v>241</v>
      </c>
      <c r="BL40" s="13" t="s">
        <v>241</v>
      </c>
      <c r="BM40" s="13" t="s">
        <v>241</v>
      </c>
      <c r="BN40" s="13" t="s">
        <v>241</v>
      </c>
      <c r="BO40" s="13" t="s">
        <v>241</v>
      </c>
      <c r="BP40" s="13" t="s">
        <v>241</v>
      </c>
      <c r="BQ40" s="13" t="s">
        <v>241</v>
      </c>
      <c r="BR40" s="13" t="s">
        <v>241</v>
      </c>
      <c r="BS40" s="13" t="s">
        <v>241</v>
      </c>
      <c r="BU40" s="1"/>
      <c r="BV40" s="11" t="s">
        <v>228</v>
      </c>
      <c r="BW40" s="13" t="s">
        <v>241</v>
      </c>
      <c r="BX40" s="13" t="s">
        <v>241</v>
      </c>
      <c r="BY40" s="13" t="s">
        <v>241</v>
      </c>
      <c r="BZ40" s="13" t="s">
        <v>241</v>
      </c>
      <c r="CA40" s="13" t="s">
        <v>241</v>
      </c>
      <c r="CB40" s="13" t="s">
        <v>241</v>
      </c>
      <c r="CC40" s="13" t="s">
        <v>241</v>
      </c>
      <c r="CD40" s="13" t="s">
        <v>241</v>
      </c>
      <c r="CE40" s="13" t="s">
        <v>241</v>
      </c>
      <c r="CF40" s="13" t="s">
        <v>241</v>
      </c>
      <c r="CG40" s="13" t="s">
        <v>241</v>
      </c>
      <c r="CH40" s="13" t="s">
        <v>241</v>
      </c>
      <c r="CI40" s="13" t="s">
        <v>241</v>
      </c>
      <c r="CJ40" s="13" t="s">
        <v>241</v>
      </c>
      <c r="CK40" s="13" t="s">
        <v>241</v>
      </c>
      <c r="CL40" s="13" t="s">
        <v>241</v>
      </c>
      <c r="CM40" s="13" t="s">
        <v>241</v>
      </c>
      <c r="CN40" s="13" t="s">
        <v>241</v>
      </c>
      <c r="CO40" s="13" t="s">
        <v>241</v>
      </c>
      <c r="CP40" s="13" t="s">
        <v>241</v>
      </c>
      <c r="CQ40" s="13" t="s">
        <v>241</v>
      </c>
      <c r="CS40" s="1"/>
      <c r="CT40" s="11" t="s">
        <v>228</v>
      </c>
      <c r="CU40" s="13" t="s">
        <v>241</v>
      </c>
      <c r="CV40" s="13" t="s">
        <v>241</v>
      </c>
      <c r="CW40" s="13" t="s">
        <v>241</v>
      </c>
      <c r="CX40" s="13" t="s">
        <v>241</v>
      </c>
      <c r="CY40" s="13" t="s">
        <v>241</v>
      </c>
      <c r="CZ40" s="13" t="s">
        <v>241</v>
      </c>
      <c r="DA40" s="13" t="s">
        <v>241</v>
      </c>
      <c r="DB40" s="13" t="s">
        <v>241</v>
      </c>
      <c r="DC40" s="13" t="s">
        <v>241</v>
      </c>
      <c r="DD40" s="13" t="s">
        <v>241</v>
      </c>
      <c r="DE40" s="13" t="s">
        <v>241</v>
      </c>
      <c r="DF40" s="13" t="s">
        <v>241</v>
      </c>
      <c r="DG40" s="13" t="s">
        <v>241</v>
      </c>
      <c r="DH40" s="13" t="s">
        <v>241</v>
      </c>
      <c r="DI40" s="13" t="s">
        <v>241</v>
      </c>
      <c r="DJ40" s="13" t="s">
        <v>241</v>
      </c>
      <c r="DK40" s="13" t="s">
        <v>241</v>
      </c>
      <c r="DL40" s="13" t="s">
        <v>241</v>
      </c>
      <c r="DM40" s="13" t="s">
        <v>241</v>
      </c>
      <c r="DN40" s="13" t="s">
        <v>241</v>
      </c>
      <c r="DO40" s="13" t="s">
        <v>241</v>
      </c>
      <c r="DQ40" s="1"/>
      <c r="DR40" s="11" t="s">
        <v>228</v>
      </c>
      <c r="DS40" s="13" t="s">
        <v>241</v>
      </c>
      <c r="DT40" s="13" t="s">
        <v>241</v>
      </c>
      <c r="DU40" s="13" t="s">
        <v>241</v>
      </c>
      <c r="DV40" s="13" t="s">
        <v>241</v>
      </c>
      <c r="DW40" s="13" t="s">
        <v>241</v>
      </c>
      <c r="DX40" s="13" t="s">
        <v>241</v>
      </c>
      <c r="DY40" s="13" t="s">
        <v>241</v>
      </c>
      <c r="DZ40" s="13" t="s">
        <v>241</v>
      </c>
      <c r="EA40" s="13" t="s">
        <v>241</v>
      </c>
      <c r="EB40" s="13" t="s">
        <v>241</v>
      </c>
      <c r="EC40" s="13" t="s">
        <v>241</v>
      </c>
      <c r="ED40" s="13" t="s">
        <v>241</v>
      </c>
      <c r="EE40" s="13" t="s">
        <v>241</v>
      </c>
      <c r="EF40" s="13" t="s">
        <v>241</v>
      </c>
      <c r="EG40" s="13" t="s">
        <v>241</v>
      </c>
      <c r="EH40" s="13" t="s">
        <v>241</v>
      </c>
      <c r="EI40" s="13" t="s">
        <v>241</v>
      </c>
      <c r="EJ40" s="13" t="s">
        <v>241</v>
      </c>
      <c r="EK40" s="13" t="s">
        <v>241</v>
      </c>
      <c r="EL40" s="13" t="s">
        <v>241</v>
      </c>
      <c r="EM40" s="13" t="s">
        <v>241</v>
      </c>
      <c r="EO40" s="1"/>
      <c r="EP40" s="11" t="s">
        <v>228</v>
      </c>
      <c r="EQ40" s="13" t="s">
        <v>241</v>
      </c>
      <c r="ER40" s="13" t="s">
        <v>241</v>
      </c>
      <c r="ES40" s="13" t="s">
        <v>241</v>
      </c>
      <c r="ET40" s="13" t="s">
        <v>241</v>
      </c>
      <c r="EU40" s="13" t="s">
        <v>241</v>
      </c>
      <c r="EV40" s="13" t="s">
        <v>241</v>
      </c>
      <c r="EW40" s="13" t="s">
        <v>241</v>
      </c>
      <c r="EX40" s="13" t="s">
        <v>241</v>
      </c>
      <c r="EY40" s="13" t="s">
        <v>241</v>
      </c>
      <c r="EZ40" s="13" t="s">
        <v>241</v>
      </c>
      <c r="FA40" s="13" t="s">
        <v>241</v>
      </c>
      <c r="FB40" s="13" t="s">
        <v>241</v>
      </c>
      <c r="FC40" s="13" t="s">
        <v>241</v>
      </c>
      <c r="FD40" s="13" t="s">
        <v>241</v>
      </c>
      <c r="FE40" s="13" t="s">
        <v>241</v>
      </c>
      <c r="FF40" s="13" t="s">
        <v>241</v>
      </c>
      <c r="FG40" s="13" t="s">
        <v>241</v>
      </c>
      <c r="FH40" s="13" t="s">
        <v>241</v>
      </c>
      <c r="FI40" s="13" t="s">
        <v>241</v>
      </c>
      <c r="FJ40" s="13" t="s">
        <v>241</v>
      </c>
      <c r="FK40" s="13" t="s">
        <v>241</v>
      </c>
    </row>
    <row r="41" ht="14.5" spans="1:170">
      <c r="A41" s="1"/>
      <c r="B41" s="11" t="s">
        <v>229</v>
      </c>
      <c r="C41" s="3">
        <v>0</v>
      </c>
      <c r="D41" s="3">
        <v>0</v>
      </c>
      <c r="E41" s="3">
        <v>0</v>
      </c>
      <c r="F41" s="3">
        <v>0</v>
      </c>
      <c r="G41" s="3">
        <v>0</v>
      </c>
      <c r="H41" s="3">
        <v>0</v>
      </c>
      <c r="I41" s="3" t="s">
        <v>126</v>
      </c>
      <c r="J41" s="3" t="s">
        <v>126</v>
      </c>
      <c r="K41" s="3" t="s">
        <v>126</v>
      </c>
      <c r="L41" s="3" t="s">
        <v>126</v>
      </c>
      <c r="M41" s="3" t="s">
        <v>126</v>
      </c>
      <c r="N41" s="3">
        <v>0</v>
      </c>
      <c r="O41" s="3">
        <v>0</v>
      </c>
      <c r="P41" s="3" t="s">
        <v>126</v>
      </c>
      <c r="Q41" s="3" t="s">
        <v>126</v>
      </c>
      <c r="R41" s="3" t="s">
        <v>126</v>
      </c>
      <c r="S41" s="3">
        <v>0</v>
      </c>
      <c r="T41" s="3">
        <v>0</v>
      </c>
      <c r="U41" s="3">
        <v>0</v>
      </c>
      <c r="V41" s="3">
        <v>0</v>
      </c>
      <c r="W41" s="3">
        <v>0</v>
      </c>
      <c r="X41" s="16">
        <f t="shared" ref="X41:X49" si="0">W16</f>
        <v>0.1</v>
      </c>
      <c r="Y41" s="17"/>
      <c r="Z41" s="11" t="s">
        <v>229</v>
      </c>
      <c r="AA41" s="3">
        <v>0.3</v>
      </c>
      <c r="AB41" s="3">
        <v>0.2</v>
      </c>
      <c r="AC41" s="3">
        <v>0.3</v>
      </c>
      <c r="AD41" s="3">
        <v>0.2</v>
      </c>
      <c r="AE41" s="3">
        <v>0.2</v>
      </c>
      <c r="AF41" s="3">
        <v>0.3</v>
      </c>
      <c r="AG41" s="3">
        <v>0.5</v>
      </c>
      <c r="AH41" s="3">
        <v>0.6</v>
      </c>
      <c r="AI41" s="3">
        <v>0.7</v>
      </c>
      <c r="AJ41" s="3">
        <v>0.6</v>
      </c>
      <c r="AK41" s="3" t="s">
        <v>126</v>
      </c>
      <c r="AL41" s="3">
        <v>0.6</v>
      </c>
      <c r="AM41" s="3">
        <v>0.6</v>
      </c>
      <c r="AN41" s="3" t="s">
        <v>126</v>
      </c>
      <c r="AO41" s="3" t="s">
        <v>126</v>
      </c>
      <c r="AP41" s="3" t="s">
        <v>126</v>
      </c>
      <c r="AQ41" s="3" t="s">
        <v>126</v>
      </c>
      <c r="AR41" s="3" t="s">
        <v>126</v>
      </c>
      <c r="AS41" s="3">
        <v>0.7</v>
      </c>
      <c r="AT41" s="3">
        <v>0.7</v>
      </c>
      <c r="AU41" s="3">
        <v>0.7</v>
      </c>
      <c r="AV41" s="16">
        <f t="shared" ref="AV41:AV49" si="1">AU16</f>
        <v>13.9</v>
      </c>
      <c r="AW41" s="17">
        <f>AU41*1000/AV41</f>
        <v>50.3597122302158</v>
      </c>
      <c r="AX41" s="11" t="s">
        <v>229</v>
      </c>
      <c r="AY41" s="3">
        <v>2.1</v>
      </c>
      <c r="AZ41" s="3">
        <v>1.7</v>
      </c>
      <c r="BA41" s="3">
        <v>1.7</v>
      </c>
      <c r="BB41" s="3">
        <v>0.7</v>
      </c>
      <c r="BC41" s="3">
        <v>1.5</v>
      </c>
      <c r="BD41" s="3">
        <v>1</v>
      </c>
      <c r="BE41" s="3">
        <v>1.5</v>
      </c>
      <c r="BF41" s="3">
        <v>1.5</v>
      </c>
      <c r="BG41" s="3">
        <v>1.5</v>
      </c>
      <c r="BH41" s="3">
        <v>1.4</v>
      </c>
      <c r="BI41" s="3">
        <v>1.6</v>
      </c>
      <c r="BJ41" s="3">
        <v>1.5</v>
      </c>
      <c r="BK41" s="3">
        <v>1.4</v>
      </c>
      <c r="BL41" s="3">
        <v>1.9</v>
      </c>
      <c r="BM41" s="3" t="s">
        <v>126</v>
      </c>
      <c r="BN41" s="3" t="s">
        <v>126</v>
      </c>
      <c r="BO41" s="3" t="s">
        <v>126</v>
      </c>
      <c r="BP41" s="3" t="s">
        <v>126</v>
      </c>
      <c r="BQ41" s="3">
        <v>2</v>
      </c>
      <c r="BR41" s="3">
        <v>2</v>
      </c>
      <c r="BS41" s="3">
        <v>2</v>
      </c>
      <c r="BT41" s="16">
        <f t="shared" ref="BT41:BT49" si="2">BS16</f>
        <v>41.3</v>
      </c>
      <c r="BU41" s="17">
        <f>BS41*1000/BT41</f>
        <v>48.4261501210654</v>
      </c>
      <c r="BV41" s="11" t="s">
        <v>229</v>
      </c>
      <c r="BW41" s="3" t="s">
        <v>126</v>
      </c>
      <c r="BX41" s="3" t="s">
        <v>126</v>
      </c>
      <c r="BY41" s="3" t="s">
        <v>126</v>
      </c>
      <c r="BZ41" s="3" t="s">
        <v>126</v>
      </c>
      <c r="CA41" s="3" t="s">
        <v>126</v>
      </c>
      <c r="CB41" s="3" t="s">
        <v>126</v>
      </c>
      <c r="CC41" s="3" t="s">
        <v>126</v>
      </c>
      <c r="CD41" s="3" t="s">
        <v>126</v>
      </c>
      <c r="CE41" s="3" t="s">
        <v>126</v>
      </c>
      <c r="CF41" s="3" t="s">
        <v>126</v>
      </c>
      <c r="CG41" s="3" t="s">
        <v>126</v>
      </c>
      <c r="CH41" s="3" t="s">
        <v>126</v>
      </c>
      <c r="CI41" s="3" t="s">
        <v>126</v>
      </c>
      <c r="CJ41" s="3" t="s">
        <v>126</v>
      </c>
      <c r="CK41" s="3" t="s">
        <v>126</v>
      </c>
      <c r="CL41" s="3" t="s">
        <v>126</v>
      </c>
      <c r="CM41" s="3" t="s">
        <v>126</v>
      </c>
      <c r="CN41" s="3" t="s">
        <v>126</v>
      </c>
      <c r="CO41" s="3">
        <v>0.5</v>
      </c>
      <c r="CP41" s="3">
        <v>0.5</v>
      </c>
      <c r="CQ41" s="3">
        <v>0.4</v>
      </c>
      <c r="CR41" s="16">
        <f t="shared" ref="CR41:CR49" si="3">CQ16</f>
        <v>8.8</v>
      </c>
      <c r="CS41" s="17">
        <f>CQ41*1000/CR41</f>
        <v>45.4545454545455</v>
      </c>
      <c r="CT41" s="11" t="s">
        <v>229</v>
      </c>
      <c r="CU41" s="3">
        <v>0</v>
      </c>
      <c r="CV41" s="3">
        <v>0</v>
      </c>
      <c r="CW41" s="3">
        <v>0</v>
      </c>
      <c r="CX41" s="3">
        <v>0</v>
      </c>
      <c r="CY41" s="3">
        <v>0</v>
      </c>
      <c r="CZ41" s="3">
        <v>0</v>
      </c>
      <c r="DA41" s="3" t="s">
        <v>126</v>
      </c>
      <c r="DB41" s="3" t="s">
        <v>126</v>
      </c>
      <c r="DC41" s="3" t="s">
        <v>126</v>
      </c>
      <c r="DD41" s="3" t="s">
        <v>126</v>
      </c>
      <c r="DE41" s="3">
        <v>0.1</v>
      </c>
      <c r="DF41" s="3" t="s">
        <v>126</v>
      </c>
      <c r="DG41" s="3">
        <v>0.2</v>
      </c>
      <c r="DH41" s="3">
        <v>0.2</v>
      </c>
      <c r="DI41" s="3" t="s">
        <v>126</v>
      </c>
      <c r="DJ41" s="3" t="s">
        <v>126</v>
      </c>
      <c r="DK41" s="3" t="s">
        <v>126</v>
      </c>
      <c r="DL41" s="3">
        <v>0.3</v>
      </c>
      <c r="DM41" s="3">
        <v>0.7</v>
      </c>
      <c r="DN41" s="3">
        <v>0.6</v>
      </c>
      <c r="DO41" s="3">
        <v>0.6</v>
      </c>
      <c r="DP41" s="16">
        <f t="shared" ref="DP41:DP49" si="4">DO16</f>
        <v>11.4</v>
      </c>
      <c r="DQ41" s="17">
        <f>DO41*1000/DP41</f>
        <v>52.6315789473684</v>
      </c>
      <c r="DR41" s="11" t="s">
        <v>229</v>
      </c>
      <c r="DS41" s="3">
        <v>5.6</v>
      </c>
      <c r="DT41" s="3">
        <v>4.6</v>
      </c>
      <c r="DU41" s="3">
        <v>4.5</v>
      </c>
      <c r="DV41" s="3">
        <v>4.7</v>
      </c>
      <c r="DW41" s="3">
        <v>5.1</v>
      </c>
      <c r="DX41" s="3">
        <v>5.1</v>
      </c>
      <c r="DY41" s="3">
        <v>5</v>
      </c>
      <c r="DZ41" s="3">
        <v>4.9</v>
      </c>
      <c r="EA41" s="3">
        <v>4.9</v>
      </c>
      <c r="EB41" s="3">
        <v>5</v>
      </c>
      <c r="EC41" s="3">
        <v>5.8</v>
      </c>
      <c r="ED41" s="3">
        <v>6.6</v>
      </c>
      <c r="EE41" s="3">
        <v>6.7</v>
      </c>
      <c r="EF41" s="3">
        <v>7</v>
      </c>
      <c r="EG41" s="3">
        <v>5.7</v>
      </c>
      <c r="EH41" s="3" t="s">
        <v>126</v>
      </c>
      <c r="EI41" s="3">
        <v>4.9</v>
      </c>
      <c r="EJ41" s="3">
        <v>4.7</v>
      </c>
      <c r="EK41" s="3">
        <v>4.1</v>
      </c>
      <c r="EL41" s="3">
        <v>4.3</v>
      </c>
      <c r="EM41" s="3">
        <v>4.1</v>
      </c>
      <c r="EN41" s="16">
        <f t="shared" ref="EN41:EN49" si="5">EM16</f>
        <v>81.6</v>
      </c>
      <c r="EO41" s="17">
        <f>EM41*1000/EN41</f>
        <v>50.2450980392157</v>
      </c>
      <c r="EP41" s="11" t="s">
        <v>229</v>
      </c>
      <c r="EQ41" s="3" t="s">
        <v>126</v>
      </c>
      <c r="ER41" s="3" t="s">
        <v>126</v>
      </c>
      <c r="ES41" s="3" t="s">
        <v>126</v>
      </c>
      <c r="ET41" s="3" t="s">
        <v>126</v>
      </c>
      <c r="EU41" s="3" t="s">
        <v>126</v>
      </c>
      <c r="EV41" s="3" t="s">
        <v>126</v>
      </c>
      <c r="EW41" s="3" t="s">
        <v>126</v>
      </c>
      <c r="EX41" s="3" t="s">
        <v>126</v>
      </c>
      <c r="EY41" s="3" t="s">
        <v>126</v>
      </c>
      <c r="EZ41" s="3" t="s">
        <v>126</v>
      </c>
      <c r="FA41" s="3" t="s">
        <v>126</v>
      </c>
      <c r="FB41" s="3" t="s">
        <v>126</v>
      </c>
      <c r="FC41" s="3" t="s">
        <v>126</v>
      </c>
      <c r="FD41" s="3" t="s">
        <v>126</v>
      </c>
      <c r="FE41" s="3" t="s">
        <v>126</v>
      </c>
      <c r="FF41" s="3" t="s">
        <v>126</v>
      </c>
      <c r="FG41" s="3" t="s">
        <v>126</v>
      </c>
      <c r="FH41" s="3">
        <v>0.1</v>
      </c>
      <c r="FI41" s="3">
        <v>0.1</v>
      </c>
      <c r="FJ41" s="3">
        <v>0.1</v>
      </c>
      <c r="FK41" s="3">
        <v>0.1</v>
      </c>
      <c r="FL41" s="16">
        <f t="shared" ref="FL41:FL49" si="6">FK16</f>
        <v>1</v>
      </c>
      <c r="FM41" s="17">
        <f>FK41*1000/FL41</f>
        <v>100</v>
      </c>
      <c r="FN41">
        <f t="shared" ref="FN41" si="7">AVERAGE(Y41,AW41,BU41,CS41,DQ41,EO41,FM41)</f>
        <v>57.8528474654018</v>
      </c>
    </row>
    <row r="42" ht="14.5" spans="1:169">
      <c r="A42" s="1"/>
      <c r="B42" s="11" t="s">
        <v>230</v>
      </c>
      <c r="C42" s="3">
        <v>0</v>
      </c>
      <c r="D42" s="3">
        <v>0</v>
      </c>
      <c r="E42" s="3">
        <v>0</v>
      </c>
      <c r="F42" s="3" t="s">
        <v>126</v>
      </c>
      <c r="G42" s="3" t="s">
        <v>126</v>
      </c>
      <c r="H42" s="3" t="s">
        <v>126</v>
      </c>
      <c r="I42" s="3" t="s">
        <v>126</v>
      </c>
      <c r="J42" s="3" t="s">
        <v>126</v>
      </c>
      <c r="K42" s="3" t="s">
        <v>126</v>
      </c>
      <c r="L42" s="3" t="s">
        <v>126</v>
      </c>
      <c r="M42" s="3" t="s">
        <v>126</v>
      </c>
      <c r="N42" s="3" t="s">
        <v>126</v>
      </c>
      <c r="O42" s="3">
        <v>0</v>
      </c>
      <c r="P42" s="3">
        <v>0</v>
      </c>
      <c r="Q42" s="3" t="s">
        <v>126</v>
      </c>
      <c r="R42" s="3" t="s">
        <v>126</v>
      </c>
      <c r="S42" s="3" t="s">
        <v>126</v>
      </c>
      <c r="T42" s="3" t="s">
        <v>126</v>
      </c>
      <c r="U42" s="3" t="s">
        <v>126</v>
      </c>
      <c r="V42" s="3" t="s">
        <v>126</v>
      </c>
      <c r="W42" s="3" t="s">
        <v>126</v>
      </c>
      <c r="X42" s="16" t="str">
        <f t="shared" si="0"/>
        <v>X</v>
      </c>
      <c r="Y42" s="17"/>
      <c r="Z42" s="11" t="s">
        <v>230</v>
      </c>
      <c r="AA42" s="3">
        <v>0</v>
      </c>
      <c r="AB42" s="3">
        <v>0</v>
      </c>
      <c r="AC42" s="3">
        <v>0</v>
      </c>
      <c r="AD42" s="3">
        <v>0</v>
      </c>
      <c r="AE42" s="3">
        <v>0</v>
      </c>
      <c r="AF42" s="3">
        <v>0</v>
      </c>
      <c r="AG42" s="3" t="s">
        <v>126</v>
      </c>
      <c r="AH42" s="3" t="s">
        <v>126</v>
      </c>
      <c r="AI42" s="3" t="s">
        <v>126</v>
      </c>
      <c r="AJ42" s="3" t="s">
        <v>126</v>
      </c>
      <c r="AK42" s="3">
        <v>0</v>
      </c>
      <c r="AL42" s="3" t="s">
        <v>126</v>
      </c>
      <c r="AM42" s="3" t="s">
        <v>126</v>
      </c>
      <c r="AN42" s="3" t="s">
        <v>126</v>
      </c>
      <c r="AO42" s="3" t="s">
        <v>126</v>
      </c>
      <c r="AP42" s="3" t="s">
        <v>126</v>
      </c>
      <c r="AQ42" s="3">
        <v>0</v>
      </c>
      <c r="AR42" s="3">
        <v>0</v>
      </c>
      <c r="AS42" s="3">
        <v>0</v>
      </c>
      <c r="AT42" s="3">
        <v>0</v>
      </c>
      <c r="AU42" s="3">
        <v>0</v>
      </c>
      <c r="AV42" s="16">
        <f t="shared" si="1"/>
        <v>0.2</v>
      </c>
      <c r="AW42" s="17"/>
      <c r="AX42" s="11" t="s">
        <v>230</v>
      </c>
      <c r="AY42" s="3" t="s">
        <v>126</v>
      </c>
      <c r="AZ42" s="3" t="s">
        <v>126</v>
      </c>
      <c r="BA42" s="3" t="s">
        <v>126</v>
      </c>
      <c r="BB42" s="3" t="s">
        <v>126</v>
      </c>
      <c r="BC42" s="3" t="s">
        <v>126</v>
      </c>
      <c r="BD42" s="3" t="s">
        <v>126</v>
      </c>
      <c r="BE42" s="3" t="s">
        <v>126</v>
      </c>
      <c r="BF42" s="3" t="s">
        <v>126</v>
      </c>
      <c r="BG42" s="3" t="s">
        <v>126</v>
      </c>
      <c r="BH42" s="3" t="s">
        <v>126</v>
      </c>
      <c r="BI42" s="3">
        <v>0</v>
      </c>
      <c r="BJ42" s="3" t="s">
        <v>126</v>
      </c>
      <c r="BK42" s="3" t="s">
        <v>126</v>
      </c>
      <c r="BL42" s="3">
        <v>0</v>
      </c>
      <c r="BM42" s="3" t="s">
        <v>126</v>
      </c>
      <c r="BN42" s="3" t="s">
        <v>126</v>
      </c>
      <c r="BO42" s="3" t="s">
        <v>126</v>
      </c>
      <c r="BP42" s="3" t="s">
        <v>126</v>
      </c>
      <c r="BQ42" s="3">
        <v>0</v>
      </c>
      <c r="BR42" s="3">
        <v>0</v>
      </c>
      <c r="BS42" s="3">
        <v>0</v>
      </c>
      <c r="BT42" s="16">
        <f t="shared" si="2"/>
        <v>0.2</v>
      </c>
      <c r="BU42" s="17"/>
      <c r="BV42" s="11" t="s">
        <v>230</v>
      </c>
      <c r="BW42" s="3">
        <v>0</v>
      </c>
      <c r="BX42" s="3">
        <v>0</v>
      </c>
      <c r="BY42" s="3">
        <v>0</v>
      </c>
      <c r="BZ42" s="3">
        <v>0</v>
      </c>
      <c r="CA42" s="3">
        <v>0</v>
      </c>
      <c r="CB42" s="3">
        <v>0</v>
      </c>
      <c r="CC42" s="3" t="s">
        <v>126</v>
      </c>
      <c r="CD42" s="3" t="s">
        <v>126</v>
      </c>
      <c r="CE42" s="3" t="s">
        <v>126</v>
      </c>
      <c r="CF42" s="3" t="s">
        <v>126</v>
      </c>
      <c r="CG42" s="3" t="s">
        <v>126</v>
      </c>
      <c r="CH42" s="3" t="s">
        <v>126</v>
      </c>
      <c r="CI42" s="3" t="s">
        <v>126</v>
      </c>
      <c r="CJ42" s="3" t="s">
        <v>126</v>
      </c>
      <c r="CK42" s="3" t="s">
        <v>126</v>
      </c>
      <c r="CL42" s="3" t="s">
        <v>126</v>
      </c>
      <c r="CM42" s="3" t="s">
        <v>126</v>
      </c>
      <c r="CN42" s="3" t="s">
        <v>126</v>
      </c>
      <c r="CO42" s="3">
        <v>0</v>
      </c>
      <c r="CP42" s="3">
        <v>0</v>
      </c>
      <c r="CQ42" s="3">
        <v>0</v>
      </c>
      <c r="CR42" s="16">
        <f t="shared" si="3"/>
        <v>0</v>
      </c>
      <c r="CS42" s="17"/>
      <c r="CT42" s="11" t="s">
        <v>230</v>
      </c>
      <c r="CU42" s="3">
        <v>0</v>
      </c>
      <c r="CV42" s="3">
        <v>0</v>
      </c>
      <c r="CW42" s="3">
        <v>0</v>
      </c>
      <c r="CX42" s="3">
        <v>0</v>
      </c>
      <c r="CY42" s="3">
        <v>0</v>
      </c>
      <c r="CZ42" s="3">
        <v>0</v>
      </c>
      <c r="DA42" s="3" t="s">
        <v>126</v>
      </c>
      <c r="DB42" s="3" t="s">
        <v>126</v>
      </c>
      <c r="DC42" s="3" t="s">
        <v>126</v>
      </c>
      <c r="DD42" s="3" t="s">
        <v>126</v>
      </c>
      <c r="DE42" s="3" t="s">
        <v>126</v>
      </c>
      <c r="DF42" s="3">
        <v>0</v>
      </c>
      <c r="DG42" s="3" t="s">
        <v>126</v>
      </c>
      <c r="DH42" s="3" t="s">
        <v>126</v>
      </c>
      <c r="DI42" s="3" t="s">
        <v>126</v>
      </c>
      <c r="DJ42" s="3" t="s">
        <v>126</v>
      </c>
      <c r="DK42" s="3" t="s">
        <v>126</v>
      </c>
      <c r="DL42" s="3">
        <v>0</v>
      </c>
      <c r="DM42" s="3">
        <v>0</v>
      </c>
      <c r="DN42" s="3">
        <v>0</v>
      </c>
      <c r="DO42" s="3">
        <v>0</v>
      </c>
      <c r="DP42" s="16">
        <f t="shared" si="4"/>
        <v>0</v>
      </c>
      <c r="DQ42" s="17"/>
      <c r="DR42" s="11" t="s">
        <v>230</v>
      </c>
      <c r="DS42" s="3" t="s">
        <v>126</v>
      </c>
      <c r="DT42" s="3">
        <v>0</v>
      </c>
      <c r="DU42" s="3" t="s">
        <v>126</v>
      </c>
      <c r="DV42" s="3" t="s">
        <v>126</v>
      </c>
      <c r="DW42" s="3" t="s">
        <v>126</v>
      </c>
      <c r="DX42" s="3">
        <v>0</v>
      </c>
      <c r="DY42" s="3" t="s">
        <v>126</v>
      </c>
      <c r="DZ42" s="3" t="s">
        <v>126</v>
      </c>
      <c r="EA42" s="3" t="s">
        <v>126</v>
      </c>
      <c r="EB42" s="3" t="s">
        <v>126</v>
      </c>
      <c r="EC42" s="3" t="s">
        <v>126</v>
      </c>
      <c r="ED42" s="3" t="s">
        <v>126</v>
      </c>
      <c r="EE42" s="3" t="s">
        <v>126</v>
      </c>
      <c r="EF42" s="3" t="s">
        <v>126</v>
      </c>
      <c r="EG42" s="3">
        <v>0</v>
      </c>
      <c r="EH42" s="3">
        <v>0</v>
      </c>
      <c r="EI42" s="3">
        <v>0</v>
      </c>
      <c r="EJ42" s="3">
        <v>0</v>
      </c>
      <c r="EK42" s="3">
        <v>0</v>
      </c>
      <c r="EL42" s="3">
        <v>0</v>
      </c>
      <c r="EM42" s="3">
        <v>0</v>
      </c>
      <c r="EN42" s="16">
        <f t="shared" si="5"/>
        <v>0.1</v>
      </c>
      <c r="EO42" s="17"/>
      <c r="EP42" s="11" t="s">
        <v>230</v>
      </c>
      <c r="EQ42" s="3">
        <v>0</v>
      </c>
      <c r="ER42" s="3">
        <v>0</v>
      </c>
      <c r="ES42" s="3">
        <v>0</v>
      </c>
      <c r="ET42" s="3">
        <v>0</v>
      </c>
      <c r="EU42" s="3">
        <v>0</v>
      </c>
      <c r="EV42" s="3">
        <v>0</v>
      </c>
      <c r="EW42" s="3" t="s">
        <v>126</v>
      </c>
      <c r="EX42" s="3" t="s">
        <v>126</v>
      </c>
      <c r="EY42" s="3" t="s">
        <v>126</v>
      </c>
      <c r="EZ42" s="3" t="s">
        <v>126</v>
      </c>
      <c r="FA42" s="3">
        <v>0</v>
      </c>
      <c r="FB42" s="3" t="s">
        <v>126</v>
      </c>
      <c r="FC42" s="3">
        <v>0</v>
      </c>
      <c r="FD42" s="3" t="s">
        <v>126</v>
      </c>
      <c r="FE42" s="3" t="s">
        <v>126</v>
      </c>
      <c r="FF42" s="3" t="s">
        <v>126</v>
      </c>
      <c r="FG42" s="3" t="s">
        <v>126</v>
      </c>
      <c r="FH42" s="3" t="s">
        <v>126</v>
      </c>
      <c r="FI42" s="3" t="s">
        <v>126</v>
      </c>
      <c r="FJ42" s="3" t="s">
        <v>126</v>
      </c>
      <c r="FK42" s="3" t="s">
        <v>126</v>
      </c>
      <c r="FL42" s="16" t="str">
        <f t="shared" si="6"/>
        <v>X</v>
      </c>
      <c r="FM42" s="17"/>
    </row>
    <row r="43" ht="14.5" spans="1:169">
      <c r="A43" s="1"/>
      <c r="B43" s="11" t="s">
        <v>231</v>
      </c>
      <c r="C43" s="3">
        <v>0</v>
      </c>
      <c r="D43" s="3">
        <v>0</v>
      </c>
      <c r="E43" s="3">
        <v>0</v>
      </c>
      <c r="F43" s="3">
        <v>0</v>
      </c>
      <c r="G43" s="3">
        <v>0</v>
      </c>
      <c r="H43" s="3">
        <v>0</v>
      </c>
      <c r="I43" s="3">
        <v>0</v>
      </c>
      <c r="J43" s="3">
        <v>0</v>
      </c>
      <c r="K43" s="3">
        <v>0</v>
      </c>
      <c r="L43" s="3">
        <v>0</v>
      </c>
      <c r="M43" s="3">
        <v>0</v>
      </c>
      <c r="N43" s="3">
        <v>0</v>
      </c>
      <c r="O43" s="3">
        <v>0</v>
      </c>
      <c r="P43" s="3">
        <v>0</v>
      </c>
      <c r="Q43" s="3">
        <v>0</v>
      </c>
      <c r="R43" s="3" t="s">
        <v>126</v>
      </c>
      <c r="S43" s="3" t="s">
        <v>126</v>
      </c>
      <c r="T43" s="3" t="s">
        <v>126</v>
      </c>
      <c r="U43" s="3" t="s">
        <v>126</v>
      </c>
      <c r="V43" s="3">
        <v>0</v>
      </c>
      <c r="W43" s="3">
        <v>0</v>
      </c>
      <c r="X43" s="16">
        <f t="shared" si="0"/>
        <v>0</v>
      </c>
      <c r="Y43" s="17"/>
      <c r="Z43" s="11" t="s">
        <v>231</v>
      </c>
      <c r="AA43" s="3" t="s">
        <v>126</v>
      </c>
      <c r="AB43" s="3" t="s">
        <v>126</v>
      </c>
      <c r="AC43" s="3" t="s">
        <v>126</v>
      </c>
      <c r="AD43" s="3" t="s">
        <v>126</v>
      </c>
      <c r="AE43" s="3" t="s">
        <v>126</v>
      </c>
      <c r="AF43" s="3" t="s">
        <v>126</v>
      </c>
      <c r="AG43" s="3">
        <v>0.1</v>
      </c>
      <c r="AH43" s="3" t="s">
        <v>126</v>
      </c>
      <c r="AI43" s="3" t="s">
        <v>126</v>
      </c>
      <c r="AJ43" s="3">
        <v>0</v>
      </c>
      <c r="AK43" s="3" t="s">
        <v>126</v>
      </c>
      <c r="AL43" s="3" t="s">
        <v>126</v>
      </c>
      <c r="AM43" s="3" t="s">
        <v>126</v>
      </c>
      <c r="AN43" s="3">
        <v>0</v>
      </c>
      <c r="AO43" s="3">
        <v>0</v>
      </c>
      <c r="AP43" s="3" t="s">
        <v>126</v>
      </c>
      <c r="AQ43" s="3" t="s">
        <v>126</v>
      </c>
      <c r="AR43" s="3" t="s">
        <v>126</v>
      </c>
      <c r="AS43" s="3" t="s">
        <v>126</v>
      </c>
      <c r="AT43" s="3">
        <v>0</v>
      </c>
      <c r="AU43" s="3">
        <v>0</v>
      </c>
      <c r="AV43" s="16">
        <f t="shared" si="1"/>
        <v>0</v>
      </c>
      <c r="AW43" s="17"/>
      <c r="AX43" s="11" t="s">
        <v>231</v>
      </c>
      <c r="AY43" s="3" t="s">
        <v>126</v>
      </c>
      <c r="AZ43" s="3" t="s">
        <v>126</v>
      </c>
      <c r="BA43" s="3">
        <v>0</v>
      </c>
      <c r="BB43" s="3" t="s">
        <v>126</v>
      </c>
      <c r="BC43" s="3" t="s">
        <v>126</v>
      </c>
      <c r="BD43" s="3" t="s">
        <v>126</v>
      </c>
      <c r="BE43" s="3">
        <v>0</v>
      </c>
      <c r="BF43" s="3">
        <v>0.1</v>
      </c>
      <c r="BG43" s="3" t="s">
        <v>126</v>
      </c>
      <c r="BH43" s="3" t="s">
        <v>126</v>
      </c>
      <c r="BI43" s="3" t="s">
        <v>126</v>
      </c>
      <c r="BJ43" s="3" t="s">
        <v>126</v>
      </c>
      <c r="BK43" s="3" t="s">
        <v>126</v>
      </c>
      <c r="BL43" s="3" t="s">
        <v>126</v>
      </c>
      <c r="BM43" s="3" t="s">
        <v>126</v>
      </c>
      <c r="BN43" s="3" t="s">
        <v>126</v>
      </c>
      <c r="BO43" s="3" t="s">
        <v>126</v>
      </c>
      <c r="BP43" s="3">
        <v>0.1</v>
      </c>
      <c r="BQ43" s="3">
        <v>0.1</v>
      </c>
      <c r="BR43" s="3">
        <v>0.1</v>
      </c>
      <c r="BS43" s="3">
        <v>0</v>
      </c>
      <c r="BT43" s="16">
        <f t="shared" si="2"/>
        <v>0.4</v>
      </c>
      <c r="BU43" s="17"/>
      <c r="BV43" s="11" t="s">
        <v>231</v>
      </c>
      <c r="BW43" s="3">
        <v>0</v>
      </c>
      <c r="BX43" s="3">
        <v>0</v>
      </c>
      <c r="BY43" s="3">
        <v>0</v>
      </c>
      <c r="BZ43" s="3">
        <v>0</v>
      </c>
      <c r="CA43" s="3">
        <v>0</v>
      </c>
      <c r="CB43" s="3">
        <v>0</v>
      </c>
      <c r="CC43" s="3">
        <v>0</v>
      </c>
      <c r="CD43" s="3" t="s">
        <v>126</v>
      </c>
      <c r="CE43" s="3">
        <v>0</v>
      </c>
      <c r="CF43" s="3">
        <v>0</v>
      </c>
      <c r="CG43" s="3">
        <v>0</v>
      </c>
      <c r="CH43" s="3">
        <v>0</v>
      </c>
      <c r="CI43" s="3" t="s">
        <v>126</v>
      </c>
      <c r="CJ43" s="3">
        <v>0</v>
      </c>
      <c r="CK43" s="3">
        <v>0</v>
      </c>
      <c r="CL43" s="3">
        <v>0</v>
      </c>
      <c r="CM43" s="3">
        <v>0</v>
      </c>
      <c r="CN43" s="3">
        <v>0</v>
      </c>
      <c r="CO43" s="3">
        <v>0</v>
      </c>
      <c r="CP43" s="3">
        <v>0</v>
      </c>
      <c r="CQ43" s="3">
        <v>0</v>
      </c>
      <c r="CR43" s="16">
        <f t="shared" si="3"/>
        <v>0</v>
      </c>
      <c r="CS43" s="17"/>
      <c r="CT43" s="11" t="s">
        <v>231</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4"/>
        <v>0</v>
      </c>
      <c r="DQ43" s="17"/>
      <c r="DR43" s="11" t="s">
        <v>231</v>
      </c>
      <c r="DS43" s="3">
        <v>0</v>
      </c>
      <c r="DT43" s="3">
        <v>0</v>
      </c>
      <c r="DU43" s="3">
        <v>0</v>
      </c>
      <c r="DV43" s="3">
        <v>0</v>
      </c>
      <c r="DW43" s="3">
        <v>0</v>
      </c>
      <c r="DX43" s="3">
        <v>0</v>
      </c>
      <c r="DY43" s="3">
        <v>0</v>
      </c>
      <c r="DZ43" s="3" t="s">
        <v>126</v>
      </c>
      <c r="EA43" s="3">
        <v>0</v>
      </c>
      <c r="EB43" s="3">
        <v>0</v>
      </c>
      <c r="EC43" s="3" t="s">
        <v>126</v>
      </c>
      <c r="ED43" s="3">
        <v>0</v>
      </c>
      <c r="EE43" s="3" t="s">
        <v>126</v>
      </c>
      <c r="EF43" s="3">
        <v>0</v>
      </c>
      <c r="EG43" s="3">
        <v>0</v>
      </c>
      <c r="EH43" s="3">
        <v>0</v>
      </c>
      <c r="EI43" s="3">
        <v>0</v>
      </c>
      <c r="EJ43" s="3">
        <v>0</v>
      </c>
      <c r="EK43" s="3">
        <v>0</v>
      </c>
      <c r="EL43" s="3">
        <v>0</v>
      </c>
      <c r="EM43" s="3">
        <v>0</v>
      </c>
      <c r="EN43" s="16">
        <f t="shared" si="5"/>
        <v>0</v>
      </c>
      <c r="EO43" s="17"/>
      <c r="EP43" s="11" t="s">
        <v>231</v>
      </c>
      <c r="EQ43" s="3" t="s">
        <v>126</v>
      </c>
      <c r="ER43" s="3">
        <v>0</v>
      </c>
      <c r="ES43" s="3">
        <v>0</v>
      </c>
      <c r="ET43" s="3">
        <v>0</v>
      </c>
      <c r="EU43" s="3">
        <v>0</v>
      </c>
      <c r="EV43" s="3">
        <v>0</v>
      </c>
      <c r="EW43" s="3">
        <v>0</v>
      </c>
      <c r="EX43" s="3">
        <v>0</v>
      </c>
      <c r="EY43" s="3">
        <v>0</v>
      </c>
      <c r="EZ43" s="3">
        <v>0</v>
      </c>
      <c r="FA43" s="3">
        <v>0</v>
      </c>
      <c r="FB43" s="3">
        <v>0</v>
      </c>
      <c r="FC43" s="3">
        <v>0</v>
      </c>
      <c r="FD43" s="3" t="s">
        <v>126</v>
      </c>
      <c r="FE43" s="3">
        <v>0</v>
      </c>
      <c r="FF43" s="3">
        <v>0</v>
      </c>
      <c r="FG43" s="3">
        <v>0</v>
      </c>
      <c r="FH43" s="3">
        <v>0</v>
      </c>
      <c r="FI43" s="3">
        <v>0</v>
      </c>
      <c r="FJ43" s="3">
        <v>0</v>
      </c>
      <c r="FK43" s="3">
        <v>0</v>
      </c>
      <c r="FL43" s="16">
        <f t="shared" si="6"/>
        <v>0</v>
      </c>
      <c r="FM43" s="17"/>
    </row>
    <row r="44" ht="14.5" spans="1:169">
      <c r="A44" s="1"/>
      <c r="B44" s="11" t="s">
        <v>232</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232</v>
      </c>
      <c r="AA44" s="3" t="s">
        <v>126</v>
      </c>
      <c r="AB44" s="3" t="s">
        <v>126</v>
      </c>
      <c r="AC44" s="3" t="s">
        <v>126</v>
      </c>
      <c r="AD44" s="3" t="s">
        <v>126</v>
      </c>
      <c r="AE44" s="3" t="s">
        <v>126</v>
      </c>
      <c r="AF44" s="3" t="s">
        <v>126</v>
      </c>
      <c r="AG44" s="3" t="s">
        <v>126</v>
      </c>
      <c r="AH44" s="3" t="s">
        <v>126</v>
      </c>
      <c r="AI44" s="3" t="s">
        <v>126</v>
      </c>
      <c r="AJ44" s="3" t="s">
        <v>126</v>
      </c>
      <c r="AK44" s="3" t="s">
        <v>126</v>
      </c>
      <c r="AL44" s="3" t="s">
        <v>126</v>
      </c>
      <c r="AM44" s="3" t="s">
        <v>126</v>
      </c>
      <c r="AN44" s="3" t="s">
        <v>126</v>
      </c>
      <c r="AO44" s="3" t="s">
        <v>126</v>
      </c>
      <c r="AP44" s="3">
        <v>0.1</v>
      </c>
      <c r="AQ44" s="3">
        <v>0.1</v>
      </c>
      <c r="AR44" s="3" t="s">
        <v>126</v>
      </c>
      <c r="AS44" s="3" t="s">
        <v>126</v>
      </c>
      <c r="AT44" s="3">
        <v>0.1</v>
      </c>
      <c r="AU44" s="3">
        <v>0.1</v>
      </c>
      <c r="AV44" s="16">
        <f t="shared" si="1"/>
        <v>1</v>
      </c>
      <c r="AW44" s="17">
        <f>AU44*1000/AV44</f>
        <v>100</v>
      </c>
      <c r="AX44" s="11" t="s">
        <v>232</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16">
        <f t="shared" si="2"/>
        <v>0</v>
      </c>
      <c r="BU44" s="17"/>
      <c r="BV44" s="11" t="s">
        <v>232</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232</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232</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5"/>
        <v>0</v>
      </c>
      <c r="EO44" s="17"/>
      <c r="EP44" s="11" t="s">
        <v>232</v>
      </c>
      <c r="EQ44" s="3">
        <v>0</v>
      </c>
      <c r="ER44" s="3">
        <v>0</v>
      </c>
      <c r="ES44" s="3">
        <v>0</v>
      </c>
      <c r="ET44" s="3">
        <v>0</v>
      </c>
      <c r="EU44" s="3">
        <v>0</v>
      </c>
      <c r="EV44" s="3" t="s">
        <v>126</v>
      </c>
      <c r="EW44" s="3" t="s">
        <v>126</v>
      </c>
      <c r="EX44" s="3" t="s">
        <v>126</v>
      </c>
      <c r="EY44" s="3" t="s">
        <v>126</v>
      </c>
      <c r="EZ44" s="3" t="s">
        <v>126</v>
      </c>
      <c r="FA44" s="3" t="s">
        <v>126</v>
      </c>
      <c r="FB44" s="3">
        <v>0</v>
      </c>
      <c r="FC44" s="3" t="s">
        <v>126</v>
      </c>
      <c r="FD44" s="3">
        <v>0</v>
      </c>
      <c r="FE44" s="3">
        <v>0</v>
      </c>
      <c r="FF44" s="3">
        <v>0</v>
      </c>
      <c r="FG44" s="3">
        <v>0</v>
      </c>
      <c r="FH44" s="3">
        <v>0</v>
      </c>
      <c r="FI44" s="3">
        <v>0</v>
      </c>
      <c r="FJ44" s="3">
        <v>0</v>
      </c>
      <c r="FK44" s="3">
        <v>0</v>
      </c>
      <c r="FL44" s="16">
        <f t="shared" si="6"/>
        <v>0</v>
      </c>
      <c r="FM44" s="17"/>
    </row>
    <row r="45" ht="14.5" spans="1:169">
      <c r="A45" s="1"/>
      <c r="B45" s="11" t="s">
        <v>233</v>
      </c>
      <c r="C45" s="3">
        <v>0</v>
      </c>
      <c r="D45" s="3">
        <v>0</v>
      </c>
      <c r="E45" s="3">
        <v>0</v>
      </c>
      <c r="F45" s="3">
        <v>0</v>
      </c>
      <c r="G45" s="3">
        <v>0</v>
      </c>
      <c r="H45" s="3" t="s">
        <v>126</v>
      </c>
      <c r="I45" s="3">
        <v>0</v>
      </c>
      <c r="J45" s="3">
        <v>0</v>
      </c>
      <c r="K45" s="3">
        <v>0</v>
      </c>
      <c r="L45" s="3">
        <v>0</v>
      </c>
      <c r="M45" s="3">
        <v>0</v>
      </c>
      <c r="N45" s="3">
        <v>0</v>
      </c>
      <c r="O45" s="3">
        <v>0</v>
      </c>
      <c r="P45" s="3">
        <v>0</v>
      </c>
      <c r="Q45" s="3">
        <v>0</v>
      </c>
      <c r="R45" s="3">
        <v>0</v>
      </c>
      <c r="S45" s="3" t="s">
        <v>126</v>
      </c>
      <c r="T45" s="3" t="s">
        <v>126</v>
      </c>
      <c r="U45" s="3">
        <v>0</v>
      </c>
      <c r="V45" s="3">
        <v>0</v>
      </c>
      <c r="W45" s="3">
        <v>0</v>
      </c>
      <c r="X45" s="16">
        <f t="shared" si="0"/>
        <v>0</v>
      </c>
      <c r="Y45" s="17"/>
      <c r="Z45" s="11" t="s">
        <v>233</v>
      </c>
      <c r="AA45" s="3">
        <v>0</v>
      </c>
      <c r="AB45" s="3">
        <v>0</v>
      </c>
      <c r="AC45" s="3">
        <v>0</v>
      </c>
      <c r="AD45" s="3">
        <v>0</v>
      </c>
      <c r="AE45" s="3">
        <v>0</v>
      </c>
      <c r="AF45" s="3">
        <v>0</v>
      </c>
      <c r="AG45" s="3">
        <v>0</v>
      </c>
      <c r="AH45" s="3">
        <v>0</v>
      </c>
      <c r="AI45" s="3">
        <v>0</v>
      </c>
      <c r="AJ45" s="3">
        <v>0</v>
      </c>
      <c r="AK45" s="3">
        <v>0</v>
      </c>
      <c r="AL45" s="3">
        <v>0</v>
      </c>
      <c r="AM45" s="3" t="s">
        <v>126</v>
      </c>
      <c r="AN45" s="3" t="s">
        <v>126</v>
      </c>
      <c r="AO45" s="3">
        <v>0</v>
      </c>
      <c r="AP45" s="3">
        <v>0</v>
      </c>
      <c r="AQ45" s="3" t="s">
        <v>126</v>
      </c>
      <c r="AR45" s="3">
        <v>0</v>
      </c>
      <c r="AS45" s="3">
        <v>0</v>
      </c>
      <c r="AT45" s="3">
        <v>0</v>
      </c>
      <c r="AU45" s="3">
        <v>0</v>
      </c>
      <c r="AV45" s="16">
        <f t="shared" si="1"/>
        <v>0</v>
      </c>
      <c r="AW45" s="17"/>
      <c r="AX45" s="11" t="s">
        <v>233</v>
      </c>
      <c r="AY45" s="3">
        <v>0</v>
      </c>
      <c r="AZ45" s="3">
        <v>0</v>
      </c>
      <c r="BA45" s="3">
        <v>0</v>
      </c>
      <c r="BB45" s="3">
        <v>0</v>
      </c>
      <c r="BC45" s="3">
        <v>0</v>
      </c>
      <c r="BD45" s="3">
        <v>0</v>
      </c>
      <c r="BE45" s="3">
        <v>0</v>
      </c>
      <c r="BF45" s="3">
        <v>0</v>
      </c>
      <c r="BG45" s="3">
        <v>0</v>
      </c>
      <c r="BH45" s="3">
        <v>0</v>
      </c>
      <c r="BI45" s="3" t="s">
        <v>126</v>
      </c>
      <c r="BJ45" s="3">
        <v>0</v>
      </c>
      <c r="BK45" s="3">
        <v>0</v>
      </c>
      <c r="BL45" s="3">
        <v>0</v>
      </c>
      <c r="BM45" s="3" t="s">
        <v>126</v>
      </c>
      <c r="BN45" s="3" t="s">
        <v>126</v>
      </c>
      <c r="BO45" s="3">
        <v>0</v>
      </c>
      <c r="BP45" s="3" t="s">
        <v>126</v>
      </c>
      <c r="BQ45" s="3">
        <v>0</v>
      </c>
      <c r="BR45" s="3">
        <v>0</v>
      </c>
      <c r="BS45" s="3">
        <v>0</v>
      </c>
      <c r="BT45" s="16">
        <f t="shared" si="2"/>
        <v>0.1</v>
      </c>
      <c r="BU45" s="17"/>
      <c r="BV45" s="11" t="s">
        <v>233</v>
      </c>
      <c r="BW45" s="3">
        <v>0</v>
      </c>
      <c r="BX45" s="3">
        <v>0</v>
      </c>
      <c r="BY45" s="3">
        <v>0</v>
      </c>
      <c r="BZ45" s="3">
        <v>0</v>
      </c>
      <c r="CA45" s="3">
        <v>0</v>
      </c>
      <c r="CB45" s="3" t="s">
        <v>126</v>
      </c>
      <c r="CC45" s="3">
        <v>0</v>
      </c>
      <c r="CD45" s="3">
        <v>0</v>
      </c>
      <c r="CE45" s="3">
        <v>0</v>
      </c>
      <c r="CF45" s="3">
        <v>0</v>
      </c>
      <c r="CG45" s="3">
        <v>0</v>
      </c>
      <c r="CH45" s="3">
        <v>0</v>
      </c>
      <c r="CI45" s="3">
        <v>0</v>
      </c>
      <c r="CJ45" s="3">
        <v>0</v>
      </c>
      <c r="CK45" s="3">
        <v>0</v>
      </c>
      <c r="CL45" s="3">
        <v>0</v>
      </c>
      <c r="CM45" s="3">
        <v>0</v>
      </c>
      <c r="CN45" s="3">
        <v>0</v>
      </c>
      <c r="CO45" s="3">
        <v>0</v>
      </c>
      <c r="CP45" s="3">
        <v>0</v>
      </c>
      <c r="CQ45" s="3">
        <v>0</v>
      </c>
      <c r="CR45" s="16">
        <f t="shared" si="3"/>
        <v>0</v>
      </c>
      <c r="CS45" s="17"/>
      <c r="CT45" s="11" t="s">
        <v>233</v>
      </c>
      <c r="CU45" s="3">
        <v>0</v>
      </c>
      <c r="CV45" s="3">
        <v>0</v>
      </c>
      <c r="CW45" s="3">
        <v>0</v>
      </c>
      <c r="CX45" s="3">
        <v>0</v>
      </c>
      <c r="CY45" s="3">
        <v>0</v>
      </c>
      <c r="CZ45" s="3">
        <v>0</v>
      </c>
      <c r="DA45" s="3">
        <v>0</v>
      </c>
      <c r="DB45" s="3">
        <v>0</v>
      </c>
      <c r="DC45" s="3">
        <v>0</v>
      </c>
      <c r="DD45" s="3">
        <v>0</v>
      </c>
      <c r="DE45" s="3">
        <v>0</v>
      </c>
      <c r="DF45" s="3">
        <v>0</v>
      </c>
      <c r="DG45" s="3">
        <v>0</v>
      </c>
      <c r="DH45" s="3">
        <v>0</v>
      </c>
      <c r="DI45" s="3">
        <v>0</v>
      </c>
      <c r="DJ45" s="3" t="s">
        <v>126</v>
      </c>
      <c r="DK45" s="3">
        <v>0</v>
      </c>
      <c r="DL45" s="3" t="s">
        <v>126</v>
      </c>
      <c r="DM45" s="3">
        <v>0</v>
      </c>
      <c r="DN45" s="3">
        <v>0</v>
      </c>
      <c r="DO45" s="3">
        <v>0</v>
      </c>
      <c r="DP45" s="16">
        <f t="shared" si="4"/>
        <v>0</v>
      </c>
      <c r="DQ45" s="17"/>
      <c r="DR45" s="11" t="s">
        <v>233</v>
      </c>
      <c r="DS45" s="3">
        <v>0</v>
      </c>
      <c r="DT45" s="3">
        <v>0</v>
      </c>
      <c r="DU45" s="3">
        <v>0</v>
      </c>
      <c r="DV45" s="3">
        <v>0</v>
      </c>
      <c r="DW45" s="3">
        <v>0</v>
      </c>
      <c r="DX45" s="3">
        <v>0</v>
      </c>
      <c r="DY45" s="3">
        <v>0</v>
      </c>
      <c r="DZ45" s="3">
        <v>0</v>
      </c>
      <c r="EA45" s="3">
        <v>0</v>
      </c>
      <c r="EB45" s="3">
        <v>0</v>
      </c>
      <c r="EC45" s="3">
        <v>0</v>
      </c>
      <c r="ED45" s="3">
        <v>0</v>
      </c>
      <c r="EE45" s="3">
        <v>0</v>
      </c>
      <c r="EF45" s="3">
        <v>0</v>
      </c>
      <c r="EG45" s="3">
        <v>0</v>
      </c>
      <c r="EH45" s="3">
        <v>0</v>
      </c>
      <c r="EI45" s="3">
        <v>0</v>
      </c>
      <c r="EJ45" s="3">
        <v>0</v>
      </c>
      <c r="EK45" s="3">
        <v>0</v>
      </c>
      <c r="EL45" s="3">
        <v>0</v>
      </c>
      <c r="EM45" s="3">
        <v>0</v>
      </c>
      <c r="EN45" s="16">
        <f t="shared" si="5"/>
        <v>0</v>
      </c>
      <c r="EO45" s="17"/>
      <c r="EP45" s="11" t="s">
        <v>233</v>
      </c>
      <c r="EQ45" s="3">
        <v>0</v>
      </c>
      <c r="ER45" s="3">
        <v>0</v>
      </c>
      <c r="ES45" s="3">
        <v>0</v>
      </c>
      <c r="ET45" s="3">
        <v>0</v>
      </c>
      <c r="EU45" s="3">
        <v>0</v>
      </c>
      <c r="EV45" s="3">
        <v>0</v>
      </c>
      <c r="EW45" s="3">
        <v>0</v>
      </c>
      <c r="EX45" s="3">
        <v>0</v>
      </c>
      <c r="EY45" s="3">
        <v>0</v>
      </c>
      <c r="EZ45" s="3">
        <v>0</v>
      </c>
      <c r="FA45" s="3">
        <v>0</v>
      </c>
      <c r="FB45" s="3">
        <v>0</v>
      </c>
      <c r="FC45" s="3">
        <v>0</v>
      </c>
      <c r="FD45" s="3">
        <v>0</v>
      </c>
      <c r="FE45" s="3">
        <v>0</v>
      </c>
      <c r="FF45" s="3">
        <v>0</v>
      </c>
      <c r="FG45" s="3">
        <v>0</v>
      </c>
      <c r="FH45" s="3">
        <v>0</v>
      </c>
      <c r="FI45" s="3">
        <v>0</v>
      </c>
      <c r="FJ45" s="3">
        <v>0</v>
      </c>
      <c r="FK45" s="3">
        <v>0</v>
      </c>
      <c r="FL45" s="16">
        <f t="shared" si="6"/>
        <v>0</v>
      </c>
      <c r="FM45" s="17"/>
    </row>
    <row r="46" ht="14.5" spans="1:169">
      <c r="A46" s="1"/>
      <c r="B46" s="11" t="s">
        <v>234</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234</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234</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234</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234</v>
      </c>
      <c r="CU46" s="3">
        <v>0</v>
      </c>
      <c r="CV46" s="3">
        <v>0</v>
      </c>
      <c r="CW46" s="3">
        <v>0</v>
      </c>
      <c r="CX46" s="3">
        <v>0</v>
      </c>
      <c r="CY46" s="3">
        <v>0</v>
      </c>
      <c r="CZ46" s="3">
        <v>0</v>
      </c>
      <c r="DA46" s="3">
        <v>0</v>
      </c>
      <c r="DB46" s="3">
        <v>0</v>
      </c>
      <c r="DC46" s="3">
        <v>0</v>
      </c>
      <c r="DD46" s="3">
        <v>0</v>
      </c>
      <c r="DE46" s="3" t="s">
        <v>126</v>
      </c>
      <c r="DF46" s="3">
        <v>0</v>
      </c>
      <c r="DG46" s="3">
        <v>0</v>
      </c>
      <c r="DH46" s="3">
        <v>0</v>
      </c>
      <c r="DI46" s="3">
        <v>0</v>
      </c>
      <c r="DJ46" s="3">
        <v>0</v>
      </c>
      <c r="DK46" s="3">
        <v>0</v>
      </c>
      <c r="DL46" s="3">
        <v>0</v>
      </c>
      <c r="DM46" s="3">
        <v>0</v>
      </c>
      <c r="DN46" s="3">
        <v>0</v>
      </c>
      <c r="DO46" s="3">
        <v>0</v>
      </c>
      <c r="DP46" s="16">
        <f t="shared" si="4"/>
        <v>0</v>
      </c>
      <c r="DQ46" s="17"/>
      <c r="DR46" s="11" t="s">
        <v>234</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234</v>
      </c>
      <c r="EQ46" s="3">
        <v>0</v>
      </c>
      <c r="ER46" s="3">
        <v>0</v>
      </c>
      <c r="ES46" s="3">
        <v>0</v>
      </c>
      <c r="ET46" s="3">
        <v>0</v>
      </c>
      <c r="EU46" s="3">
        <v>0</v>
      </c>
      <c r="EV46" s="3" t="s">
        <v>126</v>
      </c>
      <c r="EW46" s="3" t="s">
        <v>126</v>
      </c>
      <c r="EX46" s="3" t="s">
        <v>126</v>
      </c>
      <c r="EY46" s="3" t="s">
        <v>126</v>
      </c>
      <c r="EZ46" s="3" t="s">
        <v>126</v>
      </c>
      <c r="FA46" s="3" t="s">
        <v>126</v>
      </c>
      <c r="FB46" s="3" t="s">
        <v>126</v>
      </c>
      <c r="FC46" s="3" t="s">
        <v>126</v>
      </c>
      <c r="FD46" s="3">
        <v>0</v>
      </c>
      <c r="FE46" s="3">
        <v>0</v>
      </c>
      <c r="FF46" s="3">
        <v>0</v>
      </c>
      <c r="FG46" s="3">
        <v>0</v>
      </c>
      <c r="FH46" s="3">
        <v>0</v>
      </c>
      <c r="FI46" s="3">
        <v>0</v>
      </c>
      <c r="FJ46" s="3">
        <v>0</v>
      </c>
      <c r="FK46" s="3">
        <v>0</v>
      </c>
      <c r="FL46" s="16">
        <f t="shared" si="6"/>
        <v>0</v>
      </c>
      <c r="FM46" s="17"/>
    </row>
    <row r="47" ht="14.5" spans="1:169">
      <c r="A47" s="1"/>
      <c r="B47" s="11" t="s">
        <v>235</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235</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235</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235</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235</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235</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235</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6"/>
        <v>0</v>
      </c>
      <c r="FM47" s="17"/>
    </row>
    <row r="48" ht="14.5" spans="1:169">
      <c r="A48" s="1"/>
      <c r="B48" s="11" t="s">
        <v>236</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236</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236</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236</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236</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236</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0</v>
      </c>
      <c r="EO48" s="17"/>
      <c r="EP48" s="11" t="s">
        <v>236</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6"/>
        <v>0</v>
      </c>
      <c r="FM48" s="17"/>
    </row>
    <row r="49" ht="14.5" spans="1:169">
      <c r="A49" s="1"/>
      <c r="B49" s="11" t="s">
        <v>237</v>
      </c>
      <c r="C49" s="3">
        <v>0</v>
      </c>
      <c r="D49" s="3">
        <v>0</v>
      </c>
      <c r="E49" s="3">
        <v>0</v>
      </c>
      <c r="F49" s="3">
        <v>0</v>
      </c>
      <c r="G49" s="3" t="s">
        <v>126</v>
      </c>
      <c r="H49" s="3" t="s">
        <v>126</v>
      </c>
      <c r="I49" s="3" t="s">
        <v>126</v>
      </c>
      <c r="J49" s="3" t="s">
        <v>126</v>
      </c>
      <c r="K49" s="3" t="s">
        <v>126</v>
      </c>
      <c r="L49" s="3" t="s">
        <v>126</v>
      </c>
      <c r="M49" s="3">
        <v>0</v>
      </c>
      <c r="N49" s="3">
        <v>0</v>
      </c>
      <c r="O49" s="3">
        <v>0</v>
      </c>
      <c r="P49" s="3">
        <v>0</v>
      </c>
      <c r="Q49" s="3">
        <v>0</v>
      </c>
      <c r="R49" s="3">
        <v>0</v>
      </c>
      <c r="S49" s="3">
        <v>0</v>
      </c>
      <c r="T49" s="3">
        <v>0</v>
      </c>
      <c r="U49" s="3">
        <v>0</v>
      </c>
      <c r="V49" s="3">
        <v>0</v>
      </c>
      <c r="W49" s="3">
        <v>0</v>
      </c>
      <c r="X49" s="16">
        <f t="shared" si="0"/>
        <v>0</v>
      </c>
      <c r="Y49" s="17"/>
      <c r="Z49" s="11" t="s">
        <v>237</v>
      </c>
      <c r="AA49" s="3">
        <v>0</v>
      </c>
      <c r="AB49" s="3">
        <v>0</v>
      </c>
      <c r="AC49" s="3">
        <v>0</v>
      </c>
      <c r="AD49" s="3">
        <v>0</v>
      </c>
      <c r="AE49" s="3">
        <v>0</v>
      </c>
      <c r="AF49" s="3">
        <v>0</v>
      </c>
      <c r="AG49" s="3">
        <v>0</v>
      </c>
      <c r="AH49" s="3">
        <v>0</v>
      </c>
      <c r="AI49" s="3">
        <v>0</v>
      </c>
      <c r="AJ49" s="3">
        <v>0</v>
      </c>
      <c r="AK49" s="3" t="s">
        <v>126</v>
      </c>
      <c r="AL49" s="3" t="s">
        <v>126</v>
      </c>
      <c r="AM49" s="3" t="s">
        <v>126</v>
      </c>
      <c r="AN49" s="3" t="s">
        <v>126</v>
      </c>
      <c r="AO49" s="3" t="s">
        <v>126</v>
      </c>
      <c r="AP49" s="3" t="s">
        <v>126</v>
      </c>
      <c r="AQ49" s="3" t="s">
        <v>126</v>
      </c>
      <c r="AR49" s="3">
        <v>0</v>
      </c>
      <c r="AS49" s="3">
        <v>0</v>
      </c>
      <c r="AT49" s="3">
        <v>0</v>
      </c>
      <c r="AU49" s="3">
        <v>0</v>
      </c>
      <c r="AV49" s="16">
        <f t="shared" si="1"/>
        <v>1.3</v>
      </c>
      <c r="AW49" s="17"/>
      <c r="AX49" s="11" t="s">
        <v>237</v>
      </c>
      <c r="AY49" s="3">
        <v>0</v>
      </c>
      <c r="AZ49" s="3">
        <v>0</v>
      </c>
      <c r="BA49" s="3">
        <v>0</v>
      </c>
      <c r="BB49" s="3">
        <v>0</v>
      </c>
      <c r="BC49" s="3">
        <v>0</v>
      </c>
      <c r="BD49" s="3">
        <v>0</v>
      </c>
      <c r="BE49" s="3">
        <v>0</v>
      </c>
      <c r="BF49" s="3">
        <v>0</v>
      </c>
      <c r="BG49" s="3">
        <v>0</v>
      </c>
      <c r="BH49" s="3">
        <v>0</v>
      </c>
      <c r="BI49" s="3" t="s">
        <v>126</v>
      </c>
      <c r="BJ49" s="3" t="s">
        <v>126</v>
      </c>
      <c r="BK49" s="3" t="s">
        <v>126</v>
      </c>
      <c r="BL49" s="3" t="s">
        <v>126</v>
      </c>
      <c r="BM49" s="3" t="s">
        <v>126</v>
      </c>
      <c r="BN49" s="3" t="s">
        <v>126</v>
      </c>
      <c r="BO49" s="3">
        <v>0</v>
      </c>
      <c r="BP49" s="3" t="s">
        <v>126</v>
      </c>
      <c r="BQ49" s="3">
        <v>0</v>
      </c>
      <c r="BR49" s="3">
        <v>0</v>
      </c>
      <c r="BS49" s="3">
        <v>0</v>
      </c>
      <c r="BT49" s="16">
        <f t="shared" si="2"/>
        <v>1.8</v>
      </c>
      <c r="BU49" s="17"/>
      <c r="BV49" s="11" t="s">
        <v>237</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237</v>
      </c>
      <c r="CU49" s="3">
        <v>0</v>
      </c>
      <c r="CV49" s="3">
        <v>0</v>
      </c>
      <c r="CW49" s="3">
        <v>0</v>
      </c>
      <c r="CX49" s="3">
        <v>0</v>
      </c>
      <c r="CY49" s="3">
        <v>0</v>
      </c>
      <c r="CZ49" s="3">
        <v>0</v>
      </c>
      <c r="DA49" s="3">
        <v>0</v>
      </c>
      <c r="DB49" s="3">
        <v>0</v>
      </c>
      <c r="DC49" s="3">
        <v>0</v>
      </c>
      <c r="DD49" s="3">
        <v>0</v>
      </c>
      <c r="DE49" s="3">
        <v>0</v>
      </c>
      <c r="DF49" s="3">
        <v>0</v>
      </c>
      <c r="DG49" s="3" t="s">
        <v>126</v>
      </c>
      <c r="DH49" s="3" t="s">
        <v>126</v>
      </c>
      <c r="DI49" s="3" t="s">
        <v>126</v>
      </c>
      <c r="DJ49" s="3" t="s">
        <v>126</v>
      </c>
      <c r="DK49" s="3" t="s">
        <v>126</v>
      </c>
      <c r="DL49" s="3" t="s">
        <v>126</v>
      </c>
      <c r="DM49" s="3">
        <v>0</v>
      </c>
      <c r="DN49" s="3">
        <v>0</v>
      </c>
      <c r="DO49" s="3">
        <v>0</v>
      </c>
      <c r="DP49" s="16">
        <f t="shared" si="4"/>
        <v>0</v>
      </c>
      <c r="DQ49" s="17"/>
      <c r="DR49" s="11" t="s">
        <v>237</v>
      </c>
      <c r="DS49" s="3">
        <v>0</v>
      </c>
      <c r="DT49" s="3">
        <v>0</v>
      </c>
      <c r="DU49" s="3">
        <v>0</v>
      </c>
      <c r="DV49" s="3">
        <v>0</v>
      </c>
      <c r="DW49" s="3">
        <v>0</v>
      </c>
      <c r="DX49" s="3">
        <v>0</v>
      </c>
      <c r="DY49" s="3">
        <v>0</v>
      </c>
      <c r="DZ49" s="3">
        <v>0</v>
      </c>
      <c r="EA49" s="3">
        <v>0</v>
      </c>
      <c r="EB49" s="3">
        <v>0</v>
      </c>
      <c r="EC49" s="3" t="s">
        <v>126</v>
      </c>
      <c r="ED49" s="3">
        <v>0</v>
      </c>
      <c r="EE49" s="3">
        <v>0</v>
      </c>
      <c r="EF49" s="3" t="s">
        <v>126</v>
      </c>
      <c r="EG49" s="3">
        <v>0</v>
      </c>
      <c r="EH49" s="3" t="s">
        <v>126</v>
      </c>
      <c r="EI49" s="3">
        <v>0</v>
      </c>
      <c r="EJ49" s="3">
        <v>0</v>
      </c>
      <c r="EK49" s="3">
        <v>0</v>
      </c>
      <c r="EL49" s="3">
        <v>0</v>
      </c>
      <c r="EM49" s="3">
        <v>0</v>
      </c>
      <c r="EN49" s="16">
        <f t="shared" si="5"/>
        <v>7</v>
      </c>
      <c r="EO49" s="17"/>
      <c r="EP49" s="11" t="s">
        <v>237</v>
      </c>
      <c r="EQ49" s="3">
        <v>0</v>
      </c>
      <c r="ER49" s="3">
        <v>0</v>
      </c>
      <c r="ES49" s="3">
        <v>0</v>
      </c>
      <c r="ET49" s="3">
        <v>0</v>
      </c>
      <c r="EU49" s="3">
        <v>0</v>
      </c>
      <c r="EV49" s="3">
        <v>0</v>
      </c>
      <c r="EW49" s="3">
        <v>0</v>
      </c>
      <c r="EX49" s="3">
        <v>0</v>
      </c>
      <c r="EY49" s="3">
        <v>0</v>
      </c>
      <c r="EZ49" s="3" t="s">
        <v>126</v>
      </c>
      <c r="FA49" s="3" t="s">
        <v>126</v>
      </c>
      <c r="FB49" s="3" t="s">
        <v>126</v>
      </c>
      <c r="FC49" s="3" t="s">
        <v>126</v>
      </c>
      <c r="FD49" s="3" t="s">
        <v>126</v>
      </c>
      <c r="FE49" s="3" t="s">
        <v>126</v>
      </c>
      <c r="FF49" s="3">
        <v>0</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242</v>
      </c>
      <c r="C51" s="5">
        <v>0</v>
      </c>
      <c r="D51" s="5">
        <v>0</v>
      </c>
      <c r="E51" s="5">
        <v>0</v>
      </c>
      <c r="F51" s="5">
        <v>0.1</v>
      </c>
      <c r="G51" s="5">
        <v>0.1</v>
      </c>
      <c r="H51" s="5">
        <v>0.4</v>
      </c>
      <c r="I51" s="5">
        <v>2.3</v>
      </c>
      <c r="J51" s="5">
        <v>7.2</v>
      </c>
      <c r="K51" s="5">
        <v>13.9</v>
      </c>
      <c r="L51" s="5">
        <v>12.6</v>
      </c>
      <c r="M51" s="5">
        <v>24.8</v>
      </c>
      <c r="N51" s="5">
        <v>21.5</v>
      </c>
      <c r="O51" s="5">
        <v>20.7</v>
      </c>
      <c r="P51" s="5">
        <v>19.8</v>
      </c>
      <c r="Q51" s="5">
        <v>27.1</v>
      </c>
      <c r="R51" s="5">
        <v>34.6</v>
      </c>
      <c r="S51" s="5">
        <v>36.4</v>
      </c>
      <c r="T51" s="5">
        <v>33.7</v>
      </c>
      <c r="U51" s="5">
        <v>24.4</v>
      </c>
      <c r="V51" s="5">
        <v>35.5</v>
      </c>
      <c r="W51" s="5">
        <v>35.9</v>
      </c>
      <c r="Y51" s="8"/>
      <c r="Z51" s="9" t="s">
        <v>242</v>
      </c>
      <c r="AA51" s="5">
        <v>16.5</v>
      </c>
      <c r="AB51" s="5">
        <v>14.4</v>
      </c>
      <c r="AC51" s="5">
        <v>17.7</v>
      </c>
      <c r="AD51" s="5">
        <v>18.4</v>
      </c>
      <c r="AE51" s="5">
        <v>16.6</v>
      </c>
      <c r="AF51" s="5">
        <v>16.7</v>
      </c>
      <c r="AG51" s="5">
        <v>20</v>
      </c>
      <c r="AH51" s="5">
        <v>19.9</v>
      </c>
      <c r="AI51" s="5">
        <v>21.7</v>
      </c>
      <c r="AJ51" s="5">
        <v>21.8</v>
      </c>
      <c r="AK51" s="5">
        <v>22.3</v>
      </c>
      <c r="AL51" s="5">
        <v>24.3</v>
      </c>
      <c r="AM51" s="5">
        <v>23.5</v>
      </c>
      <c r="AN51" s="5">
        <v>24.1</v>
      </c>
      <c r="AO51" s="5">
        <v>31.8</v>
      </c>
      <c r="AP51" s="5">
        <v>31</v>
      </c>
      <c r="AQ51" s="5">
        <v>21.1</v>
      </c>
      <c r="AR51" s="5">
        <v>28</v>
      </c>
      <c r="AS51" s="5">
        <v>24.6</v>
      </c>
      <c r="AT51" s="5">
        <v>24.6</v>
      </c>
      <c r="AU51" s="5">
        <v>26.8</v>
      </c>
      <c r="AW51" s="8"/>
      <c r="AX51" s="9" t="s">
        <v>242</v>
      </c>
      <c r="AY51" s="5">
        <v>34.2</v>
      </c>
      <c r="AZ51" s="5">
        <v>34.7</v>
      </c>
      <c r="BA51" s="5">
        <v>29.8</v>
      </c>
      <c r="BB51" s="5">
        <v>21.2</v>
      </c>
      <c r="BC51" s="5">
        <v>30.8</v>
      </c>
      <c r="BD51" s="5">
        <v>26.7</v>
      </c>
      <c r="BE51" s="5">
        <v>27.8</v>
      </c>
      <c r="BF51" s="5">
        <v>27.2</v>
      </c>
      <c r="BG51" s="5">
        <v>28.1</v>
      </c>
      <c r="BH51" s="5">
        <v>28.7</v>
      </c>
      <c r="BI51" s="5">
        <v>29.8</v>
      </c>
      <c r="BJ51" s="5">
        <v>30.2</v>
      </c>
      <c r="BK51" s="5">
        <v>31.9</v>
      </c>
      <c r="BL51" s="5">
        <v>35.2</v>
      </c>
      <c r="BM51" s="5">
        <v>37.1</v>
      </c>
      <c r="BN51" s="5">
        <v>35.6</v>
      </c>
      <c r="BO51" s="5">
        <v>35.1</v>
      </c>
      <c r="BP51" s="5">
        <v>35.4</v>
      </c>
      <c r="BQ51" s="5">
        <v>31.3</v>
      </c>
      <c r="BR51" s="5">
        <v>33.8</v>
      </c>
      <c r="BS51" s="5">
        <v>34.3</v>
      </c>
      <c r="BU51" s="8"/>
      <c r="BV51" s="9" t="s">
        <v>242</v>
      </c>
      <c r="BW51" s="5">
        <v>31.8</v>
      </c>
      <c r="BX51" s="5">
        <v>30.9</v>
      </c>
      <c r="BY51" s="5">
        <v>32.7</v>
      </c>
      <c r="BZ51" s="5">
        <v>30.5</v>
      </c>
      <c r="CA51" s="5">
        <v>30.2</v>
      </c>
      <c r="CB51" s="5">
        <v>28.1</v>
      </c>
      <c r="CC51" s="5">
        <v>26</v>
      </c>
      <c r="CD51" s="5">
        <v>26.8</v>
      </c>
      <c r="CE51" s="5">
        <v>27.3</v>
      </c>
      <c r="CF51" s="5">
        <v>28.2</v>
      </c>
      <c r="CG51" s="5">
        <v>26.8</v>
      </c>
      <c r="CH51" s="5">
        <v>28</v>
      </c>
      <c r="CI51" s="5">
        <v>27.1</v>
      </c>
      <c r="CJ51" s="5">
        <v>28.9</v>
      </c>
      <c r="CK51" s="5">
        <v>26.9</v>
      </c>
      <c r="CL51" s="5">
        <v>27</v>
      </c>
      <c r="CM51" s="5">
        <v>28.3</v>
      </c>
      <c r="CN51" s="5">
        <v>26.7</v>
      </c>
      <c r="CO51" s="5">
        <v>27</v>
      </c>
      <c r="CP51" s="5">
        <v>27.1</v>
      </c>
      <c r="CQ51" s="5">
        <v>26.2</v>
      </c>
      <c r="CS51" s="8"/>
      <c r="CT51" s="9" t="s">
        <v>242</v>
      </c>
      <c r="CU51" s="5">
        <v>11.6</v>
      </c>
      <c r="CV51" s="5">
        <v>9.4</v>
      </c>
      <c r="CW51" s="5">
        <v>9.6</v>
      </c>
      <c r="CX51" s="5">
        <v>9.8</v>
      </c>
      <c r="CY51" s="5">
        <v>8.3</v>
      </c>
      <c r="CZ51" s="5">
        <v>7.1</v>
      </c>
      <c r="DA51" s="5">
        <v>17.9</v>
      </c>
      <c r="DB51" s="5">
        <v>15.6</v>
      </c>
      <c r="DC51" s="5">
        <v>15</v>
      </c>
      <c r="DD51" s="5">
        <v>15.4</v>
      </c>
      <c r="DE51" s="5">
        <v>19.8</v>
      </c>
      <c r="DF51" s="5">
        <v>22</v>
      </c>
      <c r="DG51" s="5">
        <v>29.9</v>
      </c>
      <c r="DH51" s="5">
        <v>29.6</v>
      </c>
      <c r="DI51" s="5">
        <v>27.8</v>
      </c>
      <c r="DJ51" s="5">
        <v>28.4</v>
      </c>
      <c r="DK51" s="5">
        <v>28.3</v>
      </c>
      <c r="DL51" s="5">
        <v>28.5</v>
      </c>
      <c r="DM51" s="5">
        <v>38.2</v>
      </c>
      <c r="DN51" s="5">
        <v>39.3</v>
      </c>
      <c r="DO51" s="5">
        <v>39.7</v>
      </c>
      <c r="DQ51" s="8"/>
      <c r="DR51" s="9" t="s">
        <v>242</v>
      </c>
      <c r="DS51" s="5">
        <v>42</v>
      </c>
      <c r="DT51" s="5">
        <v>40.1</v>
      </c>
      <c r="DU51" s="5">
        <v>39.3</v>
      </c>
      <c r="DV51" s="5">
        <v>39.9</v>
      </c>
      <c r="DW51" s="5">
        <v>40</v>
      </c>
      <c r="DX51" s="5">
        <v>40.1</v>
      </c>
      <c r="DY51" s="5">
        <v>39.7</v>
      </c>
      <c r="DZ51" s="5">
        <v>40.8</v>
      </c>
      <c r="EA51" s="5">
        <v>40.8</v>
      </c>
      <c r="EB51" s="5">
        <v>41.4</v>
      </c>
      <c r="EC51" s="5">
        <v>41.6</v>
      </c>
      <c r="ED51" s="5">
        <v>41.6</v>
      </c>
      <c r="EE51" s="5">
        <v>42.6</v>
      </c>
      <c r="EF51" s="5">
        <v>42.3</v>
      </c>
      <c r="EG51" s="5">
        <v>39.4</v>
      </c>
      <c r="EH51" s="5">
        <v>39</v>
      </c>
      <c r="EI51" s="5">
        <v>39.1</v>
      </c>
      <c r="EJ51" s="5">
        <v>38.7</v>
      </c>
      <c r="EK51" s="5">
        <v>36.7</v>
      </c>
      <c r="EL51" s="5">
        <v>36.4</v>
      </c>
      <c r="EM51" s="5">
        <v>34.9</v>
      </c>
      <c r="EO51" s="8"/>
      <c r="EP51" s="9" t="s">
        <v>242</v>
      </c>
      <c r="EQ51" s="5">
        <v>25.6</v>
      </c>
      <c r="ER51" s="5">
        <v>19.2</v>
      </c>
      <c r="ES51" s="5">
        <v>20.3</v>
      </c>
      <c r="ET51" s="5">
        <v>20.3</v>
      </c>
      <c r="EU51" s="5">
        <v>16.6</v>
      </c>
      <c r="EV51" s="5">
        <v>20.5</v>
      </c>
      <c r="EW51" s="5">
        <v>10.7</v>
      </c>
      <c r="EX51" s="5">
        <v>11.9</v>
      </c>
      <c r="EY51" s="5">
        <v>14.3</v>
      </c>
      <c r="EZ51" s="5">
        <v>11.5</v>
      </c>
      <c r="FA51" s="5">
        <v>11.4</v>
      </c>
      <c r="FB51" s="5">
        <v>9.2</v>
      </c>
      <c r="FC51" s="5">
        <v>8</v>
      </c>
      <c r="FD51" s="5">
        <v>8.5</v>
      </c>
      <c r="FE51" s="5">
        <v>6.4</v>
      </c>
      <c r="FF51" s="5">
        <v>8.2</v>
      </c>
      <c r="FG51" s="5">
        <v>8.3</v>
      </c>
      <c r="FH51" s="5">
        <v>8.2</v>
      </c>
      <c r="FI51" s="5">
        <v>9.5</v>
      </c>
      <c r="FJ51" s="5">
        <v>9.2</v>
      </c>
      <c r="FK51" s="5">
        <v>10.5</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243</v>
      </c>
      <c r="B53" s="14"/>
      <c r="C53" s="1"/>
      <c r="D53" s="1"/>
      <c r="E53" s="1"/>
      <c r="F53" s="1"/>
      <c r="G53" s="1"/>
      <c r="H53" s="1"/>
      <c r="I53" s="1"/>
      <c r="J53" s="1"/>
      <c r="K53" s="1"/>
      <c r="L53" s="1"/>
      <c r="M53" s="1"/>
      <c r="N53" s="1"/>
      <c r="O53" s="1"/>
      <c r="P53" s="1"/>
      <c r="Q53" s="1"/>
      <c r="R53" s="1"/>
      <c r="S53" s="1"/>
      <c r="T53" s="1"/>
      <c r="U53" s="1"/>
      <c r="V53" s="1"/>
      <c r="W53" s="1"/>
      <c r="Y53" s="14" t="s">
        <v>243</v>
      </c>
      <c r="Z53" s="14"/>
      <c r="AA53" s="1"/>
      <c r="AB53" s="1"/>
      <c r="AC53" s="1"/>
      <c r="AD53" s="1"/>
      <c r="AE53" s="1"/>
      <c r="AF53" s="1"/>
      <c r="AG53" s="1"/>
      <c r="AH53" s="1"/>
      <c r="AI53" s="1"/>
      <c r="AJ53" s="1"/>
      <c r="AK53" s="1"/>
      <c r="AL53" s="1"/>
      <c r="AM53" s="1"/>
      <c r="AN53" s="1"/>
      <c r="AO53" s="1"/>
      <c r="AP53" s="1"/>
      <c r="AQ53" s="1"/>
      <c r="AR53" s="1"/>
      <c r="AS53" s="1"/>
      <c r="AT53" s="1"/>
      <c r="AU53" s="1"/>
      <c r="AW53" s="14" t="s">
        <v>243</v>
      </c>
      <c r="AX53" s="14"/>
      <c r="AY53" s="1"/>
      <c r="AZ53" s="1"/>
      <c r="BA53" s="1"/>
      <c r="BB53" s="1"/>
      <c r="BC53" s="1"/>
      <c r="BD53" s="1"/>
      <c r="BE53" s="1"/>
      <c r="BF53" s="1"/>
      <c r="BG53" s="1"/>
      <c r="BH53" s="1"/>
      <c r="BI53" s="1"/>
      <c r="BJ53" s="1"/>
      <c r="BK53" s="1"/>
      <c r="BL53" s="1"/>
      <c r="BM53" s="1"/>
      <c r="BN53" s="1"/>
      <c r="BO53" s="1"/>
      <c r="BP53" s="1"/>
      <c r="BQ53" s="1"/>
      <c r="BR53" s="1"/>
      <c r="BS53" s="1"/>
      <c r="BU53" s="14" t="s">
        <v>243</v>
      </c>
      <c r="BV53" s="14"/>
      <c r="BW53" s="1"/>
      <c r="BX53" s="1"/>
      <c r="BY53" s="1"/>
      <c r="BZ53" s="1"/>
      <c r="CA53" s="1"/>
      <c r="CB53" s="1"/>
      <c r="CC53" s="1"/>
      <c r="CD53" s="1"/>
      <c r="CE53" s="1"/>
      <c r="CF53" s="1"/>
      <c r="CG53" s="1"/>
      <c r="CH53" s="1"/>
      <c r="CI53" s="1"/>
      <c r="CJ53" s="1"/>
      <c r="CK53" s="1"/>
      <c r="CL53" s="1"/>
      <c r="CM53" s="1"/>
      <c r="CN53" s="1"/>
      <c r="CO53" s="1"/>
      <c r="CP53" s="1"/>
      <c r="CQ53" s="1"/>
      <c r="CS53" s="14" t="s">
        <v>243</v>
      </c>
      <c r="CT53" s="14"/>
      <c r="CU53" s="1"/>
      <c r="CV53" s="1"/>
      <c r="CW53" s="1"/>
      <c r="CX53" s="1"/>
      <c r="CY53" s="1"/>
      <c r="CZ53" s="1"/>
      <c r="DA53" s="1"/>
      <c r="DB53" s="1"/>
      <c r="DC53" s="1"/>
      <c r="DD53" s="1"/>
      <c r="DE53" s="1"/>
      <c r="DF53" s="1"/>
      <c r="DG53" s="1"/>
      <c r="DH53" s="1"/>
      <c r="DI53" s="1"/>
      <c r="DJ53" s="1"/>
      <c r="DK53" s="1"/>
      <c r="DL53" s="1"/>
      <c r="DM53" s="1"/>
      <c r="DN53" s="1"/>
      <c r="DO53" s="1"/>
      <c r="DQ53" s="14" t="s">
        <v>243</v>
      </c>
      <c r="DR53" s="14"/>
      <c r="DS53" s="1"/>
      <c r="DT53" s="1"/>
      <c r="DU53" s="1"/>
      <c r="DV53" s="1"/>
      <c r="DW53" s="1"/>
      <c r="DX53" s="1"/>
      <c r="DY53" s="1"/>
      <c r="DZ53" s="1"/>
      <c r="EA53" s="1"/>
      <c r="EB53" s="1"/>
      <c r="EC53" s="1"/>
      <c r="ED53" s="1"/>
      <c r="EE53" s="1"/>
      <c r="EF53" s="1"/>
      <c r="EG53" s="1"/>
      <c r="EH53" s="1"/>
      <c r="EI53" s="1"/>
      <c r="EJ53" s="1"/>
      <c r="EK53" s="1"/>
      <c r="EL53" s="1"/>
      <c r="EM53" s="1"/>
      <c r="EO53" s="14" t="s">
        <v>243</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244</v>
      </c>
      <c r="B54" s="7"/>
      <c r="C54" s="1"/>
      <c r="D54" s="1"/>
      <c r="E54" s="1"/>
      <c r="F54" s="1"/>
      <c r="G54" s="1"/>
      <c r="H54" s="1"/>
      <c r="I54" s="1"/>
      <c r="J54" s="1"/>
      <c r="K54" s="1"/>
      <c r="L54" s="1"/>
      <c r="M54" s="1"/>
      <c r="N54" s="1"/>
      <c r="O54" s="1"/>
      <c r="P54" s="1"/>
      <c r="Q54" s="1"/>
      <c r="R54" s="1"/>
      <c r="S54" s="1"/>
      <c r="T54" s="1"/>
      <c r="U54" s="1"/>
      <c r="V54" s="1"/>
      <c r="W54" s="1"/>
      <c r="Y54" s="7" t="s">
        <v>244</v>
      </c>
      <c r="Z54" s="7"/>
      <c r="AA54" s="1"/>
      <c r="AB54" s="1"/>
      <c r="AC54" s="1"/>
      <c r="AD54" s="1"/>
      <c r="AE54" s="1"/>
      <c r="AF54" s="1"/>
      <c r="AG54" s="1"/>
      <c r="AH54" s="1"/>
      <c r="AI54" s="1"/>
      <c r="AJ54" s="1"/>
      <c r="AK54" s="1"/>
      <c r="AL54" s="1"/>
      <c r="AM54" s="1"/>
      <c r="AN54" s="1"/>
      <c r="AO54" s="1"/>
      <c r="AP54" s="1"/>
      <c r="AQ54" s="1"/>
      <c r="AR54" s="1"/>
      <c r="AS54" s="1"/>
      <c r="AT54" s="1"/>
      <c r="AU54" s="1"/>
      <c r="AW54" s="7" t="s">
        <v>244</v>
      </c>
      <c r="AX54" s="7"/>
      <c r="AY54" s="1"/>
      <c r="AZ54" s="1"/>
      <c r="BA54" s="1"/>
      <c r="BB54" s="1"/>
      <c r="BC54" s="1"/>
      <c r="BD54" s="1"/>
      <c r="BE54" s="1"/>
      <c r="BF54" s="1"/>
      <c r="BG54" s="1"/>
      <c r="BH54" s="1"/>
      <c r="BI54" s="1"/>
      <c r="BJ54" s="1"/>
      <c r="BK54" s="1"/>
      <c r="BL54" s="1"/>
      <c r="BM54" s="1"/>
      <c r="BN54" s="1"/>
      <c r="BO54" s="1"/>
      <c r="BP54" s="1"/>
      <c r="BQ54" s="1"/>
      <c r="BR54" s="1"/>
      <c r="BS54" s="1"/>
      <c r="BU54" s="7" t="s">
        <v>244</v>
      </c>
      <c r="BV54" s="7"/>
      <c r="BW54" s="1"/>
      <c r="BX54" s="1"/>
      <c r="BY54" s="1"/>
      <c r="BZ54" s="1"/>
      <c r="CA54" s="1"/>
      <c r="CB54" s="1"/>
      <c r="CC54" s="1"/>
      <c r="CD54" s="1"/>
      <c r="CE54" s="1"/>
      <c r="CF54" s="1"/>
      <c r="CG54" s="1"/>
      <c r="CH54" s="1"/>
      <c r="CI54" s="1"/>
      <c r="CJ54" s="1"/>
      <c r="CK54" s="1"/>
      <c r="CL54" s="1"/>
      <c r="CM54" s="1"/>
      <c r="CN54" s="1"/>
      <c r="CO54" s="1"/>
      <c r="CP54" s="1"/>
      <c r="CQ54" s="1"/>
      <c r="CS54" s="7" t="s">
        <v>244</v>
      </c>
      <c r="CT54" s="7"/>
      <c r="CU54" s="1"/>
      <c r="CV54" s="1"/>
      <c r="CW54" s="1"/>
      <c r="CX54" s="1"/>
      <c r="CY54" s="1"/>
      <c r="CZ54" s="1"/>
      <c r="DA54" s="1"/>
      <c r="DB54" s="1"/>
      <c r="DC54" s="1"/>
      <c r="DD54" s="1"/>
      <c r="DE54" s="1"/>
      <c r="DF54" s="1"/>
      <c r="DG54" s="1"/>
      <c r="DH54" s="1"/>
      <c r="DI54" s="1"/>
      <c r="DJ54" s="1"/>
      <c r="DK54" s="1"/>
      <c r="DL54" s="1"/>
      <c r="DM54" s="1"/>
      <c r="DN54" s="1"/>
      <c r="DO54" s="1"/>
      <c r="DQ54" s="7" t="s">
        <v>244</v>
      </c>
      <c r="DR54" s="7"/>
      <c r="DS54" s="1"/>
      <c r="DT54" s="1"/>
      <c r="DU54" s="1"/>
      <c r="DV54" s="1"/>
      <c r="DW54" s="1"/>
      <c r="DX54" s="1"/>
      <c r="DY54" s="1"/>
      <c r="DZ54" s="1"/>
      <c r="EA54" s="1"/>
      <c r="EB54" s="1"/>
      <c r="EC54" s="1"/>
      <c r="ED54" s="1"/>
      <c r="EE54" s="1"/>
      <c r="EF54" s="1"/>
      <c r="EG54" s="1"/>
      <c r="EH54" s="1"/>
      <c r="EI54" s="1"/>
      <c r="EJ54" s="1"/>
      <c r="EK54" s="1"/>
      <c r="EL54" s="1"/>
      <c r="EM54" s="1"/>
      <c r="EO54" s="7" t="s">
        <v>244</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AW39" workbookViewId="0">
      <selection activeCell="FN45" sqref="FN43:FN45"/>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216</v>
      </c>
      <c r="B5" s="2"/>
      <c r="C5" s="1"/>
      <c r="D5" s="1"/>
      <c r="E5" s="1"/>
      <c r="F5" s="1"/>
      <c r="G5" s="1"/>
      <c r="H5" s="1"/>
      <c r="I5" s="1"/>
      <c r="J5" s="3"/>
      <c r="K5" s="1"/>
      <c r="L5" s="1"/>
      <c r="M5" s="1"/>
      <c r="N5" s="1"/>
      <c r="O5" s="3"/>
      <c r="P5" s="1"/>
      <c r="Q5" s="1"/>
      <c r="R5" s="1"/>
      <c r="S5" s="1"/>
      <c r="T5" s="1"/>
      <c r="U5" s="1"/>
      <c r="V5" s="1"/>
      <c r="W5" s="1"/>
      <c r="Y5" s="2" t="s">
        <v>216</v>
      </c>
      <c r="Z5" s="2"/>
      <c r="AA5" s="1"/>
      <c r="AB5" s="1"/>
      <c r="AC5" s="1"/>
      <c r="AD5" s="1"/>
      <c r="AE5" s="1"/>
      <c r="AF5" s="1"/>
      <c r="AG5" s="1"/>
      <c r="AH5" s="3"/>
      <c r="AI5" s="1"/>
      <c r="AJ5" s="1"/>
      <c r="AK5" s="1"/>
      <c r="AL5" s="1"/>
      <c r="AM5" s="3"/>
      <c r="AN5" s="1"/>
      <c r="AO5" s="1"/>
      <c r="AP5" s="1"/>
      <c r="AQ5" s="1"/>
      <c r="AR5" s="1"/>
      <c r="AS5" s="1"/>
      <c r="AT5" s="1"/>
      <c r="AU5" s="1"/>
      <c r="AW5" s="2" t="s">
        <v>216</v>
      </c>
      <c r="AX5" s="2"/>
      <c r="AY5" s="1"/>
      <c r="AZ5" s="1"/>
      <c r="BA5" s="1"/>
      <c r="BB5" s="1"/>
      <c r="BC5" s="1"/>
      <c r="BD5" s="1"/>
      <c r="BE5" s="1"/>
      <c r="BF5" s="3"/>
      <c r="BG5" s="1"/>
      <c r="BH5" s="1"/>
      <c r="BI5" s="1"/>
      <c r="BJ5" s="1"/>
      <c r="BK5" s="3"/>
      <c r="BL5" s="1"/>
      <c r="BM5" s="3"/>
      <c r="BN5" s="3"/>
      <c r="BO5" s="3"/>
      <c r="BP5" s="3"/>
      <c r="BQ5" s="3"/>
      <c r="BR5" s="3"/>
      <c r="BS5" s="3"/>
      <c r="BU5" s="2" t="s">
        <v>216</v>
      </c>
      <c r="BV5" s="2"/>
      <c r="BW5" s="1"/>
      <c r="BX5" s="1"/>
      <c r="BY5" s="1"/>
      <c r="BZ5" s="1"/>
      <c r="CA5" s="1"/>
      <c r="CB5" s="1"/>
      <c r="CC5" s="1"/>
      <c r="CD5" s="3"/>
      <c r="CE5" s="1"/>
      <c r="CF5" s="1"/>
      <c r="CG5" s="1"/>
      <c r="CH5" s="1"/>
      <c r="CI5" s="3"/>
      <c r="CJ5" s="1"/>
      <c r="CK5" s="1"/>
      <c r="CL5" s="1"/>
      <c r="CM5" s="1"/>
      <c r="CN5" s="1"/>
      <c r="CO5" s="1"/>
      <c r="CP5" s="1"/>
      <c r="CQ5" s="1"/>
      <c r="CS5" s="2" t="s">
        <v>216</v>
      </c>
      <c r="CT5" s="2"/>
      <c r="CU5" s="1"/>
      <c r="CV5" s="1"/>
      <c r="CW5" s="1"/>
      <c r="CX5" s="1"/>
      <c r="CY5" s="1"/>
      <c r="CZ5" s="1"/>
      <c r="DA5" s="1"/>
      <c r="DB5" s="3"/>
      <c r="DC5" s="1"/>
      <c r="DD5" s="1"/>
      <c r="DE5" s="1"/>
      <c r="DF5" s="1"/>
      <c r="DG5" s="3"/>
      <c r="DH5" s="1"/>
      <c r="DI5" s="1"/>
      <c r="DJ5" s="1"/>
      <c r="DK5" s="1"/>
      <c r="DL5" s="1"/>
      <c r="DM5" s="1"/>
      <c r="DN5" s="1"/>
      <c r="DO5" s="1"/>
      <c r="DQ5" s="2" t="s">
        <v>216</v>
      </c>
      <c r="DR5" s="2"/>
      <c r="DS5" s="1"/>
      <c r="DT5" s="1"/>
      <c r="DU5" s="1"/>
      <c r="DV5" s="1"/>
      <c r="DW5" s="1"/>
      <c r="DX5" s="1"/>
      <c r="DY5" s="1"/>
      <c r="DZ5" s="3"/>
      <c r="EA5" s="1"/>
      <c r="EB5" s="1"/>
      <c r="EC5" s="1"/>
      <c r="ED5" s="1"/>
      <c r="EE5" s="1"/>
      <c r="EF5" s="1"/>
      <c r="EG5" s="1"/>
      <c r="EH5" s="1"/>
      <c r="EI5" s="1"/>
      <c r="EJ5" s="1"/>
      <c r="EK5" s="1"/>
      <c r="EL5" s="1"/>
      <c r="EM5" s="1"/>
      <c r="EO5" s="2" t="s">
        <v>216</v>
      </c>
      <c r="EP5" s="2"/>
      <c r="EQ5" s="1"/>
      <c r="ER5" s="1"/>
      <c r="ES5" s="1"/>
      <c r="ET5" s="1"/>
      <c r="EU5" s="1"/>
      <c r="EV5" s="1"/>
      <c r="EW5" s="1"/>
      <c r="EX5" s="3"/>
      <c r="EY5" s="1"/>
      <c r="EZ5" s="1"/>
      <c r="FA5" s="1"/>
      <c r="FB5" s="1"/>
      <c r="FC5" s="3"/>
      <c r="FD5" s="1"/>
      <c r="FE5" s="3"/>
      <c r="FF5" s="3"/>
      <c r="FG5" s="3"/>
      <c r="FH5" s="3"/>
      <c r="FI5" s="3"/>
      <c r="FJ5" s="3"/>
      <c r="FK5" s="3"/>
    </row>
    <row r="6" ht="14.5" spans="1:167">
      <c r="A6" s="1"/>
      <c r="B6" s="1"/>
      <c r="C6" s="1"/>
      <c r="D6" s="1"/>
      <c r="E6" s="1"/>
      <c r="F6" s="1"/>
      <c r="G6" s="1"/>
      <c r="H6" s="3"/>
      <c r="I6" s="1"/>
      <c r="J6" s="3"/>
      <c r="K6" s="3"/>
      <c r="L6" s="3"/>
      <c r="M6" s="3"/>
      <c r="N6" s="3"/>
      <c r="O6" s="3"/>
      <c r="P6" s="3"/>
      <c r="Q6" s="3"/>
      <c r="R6" s="3"/>
      <c r="S6" s="3"/>
      <c r="T6" s="3"/>
      <c r="U6" s="3"/>
      <c r="V6" s="3"/>
      <c r="W6" s="3"/>
      <c r="Y6" s="1"/>
      <c r="Z6" s="1"/>
      <c r="AA6" s="1"/>
      <c r="AB6" s="1"/>
      <c r="AC6" s="1"/>
      <c r="AD6" s="1"/>
      <c r="AE6" s="1"/>
      <c r="AF6" s="3"/>
      <c r="AG6" s="1"/>
      <c r="AH6" s="3"/>
      <c r="AI6" s="3"/>
      <c r="AJ6" s="3"/>
      <c r="AK6" s="3"/>
      <c r="AL6" s="3"/>
      <c r="AM6" s="3"/>
      <c r="AN6" s="3"/>
      <c r="AO6" s="3"/>
      <c r="AP6" s="3"/>
      <c r="AQ6" s="3"/>
      <c r="AR6" s="3"/>
      <c r="AS6" s="3"/>
      <c r="AT6" s="3"/>
      <c r="AU6" s="3"/>
      <c r="AW6" s="1"/>
      <c r="AX6" s="1"/>
      <c r="AY6" s="1"/>
      <c r="AZ6" s="1"/>
      <c r="BA6" s="1"/>
      <c r="BB6" s="1"/>
      <c r="BC6" s="1"/>
      <c r="BD6" s="3"/>
      <c r="BE6" s="1"/>
      <c r="BF6" s="3"/>
      <c r="BG6" s="3"/>
      <c r="BH6" s="3"/>
      <c r="BI6" s="3"/>
      <c r="BJ6" s="3"/>
      <c r="BK6" s="3"/>
      <c r="BL6" s="3"/>
      <c r="BM6" s="3"/>
      <c r="BN6" s="3"/>
      <c r="BO6" s="3"/>
      <c r="BP6" s="3"/>
      <c r="BQ6" s="3"/>
      <c r="BR6" s="3"/>
      <c r="BS6" s="3"/>
      <c r="BU6" s="1"/>
      <c r="BV6" s="1"/>
      <c r="BW6" s="1"/>
      <c r="BX6" s="1"/>
      <c r="BY6" s="1"/>
      <c r="BZ6" s="1"/>
      <c r="CA6" s="1"/>
      <c r="CB6" s="3"/>
      <c r="CC6" s="1"/>
      <c r="CD6" s="3"/>
      <c r="CE6" s="3"/>
      <c r="CF6" s="3"/>
      <c r="CG6" s="3"/>
      <c r="CH6" s="3"/>
      <c r="CI6" s="3"/>
      <c r="CJ6" s="3"/>
      <c r="CK6" s="3"/>
      <c r="CL6" s="3"/>
      <c r="CM6" s="3"/>
      <c r="CN6" s="3"/>
      <c r="CO6" s="3"/>
      <c r="CP6" s="3"/>
      <c r="CQ6" s="3"/>
      <c r="CS6" s="1"/>
      <c r="CT6" s="1"/>
      <c r="CU6" s="1"/>
      <c r="CV6" s="1"/>
      <c r="CW6" s="1"/>
      <c r="CX6" s="1"/>
      <c r="CY6" s="1"/>
      <c r="CZ6" s="3"/>
      <c r="DA6" s="1"/>
      <c r="DB6" s="3"/>
      <c r="DC6" s="3"/>
      <c r="DD6" s="3"/>
      <c r="DE6" s="3"/>
      <c r="DF6" s="3"/>
      <c r="DG6" s="3"/>
      <c r="DH6" s="3"/>
      <c r="DI6" s="3"/>
      <c r="DJ6" s="3"/>
      <c r="DK6" s="3"/>
      <c r="DL6" s="3"/>
      <c r="DM6" s="3"/>
      <c r="DN6" s="3"/>
      <c r="DO6" s="3"/>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3"/>
      <c r="EZ6" s="3"/>
      <c r="FA6" s="3"/>
      <c r="FB6" s="3"/>
      <c r="FC6" s="3"/>
      <c r="FD6" s="3"/>
      <c r="FE6" s="3"/>
      <c r="FF6" s="3"/>
      <c r="FG6" s="3"/>
      <c r="FH6" s="3"/>
      <c r="FI6" s="3"/>
      <c r="FJ6" s="3"/>
      <c r="FK6" s="3"/>
    </row>
    <row r="7" ht="17.5" spans="1:167">
      <c r="A7" s="4" t="s">
        <v>217</v>
      </c>
      <c r="B7" s="4"/>
      <c r="C7" s="1"/>
      <c r="D7" s="1"/>
      <c r="E7" s="1"/>
      <c r="F7" s="1"/>
      <c r="G7" s="1"/>
      <c r="H7" s="1"/>
      <c r="I7" s="1"/>
      <c r="J7" s="1"/>
      <c r="K7" s="1"/>
      <c r="L7" s="1"/>
      <c r="M7" s="1"/>
      <c r="N7" s="1"/>
      <c r="O7" s="1"/>
      <c r="P7" s="1"/>
      <c r="Q7" s="1"/>
      <c r="R7" s="1"/>
      <c r="S7" s="1"/>
      <c r="T7" s="1"/>
      <c r="U7" s="1"/>
      <c r="V7" s="1"/>
      <c r="W7" s="1"/>
      <c r="Y7" s="4" t="s">
        <v>218</v>
      </c>
      <c r="Z7" s="4"/>
      <c r="AA7" s="1"/>
      <c r="AB7" s="1"/>
      <c r="AC7" s="1"/>
      <c r="AD7" s="1"/>
      <c r="AE7" s="1"/>
      <c r="AF7" s="1"/>
      <c r="AG7" s="1"/>
      <c r="AH7" s="1"/>
      <c r="AI7" s="1"/>
      <c r="AJ7" s="1"/>
      <c r="AK7" s="1"/>
      <c r="AL7" s="1"/>
      <c r="AM7" s="1"/>
      <c r="AN7" s="1"/>
      <c r="AO7" s="1"/>
      <c r="AP7" s="1"/>
      <c r="AQ7" s="1"/>
      <c r="AR7" s="1"/>
      <c r="AS7" s="1"/>
      <c r="AT7" s="1"/>
      <c r="AU7" s="1"/>
      <c r="AW7" s="4" t="s">
        <v>219</v>
      </c>
      <c r="AX7" s="4"/>
      <c r="AY7" s="1"/>
      <c r="AZ7" s="1"/>
      <c r="BA7" s="1"/>
      <c r="BB7" s="1"/>
      <c r="BC7" s="1"/>
      <c r="BD7" s="1"/>
      <c r="BE7" s="1"/>
      <c r="BF7" s="1"/>
      <c r="BG7" s="1"/>
      <c r="BH7" s="1"/>
      <c r="BI7" s="1"/>
      <c r="BJ7" s="1"/>
      <c r="BK7" s="1"/>
      <c r="BL7" s="1"/>
      <c r="BM7" s="1"/>
      <c r="BN7" s="1"/>
      <c r="BO7" s="1"/>
      <c r="BP7" s="1"/>
      <c r="BQ7" s="1"/>
      <c r="BR7" s="1"/>
      <c r="BS7" s="1"/>
      <c r="BU7" s="4" t="s">
        <v>220</v>
      </c>
      <c r="BV7" s="4"/>
      <c r="BW7" s="1"/>
      <c r="BX7" s="1"/>
      <c r="BY7" s="1"/>
      <c r="BZ7" s="1"/>
      <c r="CA7" s="1"/>
      <c r="CB7" s="1"/>
      <c r="CC7" s="1"/>
      <c r="CD7" s="1"/>
      <c r="CE7" s="1"/>
      <c r="CF7" s="1"/>
      <c r="CG7" s="1"/>
      <c r="CH7" s="1"/>
      <c r="CI7" s="1"/>
      <c r="CJ7" s="1"/>
      <c r="CK7" s="1"/>
      <c r="CL7" s="1"/>
      <c r="CM7" s="1"/>
      <c r="CN7" s="1"/>
      <c r="CO7" s="1"/>
      <c r="CP7" s="1"/>
      <c r="CQ7" s="1"/>
      <c r="CS7" s="4" t="s">
        <v>221</v>
      </c>
      <c r="CT7" s="4"/>
      <c r="CU7" s="1"/>
      <c r="CV7" s="1"/>
      <c r="CW7" s="1"/>
      <c r="CX7" s="1"/>
      <c r="CY7" s="1"/>
      <c r="CZ7" s="1"/>
      <c r="DA7" s="1"/>
      <c r="DB7" s="1"/>
      <c r="DC7" s="1"/>
      <c r="DD7" s="1"/>
      <c r="DE7" s="1"/>
      <c r="DF7" s="1"/>
      <c r="DG7" s="1"/>
      <c r="DH7" s="1"/>
      <c r="DI7" s="1"/>
      <c r="DJ7" s="1"/>
      <c r="DK7" s="1"/>
      <c r="DL7" s="1"/>
      <c r="DM7" s="1"/>
      <c r="DN7" s="1"/>
      <c r="DO7" s="1"/>
      <c r="DQ7" s="4" t="s">
        <v>222</v>
      </c>
      <c r="DR7" s="4"/>
      <c r="DS7" s="1"/>
      <c r="DT7" s="1"/>
      <c r="DU7" s="1"/>
      <c r="DV7" s="1"/>
      <c r="DW7" s="1"/>
      <c r="DX7" s="1"/>
      <c r="DY7" s="1"/>
      <c r="DZ7" s="1"/>
      <c r="EA7" s="1"/>
      <c r="EB7" s="1"/>
      <c r="EC7" s="1"/>
      <c r="ED7" s="1"/>
      <c r="EE7" s="1"/>
      <c r="EF7" s="1"/>
      <c r="EG7" s="1"/>
      <c r="EH7" s="1"/>
      <c r="EI7" s="1"/>
      <c r="EJ7" s="1"/>
      <c r="EK7" s="1"/>
      <c r="EL7" s="1"/>
      <c r="EM7" s="1"/>
      <c r="EO7" s="4" t="s">
        <v>223</v>
      </c>
      <c r="EP7" s="4"/>
      <c r="EQ7" s="1"/>
      <c r="ER7" s="1"/>
      <c r="ES7" s="1"/>
      <c r="ET7" s="1"/>
      <c r="EU7" s="1"/>
      <c r="EV7" s="1"/>
      <c r="EW7" s="1"/>
      <c r="EX7" s="1"/>
      <c r="EY7" s="1"/>
      <c r="EZ7" s="1"/>
      <c r="FA7" s="1"/>
      <c r="FB7" s="1"/>
      <c r="FC7" s="1"/>
      <c r="FD7" s="1"/>
      <c r="FE7" s="1"/>
      <c r="FF7" s="1"/>
      <c r="FG7" s="1"/>
      <c r="FH7" s="1"/>
      <c r="FI7" s="1"/>
      <c r="FJ7" s="1"/>
      <c r="FK7" s="1"/>
    </row>
    <row r="8" ht="15.5" spans="1:167">
      <c r="A8" s="4" t="s">
        <v>287</v>
      </c>
      <c r="B8" s="4"/>
      <c r="C8" s="1"/>
      <c r="D8" s="1"/>
      <c r="E8" s="1"/>
      <c r="F8" s="1"/>
      <c r="G8" s="1"/>
      <c r="H8" s="1"/>
      <c r="I8" s="1"/>
      <c r="J8" s="1"/>
      <c r="K8" s="1"/>
      <c r="L8" s="1"/>
      <c r="M8" s="1"/>
      <c r="N8" s="1"/>
      <c r="O8" s="1"/>
      <c r="P8" s="1"/>
      <c r="Q8" s="1"/>
      <c r="R8" s="1"/>
      <c r="S8" s="1"/>
      <c r="T8" s="1"/>
      <c r="U8" s="1"/>
      <c r="V8" s="1"/>
      <c r="W8" s="1"/>
      <c r="Y8" s="4" t="s">
        <v>287</v>
      </c>
      <c r="Z8" s="4"/>
      <c r="AA8" s="1"/>
      <c r="AB8" s="1"/>
      <c r="AC8" s="1"/>
      <c r="AD8" s="1"/>
      <c r="AE8" s="1"/>
      <c r="AF8" s="1"/>
      <c r="AG8" s="1"/>
      <c r="AH8" s="1"/>
      <c r="AI8" s="1"/>
      <c r="AJ8" s="1"/>
      <c r="AK8" s="1"/>
      <c r="AL8" s="1"/>
      <c r="AM8" s="1"/>
      <c r="AN8" s="1"/>
      <c r="AO8" s="1"/>
      <c r="AP8" s="1"/>
      <c r="AQ8" s="1"/>
      <c r="AR8" s="1"/>
      <c r="AS8" s="1"/>
      <c r="AT8" s="1"/>
      <c r="AU8" s="1"/>
      <c r="AW8" s="4" t="s">
        <v>287</v>
      </c>
      <c r="AX8" s="4"/>
      <c r="AY8" s="1"/>
      <c r="AZ8" s="1"/>
      <c r="BA8" s="1"/>
      <c r="BB8" s="1"/>
      <c r="BC8" s="1"/>
      <c r="BD8" s="1"/>
      <c r="BE8" s="1"/>
      <c r="BF8" s="1"/>
      <c r="BG8" s="1"/>
      <c r="BH8" s="1"/>
      <c r="BI8" s="1"/>
      <c r="BJ8" s="1"/>
      <c r="BK8" s="1"/>
      <c r="BL8" s="1"/>
      <c r="BM8" s="1"/>
      <c r="BN8" s="1"/>
      <c r="BO8" s="1"/>
      <c r="BP8" s="1"/>
      <c r="BQ8" s="1"/>
      <c r="BR8" s="1"/>
      <c r="BS8" s="1"/>
      <c r="BU8" s="4" t="s">
        <v>287</v>
      </c>
      <c r="BV8" s="4"/>
      <c r="BW8" s="1"/>
      <c r="BX8" s="1"/>
      <c r="BY8" s="1"/>
      <c r="BZ8" s="1"/>
      <c r="CA8" s="1"/>
      <c r="CB8" s="1"/>
      <c r="CC8" s="1"/>
      <c r="CD8" s="1"/>
      <c r="CE8" s="1"/>
      <c r="CF8" s="1"/>
      <c r="CG8" s="1"/>
      <c r="CH8" s="1"/>
      <c r="CI8" s="1"/>
      <c r="CJ8" s="1"/>
      <c r="CK8" s="1"/>
      <c r="CL8" s="1"/>
      <c r="CM8" s="1"/>
      <c r="CN8" s="1"/>
      <c r="CO8" s="1"/>
      <c r="CP8" s="1"/>
      <c r="CQ8" s="1"/>
      <c r="CS8" s="4" t="s">
        <v>287</v>
      </c>
      <c r="CT8" s="4"/>
      <c r="CU8" s="1"/>
      <c r="CV8" s="1"/>
      <c r="CW8" s="1"/>
      <c r="CX8" s="1"/>
      <c r="CY8" s="1"/>
      <c r="CZ8" s="1"/>
      <c r="DA8" s="1"/>
      <c r="DB8" s="1"/>
      <c r="DC8" s="1"/>
      <c r="DD8" s="1"/>
      <c r="DE8" s="1"/>
      <c r="DF8" s="1"/>
      <c r="DG8" s="1"/>
      <c r="DH8" s="1"/>
      <c r="DI8" s="1"/>
      <c r="DJ8" s="1"/>
      <c r="DK8" s="1"/>
      <c r="DL8" s="1"/>
      <c r="DM8" s="1"/>
      <c r="DN8" s="1"/>
      <c r="DO8" s="1"/>
      <c r="DQ8" s="4" t="s">
        <v>287</v>
      </c>
      <c r="DR8" s="4"/>
      <c r="DS8" s="1"/>
      <c r="DT8" s="1"/>
      <c r="DU8" s="1"/>
      <c r="DV8" s="1"/>
      <c r="DW8" s="1"/>
      <c r="DX8" s="1"/>
      <c r="DY8" s="1"/>
      <c r="DZ8" s="1"/>
      <c r="EA8" s="1"/>
      <c r="EB8" s="1"/>
      <c r="EC8" s="1"/>
      <c r="ED8" s="1"/>
      <c r="EE8" s="1"/>
      <c r="EF8" s="1"/>
      <c r="EG8" s="1"/>
      <c r="EH8" s="1"/>
      <c r="EI8" s="1"/>
      <c r="EJ8" s="1"/>
      <c r="EK8" s="1"/>
      <c r="EL8" s="1"/>
      <c r="EM8" s="1"/>
      <c r="EO8" s="4" t="s">
        <v>287</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4"/>
      <c r="P9" s="4"/>
      <c r="Q9" s="4"/>
      <c r="R9" s="4"/>
      <c r="S9" s="4"/>
      <c r="T9" s="4"/>
      <c r="U9" s="4"/>
      <c r="V9" s="4"/>
      <c r="W9" s="4"/>
      <c r="Y9" s="1"/>
      <c r="Z9" s="1"/>
      <c r="AA9" s="1"/>
      <c r="AB9" s="1"/>
      <c r="AC9" s="1"/>
      <c r="AD9" s="1"/>
      <c r="AE9" s="1"/>
      <c r="AF9" s="5"/>
      <c r="AG9" s="1"/>
      <c r="AH9" s="4"/>
      <c r="AI9" s="4"/>
      <c r="AJ9" s="4"/>
      <c r="AK9" s="4"/>
      <c r="AL9" s="4"/>
      <c r="AM9" s="4"/>
      <c r="AN9" s="4"/>
      <c r="AO9" s="4"/>
      <c r="AP9" s="4"/>
      <c r="AQ9" s="4"/>
      <c r="AR9" s="4"/>
      <c r="AS9" s="4"/>
      <c r="AT9" s="4"/>
      <c r="AU9" s="4"/>
      <c r="AW9" s="1"/>
      <c r="AX9" s="1"/>
      <c r="AY9" s="1"/>
      <c r="AZ9" s="1"/>
      <c r="BA9" s="1"/>
      <c r="BB9" s="1"/>
      <c r="BC9" s="1"/>
      <c r="BD9" s="5"/>
      <c r="BE9" s="1"/>
      <c r="BF9" s="4"/>
      <c r="BG9" s="4"/>
      <c r="BH9" s="4"/>
      <c r="BI9" s="4"/>
      <c r="BJ9" s="4"/>
      <c r="BK9" s="4"/>
      <c r="BL9" s="4"/>
      <c r="BM9" s="4"/>
      <c r="BN9" s="4"/>
      <c r="BO9" s="4"/>
      <c r="BP9" s="4"/>
      <c r="BQ9" s="4"/>
      <c r="BR9" s="4"/>
      <c r="BS9" s="4"/>
      <c r="BU9" s="1"/>
      <c r="BV9" s="1"/>
      <c r="BW9" s="1"/>
      <c r="BX9" s="1"/>
      <c r="BY9" s="1"/>
      <c r="BZ9" s="1"/>
      <c r="CA9" s="1"/>
      <c r="CB9" s="5"/>
      <c r="CC9" s="1"/>
      <c r="CD9" s="4"/>
      <c r="CE9" s="4"/>
      <c r="CF9" s="4"/>
      <c r="CG9" s="4"/>
      <c r="CH9" s="4"/>
      <c r="CI9" s="4"/>
      <c r="CJ9" s="4"/>
      <c r="CK9" s="4"/>
      <c r="CL9" s="4"/>
      <c r="CM9" s="4"/>
      <c r="CN9" s="4"/>
      <c r="CO9" s="4"/>
      <c r="CP9" s="4"/>
      <c r="CQ9" s="4"/>
      <c r="CS9" s="1"/>
      <c r="CT9" s="1"/>
      <c r="CU9" s="1"/>
      <c r="CV9" s="1"/>
      <c r="CW9" s="1"/>
      <c r="CX9" s="1"/>
      <c r="CY9" s="1"/>
      <c r="CZ9" s="5"/>
      <c r="DA9" s="1"/>
      <c r="DB9" s="4"/>
      <c r="DC9" s="4"/>
      <c r="DD9" s="4"/>
      <c r="DE9" s="4"/>
      <c r="DF9" s="4"/>
      <c r="DG9" s="4"/>
      <c r="DH9" s="4"/>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4"/>
      <c r="FD9" s="4"/>
      <c r="FE9" s="4"/>
      <c r="FF9" s="4"/>
      <c r="FG9" s="4"/>
      <c r="FH9" s="4"/>
      <c r="FI9" s="4"/>
      <c r="FJ9" s="4"/>
      <c r="FK9" s="4"/>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1"/>
      <c r="K12" s="1"/>
      <c r="L12" s="1"/>
      <c r="M12" s="1"/>
      <c r="N12" s="1"/>
      <c r="O12" s="1"/>
      <c r="P12" s="1"/>
      <c r="Q12" s="1"/>
      <c r="R12" s="1"/>
      <c r="S12" s="1"/>
      <c r="T12" s="1"/>
      <c r="U12" s="1"/>
      <c r="V12" s="1"/>
      <c r="W12" s="1"/>
      <c r="Y12" s="1"/>
      <c r="Z12" s="1"/>
      <c r="AA12" s="7"/>
      <c r="AB12" s="7"/>
      <c r="AC12" s="7"/>
      <c r="AD12" s="7"/>
      <c r="AE12" s="7"/>
      <c r="AF12" s="7"/>
      <c r="AG12" s="7"/>
      <c r="AH12" s="1"/>
      <c r="AI12" s="1"/>
      <c r="AJ12" s="1"/>
      <c r="AK12" s="1"/>
      <c r="AL12" s="1"/>
      <c r="AM12" s="1"/>
      <c r="AN12" s="1"/>
      <c r="AO12" s="1"/>
      <c r="AP12" s="1"/>
      <c r="AQ12" s="1"/>
      <c r="AR12" s="1"/>
      <c r="AS12" s="1"/>
      <c r="AT12" s="1"/>
      <c r="AU12" s="1"/>
      <c r="AW12" s="1"/>
      <c r="AX12" s="1"/>
      <c r="AY12" s="7"/>
      <c r="AZ12" s="7"/>
      <c r="BA12" s="7"/>
      <c r="BB12" s="7"/>
      <c r="BC12" s="7"/>
      <c r="BD12" s="7"/>
      <c r="BE12" s="7"/>
      <c r="BF12" s="1"/>
      <c r="BG12" s="1"/>
      <c r="BH12" s="1"/>
      <c r="BI12" s="1"/>
      <c r="BJ12" s="1"/>
      <c r="BK12" s="1"/>
      <c r="BL12" s="1"/>
      <c r="BM12" s="1"/>
      <c r="BN12" s="1"/>
      <c r="BO12" s="1"/>
      <c r="BP12" s="1"/>
      <c r="BQ12" s="1"/>
      <c r="BR12" s="1"/>
      <c r="BS12" s="1"/>
      <c r="BU12" s="1"/>
      <c r="BV12" s="1"/>
      <c r="BW12" s="7"/>
      <c r="BX12" s="7"/>
      <c r="BY12" s="7"/>
      <c r="BZ12" s="7"/>
      <c r="CA12" s="7"/>
      <c r="CB12" s="7"/>
      <c r="CC12" s="7"/>
      <c r="CD12" s="1"/>
      <c r="CE12" s="1"/>
      <c r="CF12" s="1"/>
      <c r="CG12" s="1"/>
      <c r="CH12" s="1"/>
      <c r="CI12" s="1"/>
      <c r="CJ12" s="1"/>
      <c r="CK12" s="1"/>
      <c r="CL12" s="1"/>
      <c r="CM12" s="1"/>
      <c r="CN12" s="1"/>
      <c r="CO12" s="1"/>
      <c r="CP12" s="1"/>
      <c r="CQ12" s="1"/>
      <c r="CS12" s="1"/>
      <c r="CT12" s="1"/>
      <c r="CU12" s="7"/>
      <c r="CV12" s="7"/>
      <c r="CW12" s="7"/>
      <c r="CX12" s="7"/>
      <c r="CY12" s="7"/>
      <c r="CZ12" s="7"/>
      <c r="DA12" s="7"/>
      <c r="DB12" s="1"/>
      <c r="DC12" s="1"/>
      <c r="DD12" s="1"/>
      <c r="DE12" s="1"/>
      <c r="DF12" s="1"/>
      <c r="DG12" s="1"/>
      <c r="DH12" s="1"/>
      <c r="DI12" s="1"/>
      <c r="DJ12" s="1"/>
      <c r="DK12" s="1"/>
      <c r="DL12" s="1"/>
      <c r="DM12" s="1"/>
      <c r="DN12" s="1"/>
      <c r="DO12" s="1"/>
      <c r="DQ12" s="1"/>
      <c r="DR12" s="1"/>
      <c r="DS12" s="7"/>
      <c r="DT12" s="7"/>
      <c r="DU12" s="7"/>
      <c r="DV12" s="7"/>
      <c r="DW12" s="7"/>
      <c r="DX12" s="7"/>
      <c r="DY12" s="7"/>
      <c r="DZ12" s="1"/>
      <c r="EA12" s="1"/>
      <c r="EB12" s="1"/>
      <c r="EC12" s="1"/>
      <c r="ED12" s="1"/>
      <c r="EE12" s="1"/>
      <c r="EF12" s="1"/>
      <c r="EG12" s="1"/>
      <c r="EH12" s="1"/>
      <c r="EI12" s="1"/>
      <c r="EJ12" s="1"/>
      <c r="EK12" s="1"/>
      <c r="EL12" s="1"/>
      <c r="EM12" s="1"/>
      <c r="EO12" s="1"/>
      <c r="EP12" s="1"/>
      <c r="EQ12" s="7"/>
      <c r="ER12" s="7"/>
      <c r="ES12" s="7"/>
      <c r="ET12" s="7"/>
      <c r="EU12" s="7"/>
      <c r="EV12" s="7"/>
      <c r="EW12" s="7"/>
      <c r="EX12" s="1"/>
      <c r="EY12" s="1"/>
      <c r="EZ12" s="1"/>
      <c r="FA12" s="1"/>
      <c r="FB12" s="1"/>
      <c r="FC12" s="1"/>
      <c r="FD12" s="1"/>
      <c r="FE12" s="1"/>
      <c r="FF12" s="1"/>
      <c r="FG12" s="1"/>
      <c r="FH12" s="1"/>
      <c r="FI12" s="1"/>
      <c r="FJ12" s="1"/>
      <c r="FK12" s="1"/>
    </row>
    <row r="13" ht="13" spans="1:167">
      <c r="A13" s="8"/>
      <c r="B13" s="9" t="s">
        <v>288</v>
      </c>
      <c r="C13" s="5">
        <v>0.4</v>
      </c>
      <c r="D13" s="5">
        <v>0</v>
      </c>
      <c r="E13" s="5">
        <v>0</v>
      </c>
      <c r="F13" s="5">
        <v>0</v>
      </c>
      <c r="G13" s="5">
        <v>0</v>
      </c>
      <c r="H13" s="5">
        <v>0</v>
      </c>
      <c r="I13" s="5">
        <v>0</v>
      </c>
      <c r="J13" s="5">
        <v>0</v>
      </c>
      <c r="K13" s="5">
        <v>0</v>
      </c>
      <c r="L13" s="5">
        <v>0.1</v>
      </c>
      <c r="M13" s="5">
        <v>0</v>
      </c>
      <c r="N13" s="5">
        <v>0.1</v>
      </c>
      <c r="O13" s="5">
        <v>0</v>
      </c>
      <c r="P13" s="5">
        <v>0</v>
      </c>
      <c r="Q13" s="5">
        <v>0</v>
      </c>
      <c r="R13" s="5">
        <v>0</v>
      </c>
      <c r="S13" s="5">
        <v>0</v>
      </c>
      <c r="T13" s="5">
        <v>0</v>
      </c>
      <c r="U13" s="5">
        <v>0</v>
      </c>
      <c r="V13" s="5">
        <v>0</v>
      </c>
      <c r="W13" s="5">
        <v>0</v>
      </c>
      <c r="Y13" s="8"/>
      <c r="Z13" s="9" t="s">
        <v>288</v>
      </c>
      <c r="AA13" s="5">
        <v>33.2</v>
      </c>
      <c r="AB13" s="5">
        <v>17.1</v>
      </c>
      <c r="AC13" s="5">
        <v>18.3</v>
      </c>
      <c r="AD13" s="5">
        <v>25</v>
      </c>
      <c r="AE13" s="5">
        <v>24</v>
      </c>
      <c r="AF13" s="5">
        <v>22.1</v>
      </c>
      <c r="AG13" s="5">
        <v>25.5</v>
      </c>
      <c r="AH13" s="5">
        <v>33.5</v>
      </c>
      <c r="AI13" s="5">
        <v>27.1</v>
      </c>
      <c r="AJ13" s="5">
        <v>24.5</v>
      </c>
      <c r="AK13" s="5">
        <v>19.6</v>
      </c>
      <c r="AL13" s="5">
        <v>21.2</v>
      </c>
      <c r="AM13" s="5">
        <v>22.9</v>
      </c>
      <c r="AN13" s="5">
        <v>27.4</v>
      </c>
      <c r="AO13" s="5">
        <v>31.6</v>
      </c>
      <c r="AP13" s="5">
        <v>30.9</v>
      </c>
      <c r="AQ13" s="5">
        <v>29.5</v>
      </c>
      <c r="AR13" s="5">
        <v>29.6</v>
      </c>
      <c r="AS13" s="5">
        <v>32.1</v>
      </c>
      <c r="AT13" s="5">
        <v>28.2</v>
      </c>
      <c r="AU13" s="5">
        <v>11.6</v>
      </c>
      <c r="AW13" s="8"/>
      <c r="AX13" s="9" t="s">
        <v>288</v>
      </c>
      <c r="AY13" s="5">
        <v>218.5</v>
      </c>
      <c r="AZ13" s="5">
        <v>205</v>
      </c>
      <c r="BA13" s="5">
        <v>218.8</v>
      </c>
      <c r="BB13" s="5">
        <v>206.6</v>
      </c>
      <c r="BC13" s="5">
        <v>215.5</v>
      </c>
      <c r="BD13" s="5">
        <v>208.3</v>
      </c>
      <c r="BE13" s="5">
        <v>213.7</v>
      </c>
      <c r="BF13" s="5">
        <v>208.3</v>
      </c>
      <c r="BG13" s="5">
        <v>206</v>
      </c>
      <c r="BH13" s="5">
        <v>152.1</v>
      </c>
      <c r="BI13" s="5">
        <v>180.6</v>
      </c>
      <c r="BJ13" s="5">
        <v>194.1</v>
      </c>
      <c r="BK13" s="5">
        <v>197</v>
      </c>
      <c r="BL13" s="5">
        <v>175.8</v>
      </c>
      <c r="BM13" s="5">
        <v>187.8</v>
      </c>
      <c r="BN13" s="5">
        <v>175.2</v>
      </c>
      <c r="BO13" s="5">
        <v>180.9</v>
      </c>
      <c r="BP13" s="5">
        <v>186.6</v>
      </c>
      <c r="BQ13" s="5">
        <v>194.9</v>
      </c>
      <c r="BR13" s="5">
        <v>184.5</v>
      </c>
      <c r="BS13" s="5">
        <v>157.8</v>
      </c>
      <c r="BU13" s="8"/>
      <c r="BV13" s="9" t="s">
        <v>288</v>
      </c>
      <c r="BW13" s="5">
        <v>0.7</v>
      </c>
      <c r="BX13" s="5">
        <v>0.7</v>
      </c>
      <c r="BY13" s="5">
        <v>2.2</v>
      </c>
      <c r="BZ13" s="5">
        <v>2.3</v>
      </c>
      <c r="CA13" s="5">
        <v>2.5</v>
      </c>
      <c r="CB13" s="5">
        <v>2.3</v>
      </c>
      <c r="CC13" s="5">
        <v>2.8</v>
      </c>
      <c r="CD13" s="5">
        <v>2.8</v>
      </c>
      <c r="CE13" s="5">
        <v>2.6</v>
      </c>
      <c r="CF13" s="5">
        <v>1.8</v>
      </c>
      <c r="CG13" s="5">
        <v>2.1</v>
      </c>
      <c r="CH13" s="5">
        <v>2.3</v>
      </c>
      <c r="CI13" s="5">
        <v>2.2</v>
      </c>
      <c r="CJ13" s="5">
        <v>2.4</v>
      </c>
      <c r="CK13" s="5">
        <v>2.5</v>
      </c>
      <c r="CL13" s="5">
        <v>2.4</v>
      </c>
      <c r="CM13" s="5">
        <v>2.3</v>
      </c>
      <c r="CN13" s="5">
        <v>2.3</v>
      </c>
      <c r="CO13" s="5">
        <v>2.4</v>
      </c>
      <c r="CP13" s="5">
        <v>2.4</v>
      </c>
      <c r="CQ13" s="5">
        <v>1.9</v>
      </c>
      <c r="CS13" s="8"/>
      <c r="CT13" s="9" t="s">
        <v>288</v>
      </c>
      <c r="CU13" s="5">
        <v>5.2</v>
      </c>
      <c r="CV13" s="5">
        <v>4.6</v>
      </c>
      <c r="CW13" s="5">
        <v>5.1</v>
      </c>
      <c r="CX13" s="5">
        <v>5.3</v>
      </c>
      <c r="CY13" s="5">
        <v>5.5</v>
      </c>
      <c r="CZ13" s="5">
        <v>5.1</v>
      </c>
      <c r="DA13" s="5">
        <v>5.4</v>
      </c>
      <c r="DB13" s="5">
        <v>4.7</v>
      </c>
      <c r="DC13" s="5">
        <v>5.7</v>
      </c>
      <c r="DD13" s="5">
        <v>4.8</v>
      </c>
      <c r="DE13" s="5">
        <v>6.7</v>
      </c>
      <c r="DF13" s="5">
        <v>5.3</v>
      </c>
      <c r="DG13" s="5">
        <v>5.2</v>
      </c>
      <c r="DH13" s="5">
        <v>5.7</v>
      </c>
      <c r="DI13" s="5">
        <v>5.4</v>
      </c>
      <c r="DJ13" s="5">
        <v>5</v>
      </c>
      <c r="DK13" s="5">
        <v>4.9</v>
      </c>
      <c r="DL13" s="5">
        <v>5.3</v>
      </c>
      <c r="DM13" s="5">
        <v>5.8</v>
      </c>
      <c r="DN13" s="5">
        <v>5.5</v>
      </c>
      <c r="DO13" s="5">
        <v>4.8</v>
      </c>
      <c r="DQ13" s="8"/>
      <c r="DR13" s="9" t="s">
        <v>288</v>
      </c>
      <c r="DS13" s="5">
        <v>2</v>
      </c>
      <c r="DT13" s="5">
        <v>1.6</v>
      </c>
      <c r="DU13" s="5">
        <v>2.2</v>
      </c>
      <c r="DV13" s="5">
        <v>1.9</v>
      </c>
      <c r="DW13" s="5">
        <v>1.9</v>
      </c>
      <c r="DX13" s="5">
        <v>1.7</v>
      </c>
      <c r="DY13" s="5">
        <v>3.3</v>
      </c>
      <c r="DZ13" s="5">
        <v>3.2</v>
      </c>
      <c r="EA13" s="5">
        <v>4.1</v>
      </c>
      <c r="EB13" s="5">
        <v>3</v>
      </c>
      <c r="EC13" s="5">
        <v>3</v>
      </c>
      <c r="ED13" s="5">
        <v>2.8</v>
      </c>
      <c r="EE13" s="5">
        <v>2.7</v>
      </c>
      <c r="EF13" s="5">
        <v>2.5</v>
      </c>
      <c r="EG13" s="5">
        <v>3</v>
      </c>
      <c r="EH13" s="5">
        <v>4.1</v>
      </c>
      <c r="EI13" s="5">
        <v>2.2</v>
      </c>
      <c r="EJ13" s="5">
        <v>2.5</v>
      </c>
      <c r="EK13" s="5">
        <v>2.7</v>
      </c>
      <c r="EL13" s="5">
        <v>2.8</v>
      </c>
      <c r="EM13" s="5">
        <v>2.5</v>
      </c>
      <c r="EO13" s="8"/>
      <c r="EP13" s="9" t="s">
        <v>288</v>
      </c>
      <c r="EQ13" s="5">
        <v>0.2</v>
      </c>
      <c r="ER13" s="5">
        <v>0.2</v>
      </c>
      <c r="ES13" s="5">
        <v>0.2</v>
      </c>
      <c r="ET13" s="5">
        <v>0.2</v>
      </c>
      <c r="EU13" s="5">
        <v>0.2</v>
      </c>
      <c r="EV13" s="5">
        <v>0.2</v>
      </c>
      <c r="EW13" s="5">
        <v>1.3</v>
      </c>
      <c r="EX13" s="5">
        <v>1.4</v>
      </c>
      <c r="EY13" s="5">
        <v>1.4</v>
      </c>
      <c r="EZ13" s="5">
        <v>1.1</v>
      </c>
      <c r="FA13" s="5">
        <v>1.1</v>
      </c>
      <c r="FB13" s="5">
        <v>1.1</v>
      </c>
      <c r="FC13" s="5">
        <v>1.2</v>
      </c>
      <c r="FD13" s="5">
        <v>0.9</v>
      </c>
      <c r="FE13" s="5">
        <v>0.8</v>
      </c>
      <c r="FF13" s="5">
        <v>0.5</v>
      </c>
      <c r="FG13" s="5">
        <v>1.4</v>
      </c>
      <c r="FH13" s="5">
        <v>0.9</v>
      </c>
      <c r="FI13" s="5">
        <v>0.8</v>
      </c>
      <c r="FJ13" s="5">
        <v>1.1</v>
      </c>
      <c r="FK13" s="5">
        <v>0.9</v>
      </c>
    </row>
    <row r="14" ht="14.5" spans="1:167">
      <c r="A14" s="1"/>
      <c r="B14" s="10" t="s">
        <v>227</v>
      </c>
      <c r="C14" s="3"/>
      <c r="D14" s="3"/>
      <c r="E14" s="3"/>
      <c r="F14" s="3"/>
      <c r="G14" s="3"/>
      <c r="H14" s="3"/>
      <c r="I14" s="3"/>
      <c r="J14" s="3"/>
      <c r="K14" s="3"/>
      <c r="L14" s="3"/>
      <c r="M14" s="3"/>
      <c r="N14" s="3"/>
      <c r="O14" s="3"/>
      <c r="P14" s="3"/>
      <c r="Q14" s="3"/>
      <c r="R14" s="3"/>
      <c r="S14" s="3"/>
      <c r="T14" s="3"/>
      <c r="U14" s="3"/>
      <c r="V14" s="3"/>
      <c r="W14" s="3"/>
      <c r="Y14" s="1"/>
      <c r="Z14" s="10" t="s">
        <v>227</v>
      </c>
      <c r="AA14" s="3"/>
      <c r="AB14" s="3"/>
      <c r="AC14" s="3"/>
      <c r="AD14" s="3"/>
      <c r="AE14" s="3"/>
      <c r="AF14" s="3"/>
      <c r="AG14" s="3"/>
      <c r="AH14" s="3"/>
      <c r="AI14" s="3"/>
      <c r="AJ14" s="3"/>
      <c r="AK14" s="3"/>
      <c r="AL14" s="3"/>
      <c r="AM14" s="3"/>
      <c r="AN14" s="3"/>
      <c r="AO14" s="3"/>
      <c r="AP14" s="3"/>
      <c r="AQ14" s="3"/>
      <c r="AR14" s="3"/>
      <c r="AS14" s="3"/>
      <c r="AT14" s="3"/>
      <c r="AU14" s="3"/>
      <c r="AW14" s="1"/>
      <c r="AX14" s="10" t="s">
        <v>227</v>
      </c>
      <c r="AY14" s="3"/>
      <c r="AZ14" s="3"/>
      <c r="BA14" s="3"/>
      <c r="BB14" s="3"/>
      <c r="BC14" s="3"/>
      <c r="BD14" s="3"/>
      <c r="BE14" s="3"/>
      <c r="BF14" s="3"/>
      <c r="BG14" s="3"/>
      <c r="BH14" s="3"/>
      <c r="BI14" s="3"/>
      <c r="BJ14" s="3"/>
      <c r="BK14" s="3"/>
      <c r="BL14" s="3"/>
      <c r="BM14" s="3"/>
      <c r="BN14" s="3"/>
      <c r="BO14" s="3"/>
      <c r="BP14" s="3"/>
      <c r="BQ14" s="3"/>
      <c r="BR14" s="3"/>
      <c r="BS14" s="3"/>
      <c r="BU14" s="1"/>
      <c r="BV14" s="10" t="s">
        <v>227</v>
      </c>
      <c r="BW14" s="3"/>
      <c r="BX14" s="3"/>
      <c r="BY14" s="3"/>
      <c r="BZ14" s="3"/>
      <c r="CA14" s="3"/>
      <c r="CB14" s="3"/>
      <c r="CC14" s="3"/>
      <c r="CD14" s="3"/>
      <c r="CE14" s="3"/>
      <c r="CF14" s="3"/>
      <c r="CG14" s="3"/>
      <c r="CH14" s="3"/>
      <c r="CI14" s="3"/>
      <c r="CJ14" s="3"/>
      <c r="CK14" s="3"/>
      <c r="CL14" s="3"/>
      <c r="CM14" s="3"/>
      <c r="CN14" s="3"/>
      <c r="CO14" s="3"/>
      <c r="CP14" s="3"/>
      <c r="CQ14" s="3"/>
      <c r="CS14" s="1"/>
      <c r="CT14" s="10" t="s">
        <v>227</v>
      </c>
      <c r="CU14" s="3"/>
      <c r="CV14" s="3"/>
      <c r="CW14" s="3"/>
      <c r="CX14" s="3"/>
      <c r="CY14" s="3"/>
      <c r="CZ14" s="3"/>
      <c r="DA14" s="3"/>
      <c r="DB14" s="3"/>
      <c r="DC14" s="3"/>
      <c r="DD14" s="3"/>
      <c r="DE14" s="3"/>
      <c r="DF14" s="3"/>
      <c r="DG14" s="3"/>
      <c r="DH14" s="3"/>
      <c r="DI14" s="3"/>
      <c r="DJ14" s="3"/>
      <c r="DK14" s="3"/>
      <c r="DL14" s="3"/>
      <c r="DM14" s="3"/>
      <c r="DN14" s="3"/>
      <c r="DO14" s="3"/>
      <c r="DQ14" s="1"/>
      <c r="DR14" s="10" t="s">
        <v>227</v>
      </c>
      <c r="DS14" s="3"/>
      <c r="DT14" s="3"/>
      <c r="DU14" s="3"/>
      <c r="DV14" s="3"/>
      <c r="DW14" s="3"/>
      <c r="DX14" s="3"/>
      <c r="DY14" s="3"/>
      <c r="DZ14" s="3"/>
      <c r="EA14" s="3"/>
      <c r="EB14" s="3"/>
      <c r="EC14" s="3"/>
      <c r="ED14" s="3"/>
      <c r="EE14" s="3"/>
      <c r="EF14" s="3"/>
      <c r="EG14" s="3"/>
      <c r="EH14" s="3"/>
      <c r="EI14" s="3"/>
      <c r="EJ14" s="3"/>
      <c r="EK14" s="3"/>
      <c r="EL14" s="3"/>
      <c r="EM14" s="3"/>
      <c r="EO14" s="1"/>
      <c r="EP14" s="10" t="s">
        <v>227</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228</v>
      </c>
      <c r="C15" s="3" t="s">
        <v>126</v>
      </c>
      <c r="D15" s="3" t="s">
        <v>126</v>
      </c>
      <c r="E15" s="3" t="s">
        <v>126</v>
      </c>
      <c r="F15" s="3" t="s">
        <v>126</v>
      </c>
      <c r="G15" s="3" t="s">
        <v>126</v>
      </c>
      <c r="H15" s="3" t="s">
        <v>126</v>
      </c>
      <c r="I15" s="3" t="s">
        <v>126</v>
      </c>
      <c r="J15" s="3" t="s">
        <v>126</v>
      </c>
      <c r="K15" s="3" t="s">
        <v>126</v>
      </c>
      <c r="L15" s="3" t="s">
        <v>126</v>
      </c>
      <c r="M15" s="3">
        <v>0</v>
      </c>
      <c r="N15" s="3" t="s">
        <v>126</v>
      </c>
      <c r="O15" s="3" t="s">
        <v>126</v>
      </c>
      <c r="P15" s="3" t="s">
        <v>126</v>
      </c>
      <c r="Q15" s="3">
        <v>0</v>
      </c>
      <c r="R15" s="3" t="s">
        <v>126</v>
      </c>
      <c r="S15" s="3">
        <v>0</v>
      </c>
      <c r="T15" s="3">
        <v>0</v>
      </c>
      <c r="U15" s="3">
        <v>0</v>
      </c>
      <c r="V15" s="3" t="s">
        <v>126</v>
      </c>
      <c r="W15" s="3" t="s">
        <v>126</v>
      </c>
      <c r="Y15" s="1"/>
      <c r="Z15" s="11" t="s">
        <v>228</v>
      </c>
      <c r="AA15" s="3" t="s">
        <v>126</v>
      </c>
      <c r="AB15" s="3" t="s">
        <v>126</v>
      </c>
      <c r="AC15" s="3" t="s">
        <v>126</v>
      </c>
      <c r="AD15" s="3" t="s">
        <v>126</v>
      </c>
      <c r="AE15" s="3" t="s">
        <v>126</v>
      </c>
      <c r="AF15" s="3" t="s">
        <v>126</v>
      </c>
      <c r="AG15" s="3">
        <v>11.3</v>
      </c>
      <c r="AH15" s="3">
        <v>9.9</v>
      </c>
      <c r="AI15" s="3" t="s">
        <v>126</v>
      </c>
      <c r="AJ15" s="3" t="s">
        <v>126</v>
      </c>
      <c r="AK15" s="3">
        <v>7.6</v>
      </c>
      <c r="AL15" s="3" t="s">
        <v>126</v>
      </c>
      <c r="AM15" s="3">
        <v>8.3</v>
      </c>
      <c r="AN15" s="3">
        <v>8.1</v>
      </c>
      <c r="AO15" s="3">
        <v>8.7</v>
      </c>
      <c r="AP15" s="3">
        <v>8.4</v>
      </c>
      <c r="AQ15" s="3" t="s">
        <v>126</v>
      </c>
      <c r="AR15" s="3" t="s">
        <v>126</v>
      </c>
      <c r="AS15" s="3">
        <v>8.9</v>
      </c>
      <c r="AT15" s="3" t="s">
        <v>126</v>
      </c>
      <c r="AU15" s="3" t="s">
        <v>126</v>
      </c>
      <c r="AW15" s="1"/>
      <c r="AX15" s="11" t="s">
        <v>228</v>
      </c>
      <c r="AY15" s="3">
        <v>21.1</v>
      </c>
      <c r="AZ15" s="3">
        <v>26.6</v>
      </c>
      <c r="BA15" s="3">
        <v>27.1</v>
      </c>
      <c r="BB15" s="3">
        <v>21.5</v>
      </c>
      <c r="BC15" s="3">
        <v>22.2</v>
      </c>
      <c r="BD15" s="3">
        <v>22.1</v>
      </c>
      <c r="BE15" s="3">
        <v>23.1</v>
      </c>
      <c r="BF15" s="3">
        <v>20.9</v>
      </c>
      <c r="BG15" s="3" t="s">
        <v>126</v>
      </c>
      <c r="BH15" s="3" t="s">
        <v>126</v>
      </c>
      <c r="BI15" s="3" t="s">
        <v>126</v>
      </c>
      <c r="BJ15" s="3" t="s">
        <v>126</v>
      </c>
      <c r="BK15" s="3" t="s">
        <v>126</v>
      </c>
      <c r="BL15" s="3" t="s">
        <v>126</v>
      </c>
      <c r="BM15" s="3" t="s">
        <v>126</v>
      </c>
      <c r="BN15" s="3" t="s">
        <v>126</v>
      </c>
      <c r="BO15" s="3">
        <v>17.9</v>
      </c>
      <c r="BP15" s="3">
        <v>18</v>
      </c>
      <c r="BQ15" s="3">
        <v>16.6</v>
      </c>
      <c r="BR15" s="3">
        <v>16.1</v>
      </c>
      <c r="BS15" s="3">
        <v>12.2</v>
      </c>
      <c r="BU15" s="1"/>
      <c r="BV15" s="11" t="s">
        <v>228</v>
      </c>
      <c r="BW15" s="3">
        <v>0</v>
      </c>
      <c r="BX15" s="3">
        <v>0</v>
      </c>
      <c r="BY15" s="3" t="s">
        <v>126</v>
      </c>
      <c r="BZ15" s="3" t="s">
        <v>126</v>
      </c>
      <c r="CA15" s="3" t="s">
        <v>126</v>
      </c>
      <c r="CB15" s="3" t="s">
        <v>126</v>
      </c>
      <c r="CC15" s="3" t="s">
        <v>126</v>
      </c>
      <c r="CD15" s="3" t="s">
        <v>126</v>
      </c>
      <c r="CE15" s="3" t="s">
        <v>126</v>
      </c>
      <c r="CF15" s="3" t="s">
        <v>126</v>
      </c>
      <c r="CG15" s="3" t="s">
        <v>126</v>
      </c>
      <c r="CH15" s="3">
        <v>1.4</v>
      </c>
      <c r="CI15" s="3" t="s">
        <v>126</v>
      </c>
      <c r="CJ15" s="3">
        <v>1.2</v>
      </c>
      <c r="CK15" s="3" t="s">
        <v>126</v>
      </c>
      <c r="CL15" s="3" t="s">
        <v>126</v>
      </c>
      <c r="CM15" s="3" t="s">
        <v>126</v>
      </c>
      <c r="CN15" s="3">
        <v>1.2</v>
      </c>
      <c r="CO15" s="3">
        <v>1.2</v>
      </c>
      <c r="CP15" s="3">
        <v>1.2</v>
      </c>
      <c r="CQ15" s="3">
        <v>1</v>
      </c>
      <c r="CS15" s="1"/>
      <c r="CT15" s="11" t="s">
        <v>228</v>
      </c>
      <c r="CU15" s="3" t="s">
        <v>126</v>
      </c>
      <c r="CV15" s="3" t="s">
        <v>126</v>
      </c>
      <c r="CW15" s="3" t="s">
        <v>126</v>
      </c>
      <c r="CX15" s="3" t="s">
        <v>126</v>
      </c>
      <c r="CY15" s="3" t="s">
        <v>126</v>
      </c>
      <c r="CZ15" s="3" t="s">
        <v>126</v>
      </c>
      <c r="DA15" s="3" t="s">
        <v>126</v>
      </c>
      <c r="DB15" s="3" t="s">
        <v>126</v>
      </c>
      <c r="DC15" s="3" t="s">
        <v>126</v>
      </c>
      <c r="DD15" s="3" t="s">
        <v>126</v>
      </c>
      <c r="DE15" s="3" t="s">
        <v>126</v>
      </c>
      <c r="DF15" s="3" t="s">
        <v>126</v>
      </c>
      <c r="DG15" s="3" t="s">
        <v>126</v>
      </c>
      <c r="DH15" s="3" t="s">
        <v>126</v>
      </c>
      <c r="DI15" s="3" t="s">
        <v>126</v>
      </c>
      <c r="DJ15" s="3" t="s">
        <v>126</v>
      </c>
      <c r="DK15" s="3" t="s">
        <v>126</v>
      </c>
      <c r="DL15" s="3" t="s">
        <v>126</v>
      </c>
      <c r="DM15" s="3" t="s">
        <v>126</v>
      </c>
      <c r="DN15" s="3" t="s">
        <v>126</v>
      </c>
      <c r="DO15" s="3" t="s">
        <v>126</v>
      </c>
      <c r="DQ15" s="1"/>
      <c r="DR15" s="11" t="s">
        <v>228</v>
      </c>
      <c r="DS15" s="3" t="s">
        <v>126</v>
      </c>
      <c r="DT15" s="3" t="s">
        <v>126</v>
      </c>
      <c r="DU15" s="3" t="s">
        <v>126</v>
      </c>
      <c r="DV15" s="3" t="s">
        <v>126</v>
      </c>
      <c r="DW15" s="3" t="s">
        <v>126</v>
      </c>
      <c r="DX15" s="3" t="s">
        <v>126</v>
      </c>
      <c r="DY15" s="3" t="s">
        <v>126</v>
      </c>
      <c r="DZ15" s="3" t="s">
        <v>126</v>
      </c>
      <c r="EA15" s="3" t="s">
        <v>126</v>
      </c>
      <c r="EB15" s="3" t="s">
        <v>126</v>
      </c>
      <c r="EC15" s="3" t="s">
        <v>126</v>
      </c>
      <c r="ED15" s="3">
        <v>1.3</v>
      </c>
      <c r="EE15" s="3" t="s">
        <v>126</v>
      </c>
      <c r="EF15" s="3" t="s">
        <v>126</v>
      </c>
      <c r="EG15" s="3">
        <v>1.3</v>
      </c>
      <c r="EH15" s="3" t="s">
        <v>126</v>
      </c>
      <c r="EI15" s="3">
        <v>1</v>
      </c>
      <c r="EJ15" s="3">
        <v>1.2</v>
      </c>
      <c r="EK15" s="3" t="s">
        <v>126</v>
      </c>
      <c r="EL15" s="3">
        <v>1.2</v>
      </c>
      <c r="EM15" s="3">
        <v>1</v>
      </c>
      <c r="EO15" s="1"/>
      <c r="EP15" s="11" t="s">
        <v>228</v>
      </c>
      <c r="EQ15" s="3" t="s">
        <v>126</v>
      </c>
      <c r="ER15" s="3" t="s">
        <v>126</v>
      </c>
      <c r="ES15" s="3" t="s">
        <v>126</v>
      </c>
      <c r="ET15" s="3" t="s">
        <v>126</v>
      </c>
      <c r="EU15" s="3" t="s">
        <v>126</v>
      </c>
      <c r="EV15" s="3" t="s">
        <v>126</v>
      </c>
      <c r="EW15" s="3" t="s">
        <v>126</v>
      </c>
      <c r="EX15" s="3" t="s">
        <v>126</v>
      </c>
      <c r="EY15" s="3" t="s">
        <v>126</v>
      </c>
      <c r="EZ15" s="3" t="s">
        <v>126</v>
      </c>
      <c r="FA15" s="3">
        <v>0.4</v>
      </c>
      <c r="FB15" s="3">
        <v>0.4</v>
      </c>
      <c r="FC15" s="3">
        <v>0.4</v>
      </c>
      <c r="FD15" s="3">
        <v>0.3</v>
      </c>
      <c r="FE15" s="3" t="s">
        <v>126</v>
      </c>
      <c r="FF15" s="3" t="s">
        <v>126</v>
      </c>
      <c r="FG15" s="3" t="s">
        <v>126</v>
      </c>
      <c r="FH15" s="3">
        <v>0.2</v>
      </c>
      <c r="FI15" s="3">
        <v>0.2</v>
      </c>
      <c r="FJ15" s="3">
        <v>0.2</v>
      </c>
      <c r="FK15" s="3">
        <v>0.2</v>
      </c>
    </row>
    <row r="16" ht="14.5" spans="1:167">
      <c r="A16" s="1"/>
      <c r="B16" s="11" t="s">
        <v>229</v>
      </c>
      <c r="C16" s="3">
        <v>0</v>
      </c>
      <c r="D16" s="3">
        <v>0</v>
      </c>
      <c r="E16" s="3">
        <v>0</v>
      </c>
      <c r="F16" s="3">
        <v>0</v>
      </c>
      <c r="G16" s="3">
        <v>0</v>
      </c>
      <c r="H16" s="3">
        <v>0</v>
      </c>
      <c r="I16" s="3">
        <v>0</v>
      </c>
      <c r="J16" s="3">
        <v>0</v>
      </c>
      <c r="K16" s="3">
        <v>0</v>
      </c>
      <c r="L16" s="3">
        <v>0</v>
      </c>
      <c r="M16" s="3" t="s">
        <v>126</v>
      </c>
      <c r="N16" s="3">
        <v>0</v>
      </c>
      <c r="O16" s="3">
        <v>0</v>
      </c>
      <c r="P16" s="3">
        <v>0</v>
      </c>
      <c r="Q16" s="3">
        <v>0</v>
      </c>
      <c r="R16" s="3">
        <v>0</v>
      </c>
      <c r="S16" s="3">
        <v>0</v>
      </c>
      <c r="T16" s="3">
        <v>0</v>
      </c>
      <c r="U16" s="3">
        <v>0</v>
      </c>
      <c r="V16" s="3">
        <v>0</v>
      </c>
      <c r="W16" s="3">
        <v>0</v>
      </c>
      <c r="Y16" s="1"/>
      <c r="Z16" s="11" t="s">
        <v>229</v>
      </c>
      <c r="AA16" s="3" t="s">
        <v>126</v>
      </c>
      <c r="AB16" s="3" t="s">
        <v>126</v>
      </c>
      <c r="AC16" s="3" t="s">
        <v>126</v>
      </c>
      <c r="AD16" s="3" t="s">
        <v>126</v>
      </c>
      <c r="AE16" s="3" t="s">
        <v>126</v>
      </c>
      <c r="AF16" s="3" t="s">
        <v>126</v>
      </c>
      <c r="AG16" s="3" t="s">
        <v>126</v>
      </c>
      <c r="AH16" s="3" t="s">
        <v>126</v>
      </c>
      <c r="AI16" s="3" t="s">
        <v>126</v>
      </c>
      <c r="AJ16" s="3" t="s">
        <v>126</v>
      </c>
      <c r="AK16" s="3" t="s">
        <v>126</v>
      </c>
      <c r="AL16" s="3" t="s">
        <v>126</v>
      </c>
      <c r="AM16" s="3" t="s">
        <v>126</v>
      </c>
      <c r="AN16" s="3" t="s">
        <v>126</v>
      </c>
      <c r="AO16" s="3" t="s">
        <v>126</v>
      </c>
      <c r="AP16" s="3" t="s">
        <v>126</v>
      </c>
      <c r="AQ16" s="3" t="s">
        <v>126</v>
      </c>
      <c r="AR16" s="3" t="s">
        <v>126</v>
      </c>
      <c r="AS16" s="3" t="s">
        <v>126</v>
      </c>
      <c r="AT16" s="3" t="s">
        <v>126</v>
      </c>
      <c r="AU16" s="3" t="s">
        <v>126</v>
      </c>
      <c r="AW16" s="1"/>
      <c r="AX16" s="11" t="s">
        <v>229</v>
      </c>
      <c r="AY16" s="3" t="s">
        <v>126</v>
      </c>
      <c r="AZ16" s="3" t="s">
        <v>126</v>
      </c>
      <c r="BA16" s="3" t="s">
        <v>126</v>
      </c>
      <c r="BB16" s="3" t="s">
        <v>126</v>
      </c>
      <c r="BC16" s="3" t="s">
        <v>126</v>
      </c>
      <c r="BD16" s="3" t="s">
        <v>126</v>
      </c>
      <c r="BE16" s="3">
        <v>54.3</v>
      </c>
      <c r="BF16" s="3">
        <v>53.7</v>
      </c>
      <c r="BG16" s="3" t="s">
        <v>126</v>
      </c>
      <c r="BH16" s="3" t="s">
        <v>126</v>
      </c>
      <c r="BI16" s="3">
        <v>50.3</v>
      </c>
      <c r="BJ16" s="3">
        <v>52</v>
      </c>
      <c r="BK16" s="3">
        <v>53.9</v>
      </c>
      <c r="BL16" s="3">
        <v>54.1</v>
      </c>
      <c r="BM16" s="3" t="s">
        <v>126</v>
      </c>
      <c r="BN16" s="3" t="s">
        <v>126</v>
      </c>
      <c r="BO16" s="3" t="s">
        <v>126</v>
      </c>
      <c r="BP16" s="3">
        <v>57.4</v>
      </c>
      <c r="BQ16" s="3">
        <v>59.8</v>
      </c>
      <c r="BR16" s="3">
        <v>57.1</v>
      </c>
      <c r="BS16" s="3">
        <v>51.8</v>
      </c>
      <c r="BU16" s="1"/>
      <c r="BV16" s="11" t="s">
        <v>229</v>
      </c>
      <c r="BW16" s="3" t="s">
        <v>126</v>
      </c>
      <c r="BX16" s="3" t="s">
        <v>126</v>
      </c>
      <c r="BY16" s="3" t="s">
        <v>126</v>
      </c>
      <c r="BZ16" s="3" t="s">
        <v>126</v>
      </c>
      <c r="CA16" s="3" t="s">
        <v>126</v>
      </c>
      <c r="CB16" s="3" t="s">
        <v>126</v>
      </c>
      <c r="CC16" s="3" t="s">
        <v>126</v>
      </c>
      <c r="CD16" s="3" t="s">
        <v>126</v>
      </c>
      <c r="CE16" s="3" t="s">
        <v>126</v>
      </c>
      <c r="CF16" s="3" t="s">
        <v>126</v>
      </c>
      <c r="CG16" s="3">
        <v>0.9</v>
      </c>
      <c r="CH16" s="3" t="s">
        <v>126</v>
      </c>
      <c r="CI16" s="3" t="s">
        <v>126</v>
      </c>
      <c r="CJ16" s="3" t="s">
        <v>126</v>
      </c>
      <c r="CK16" s="3" t="s">
        <v>126</v>
      </c>
      <c r="CL16" s="3" t="s">
        <v>126</v>
      </c>
      <c r="CM16" s="3" t="s">
        <v>126</v>
      </c>
      <c r="CN16" s="3" t="s">
        <v>126</v>
      </c>
      <c r="CO16" s="3">
        <v>1.2</v>
      </c>
      <c r="CP16" s="3">
        <v>1.1</v>
      </c>
      <c r="CQ16" s="3">
        <v>0.8</v>
      </c>
      <c r="CS16" s="1"/>
      <c r="CT16" s="11" t="s">
        <v>229</v>
      </c>
      <c r="CU16" s="3" t="s">
        <v>126</v>
      </c>
      <c r="CV16" s="3" t="s">
        <v>126</v>
      </c>
      <c r="CW16" s="3" t="s">
        <v>126</v>
      </c>
      <c r="CX16" s="3" t="s">
        <v>126</v>
      </c>
      <c r="CY16" s="3" t="s">
        <v>126</v>
      </c>
      <c r="CZ16" s="3" t="s">
        <v>126</v>
      </c>
      <c r="DA16" s="3" t="s">
        <v>126</v>
      </c>
      <c r="DB16" s="3" t="s">
        <v>126</v>
      </c>
      <c r="DC16" s="3" t="s">
        <v>126</v>
      </c>
      <c r="DD16" s="3" t="s">
        <v>126</v>
      </c>
      <c r="DE16" s="3" t="s">
        <v>126</v>
      </c>
      <c r="DF16" s="3" t="s">
        <v>126</v>
      </c>
      <c r="DG16" s="3" t="s">
        <v>126</v>
      </c>
      <c r="DH16" s="3" t="s">
        <v>126</v>
      </c>
      <c r="DI16" s="3" t="s">
        <v>126</v>
      </c>
      <c r="DJ16" s="3" t="s">
        <v>126</v>
      </c>
      <c r="DK16" s="3" t="s">
        <v>126</v>
      </c>
      <c r="DL16" s="3" t="s">
        <v>126</v>
      </c>
      <c r="DM16" s="3" t="s">
        <v>126</v>
      </c>
      <c r="DN16" s="3" t="s">
        <v>126</v>
      </c>
      <c r="DO16" s="3" t="s">
        <v>126</v>
      </c>
      <c r="DQ16" s="1"/>
      <c r="DR16" s="11" t="s">
        <v>229</v>
      </c>
      <c r="DS16" s="3" t="s">
        <v>126</v>
      </c>
      <c r="DT16" s="3" t="s">
        <v>126</v>
      </c>
      <c r="DU16" s="3" t="s">
        <v>126</v>
      </c>
      <c r="DV16" s="3" t="s">
        <v>126</v>
      </c>
      <c r="DW16" s="3" t="s">
        <v>126</v>
      </c>
      <c r="DX16" s="3" t="s">
        <v>126</v>
      </c>
      <c r="DY16" s="3" t="s">
        <v>126</v>
      </c>
      <c r="DZ16" s="3" t="s">
        <v>126</v>
      </c>
      <c r="EA16" s="3" t="s">
        <v>126</v>
      </c>
      <c r="EB16" s="3" t="s">
        <v>126</v>
      </c>
      <c r="EC16" s="3">
        <v>1.6</v>
      </c>
      <c r="ED16" s="3" t="s">
        <v>126</v>
      </c>
      <c r="EE16" s="3">
        <v>1.4</v>
      </c>
      <c r="EF16" s="3" t="s">
        <v>126</v>
      </c>
      <c r="EG16" s="3">
        <v>1.6</v>
      </c>
      <c r="EH16" s="3">
        <v>2.1</v>
      </c>
      <c r="EI16" s="3" t="s">
        <v>126</v>
      </c>
      <c r="EJ16" s="3">
        <v>1.3</v>
      </c>
      <c r="EK16" s="3" t="s">
        <v>126</v>
      </c>
      <c r="EL16" s="3">
        <v>1.5</v>
      </c>
      <c r="EM16" s="3">
        <v>1.3</v>
      </c>
      <c r="EO16" s="1"/>
      <c r="EP16" s="11" t="s">
        <v>229</v>
      </c>
      <c r="EQ16" s="3" t="s">
        <v>126</v>
      </c>
      <c r="ER16" s="3" t="s">
        <v>126</v>
      </c>
      <c r="ES16" s="3" t="s">
        <v>126</v>
      </c>
      <c r="ET16" s="3" t="s">
        <v>126</v>
      </c>
      <c r="EU16" s="3" t="s">
        <v>126</v>
      </c>
      <c r="EV16" s="3" t="s">
        <v>126</v>
      </c>
      <c r="EW16" s="3" t="s">
        <v>126</v>
      </c>
      <c r="EX16" s="3" t="s">
        <v>126</v>
      </c>
      <c r="EY16" s="3" t="s">
        <v>126</v>
      </c>
      <c r="EZ16" s="3" t="s">
        <v>126</v>
      </c>
      <c r="FA16" s="3">
        <v>0.7</v>
      </c>
      <c r="FB16" s="3">
        <v>0.7</v>
      </c>
      <c r="FC16" s="3">
        <v>0.8</v>
      </c>
      <c r="FD16" s="3">
        <v>0.6</v>
      </c>
      <c r="FE16" s="3">
        <v>0.5</v>
      </c>
      <c r="FF16" s="3">
        <v>0.3</v>
      </c>
      <c r="FG16" s="3" t="s">
        <v>126</v>
      </c>
      <c r="FH16" s="3" t="s">
        <v>126</v>
      </c>
      <c r="FI16" s="3">
        <v>0.6</v>
      </c>
      <c r="FJ16" s="3">
        <v>0.9</v>
      </c>
      <c r="FK16" s="3">
        <v>0.7</v>
      </c>
    </row>
    <row r="17" ht="14.5" spans="1:167">
      <c r="A17" s="1"/>
      <c r="B17" s="11" t="s">
        <v>230</v>
      </c>
      <c r="C17" s="3">
        <v>0</v>
      </c>
      <c r="D17" s="3">
        <v>0</v>
      </c>
      <c r="E17" s="3">
        <v>0</v>
      </c>
      <c r="F17" s="3">
        <v>0</v>
      </c>
      <c r="G17" s="3">
        <v>0</v>
      </c>
      <c r="H17" s="3">
        <v>0</v>
      </c>
      <c r="I17" s="3">
        <v>0</v>
      </c>
      <c r="J17" s="3">
        <v>0</v>
      </c>
      <c r="K17" s="3">
        <v>0</v>
      </c>
      <c r="L17" s="3" t="s">
        <v>126</v>
      </c>
      <c r="M17" s="3" t="s">
        <v>126</v>
      </c>
      <c r="N17" s="3" t="s">
        <v>126</v>
      </c>
      <c r="O17" s="3" t="s">
        <v>126</v>
      </c>
      <c r="P17" s="3" t="s">
        <v>126</v>
      </c>
      <c r="Q17" s="3">
        <v>0</v>
      </c>
      <c r="R17" s="3">
        <v>0</v>
      </c>
      <c r="S17" s="3">
        <v>0</v>
      </c>
      <c r="T17" s="3">
        <v>0</v>
      </c>
      <c r="U17" s="3" t="s">
        <v>126</v>
      </c>
      <c r="V17" s="3" t="s">
        <v>126</v>
      </c>
      <c r="W17" s="3">
        <v>0</v>
      </c>
      <c r="Y17" s="1"/>
      <c r="Z17" s="11" t="s">
        <v>230</v>
      </c>
      <c r="AA17" s="3">
        <v>0</v>
      </c>
      <c r="AB17" s="3">
        <v>0</v>
      </c>
      <c r="AC17" s="3">
        <v>0</v>
      </c>
      <c r="AD17" s="3" t="s">
        <v>126</v>
      </c>
      <c r="AE17" s="3" t="s">
        <v>126</v>
      </c>
      <c r="AF17" s="3" t="s">
        <v>126</v>
      </c>
      <c r="AG17" s="3" t="s">
        <v>126</v>
      </c>
      <c r="AH17" s="3" t="s">
        <v>126</v>
      </c>
      <c r="AI17" s="3" t="s">
        <v>126</v>
      </c>
      <c r="AJ17" s="3" t="s">
        <v>126</v>
      </c>
      <c r="AK17" s="3" t="s">
        <v>126</v>
      </c>
      <c r="AL17" s="3" t="s">
        <v>126</v>
      </c>
      <c r="AM17" s="3" t="s">
        <v>126</v>
      </c>
      <c r="AN17" s="3" t="s">
        <v>126</v>
      </c>
      <c r="AO17" s="3" t="s">
        <v>126</v>
      </c>
      <c r="AP17" s="3" t="s">
        <v>126</v>
      </c>
      <c r="AQ17" s="3" t="s">
        <v>126</v>
      </c>
      <c r="AR17" s="3" t="s">
        <v>126</v>
      </c>
      <c r="AS17" s="3" t="s">
        <v>126</v>
      </c>
      <c r="AT17" s="3" t="s">
        <v>126</v>
      </c>
      <c r="AU17" s="3" t="s">
        <v>126</v>
      </c>
      <c r="AW17" s="1"/>
      <c r="AX17" s="11" t="s">
        <v>230</v>
      </c>
      <c r="AY17" s="3" t="s">
        <v>126</v>
      </c>
      <c r="AZ17" s="3" t="s">
        <v>126</v>
      </c>
      <c r="BA17" s="3" t="s">
        <v>126</v>
      </c>
      <c r="BB17" s="3" t="s">
        <v>126</v>
      </c>
      <c r="BC17" s="3" t="s">
        <v>126</v>
      </c>
      <c r="BD17" s="3" t="s">
        <v>126</v>
      </c>
      <c r="BE17" s="3" t="s">
        <v>126</v>
      </c>
      <c r="BF17" s="3" t="s">
        <v>126</v>
      </c>
      <c r="BG17" s="3" t="s">
        <v>126</v>
      </c>
      <c r="BH17" s="3" t="s">
        <v>126</v>
      </c>
      <c r="BI17" s="3" t="s">
        <v>126</v>
      </c>
      <c r="BJ17" s="3" t="s">
        <v>126</v>
      </c>
      <c r="BK17" s="3" t="s">
        <v>126</v>
      </c>
      <c r="BL17" s="3" t="s">
        <v>126</v>
      </c>
      <c r="BM17" s="3" t="s">
        <v>126</v>
      </c>
      <c r="BN17" s="3" t="s">
        <v>126</v>
      </c>
      <c r="BO17" s="3" t="s">
        <v>126</v>
      </c>
      <c r="BP17" s="3" t="s">
        <v>126</v>
      </c>
      <c r="BQ17" s="3">
        <v>1</v>
      </c>
      <c r="BR17" s="3">
        <v>0.8</v>
      </c>
      <c r="BS17" s="3">
        <v>0.7</v>
      </c>
      <c r="BU17" s="1"/>
      <c r="BV17" s="11" t="s">
        <v>230</v>
      </c>
      <c r="BW17" s="3">
        <v>0</v>
      </c>
      <c r="BX17" s="3">
        <v>0</v>
      </c>
      <c r="BY17" s="3">
        <v>0</v>
      </c>
      <c r="BZ17" s="3">
        <v>0</v>
      </c>
      <c r="CA17" s="3">
        <v>0</v>
      </c>
      <c r="CB17" s="3">
        <v>0</v>
      </c>
      <c r="CC17" s="3">
        <v>0</v>
      </c>
      <c r="CD17" s="3">
        <v>0</v>
      </c>
      <c r="CE17" s="3">
        <v>0</v>
      </c>
      <c r="CF17" s="3">
        <v>0</v>
      </c>
      <c r="CG17" s="3">
        <v>0</v>
      </c>
      <c r="CH17" s="3">
        <v>0</v>
      </c>
      <c r="CI17" s="3">
        <v>0</v>
      </c>
      <c r="CJ17" s="3">
        <v>0</v>
      </c>
      <c r="CK17" s="3">
        <v>0</v>
      </c>
      <c r="CL17" s="3" t="s">
        <v>126</v>
      </c>
      <c r="CM17" s="3" t="s">
        <v>126</v>
      </c>
      <c r="CN17" s="3" t="s">
        <v>126</v>
      </c>
      <c r="CO17" s="3">
        <v>0</v>
      </c>
      <c r="CP17" s="3">
        <v>0</v>
      </c>
      <c r="CQ17" s="3">
        <v>0</v>
      </c>
      <c r="CS17" s="1"/>
      <c r="CT17" s="11" t="s">
        <v>230</v>
      </c>
      <c r="CU17" s="3">
        <v>0</v>
      </c>
      <c r="CV17" s="3">
        <v>0</v>
      </c>
      <c r="CW17" s="3" t="s">
        <v>126</v>
      </c>
      <c r="CX17" s="3" t="s">
        <v>126</v>
      </c>
      <c r="CY17" s="3">
        <v>0</v>
      </c>
      <c r="CZ17" s="3">
        <v>0</v>
      </c>
      <c r="DA17" s="3">
        <v>0</v>
      </c>
      <c r="DB17" s="3">
        <v>0</v>
      </c>
      <c r="DC17" s="3" t="s">
        <v>126</v>
      </c>
      <c r="DD17" s="3" t="s">
        <v>126</v>
      </c>
      <c r="DE17" s="3" t="s">
        <v>126</v>
      </c>
      <c r="DF17" s="3" t="s">
        <v>126</v>
      </c>
      <c r="DG17" s="3" t="s">
        <v>126</v>
      </c>
      <c r="DH17" s="3" t="s">
        <v>126</v>
      </c>
      <c r="DI17" s="3" t="s">
        <v>126</v>
      </c>
      <c r="DJ17" s="3" t="s">
        <v>126</v>
      </c>
      <c r="DK17" s="3" t="s">
        <v>126</v>
      </c>
      <c r="DL17" s="3" t="s">
        <v>126</v>
      </c>
      <c r="DM17" s="3" t="s">
        <v>126</v>
      </c>
      <c r="DN17" s="3" t="s">
        <v>126</v>
      </c>
      <c r="DO17" s="3" t="s">
        <v>126</v>
      </c>
      <c r="DQ17" s="1"/>
      <c r="DR17" s="11" t="s">
        <v>230</v>
      </c>
      <c r="DS17" s="3" t="s">
        <v>126</v>
      </c>
      <c r="DT17" s="3" t="s">
        <v>126</v>
      </c>
      <c r="DU17" s="3" t="s">
        <v>126</v>
      </c>
      <c r="DV17" s="3" t="s">
        <v>126</v>
      </c>
      <c r="DW17" s="3">
        <v>0</v>
      </c>
      <c r="DX17" s="3">
        <v>0</v>
      </c>
      <c r="DY17" s="3" t="s">
        <v>126</v>
      </c>
      <c r="DZ17" s="3" t="s">
        <v>126</v>
      </c>
      <c r="EA17" s="3" t="s">
        <v>126</v>
      </c>
      <c r="EB17" s="3" t="s">
        <v>126</v>
      </c>
      <c r="EC17" s="3" t="s">
        <v>126</v>
      </c>
      <c r="ED17" s="3" t="s">
        <v>126</v>
      </c>
      <c r="EE17" s="3" t="s">
        <v>126</v>
      </c>
      <c r="EF17" s="3" t="s">
        <v>126</v>
      </c>
      <c r="EG17" s="3">
        <v>0.1</v>
      </c>
      <c r="EH17" s="3">
        <v>0.1</v>
      </c>
      <c r="EI17" s="3" t="s">
        <v>126</v>
      </c>
      <c r="EJ17" s="3">
        <v>0.1</v>
      </c>
      <c r="EK17" s="3">
        <v>0.1</v>
      </c>
      <c r="EL17" s="3">
        <v>0.1</v>
      </c>
      <c r="EM17" s="3">
        <v>0.1</v>
      </c>
      <c r="EO17" s="1"/>
      <c r="EP17" s="11" t="s">
        <v>230</v>
      </c>
      <c r="EQ17" s="3">
        <v>0</v>
      </c>
      <c r="ER17" s="3">
        <v>0</v>
      </c>
      <c r="ES17" s="3">
        <v>0</v>
      </c>
      <c r="ET17" s="3">
        <v>0</v>
      </c>
      <c r="EU17" s="3">
        <v>0</v>
      </c>
      <c r="EV17" s="3">
        <v>0</v>
      </c>
      <c r="EW17" s="3" t="s">
        <v>126</v>
      </c>
      <c r="EX17" s="3" t="s">
        <v>126</v>
      </c>
      <c r="EY17" s="3" t="s">
        <v>126</v>
      </c>
      <c r="EZ17" s="3">
        <v>0</v>
      </c>
      <c r="FA17" s="3">
        <v>0</v>
      </c>
      <c r="FB17" s="3">
        <v>0</v>
      </c>
      <c r="FC17" s="3">
        <v>0</v>
      </c>
      <c r="FD17" s="3">
        <v>0</v>
      </c>
      <c r="FE17" s="3" t="s">
        <v>126</v>
      </c>
      <c r="FF17" s="3" t="s">
        <v>126</v>
      </c>
      <c r="FG17" s="3" t="s">
        <v>126</v>
      </c>
      <c r="FH17" s="3" t="s">
        <v>126</v>
      </c>
      <c r="FI17" s="3">
        <v>0</v>
      </c>
      <c r="FJ17" s="3">
        <v>0</v>
      </c>
      <c r="FK17" s="3">
        <v>0</v>
      </c>
    </row>
    <row r="18" ht="14.5" spans="1:167">
      <c r="A18" s="1"/>
      <c r="B18" s="11" t="s">
        <v>231</v>
      </c>
      <c r="C18" s="3" t="s">
        <v>126</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Y18" s="1"/>
      <c r="Z18" s="11" t="s">
        <v>231</v>
      </c>
      <c r="AA18" s="3">
        <v>0</v>
      </c>
      <c r="AB18" s="3">
        <v>0</v>
      </c>
      <c r="AC18" s="3">
        <v>0</v>
      </c>
      <c r="AD18" s="3">
        <v>0</v>
      </c>
      <c r="AE18" s="3" t="s">
        <v>126</v>
      </c>
      <c r="AF18" s="3" t="s">
        <v>126</v>
      </c>
      <c r="AG18" s="3" t="s">
        <v>126</v>
      </c>
      <c r="AH18" s="3" t="s">
        <v>126</v>
      </c>
      <c r="AI18" s="3" t="s">
        <v>126</v>
      </c>
      <c r="AJ18" s="3" t="s">
        <v>126</v>
      </c>
      <c r="AK18" s="3">
        <v>0</v>
      </c>
      <c r="AL18" s="3">
        <v>0</v>
      </c>
      <c r="AM18" s="3">
        <v>0</v>
      </c>
      <c r="AN18" s="3">
        <v>0</v>
      </c>
      <c r="AO18" s="3">
        <v>0</v>
      </c>
      <c r="AP18" s="3">
        <v>0</v>
      </c>
      <c r="AQ18" s="3">
        <v>0</v>
      </c>
      <c r="AR18" s="3">
        <v>0</v>
      </c>
      <c r="AS18" s="3">
        <v>0</v>
      </c>
      <c r="AT18" s="3">
        <v>0</v>
      </c>
      <c r="AU18" s="3">
        <v>0</v>
      </c>
      <c r="AW18" s="1"/>
      <c r="AX18" s="11" t="s">
        <v>231</v>
      </c>
      <c r="AY18" s="3" t="s">
        <v>126</v>
      </c>
      <c r="AZ18" s="3" t="s">
        <v>126</v>
      </c>
      <c r="BA18" s="3" t="s">
        <v>126</v>
      </c>
      <c r="BB18" s="3" t="s">
        <v>126</v>
      </c>
      <c r="BC18" s="3" t="s">
        <v>126</v>
      </c>
      <c r="BD18" s="3" t="s">
        <v>126</v>
      </c>
      <c r="BE18" s="3" t="s">
        <v>126</v>
      </c>
      <c r="BF18" s="3" t="s">
        <v>126</v>
      </c>
      <c r="BG18" s="3" t="s">
        <v>126</v>
      </c>
      <c r="BH18" s="3" t="s">
        <v>126</v>
      </c>
      <c r="BI18" s="3" t="s">
        <v>126</v>
      </c>
      <c r="BJ18" s="3" t="s">
        <v>126</v>
      </c>
      <c r="BK18" s="3" t="s">
        <v>126</v>
      </c>
      <c r="BL18" s="3" t="s">
        <v>126</v>
      </c>
      <c r="BM18" s="3" t="s">
        <v>126</v>
      </c>
      <c r="BN18" s="3" t="s">
        <v>126</v>
      </c>
      <c r="BO18" s="3" t="s">
        <v>126</v>
      </c>
      <c r="BP18" s="3" t="s">
        <v>126</v>
      </c>
      <c r="BQ18" s="3" t="s">
        <v>126</v>
      </c>
      <c r="BR18" s="3">
        <v>0</v>
      </c>
      <c r="BS18" s="3">
        <v>0</v>
      </c>
      <c r="BU18" s="1"/>
      <c r="BV18" s="11" t="s">
        <v>231</v>
      </c>
      <c r="BW18" s="3">
        <v>0</v>
      </c>
      <c r="BX18" s="3">
        <v>0</v>
      </c>
      <c r="BY18" s="3">
        <v>0</v>
      </c>
      <c r="BZ18" s="3">
        <v>0</v>
      </c>
      <c r="CA18" s="3">
        <v>0</v>
      </c>
      <c r="CB18" s="3">
        <v>0</v>
      </c>
      <c r="CC18" s="3">
        <v>0</v>
      </c>
      <c r="CD18" s="3">
        <v>0</v>
      </c>
      <c r="CE18" s="3">
        <v>0</v>
      </c>
      <c r="CF18" s="3">
        <v>0</v>
      </c>
      <c r="CG18" s="3">
        <v>0</v>
      </c>
      <c r="CH18" s="3">
        <v>0</v>
      </c>
      <c r="CI18" s="3">
        <v>0</v>
      </c>
      <c r="CJ18" s="3">
        <v>0</v>
      </c>
      <c r="CK18" s="3">
        <v>0</v>
      </c>
      <c r="CL18" s="3">
        <v>0</v>
      </c>
      <c r="CM18" s="3">
        <v>0</v>
      </c>
      <c r="CN18" s="3">
        <v>0</v>
      </c>
      <c r="CO18" s="3">
        <v>0</v>
      </c>
      <c r="CP18" s="3">
        <v>0</v>
      </c>
      <c r="CQ18" s="3">
        <v>0</v>
      </c>
      <c r="CS18" s="1"/>
      <c r="CT18" s="11" t="s">
        <v>231</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c r="DL18" s="3">
        <v>0</v>
      </c>
      <c r="DM18" s="3">
        <v>0</v>
      </c>
      <c r="DN18" s="3">
        <v>0</v>
      </c>
      <c r="DO18" s="3">
        <v>0</v>
      </c>
      <c r="DQ18" s="1"/>
      <c r="DR18" s="11" t="s">
        <v>231</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231</v>
      </c>
      <c r="EQ18" s="3">
        <v>0</v>
      </c>
      <c r="ER18" s="3">
        <v>0</v>
      </c>
      <c r="ES18" s="3">
        <v>0</v>
      </c>
      <c r="ET18" s="3">
        <v>0</v>
      </c>
      <c r="EU18" s="3">
        <v>0</v>
      </c>
      <c r="EV18" s="3">
        <v>0</v>
      </c>
      <c r="EW18" s="3">
        <v>0</v>
      </c>
      <c r="EX18" s="3">
        <v>0</v>
      </c>
      <c r="EY18" s="3">
        <v>0</v>
      </c>
      <c r="EZ18" s="3">
        <v>0</v>
      </c>
      <c r="FA18" s="3">
        <v>0</v>
      </c>
      <c r="FB18" s="3">
        <v>0</v>
      </c>
      <c r="FC18" s="3">
        <v>0</v>
      </c>
      <c r="FD18" s="3">
        <v>0</v>
      </c>
      <c r="FE18" s="3" t="s">
        <v>126</v>
      </c>
      <c r="FF18" s="3">
        <v>0</v>
      </c>
      <c r="FG18" s="3">
        <v>0</v>
      </c>
      <c r="FH18" s="3">
        <v>0</v>
      </c>
      <c r="FI18" s="3">
        <v>0</v>
      </c>
      <c r="FJ18" s="3">
        <v>0</v>
      </c>
      <c r="FK18" s="3">
        <v>0</v>
      </c>
    </row>
    <row r="19" ht="14.5" spans="1:167">
      <c r="A19" s="1"/>
      <c r="B19" s="11" t="s">
        <v>232</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232</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232</v>
      </c>
      <c r="AY19" s="3">
        <v>0</v>
      </c>
      <c r="AZ19" s="3">
        <v>0</v>
      </c>
      <c r="BA19" s="3">
        <v>0</v>
      </c>
      <c r="BB19" s="3">
        <v>0</v>
      </c>
      <c r="BC19" s="3">
        <v>0</v>
      </c>
      <c r="BD19" s="3">
        <v>0</v>
      </c>
      <c r="BE19" s="3">
        <v>0</v>
      </c>
      <c r="BF19" s="3">
        <v>0</v>
      </c>
      <c r="BG19" s="3">
        <v>0</v>
      </c>
      <c r="BH19" s="3">
        <v>0</v>
      </c>
      <c r="BI19" s="3" t="s">
        <v>126</v>
      </c>
      <c r="BJ19" s="3" t="s">
        <v>126</v>
      </c>
      <c r="BK19" s="3" t="s">
        <v>126</v>
      </c>
      <c r="BL19" s="3" t="s">
        <v>126</v>
      </c>
      <c r="BM19" s="3" t="s">
        <v>126</v>
      </c>
      <c r="BN19" s="3" t="s">
        <v>126</v>
      </c>
      <c r="BO19" s="3" t="s">
        <v>126</v>
      </c>
      <c r="BP19" s="3" t="s">
        <v>126</v>
      </c>
      <c r="BQ19" s="3" t="s">
        <v>126</v>
      </c>
      <c r="BR19" s="3">
        <v>0.2</v>
      </c>
      <c r="BS19" s="3">
        <v>0.1</v>
      </c>
      <c r="BU19" s="1"/>
      <c r="BV19" s="11" t="s">
        <v>232</v>
      </c>
      <c r="BW19" s="3">
        <v>0</v>
      </c>
      <c r="BX19" s="3">
        <v>0</v>
      </c>
      <c r="BY19" s="3">
        <v>0</v>
      </c>
      <c r="BZ19" s="3">
        <v>0</v>
      </c>
      <c r="CA19" s="3">
        <v>0</v>
      </c>
      <c r="CB19" s="3">
        <v>0</v>
      </c>
      <c r="CC19" s="3">
        <v>0</v>
      </c>
      <c r="CD19" s="3">
        <v>0</v>
      </c>
      <c r="CE19" s="3">
        <v>0</v>
      </c>
      <c r="CF19" s="3">
        <v>0</v>
      </c>
      <c r="CG19" s="3">
        <v>0</v>
      </c>
      <c r="CH19" s="3">
        <v>0</v>
      </c>
      <c r="CI19" s="3">
        <v>0</v>
      </c>
      <c r="CJ19" s="3">
        <v>0</v>
      </c>
      <c r="CK19" s="3" t="s">
        <v>126</v>
      </c>
      <c r="CL19" s="3" t="s">
        <v>126</v>
      </c>
      <c r="CM19" s="3" t="s">
        <v>126</v>
      </c>
      <c r="CN19" s="3" t="s">
        <v>126</v>
      </c>
      <c r="CO19" s="3">
        <v>0</v>
      </c>
      <c r="CP19" s="3">
        <v>0</v>
      </c>
      <c r="CQ19" s="3">
        <v>0</v>
      </c>
      <c r="CS19" s="1"/>
      <c r="CT19" s="11" t="s">
        <v>232</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232</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232</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233</v>
      </c>
      <c r="C20" s="3">
        <v>0</v>
      </c>
      <c r="D20" s="3">
        <v>0</v>
      </c>
      <c r="E20" s="3">
        <v>0</v>
      </c>
      <c r="F20" s="3">
        <v>0</v>
      </c>
      <c r="G20" s="3">
        <v>0</v>
      </c>
      <c r="H20" s="3">
        <v>0</v>
      </c>
      <c r="I20" s="3">
        <v>0</v>
      </c>
      <c r="J20" s="3">
        <v>0</v>
      </c>
      <c r="K20" s="3">
        <v>0</v>
      </c>
      <c r="L20" s="3" t="s">
        <v>126</v>
      </c>
      <c r="M20" s="3">
        <v>0</v>
      </c>
      <c r="N20" s="3">
        <v>0</v>
      </c>
      <c r="O20" s="3">
        <v>0</v>
      </c>
      <c r="P20" s="3">
        <v>0</v>
      </c>
      <c r="Q20" s="3">
        <v>0</v>
      </c>
      <c r="R20" s="3">
        <v>0</v>
      </c>
      <c r="S20" s="3">
        <v>0</v>
      </c>
      <c r="T20" s="3">
        <v>0</v>
      </c>
      <c r="U20" s="3">
        <v>0</v>
      </c>
      <c r="V20" s="3">
        <v>0</v>
      </c>
      <c r="W20" s="3">
        <v>0</v>
      </c>
      <c r="Y20" s="1"/>
      <c r="Z20" s="11" t="s">
        <v>233</v>
      </c>
      <c r="AA20" s="3">
        <v>0</v>
      </c>
      <c r="AB20" s="3">
        <v>0</v>
      </c>
      <c r="AC20" s="3">
        <v>0</v>
      </c>
      <c r="AD20" s="3">
        <v>0</v>
      </c>
      <c r="AE20" s="3">
        <v>0</v>
      </c>
      <c r="AF20" s="3">
        <v>0</v>
      </c>
      <c r="AG20" s="3" t="s">
        <v>126</v>
      </c>
      <c r="AH20" s="3" t="s">
        <v>126</v>
      </c>
      <c r="AI20" s="3" t="s">
        <v>126</v>
      </c>
      <c r="AJ20" s="3">
        <v>0</v>
      </c>
      <c r="AK20" s="3">
        <v>0.1</v>
      </c>
      <c r="AL20" s="3">
        <v>0.1</v>
      </c>
      <c r="AM20" s="3">
        <v>0.1</v>
      </c>
      <c r="AN20" s="3">
        <v>0.2</v>
      </c>
      <c r="AO20" s="3">
        <v>0.1</v>
      </c>
      <c r="AP20" s="3">
        <v>0.2</v>
      </c>
      <c r="AQ20" s="3" t="s">
        <v>126</v>
      </c>
      <c r="AR20" s="3" t="s">
        <v>126</v>
      </c>
      <c r="AS20" s="3">
        <v>0.2</v>
      </c>
      <c r="AT20" s="3">
        <v>0.2</v>
      </c>
      <c r="AU20" s="3">
        <v>0.2</v>
      </c>
      <c r="AW20" s="1"/>
      <c r="AX20" s="11" t="s">
        <v>233</v>
      </c>
      <c r="AY20" s="3">
        <v>0</v>
      </c>
      <c r="AZ20" s="3">
        <v>0</v>
      </c>
      <c r="BA20" s="3">
        <v>0</v>
      </c>
      <c r="BB20" s="3">
        <v>0</v>
      </c>
      <c r="BC20" s="3">
        <v>0</v>
      </c>
      <c r="BD20" s="3">
        <v>0</v>
      </c>
      <c r="BE20" s="3">
        <v>0</v>
      </c>
      <c r="BF20" s="3">
        <v>0</v>
      </c>
      <c r="BG20" s="3">
        <v>0</v>
      </c>
      <c r="BH20" s="3" t="s">
        <v>126</v>
      </c>
      <c r="BI20" s="3">
        <v>0</v>
      </c>
      <c r="BJ20" s="3">
        <v>0</v>
      </c>
      <c r="BK20" s="3">
        <v>0</v>
      </c>
      <c r="BL20" s="3">
        <v>0</v>
      </c>
      <c r="BM20" s="3" t="s">
        <v>126</v>
      </c>
      <c r="BN20" s="3">
        <v>0.1</v>
      </c>
      <c r="BO20" s="3">
        <v>0.1</v>
      </c>
      <c r="BP20" s="3">
        <v>0.1</v>
      </c>
      <c r="BQ20" s="3">
        <v>0.1</v>
      </c>
      <c r="BR20" s="3">
        <v>0.1</v>
      </c>
      <c r="BS20" s="3">
        <v>0.1</v>
      </c>
      <c r="BU20" s="1"/>
      <c r="BV20" s="11" t="s">
        <v>233</v>
      </c>
      <c r="BW20" s="3">
        <v>0</v>
      </c>
      <c r="BX20" s="3">
        <v>0</v>
      </c>
      <c r="BY20" s="3">
        <v>0</v>
      </c>
      <c r="BZ20" s="3">
        <v>0</v>
      </c>
      <c r="CA20" s="3">
        <v>0</v>
      </c>
      <c r="CB20" s="3">
        <v>0</v>
      </c>
      <c r="CC20" s="3" t="s">
        <v>126</v>
      </c>
      <c r="CD20" s="3" t="s">
        <v>126</v>
      </c>
      <c r="CE20" s="3" t="s">
        <v>126</v>
      </c>
      <c r="CF20" s="3" t="s">
        <v>126</v>
      </c>
      <c r="CG20" s="3">
        <v>0</v>
      </c>
      <c r="CH20" s="3">
        <v>0</v>
      </c>
      <c r="CI20" s="3" t="s">
        <v>126</v>
      </c>
      <c r="CJ20" s="3">
        <v>0</v>
      </c>
      <c r="CK20" s="3">
        <v>0</v>
      </c>
      <c r="CL20" s="3">
        <v>0</v>
      </c>
      <c r="CM20" s="3">
        <v>0</v>
      </c>
      <c r="CN20" s="3">
        <v>0</v>
      </c>
      <c r="CO20" s="3">
        <v>0</v>
      </c>
      <c r="CP20" s="3">
        <v>0</v>
      </c>
      <c r="CQ20" s="3">
        <v>0</v>
      </c>
      <c r="CS20" s="1"/>
      <c r="CT20" s="11" t="s">
        <v>233</v>
      </c>
      <c r="CU20" s="3">
        <v>0</v>
      </c>
      <c r="CV20" s="3">
        <v>0</v>
      </c>
      <c r="CW20" s="3">
        <v>0</v>
      </c>
      <c r="CX20" s="3">
        <v>0</v>
      </c>
      <c r="CY20" s="3">
        <v>0</v>
      </c>
      <c r="CZ20" s="3">
        <v>0</v>
      </c>
      <c r="DA20" s="3">
        <v>0</v>
      </c>
      <c r="DB20" s="3">
        <v>0</v>
      </c>
      <c r="DC20" s="3">
        <v>0</v>
      </c>
      <c r="DD20" s="3">
        <v>0</v>
      </c>
      <c r="DE20" s="3" t="s">
        <v>126</v>
      </c>
      <c r="DF20" s="3" t="s">
        <v>126</v>
      </c>
      <c r="DG20" s="3" t="s">
        <v>126</v>
      </c>
      <c r="DH20" s="3" t="s">
        <v>126</v>
      </c>
      <c r="DI20" s="3" t="s">
        <v>126</v>
      </c>
      <c r="DJ20" s="3" t="s">
        <v>126</v>
      </c>
      <c r="DK20" s="3" t="s">
        <v>126</v>
      </c>
      <c r="DL20" s="3" t="s">
        <v>126</v>
      </c>
      <c r="DM20" s="3" t="s">
        <v>126</v>
      </c>
      <c r="DN20" s="3">
        <v>0</v>
      </c>
      <c r="DO20" s="3">
        <v>0</v>
      </c>
      <c r="DQ20" s="1"/>
      <c r="DR20" s="11" t="s">
        <v>233</v>
      </c>
      <c r="DS20" s="3">
        <v>0</v>
      </c>
      <c r="DT20" s="3">
        <v>0</v>
      </c>
      <c r="DU20" s="3">
        <v>0</v>
      </c>
      <c r="DV20" s="3">
        <v>0</v>
      </c>
      <c r="DW20" s="3">
        <v>0</v>
      </c>
      <c r="DX20" s="3">
        <v>0</v>
      </c>
      <c r="DY20" s="3">
        <v>0</v>
      </c>
      <c r="DZ20" s="3">
        <v>0</v>
      </c>
      <c r="EA20" s="3">
        <v>0</v>
      </c>
      <c r="EB20" s="3">
        <v>0</v>
      </c>
      <c r="EC20" s="3">
        <v>0</v>
      </c>
      <c r="ED20" s="3">
        <v>0</v>
      </c>
      <c r="EE20" s="3">
        <v>0</v>
      </c>
      <c r="EF20" s="3">
        <v>0</v>
      </c>
      <c r="EG20" s="3">
        <v>0</v>
      </c>
      <c r="EH20" s="3">
        <v>0</v>
      </c>
      <c r="EI20" s="3">
        <v>0</v>
      </c>
      <c r="EJ20" s="3">
        <v>0</v>
      </c>
      <c r="EK20" s="3" t="s">
        <v>126</v>
      </c>
      <c r="EL20" s="3">
        <v>0</v>
      </c>
      <c r="EM20" s="3">
        <v>0</v>
      </c>
      <c r="EO20" s="1"/>
      <c r="EP20" s="11" t="s">
        <v>233</v>
      </c>
      <c r="EQ20" s="3">
        <v>0</v>
      </c>
      <c r="ER20" s="3">
        <v>0</v>
      </c>
      <c r="ES20" s="3">
        <v>0</v>
      </c>
      <c r="ET20" s="3">
        <v>0</v>
      </c>
      <c r="EU20" s="3">
        <v>0</v>
      </c>
      <c r="EV20" s="3">
        <v>0</v>
      </c>
      <c r="EW20" s="3">
        <v>0</v>
      </c>
      <c r="EX20" s="3">
        <v>0</v>
      </c>
      <c r="EY20" s="3">
        <v>0</v>
      </c>
      <c r="EZ20" s="3">
        <v>0</v>
      </c>
      <c r="FA20" s="3">
        <v>0</v>
      </c>
      <c r="FB20" s="3">
        <v>0</v>
      </c>
      <c r="FC20" s="3">
        <v>0</v>
      </c>
      <c r="FD20" s="3">
        <v>0</v>
      </c>
      <c r="FE20" s="3">
        <v>0</v>
      </c>
      <c r="FF20" s="3" t="s">
        <v>126</v>
      </c>
      <c r="FG20" s="3">
        <v>0</v>
      </c>
      <c r="FH20" s="3">
        <v>0</v>
      </c>
      <c r="FI20" s="3">
        <v>0</v>
      </c>
      <c r="FJ20" s="3">
        <v>0</v>
      </c>
      <c r="FK20" s="3">
        <v>0</v>
      </c>
    </row>
    <row r="21" ht="14.5" spans="1:167">
      <c r="A21" s="1"/>
      <c r="B21" s="11" t="s">
        <v>234</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234</v>
      </c>
      <c r="AA21" s="3" t="s">
        <v>126</v>
      </c>
      <c r="AB21" s="3" t="s">
        <v>126</v>
      </c>
      <c r="AC21" s="3" t="s">
        <v>126</v>
      </c>
      <c r="AD21" s="3" t="s">
        <v>126</v>
      </c>
      <c r="AE21" s="3" t="s">
        <v>126</v>
      </c>
      <c r="AF21" s="3" t="s">
        <v>126</v>
      </c>
      <c r="AG21" s="3" t="s">
        <v>126</v>
      </c>
      <c r="AH21" s="3" t="s">
        <v>126</v>
      </c>
      <c r="AI21" s="3" t="s">
        <v>126</v>
      </c>
      <c r="AJ21" s="3" t="s">
        <v>126</v>
      </c>
      <c r="AK21" s="3" t="s">
        <v>126</v>
      </c>
      <c r="AL21" s="3" t="s">
        <v>126</v>
      </c>
      <c r="AM21" s="3" t="s">
        <v>126</v>
      </c>
      <c r="AN21" s="3" t="s">
        <v>126</v>
      </c>
      <c r="AO21" s="3" t="s">
        <v>126</v>
      </c>
      <c r="AP21" s="3">
        <v>0</v>
      </c>
      <c r="AQ21" s="3">
        <v>0</v>
      </c>
      <c r="AR21" s="3">
        <v>0</v>
      </c>
      <c r="AS21" s="3">
        <v>0</v>
      </c>
      <c r="AT21" s="3">
        <v>0</v>
      </c>
      <c r="AU21" s="3">
        <v>0</v>
      </c>
      <c r="AW21" s="1"/>
      <c r="AX21" s="11" t="s">
        <v>234</v>
      </c>
      <c r="AY21" s="3">
        <v>0</v>
      </c>
      <c r="AZ21" s="3">
        <v>0</v>
      </c>
      <c r="BA21" s="3">
        <v>0</v>
      </c>
      <c r="BB21" s="3">
        <v>0</v>
      </c>
      <c r="BC21" s="3">
        <v>0</v>
      </c>
      <c r="BD21" s="3">
        <v>0</v>
      </c>
      <c r="BE21" s="3">
        <v>0</v>
      </c>
      <c r="BF21" s="3">
        <v>0</v>
      </c>
      <c r="BG21" s="3">
        <v>0</v>
      </c>
      <c r="BH21" s="3" t="s">
        <v>126</v>
      </c>
      <c r="BI21" s="3" t="s">
        <v>126</v>
      </c>
      <c r="BJ21" s="3" t="s">
        <v>126</v>
      </c>
      <c r="BK21" s="3" t="s">
        <v>126</v>
      </c>
      <c r="BL21" s="3" t="s">
        <v>126</v>
      </c>
      <c r="BM21" s="3" t="s">
        <v>126</v>
      </c>
      <c r="BN21" s="3" t="s">
        <v>126</v>
      </c>
      <c r="BO21" s="3" t="s">
        <v>126</v>
      </c>
      <c r="BP21" s="3" t="s">
        <v>126</v>
      </c>
      <c r="BQ21" s="3" t="s">
        <v>126</v>
      </c>
      <c r="BR21" s="3">
        <v>11.3</v>
      </c>
      <c r="BS21" s="3">
        <v>7.5</v>
      </c>
      <c r="BU21" s="1"/>
      <c r="BV21" s="11" t="s">
        <v>234</v>
      </c>
      <c r="BW21" s="3">
        <v>0</v>
      </c>
      <c r="BX21" s="3">
        <v>0</v>
      </c>
      <c r="BY21" s="3">
        <v>0</v>
      </c>
      <c r="BZ21" s="3">
        <v>0</v>
      </c>
      <c r="CA21" s="3">
        <v>0</v>
      </c>
      <c r="CB21" s="3">
        <v>0</v>
      </c>
      <c r="CC21" s="3">
        <v>0</v>
      </c>
      <c r="CD21" s="3">
        <v>0</v>
      </c>
      <c r="CE21" s="3" t="s">
        <v>126</v>
      </c>
      <c r="CF21" s="3" t="s">
        <v>126</v>
      </c>
      <c r="CG21" s="3" t="s">
        <v>126</v>
      </c>
      <c r="CH21" s="3">
        <v>0</v>
      </c>
      <c r="CI21" s="3">
        <v>0</v>
      </c>
      <c r="CJ21" s="3">
        <v>0</v>
      </c>
      <c r="CK21" s="3">
        <v>0</v>
      </c>
      <c r="CL21" s="3">
        <v>0</v>
      </c>
      <c r="CM21" s="3">
        <v>0</v>
      </c>
      <c r="CN21" s="3">
        <v>0</v>
      </c>
      <c r="CO21" s="3">
        <v>0</v>
      </c>
      <c r="CP21" s="3">
        <v>0</v>
      </c>
      <c r="CQ21" s="3">
        <v>0</v>
      </c>
      <c r="CS21" s="1"/>
      <c r="CT21" s="11" t="s">
        <v>234</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234</v>
      </c>
      <c r="DS21" s="3">
        <v>0</v>
      </c>
      <c r="DT21" s="3">
        <v>0</v>
      </c>
      <c r="DU21" s="3">
        <v>0</v>
      </c>
      <c r="DV21" s="3">
        <v>0</v>
      </c>
      <c r="DW21" s="3">
        <v>0</v>
      </c>
      <c r="DX21" s="3">
        <v>0</v>
      </c>
      <c r="DY21" s="3" t="s">
        <v>126</v>
      </c>
      <c r="DZ21" s="3" t="s">
        <v>126</v>
      </c>
      <c r="EA21" s="3" t="s">
        <v>126</v>
      </c>
      <c r="EB21" s="3">
        <v>0</v>
      </c>
      <c r="EC21" s="3">
        <v>0</v>
      </c>
      <c r="ED21" s="3">
        <v>0</v>
      </c>
      <c r="EE21" s="3">
        <v>0</v>
      </c>
      <c r="EF21" s="3">
        <v>0</v>
      </c>
      <c r="EG21" s="3">
        <v>0</v>
      </c>
      <c r="EH21" s="3">
        <v>0</v>
      </c>
      <c r="EI21" s="3">
        <v>0</v>
      </c>
      <c r="EJ21" s="3">
        <v>0</v>
      </c>
      <c r="EK21" s="3">
        <v>0</v>
      </c>
      <c r="EL21" s="3">
        <v>0</v>
      </c>
      <c r="EM21" s="3">
        <v>0.2</v>
      </c>
      <c r="EO21" s="1"/>
      <c r="EP21" s="11" t="s">
        <v>234</v>
      </c>
      <c r="EQ21" s="3">
        <v>0</v>
      </c>
      <c r="ER21" s="3">
        <v>0</v>
      </c>
      <c r="ES21" s="3">
        <v>0</v>
      </c>
      <c r="ET21" s="3">
        <v>0</v>
      </c>
      <c r="EU21" s="3">
        <v>0</v>
      </c>
      <c r="EV21" s="3">
        <v>0</v>
      </c>
      <c r="EW21" s="3">
        <v>0</v>
      </c>
      <c r="EX21" s="3">
        <v>0</v>
      </c>
      <c r="EY21" s="3">
        <v>0</v>
      </c>
      <c r="EZ21" s="3">
        <v>0</v>
      </c>
      <c r="FA21" s="3">
        <v>0</v>
      </c>
      <c r="FB21" s="3">
        <v>0</v>
      </c>
      <c r="FC21" s="3">
        <v>0</v>
      </c>
      <c r="FD21" s="3">
        <v>0</v>
      </c>
      <c r="FE21" s="3">
        <v>0</v>
      </c>
      <c r="FF21" s="3">
        <v>0</v>
      </c>
      <c r="FG21" s="3">
        <v>0</v>
      </c>
      <c r="FH21" s="3">
        <v>0</v>
      </c>
      <c r="FI21" s="3">
        <v>0</v>
      </c>
      <c r="FJ21" s="3">
        <v>0</v>
      </c>
      <c r="FK21" s="3">
        <v>0</v>
      </c>
    </row>
    <row r="22" ht="14.5" spans="1:167">
      <c r="A22" s="1"/>
      <c r="B22" s="11" t="s">
        <v>235</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235</v>
      </c>
      <c r="AA22" s="3" t="s">
        <v>126</v>
      </c>
      <c r="AB22" s="3" t="s">
        <v>126</v>
      </c>
      <c r="AC22" s="3" t="s">
        <v>126</v>
      </c>
      <c r="AD22" s="3" t="s">
        <v>126</v>
      </c>
      <c r="AE22" s="3" t="s">
        <v>126</v>
      </c>
      <c r="AF22" s="3">
        <v>0</v>
      </c>
      <c r="AG22" s="3" t="s">
        <v>126</v>
      </c>
      <c r="AH22" s="3" t="s">
        <v>126</v>
      </c>
      <c r="AI22" s="3" t="s">
        <v>126</v>
      </c>
      <c r="AJ22" s="3" t="s">
        <v>126</v>
      </c>
      <c r="AK22" s="3" t="s">
        <v>126</v>
      </c>
      <c r="AL22" s="3" t="s">
        <v>126</v>
      </c>
      <c r="AM22" s="3" t="s">
        <v>126</v>
      </c>
      <c r="AN22" s="3" t="s">
        <v>126</v>
      </c>
      <c r="AO22" s="3" t="s">
        <v>126</v>
      </c>
      <c r="AP22" s="3" t="s">
        <v>126</v>
      </c>
      <c r="AQ22" s="3" t="s">
        <v>126</v>
      </c>
      <c r="AR22" s="3" t="s">
        <v>126</v>
      </c>
      <c r="AS22" s="3" t="s">
        <v>126</v>
      </c>
      <c r="AT22" s="3">
        <v>0.1</v>
      </c>
      <c r="AU22" s="3">
        <v>0.1</v>
      </c>
      <c r="AW22" s="1"/>
      <c r="AX22" s="11" t="s">
        <v>235</v>
      </c>
      <c r="AY22" s="3" t="s">
        <v>126</v>
      </c>
      <c r="AZ22" s="3" t="s">
        <v>126</v>
      </c>
      <c r="BA22" s="3" t="s">
        <v>126</v>
      </c>
      <c r="BB22" s="3" t="s">
        <v>126</v>
      </c>
      <c r="BC22" s="3" t="s">
        <v>126</v>
      </c>
      <c r="BD22" s="3" t="s">
        <v>126</v>
      </c>
      <c r="BE22" s="3" t="s">
        <v>126</v>
      </c>
      <c r="BF22" s="3" t="s">
        <v>126</v>
      </c>
      <c r="BG22" s="3" t="s">
        <v>126</v>
      </c>
      <c r="BH22" s="3" t="s">
        <v>126</v>
      </c>
      <c r="BI22" s="3" t="s">
        <v>126</v>
      </c>
      <c r="BJ22" s="3">
        <v>113.4</v>
      </c>
      <c r="BK22" s="3" t="s">
        <v>126</v>
      </c>
      <c r="BL22" s="3" t="s">
        <v>126</v>
      </c>
      <c r="BM22" s="3" t="s">
        <v>126</v>
      </c>
      <c r="BN22" s="3">
        <v>92.6</v>
      </c>
      <c r="BO22" s="3">
        <v>98.7</v>
      </c>
      <c r="BP22" s="3" t="s">
        <v>126</v>
      </c>
      <c r="BQ22" s="3" t="s">
        <v>126</v>
      </c>
      <c r="BR22" s="3">
        <v>98.9</v>
      </c>
      <c r="BS22" s="3">
        <v>85.3</v>
      </c>
      <c r="BU22" s="1"/>
      <c r="BV22" s="11" t="s">
        <v>235</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235</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235</v>
      </c>
      <c r="DS22" s="3">
        <v>0</v>
      </c>
      <c r="DT22" s="3">
        <v>0</v>
      </c>
      <c r="DU22" s="3">
        <v>0</v>
      </c>
      <c r="DV22" s="3">
        <v>0</v>
      </c>
      <c r="DW22" s="3">
        <v>0</v>
      </c>
      <c r="DX22" s="3">
        <v>0</v>
      </c>
      <c r="DY22" s="3">
        <v>0</v>
      </c>
      <c r="DZ22" s="3">
        <v>0</v>
      </c>
      <c r="EA22" s="3">
        <v>0</v>
      </c>
      <c r="EB22" s="3">
        <v>0</v>
      </c>
      <c r="EC22" s="3">
        <v>0</v>
      </c>
      <c r="ED22" s="3">
        <v>0</v>
      </c>
      <c r="EE22" s="3">
        <v>0</v>
      </c>
      <c r="EF22" s="3">
        <v>0</v>
      </c>
      <c r="EG22" s="3">
        <v>0</v>
      </c>
      <c r="EH22" s="3" t="s">
        <v>126</v>
      </c>
      <c r="EI22" s="3" t="s">
        <v>126</v>
      </c>
      <c r="EJ22" s="3" t="s">
        <v>126</v>
      </c>
      <c r="EK22" s="3">
        <v>0</v>
      </c>
      <c r="EL22" s="3">
        <v>0</v>
      </c>
      <c r="EM22" s="3">
        <v>0</v>
      </c>
      <c r="EO22" s="1"/>
      <c r="EP22" s="11" t="s">
        <v>235</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236</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236</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236</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236</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236</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236</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236</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237</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237</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237</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237</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237</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237</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237</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238</v>
      </c>
      <c r="C26" s="3"/>
      <c r="D26" s="3"/>
      <c r="E26" s="3"/>
      <c r="F26" s="3"/>
      <c r="G26" s="3"/>
      <c r="H26" s="3"/>
      <c r="I26" s="3"/>
      <c r="J26" s="3"/>
      <c r="K26" s="3"/>
      <c r="L26" s="3"/>
      <c r="M26" s="3"/>
      <c r="N26" s="3"/>
      <c r="O26" s="3"/>
      <c r="P26" s="3"/>
      <c r="Q26" s="3"/>
      <c r="R26" s="3"/>
      <c r="S26" s="3"/>
      <c r="T26" s="3"/>
      <c r="U26" s="3"/>
      <c r="V26" s="3"/>
      <c r="W26" s="3"/>
      <c r="Y26" s="1"/>
      <c r="Z26" s="10" t="s">
        <v>238</v>
      </c>
      <c r="AA26" s="3"/>
      <c r="AB26" s="3"/>
      <c r="AC26" s="3"/>
      <c r="AD26" s="3"/>
      <c r="AE26" s="3"/>
      <c r="AF26" s="3"/>
      <c r="AG26" s="3"/>
      <c r="AH26" s="3"/>
      <c r="AI26" s="3"/>
      <c r="AJ26" s="3"/>
      <c r="AK26" s="3"/>
      <c r="AL26" s="3"/>
      <c r="AM26" s="3"/>
      <c r="AN26" s="3"/>
      <c r="AO26" s="3"/>
      <c r="AP26" s="3"/>
      <c r="AQ26" s="3"/>
      <c r="AR26" s="3"/>
      <c r="AS26" s="3"/>
      <c r="AT26" s="3"/>
      <c r="AU26" s="3"/>
      <c r="AW26" s="1"/>
      <c r="AX26" s="10" t="s">
        <v>238</v>
      </c>
      <c r="AY26" s="3"/>
      <c r="AZ26" s="3"/>
      <c r="BA26" s="3"/>
      <c r="BB26" s="3"/>
      <c r="BC26" s="3"/>
      <c r="BD26" s="3"/>
      <c r="BE26" s="3"/>
      <c r="BF26" s="3"/>
      <c r="BG26" s="3"/>
      <c r="BH26" s="3"/>
      <c r="BI26" s="3"/>
      <c r="BJ26" s="3"/>
      <c r="BK26" s="3"/>
      <c r="BL26" s="3"/>
      <c r="BM26" s="3"/>
      <c r="BN26" s="3"/>
      <c r="BO26" s="3"/>
      <c r="BP26" s="3"/>
      <c r="BQ26" s="3"/>
      <c r="BR26" s="3"/>
      <c r="BS26" s="3"/>
      <c r="BU26" s="1"/>
      <c r="BV26" s="10" t="s">
        <v>238</v>
      </c>
      <c r="BW26" s="3"/>
      <c r="BX26" s="3"/>
      <c r="BY26" s="3"/>
      <c r="BZ26" s="3"/>
      <c r="CA26" s="3"/>
      <c r="CB26" s="3"/>
      <c r="CC26" s="3"/>
      <c r="CD26" s="3"/>
      <c r="CE26" s="3"/>
      <c r="CF26" s="3"/>
      <c r="CG26" s="3"/>
      <c r="CH26" s="3"/>
      <c r="CI26" s="3"/>
      <c r="CJ26" s="3"/>
      <c r="CK26" s="3"/>
      <c r="CL26" s="3"/>
      <c r="CM26" s="3"/>
      <c r="CN26" s="3"/>
      <c r="CO26" s="3"/>
      <c r="CP26" s="3"/>
      <c r="CQ26" s="3"/>
      <c r="CS26" s="1"/>
      <c r="CT26" s="10" t="s">
        <v>238</v>
      </c>
      <c r="CU26" s="3"/>
      <c r="CV26" s="3"/>
      <c r="CW26" s="3"/>
      <c r="CX26" s="3"/>
      <c r="CY26" s="3"/>
      <c r="CZ26" s="3"/>
      <c r="DA26" s="3"/>
      <c r="DB26" s="3"/>
      <c r="DC26" s="3"/>
      <c r="DD26" s="3"/>
      <c r="DE26" s="3"/>
      <c r="DF26" s="3"/>
      <c r="DG26" s="3"/>
      <c r="DH26" s="3"/>
      <c r="DI26" s="3"/>
      <c r="DJ26" s="3"/>
      <c r="DK26" s="3"/>
      <c r="DL26" s="3"/>
      <c r="DM26" s="3"/>
      <c r="DN26" s="3"/>
      <c r="DO26" s="3"/>
      <c r="DQ26" s="1"/>
      <c r="DR26" s="10" t="s">
        <v>238</v>
      </c>
      <c r="DS26" s="3"/>
      <c r="DT26" s="3"/>
      <c r="DU26" s="3"/>
      <c r="DV26" s="3"/>
      <c r="DW26" s="3"/>
      <c r="DX26" s="3"/>
      <c r="DY26" s="3"/>
      <c r="DZ26" s="3"/>
      <c r="EA26" s="3"/>
      <c r="EB26" s="3"/>
      <c r="EC26" s="3"/>
      <c r="ED26" s="3"/>
      <c r="EE26" s="3"/>
      <c r="EF26" s="3"/>
      <c r="EG26" s="3"/>
      <c r="EH26" s="3"/>
      <c r="EI26" s="3"/>
      <c r="EJ26" s="3"/>
      <c r="EK26" s="3"/>
      <c r="EL26" s="3"/>
      <c r="EM26" s="3"/>
      <c r="EO26" s="1"/>
      <c r="EP26" s="10" t="s">
        <v>238</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228</v>
      </c>
      <c r="C27" s="3" t="s">
        <v>126</v>
      </c>
      <c r="D27" s="3" t="s">
        <v>126</v>
      </c>
      <c r="E27" s="3" t="s">
        <v>126</v>
      </c>
      <c r="F27" s="3" t="s">
        <v>126</v>
      </c>
      <c r="G27" s="3" t="s">
        <v>126</v>
      </c>
      <c r="H27" s="3" t="s">
        <v>126</v>
      </c>
      <c r="I27" s="3" t="s">
        <v>126</v>
      </c>
      <c r="J27" s="3" t="s">
        <v>126</v>
      </c>
      <c r="K27" s="3" t="s">
        <v>126</v>
      </c>
      <c r="L27" s="3" t="s">
        <v>126</v>
      </c>
      <c r="M27" s="3">
        <v>26.6</v>
      </c>
      <c r="N27" s="3" t="s">
        <v>126</v>
      </c>
      <c r="O27" s="3" t="s">
        <v>126</v>
      </c>
      <c r="P27" s="3" t="s">
        <v>126</v>
      </c>
      <c r="Q27" s="3">
        <v>100</v>
      </c>
      <c r="R27" s="3" t="s">
        <v>126</v>
      </c>
      <c r="S27" s="3">
        <v>100</v>
      </c>
      <c r="T27" s="3">
        <v>75</v>
      </c>
      <c r="U27" s="3">
        <v>66.6</v>
      </c>
      <c r="V27" s="3" t="s">
        <v>126</v>
      </c>
      <c r="W27" s="3" t="s">
        <v>126</v>
      </c>
      <c r="Y27" s="1"/>
      <c r="Z27" s="11" t="s">
        <v>228</v>
      </c>
      <c r="AA27" s="3" t="s">
        <v>126</v>
      </c>
      <c r="AB27" s="3" t="s">
        <v>126</v>
      </c>
      <c r="AC27" s="3" t="s">
        <v>126</v>
      </c>
      <c r="AD27" s="3" t="s">
        <v>126</v>
      </c>
      <c r="AE27" s="3" t="s">
        <v>126</v>
      </c>
      <c r="AF27" s="3" t="s">
        <v>126</v>
      </c>
      <c r="AG27" s="3">
        <v>44.2</v>
      </c>
      <c r="AH27" s="3">
        <v>29.5</v>
      </c>
      <c r="AI27" s="3" t="s">
        <v>126</v>
      </c>
      <c r="AJ27" s="3" t="s">
        <v>126</v>
      </c>
      <c r="AK27" s="3">
        <v>38.6</v>
      </c>
      <c r="AL27" s="3" t="s">
        <v>126</v>
      </c>
      <c r="AM27" s="3">
        <v>36.4</v>
      </c>
      <c r="AN27" s="3">
        <v>29.6</v>
      </c>
      <c r="AO27" s="3">
        <v>27.6</v>
      </c>
      <c r="AP27" s="3">
        <v>27.2</v>
      </c>
      <c r="AQ27" s="3" t="s">
        <v>126</v>
      </c>
      <c r="AR27" s="3" t="s">
        <v>126</v>
      </c>
      <c r="AS27" s="3">
        <v>27.8</v>
      </c>
      <c r="AT27" s="3" t="s">
        <v>126</v>
      </c>
      <c r="AU27" s="3" t="s">
        <v>126</v>
      </c>
      <c r="AW27" s="1"/>
      <c r="AX27" s="11" t="s">
        <v>228</v>
      </c>
      <c r="AY27" s="3">
        <v>9.6</v>
      </c>
      <c r="AZ27" s="3">
        <v>13</v>
      </c>
      <c r="BA27" s="3">
        <v>12.4</v>
      </c>
      <c r="BB27" s="3">
        <v>10.4</v>
      </c>
      <c r="BC27" s="3">
        <v>10.3</v>
      </c>
      <c r="BD27" s="3">
        <v>10.6</v>
      </c>
      <c r="BE27" s="3">
        <v>10.8</v>
      </c>
      <c r="BF27" s="3">
        <v>10</v>
      </c>
      <c r="BG27" s="3" t="s">
        <v>126</v>
      </c>
      <c r="BH27" s="3" t="s">
        <v>126</v>
      </c>
      <c r="BI27" s="3" t="s">
        <v>126</v>
      </c>
      <c r="BJ27" s="3" t="s">
        <v>126</v>
      </c>
      <c r="BK27" s="3" t="s">
        <v>126</v>
      </c>
      <c r="BL27" s="3" t="s">
        <v>126</v>
      </c>
      <c r="BM27" s="3" t="s">
        <v>126</v>
      </c>
      <c r="BN27" s="3" t="s">
        <v>126</v>
      </c>
      <c r="BO27" s="3">
        <v>9.9</v>
      </c>
      <c r="BP27" s="3">
        <v>9.7</v>
      </c>
      <c r="BQ27" s="3">
        <v>8.5</v>
      </c>
      <c r="BR27" s="3">
        <v>8.7</v>
      </c>
      <c r="BS27" s="3">
        <v>7.7</v>
      </c>
      <c r="BU27" s="1"/>
      <c r="BV27" s="11" t="s">
        <v>228</v>
      </c>
      <c r="BW27" s="3">
        <v>0</v>
      </c>
      <c r="BX27" s="3">
        <v>0</v>
      </c>
      <c r="BY27" s="3" t="s">
        <v>126</v>
      </c>
      <c r="BZ27" s="3" t="s">
        <v>126</v>
      </c>
      <c r="CA27" s="3" t="s">
        <v>126</v>
      </c>
      <c r="CB27" s="3" t="s">
        <v>126</v>
      </c>
      <c r="CC27" s="3" t="s">
        <v>126</v>
      </c>
      <c r="CD27" s="3" t="s">
        <v>126</v>
      </c>
      <c r="CE27" s="3" t="s">
        <v>126</v>
      </c>
      <c r="CF27" s="3" t="s">
        <v>126</v>
      </c>
      <c r="CG27" s="3" t="s">
        <v>126</v>
      </c>
      <c r="CH27" s="3">
        <v>59.4</v>
      </c>
      <c r="CI27" s="3" t="s">
        <v>126</v>
      </c>
      <c r="CJ27" s="3">
        <v>48.4</v>
      </c>
      <c r="CK27" s="3" t="s">
        <v>126</v>
      </c>
      <c r="CL27" s="3" t="s">
        <v>126</v>
      </c>
      <c r="CM27" s="3" t="s">
        <v>126</v>
      </c>
      <c r="CN27" s="3">
        <v>50.6</v>
      </c>
      <c r="CO27" s="3">
        <v>49.3</v>
      </c>
      <c r="CP27" s="3">
        <v>51.5</v>
      </c>
      <c r="CQ27" s="3">
        <v>54.5</v>
      </c>
      <c r="CS27" s="1"/>
      <c r="CT27" s="11" t="s">
        <v>228</v>
      </c>
      <c r="CU27" s="3" t="s">
        <v>126</v>
      </c>
      <c r="CV27" s="3" t="s">
        <v>126</v>
      </c>
      <c r="CW27" s="3" t="s">
        <v>126</v>
      </c>
      <c r="CX27" s="3" t="s">
        <v>126</v>
      </c>
      <c r="CY27" s="3" t="s">
        <v>126</v>
      </c>
      <c r="CZ27" s="3" t="s">
        <v>126</v>
      </c>
      <c r="DA27" s="3" t="s">
        <v>126</v>
      </c>
      <c r="DB27" s="3" t="s">
        <v>126</v>
      </c>
      <c r="DC27" s="3" t="s">
        <v>126</v>
      </c>
      <c r="DD27" s="3" t="s">
        <v>126</v>
      </c>
      <c r="DE27" s="3" t="s">
        <v>126</v>
      </c>
      <c r="DF27" s="3" t="s">
        <v>126</v>
      </c>
      <c r="DG27" s="3" t="s">
        <v>126</v>
      </c>
      <c r="DH27" s="3" t="s">
        <v>126</v>
      </c>
      <c r="DI27" s="3" t="s">
        <v>126</v>
      </c>
      <c r="DJ27" s="3" t="s">
        <v>126</v>
      </c>
      <c r="DK27" s="3" t="s">
        <v>126</v>
      </c>
      <c r="DL27" s="3" t="s">
        <v>126</v>
      </c>
      <c r="DM27" s="3" t="s">
        <v>126</v>
      </c>
      <c r="DN27" s="3" t="s">
        <v>126</v>
      </c>
      <c r="DO27" s="3" t="s">
        <v>126</v>
      </c>
      <c r="DQ27" s="1"/>
      <c r="DR27" s="11" t="s">
        <v>228</v>
      </c>
      <c r="DS27" s="3" t="s">
        <v>126</v>
      </c>
      <c r="DT27" s="3" t="s">
        <v>126</v>
      </c>
      <c r="DU27" s="3" t="s">
        <v>126</v>
      </c>
      <c r="DV27" s="3" t="s">
        <v>126</v>
      </c>
      <c r="DW27" s="3" t="s">
        <v>126</v>
      </c>
      <c r="DX27" s="3" t="s">
        <v>126</v>
      </c>
      <c r="DY27" s="3" t="s">
        <v>126</v>
      </c>
      <c r="DZ27" s="3" t="s">
        <v>126</v>
      </c>
      <c r="EA27" s="3" t="s">
        <v>126</v>
      </c>
      <c r="EB27" s="3" t="s">
        <v>126</v>
      </c>
      <c r="EC27" s="3" t="s">
        <v>126</v>
      </c>
      <c r="ED27" s="3">
        <v>44.9</v>
      </c>
      <c r="EE27" s="3" t="s">
        <v>126</v>
      </c>
      <c r="EF27" s="3" t="s">
        <v>126</v>
      </c>
      <c r="EG27" s="3">
        <v>42.3</v>
      </c>
      <c r="EH27" s="3" t="s">
        <v>126</v>
      </c>
      <c r="EI27" s="3">
        <v>45</v>
      </c>
      <c r="EJ27" s="3">
        <v>45.6</v>
      </c>
      <c r="EK27" s="3" t="s">
        <v>126</v>
      </c>
      <c r="EL27" s="3">
        <v>43.6</v>
      </c>
      <c r="EM27" s="3">
        <v>38.7</v>
      </c>
      <c r="EO27" s="1"/>
      <c r="EP27" s="11" t="s">
        <v>228</v>
      </c>
      <c r="EQ27" s="3" t="s">
        <v>126</v>
      </c>
      <c r="ER27" s="3" t="s">
        <v>126</v>
      </c>
      <c r="ES27" s="3" t="s">
        <v>126</v>
      </c>
      <c r="ET27" s="3" t="s">
        <v>126</v>
      </c>
      <c r="EU27" s="3" t="s">
        <v>126</v>
      </c>
      <c r="EV27" s="3" t="s">
        <v>126</v>
      </c>
      <c r="EW27" s="3" t="s">
        <v>126</v>
      </c>
      <c r="EX27" s="3" t="s">
        <v>126</v>
      </c>
      <c r="EY27" s="3" t="s">
        <v>126</v>
      </c>
      <c r="EZ27" s="3" t="s">
        <v>126</v>
      </c>
      <c r="FA27" s="3">
        <v>33.9</v>
      </c>
      <c r="FB27" s="3">
        <v>32.4</v>
      </c>
      <c r="FC27" s="3">
        <v>29.8</v>
      </c>
      <c r="FD27" s="3">
        <v>32</v>
      </c>
      <c r="FE27" s="3" t="s">
        <v>126</v>
      </c>
      <c r="FF27" s="3" t="s">
        <v>126</v>
      </c>
      <c r="FG27" s="3" t="s">
        <v>126</v>
      </c>
      <c r="FH27" s="3">
        <v>23.7</v>
      </c>
      <c r="FI27" s="3">
        <v>24.2</v>
      </c>
      <c r="FJ27" s="3">
        <v>17.3</v>
      </c>
      <c r="FK27" s="3">
        <v>20.1</v>
      </c>
    </row>
    <row r="28" ht="14.5" spans="1:167">
      <c r="A28" s="1"/>
      <c r="B28" s="11" t="s">
        <v>229</v>
      </c>
      <c r="C28" s="3">
        <v>0</v>
      </c>
      <c r="D28" s="3">
        <v>0</v>
      </c>
      <c r="E28" s="3">
        <v>0</v>
      </c>
      <c r="F28" s="3">
        <v>0</v>
      </c>
      <c r="G28" s="3">
        <v>0</v>
      </c>
      <c r="H28" s="3">
        <v>0</v>
      </c>
      <c r="I28" s="3">
        <v>16.7</v>
      </c>
      <c r="J28" s="3">
        <v>0</v>
      </c>
      <c r="K28" s="3">
        <v>0</v>
      </c>
      <c r="L28" s="3">
        <v>0</v>
      </c>
      <c r="M28" s="3" t="s">
        <v>126</v>
      </c>
      <c r="N28" s="3">
        <v>0</v>
      </c>
      <c r="O28" s="3">
        <v>0</v>
      </c>
      <c r="P28" s="3">
        <v>0</v>
      </c>
      <c r="Q28" s="3">
        <v>0</v>
      </c>
      <c r="R28" s="3">
        <v>0</v>
      </c>
      <c r="S28" s="3">
        <v>0</v>
      </c>
      <c r="T28" s="3">
        <v>0</v>
      </c>
      <c r="U28" s="3">
        <v>0</v>
      </c>
      <c r="V28" s="3">
        <v>0</v>
      </c>
      <c r="W28" s="3">
        <v>0</v>
      </c>
      <c r="Y28" s="1"/>
      <c r="Z28" s="11" t="s">
        <v>229</v>
      </c>
      <c r="AA28" s="3" t="s">
        <v>126</v>
      </c>
      <c r="AB28" s="3" t="s">
        <v>126</v>
      </c>
      <c r="AC28" s="3" t="s">
        <v>126</v>
      </c>
      <c r="AD28" s="3" t="s">
        <v>126</v>
      </c>
      <c r="AE28" s="3" t="s">
        <v>126</v>
      </c>
      <c r="AF28" s="3" t="s">
        <v>126</v>
      </c>
      <c r="AG28" s="3" t="s">
        <v>126</v>
      </c>
      <c r="AH28" s="3" t="s">
        <v>126</v>
      </c>
      <c r="AI28" s="3" t="s">
        <v>126</v>
      </c>
      <c r="AJ28" s="3" t="s">
        <v>126</v>
      </c>
      <c r="AK28" s="3" t="s">
        <v>126</v>
      </c>
      <c r="AL28" s="3" t="s">
        <v>126</v>
      </c>
      <c r="AM28" s="3" t="s">
        <v>126</v>
      </c>
      <c r="AN28" s="3" t="s">
        <v>126</v>
      </c>
      <c r="AO28" s="3" t="s">
        <v>126</v>
      </c>
      <c r="AP28" s="3" t="s">
        <v>126</v>
      </c>
      <c r="AQ28" s="3" t="s">
        <v>126</v>
      </c>
      <c r="AR28" s="3" t="s">
        <v>126</v>
      </c>
      <c r="AS28" s="3" t="s">
        <v>126</v>
      </c>
      <c r="AT28" s="3" t="s">
        <v>126</v>
      </c>
      <c r="AU28" s="3" t="s">
        <v>126</v>
      </c>
      <c r="AW28" s="1"/>
      <c r="AX28" s="11" t="s">
        <v>229</v>
      </c>
      <c r="AY28" s="3" t="s">
        <v>126</v>
      </c>
      <c r="AZ28" s="3" t="s">
        <v>126</v>
      </c>
      <c r="BA28" s="3" t="s">
        <v>126</v>
      </c>
      <c r="BB28" s="3" t="s">
        <v>126</v>
      </c>
      <c r="BC28" s="3" t="s">
        <v>126</v>
      </c>
      <c r="BD28" s="3" t="s">
        <v>126</v>
      </c>
      <c r="BE28" s="3">
        <v>25.4</v>
      </c>
      <c r="BF28" s="3">
        <v>25.8</v>
      </c>
      <c r="BG28" s="3" t="s">
        <v>126</v>
      </c>
      <c r="BH28" s="3" t="s">
        <v>126</v>
      </c>
      <c r="BI28" s="3">
        <v>27.8</v>
      </c>
      <c r="BJ28" s="3">
        <v>26.8</v>
      </c>
      <c r="BK28" s="3">
        <v>27.4</v>
      </c>
      <c r="BL28" s="3">
        <v>30.8</v>
      </c>
      <c r="BM28" s="3" t="s">
        <v>126</v>
      </c>
      <c r="BN28" s="3" t="s">
        <v>126</v>
      </c>
      <c r="BO28" s="3" t="s">
        <v>126</v>
      </c>
      <c r="BP28" s="3">
        <v>30.7</v>
      </c>
      <c r="BQ28" s="3">
        <v>30.7</v>
      </c>
      <c r="BR28" s="3">
        <v>31</v>
      </c>
      <c r="BS28" s="3">
        <v>32.8</v>
      </c>
      <c r="BU28" s="1"/>
      <c r="BV28" s="11" t="s">
        <v>229</v>
      </c>
      <c r="BW28" s="3" t="s">
        <v>126</v>
      </c>
      <c r="BX28" s="3" t="s">
        <v>126</v>
      </c>
      <c r="BY28" s="3" t="s">
        <v>126</v>
      </c>
      <c r="BZ28" s="3" t="s">
        <v>126</v>
      </c>
      <c r="CA28" s="3" t="s">
        <v>126</v>
      </c>
      <c r="CB28" s="3" t="s">
        <v>126</v>
      </c>
      <c r="CC28" s="3" t="s">
        <v>126</v>
      </c>
      <c r="CD28" s="3" t="s">
        <v>126</v>
      </c>
      <c r="CE28" s="3" t="s">
        <v>126</v>
      </c>
      <c r="CF28" s="3" t="s">
        <v>126</v>
      </c>
      <c r="CG28" s="3">
        <v>42.3</v>
      </c>
      <c r="CH28" s="3" t="s">
        <v>126</v>
      </c>
      <c r="CI28" s="3" t="s">
        <v>126</v>
      </c>
      <c r="CJ28" s="3" t="s">
        <v>126</v>
      </c>
      <c r="CK28" s="3" t="s">
        <v>126</v>
      </c>
      <c r="CL28" s="3" t="s">
        <v>126</v>
      </c>
      <c r="CM28" s="3" t="s">
        <v>126</v>
      </c>
      <c r="CN28" s="3" t="s">
        <v>126</v>
      </c>
      <c r="CO28" s="3">
        <v>49.1</v>
      </c>
      <c r="CP28" s="3">
        <v>46.9</v>
      </c>
      <c r="CQ28" s="3">
        <v>43.9</v>
      </c>
      <c r="CS28" s="1"/>
      <c r="CT28" s="11" t="s">
        <v>229</v>
      </c>
      <c r="CU28" s="3" t="s">
        <v>126</v>
      </c>
      <c r="CV28" s="3" t="s">
        <v>126</v>
      </c>
      <c r="CW28" s="3" t="s">
        <v>126</v>
      </c>
      <c r="CX28" s="3" t="s">
        <v>126</v>
      </c>
      <c r="CY28" s="3" t="s">
        <v>126</v>
      </c>
      <c r="CZ28" s="3" t="s">
        <v>126</v>
      </c>
      <c r="DA28" s="3" t="s">
        <v>126</v>
      </c>
      <c r="DB28" s="3" t="s">
        <v>126</v>
      </c>
      <c r="DC28" s="3" t="s">
        <v>126</v>
      </c>
      <c r="DD28" s="3" t="s">
        <v>126</v>
      </c>
      <c r="DE28" s="3" t="s">
        <v>126</v>
      </c>
      <c r="DF28" s="3" t="s">
        <v>126</v>
      </c>
      <c r="DG28" s="3" t="s">
        <v>126</v>
      </c>
      <c r="DH28" s="3" t="s">
        <v>126</v>
      </c>
      <c r="DI28" s="3" t="s">
        <v>126</v>
      </c>
      <c r="DJ28" s="3" t="s">
        <v>126</v>
      </c>
      <c r="DK28" s="3" t="s">
        <v>126</v>
      </c>
      <c r="DL28" s="3" t="s">
        <v>126</v>
      </c>
      <c r="DM28" s="3" t="s">
        <v>126</v>
      </c>
      <c r="DN28" s="3" t="s">
        <v>126</v>
      </c>
      <c r="DO28" s="3" t="s">
        <v>126</v>
      </c>
      <c r="DQ28" s="1"/>
      <c r="DR28" s="11" t="s">
        <v>229</v>
      </c>
      <c r="DS28" s="3" t="s">
        <v>126</v>
      </c>
      <c r="DT28" s="3" t="s">
        <v>126</v>
      </c>
      <c r="DU28" s="3" t="s">
        <v>126</v>
      </c>
      <c r="DV28" s="3" t="s">
        <v>126</v>
      </c>
      <c r="DW28" s="3" t="s">
        <v>126</v>
      </c>
      <c r="DX28" s="3" t="s">
        <v>126</v>
      </c>
      <c r="DY28" s="3" t="s">
        <v>126</v>
      </c>
      <c r="DZ28" s="3" t="s">
        <v>126</v>
      </c>
      <c r="EA28" s="3" t="s">
        <v>126</v>
      </c>
      <c r="EB28" s="3" t="s">
        <v>126</v>
      </c>
      <c r="EC28" s="3">
        <v>53.9</v>
      </c>
      <c r="ED28" s="3" t="s">
        <v>126</v>
      </c>
      <c r="EE28" s="3">
        <v>53.4</v>
      </c>
      <c r="EF28" s="3" t="s">
        <v>126</v>
      </c>
      <c r="EG28" s="3">
        <v>55.4</v>
      </c>
      <c r="EH28" s="3">
        <v>52.6</v>
      </c>
      <c r="EI28" s="3" t="s">
        <v>126</v>
      </c>
      <c r="EJ28" s="3">
        <v>51.7</v>
      </c>
      <c r="EK28" s="3" t="s">
        <v>126</v>
      </c>
      <c r="EL28" s="3">
        <v>53.9</v>
      </c>
      <c r="EM28" s="3">
        <v>51.5</v>
      </c>
      <c r="EO28" s="1"/>
      <c r="EP28" s="11" t="s">
        <v>229</v>
      </c>
      <c r="EQ28" s="3" t="s">
        <v>126</v>
      </c>
      <c r="ER28" s="3" t="s">
        <v>126</v>
      </c>
      <c r="ES28" s="3" t="s">
        <v>126</v>
      </c>
      <c r="ET28" s="3" t="s">
        <v>126</v>
      </c>
      <c r="EU28" s="3" t="s">
        <v>126</v>
      </c>
      <c r="EV28" s="3" t="s">
        <v>126</v>
      </c>
      <c r="EW28" s="3" t="s">
        <v>126</v>
      </c>
      <c r="EX28" s="3" t="s">
        <v>126</v>
      </c>
      <c r="EY28" s="3" t="s">
        <v>126</v>
      </c>
      <c r="EZ28" s="3" t="s">
        <v>126</v>
      </c>
      <c r="FA28" s="3">
        <v>65</v>
      </c>
      <c r="FB28" s="3">
        <v>66.3</v>
      </c>
      <c r="FC28" s="3">
        <v>69.2</v>
      </c>
      <c r="FD28" s="3">
        <v>67</v>
      </c>
      <c r="FE28" s="3">
        <v>62.3</v>
      </c>
      <c r="FF28" s="3">
        <v>59</v>
      </c>
      <c r="FG28" s="3" t="s">
        <v>126</v>
      </c>
      <c r="FH28" s="3" t="s">
        <v>126</v>
      </c>
      <c r="FI28" s="3">
        <v>73.8</v>
      </c>
      <c r="FJ28" s="3">
        <v>81.6</v>
      </c>
      <c r="FK28" s="3">
        <v>78.6</v>
      </c>
    </row>
    <row r="29" ht="14.5" spans="1:167">
      <c r="A29" s="1"/>
      <c r="B29" s="11" t="s">
        <v>230</v>
      </c>
      <c r="C29" s="3">
        <v>0</v>
      </c>
      <c r="D29" s="3">
        <v>0</v>
      </c>
      <c r="E29" s="3">
        <v>0</v>
      </c>
      <c r="F29" s="3">
        <v>0</v>
      </c>
      <c r="G29" s="3">
        <v>0</v>
      </c>
      <c r="H29" s="3">
        <v>0</v>
      </c>
      <c r="I29" s="3">
        <v>0</v>
      </c>
      <c r="J29" s="3">
        <v>6.9</v>
      </c>
      <c r="K29" s="3">
        <v>34.2</v>
      </c>
      <c r="L29" s="3" t="s">
        <v>126</v>
      </c>
      <c r="M29" s="3" t="s">
        <v>126</v>
      </c>
      <c r="N29" s="3" t="s">
        <v>126</v>
      </c>
      <c r="O29" s="3" t="s">
        <v>126</v>
      </c>
      <c r="P29" s="3" t="s">
        <v>126</v>
      </c>
      <c r="Q29" s="3">
        <v>0</v>
      </c>
      <c r="R29" s="3">
        <v>0</v>
      </c>
      <c r="S29" s="3">
        <v>0</v>
      </c>
      <c r="T29" s="3">
        <v>0</v>
      </c>
      <c r="U29" s="3" t="s">
        <v>126</v>
      </c>
      <c r="V29" s="3" t="s">
        <v>126</v>
      </c>
      <c r="W29" s="3">
        <v>0</v>
      </c>
      <c r="Y29" s="1"/>
      <c r="Z29" s="11" t="s">
        <v>230</v>
      </c>
      <c r="AA29" s="3">
        <v>0</v>
      </c>
      <c r="AB29" s="3">
        <v>0</v>
      </c>
      <c r="AC29" s="3">
        <v>0</v>
      </c>
      <c r="AD29" s="3" t="s">
        <v>126</v>
      </c>
      <c r="AE29" s="3" t="s">
        <v>126</v>
      </c>
      <c r="AF29" s="3" t="s">
        <v>126</v>
      </c>
      <c r="AG29" s="3" t="s">
        <v>126</v>
      </c>
      <c r="AH29" s="3" t="s">
        <v>126</v>
      </c>
      <c r="AI29" s="3" t="s">
        <v>126</v>
      </c>
      <c r="AJ29" s="3" t="s">
        <v>126</v>
      </c>
      <c r="AK29" s="3" t="s">
        <v>126</v>
      </c>
      <c r="AL29" s="3" t="s">
        <v>126</v>
      </c>
      <c r="AM29" s="3" t="s">
        <v>126</v>
      </c>
      <c r="AN29" s="3" t="s">
        <v>126</v>
      </c>
      <c r="AO29" s="3" t="s">
        <v>126</v>
      </c>
      <c r="AP29" s="3" t="s">
        <v>126</v>
      </c>
      <c r="AQ29" s="3" t="s">
        <v>126</v>
      </c>
      <c r="AR29" s="3" t="s">
        <v>126</v>
      </c>
      <c r="AS29" s="3" t="s">
        <v>126</v>
      </c>
      <c r="AT29" s="3" t="s">
        <v>126</v>
      </c>
      <c r="AU29" s="3" t="s">
        <v>126</v>
      </c>
      <c r="AW29" s="1"/>
      <c r="AX29" s="11" t="s">
        <v>230</v>
      </c>
      <c r="AY29" s="3" t="s">
        <v>126</v>
      </c>
      <c r="AZ29" s="3" t="s">
        <v>126</v>
      </c>
      <c r="BA29" s="3" t="s">
        <v>126</v>
      </c>
      <c r="BB29" s="3" t="s">
        <v>126</v>
      </c>
      <c r="BC29" s="3" t="s">
        <v>126</v>
      </c>
      <c r="BD29" s="3" t="s">
        <v>126</v>
      </c>
      <c r="BE29" s="3" t="s">
        <v>126</v>
      </c>
      <c r="BF29" s="3" t="s">
        <v>126</v>
      </c>
      <c r="BG29" s="3" t="s">
        <v>126</v>
      </c>
      <c r="BH29" s="3" t="s">
        <v>126</v>
      </c>
      <c r="BI29" s="3" t="s">
        <v>126</v>
      </c>
      <c r="BJ29" s="3" t="s">
        <v>126</v>
      </c>
      <c r="BK29" s="3" t="s">
        <v>126</v>
      </c>
      <c r="BL29" s="3" t="s">
        <v>126</v>
      </c>
      <c r="BM29" s="3" t="s">
        <v>126</v>
      </c>
      <c r="BN29" s="3" t="s">
        <v>126</v>
      </c>
      <c r="BO29" s="3" t="s">
        <v>126</v>
      </c>
      <c r="BP29" s="3" t="s">
        <v>126</v>
      </c>
      <c r="BQ29" s="3">
        <v>0.5</v>
      </c>
      <c r="BR29" s="3">
        <v>0.4</v>
      </c>
      <c r="BS29" s="3">
        <v>0.5</v>
      </c>
      <c r="BU29" s="1"/>
      <c r="BV29" s="11" t="s">
        <v>230</v>
      </c>
      <c r="BW29" s="3">
        <v>0</v>
      </c>
      <c r="BX29" s="3">
        <v>0</v>
      </c>
      <c r="BY29" s="3">
        <v>0</v>
      </c>
      <c r="BZ29" s="3">
        <v>0</v>
      </c>
      <c r="CA29" s="3">
        <v>0</v>
      </c>
      <c r="CB29" s="3">
        <v>0</v>
      </c>
      <c r="CC29" s="3">
        <v>0</v>
      </c>
      <c r="CD29" s="3">
        <v>0</v>
      </c>
      <c r="CE29" s="3">
        <v>0</v>
      </c>
      <c r="CF29" s="3">
        <v>0</v>
      </c>
      <c r="CG29" s="3">
        <v>0</v>
      </c>
      <c r="CH29" s="3">
        <v>0</v>
      </c>
      <c r="CI29" s="3">
        <v>0</v>
      </c>
      <c r="CJ29" s="3">
        <v>0</v>
      </c>
      <c r="CK29" s="3">
        <v>0</v>
      </c>
      <c r="CL29" s="3" t="s">
        <v>126</v>
      </c>
      <c r="CM29" s="3" t="s">
        <v>126</v>
      </c>
      <c r="CN29" s="3" t="s">
        <v>126</v>
      </c>
      <c r="CO29" s="3">
        <v>0</v>
      </c>
      <c r="CP29" s="3">
        <v>0</v>
      </c>
      <c r="CQ29" s="3">
        <v>0</v>
      </c>
      <c r="CS29" s="1"/>
      <c r="CT29" s="11" t="s">
        <v>230</v>
      </c>
      <c r="CU29" s="3">
        <v>0</v>
      </c>
      <c r="CV29" s="3">
        <v>0</v>
      </c>
      <c r="CW29" s="3" t="s">
        <v>126</v>
      </c>
      <c r="CX29" s="3" t="s">
        <v>126</v>
      </c>
      <c r="CY29" s="3">
        <v>0</v>
      </c>
      <c r="CZ29" s="3">
        <v>0</v>
      </c>
      <c r="DA29" s="3">
        <v>0</v>
      </c>
      <c r="DB29" s="3">
        <v>0</v>
      </c>
      <c r="DC29" s="3" t="s">
        <v>126</v>
      </c>
      <c r="DD29" s="3" t="s">
        <v>126</v>
      </c>
      <c r="DE29" s="3" t="s">
        <v>126</v>
      </c>
      <c r="DF29" s="3" t="s">
        <v>126</v>
      </c>
      <c r="DG29" s="3" t="s">
        <v>126</v>
      </c>
      <c r="DH29" s="3" t="s">
        <v>126</v>
      </c>
      <c r="DI29" s="3" t="s">
        <v>126</v>
      </c>
      <c r="DJ29" s="3" t="s">
        <v>126</v>
      </c>
      <c r="DK29" s="3" t="s">
        <v>126</v>
      </c>
      <c r="DL29" s="3" t="s">
        <v>126</v>
      </c>
      <c r="DM29" s="3" t="s">
        <v>126</v>
      </c>
      <c r="DN29" s="3" t="s">
        <v>126</v>
      </c>
      <c r="DO29" s="3" t="s">
        <v>126</v>
      </c>
      <c r="DQ29" s="1"/>
      <c r="DR29" s="11" t="s">
        <v>230</v>
      </c>
      <c r="DS29" s="3" t="s">
        <v>126</v>
      </c>
      <c r="DT29" s="3" t="s">
        <v>126</v>
      </c>
      <c r="DU29" s="3" t="s">
        <v>126</v>
      </c>
      <c r="DV29" s="3" t="s">
        <v>126</v>
      </c>
      <c r="DW29" s="3">
        <v>0</v>
      </c>
      <c r="DX29" s="3">
        <v>0</v>
      </c>
      <c r="DY29" s="3" t="s">
        <v>126</v>
      </c>
      <c r="DZ29" s="3" t="s">
        <v>126</v>
      </c>
      <c r="EA29" s="3" t="s">
        <v>126</v>
      </c>
      <c r="EB29" s="3" t="s">
        <v>126</v>
      </c>
      <c r="EC29" s="3" t="s">
        <v>126</v>
      </c>
      <c r="ED29" s="3" t="s">
        <v>126</v>
      </c>
      <c r="EE29" s="3" t="s">
        <v>126</v>
      </c>
      <c r="EF29" s="3" t="s">
        <v>126</v>
      </c>
      <c r="EG29" s="3">
        <v>2.1</v>
      </c>
      <c r="EH29" s="3">
        <v>2.4</v>
      </c>
      <c r="EI29" s="3" t="s">
        <v>126</v>
      </c>
      <c r="EJ29" s="3">
        <v>2.5</v>
      </c>
      <c r="EK29" s="3">
        <v>2.7</v>
      </c>
      <c r="EL29" s="3">
        <v>2.4</v>
      </c>
      <c r="EM29" s="3">
        <v>2.1</v>
      </c>
      <c r="EO29" s="1"/>
      <c r="EP29" s="11" t="s">
        <v>230</v>
      </c>
      <c r="EQ29" s="3">
        <v>0</v>
      </c>
      <c r="ER29" s="3">
        <v>0</v>
      </c>
      <c r="ES29" s="3">
        <v>0</v>
      </c>
      <c r="ET29" s="3">
        <v>0</v>
      </c>
      <c r="EU29" s="3">
        <v>0</v>
      </c>
      <c r="EV29" s="3">
        <v>0</v>
      </c>
      <c r="EW29" s="3" t="s">
        <v>126</v>
      </c>
      <c r="EX29" s="3" t="s">
        <v>126</v>
      </c>
      <c r="EY29" s="3" t="s">
        <v>126</v>
      </c>
      <c r="EZ29" s="3">
        <v>0</v>
      </c>
      <c r="FA29" s="3">
        <v>0.2</v>
      </c>
      <c r="FB29" s="3">
        <v>0.4</v>
      </c>
      <c r="FC29" s="3">
        <v>0.2</v>
      </c>
      <c r="FD29" s="3">
        <v>0.2</v>
      </c>
      <c r="FE29" s="3" t="s">
        <v>126</v>
      </c>
      <c r="FF29" s="3" t="s">
        <v>126</v>
      </c>
      <c r="FG29" s="3" t="s">
        <v>126</v>
      </c>
      <c r="FH29" s="3" t="s">
        <v>126</v>
      </c>
      <c r="FI29" s="3">
        <v>0.4</v>
      </c>
      <c r="FJ29" s="3">
        <v>0.3</v>
      </c>
      <c r="FK29" s="3">
        <v>0.3</v>
      </c>
    </row>
    <row r="30" ht="14.5" spans="1:167">
      <c r="A30" s="1"/>
      <c r="B30" s="11" t="s">
        <v>231</v>
      </c>
      <c r="C30" s="3" t="s">
        <v>126</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Y30" s="1"/>
      <c r="Z30" s="11" t="s">
        <v>231</v>
      </c>
      <c r="AA30" s="3">
        <v>0</v>
      </c>
      <c r="AB30" s="3">
        <v>0</v>
      </c>
      <c r="AC30" s="3">
        <v>0</v>
      </c>
      <c r="AD30" s="3">
        <v>0</v>
      </c>
      <c r="AE30" s="3" t="s">
        <v>126</v>
      </c>
      <c r="AF30" s="3" t="s">
        <v>126</v>
      </c>
      <c r="AG30" s="3" t="s">
        <v>126</v>
      </c>
      <c r="AH30" s="3" t="s">
        <v>126</v>
      </c>
      <c r="AI30" s="3" t="s">
        <v>126</v>
      </c>
      <c r="AJ30" s="3" t="s">
        <v>126</v>
      </c>
      <c r="AK30" s="3">
        <v>0</v>
      </c>
      <c r="AL30" s="3">
        <v>0</v>
      </c>
      <c r="AM30" s="3">
        <v>0</v>
      </c>
      <c r="AN30" s="3">
        <v>0</v>
      </c>
      <c r="AO30" s="3">
        <v>0</v>
      </c>
      <c r="AP30" s="3">
        <v>0</v>
      </c>
      <c r="AQ30" s="3">
        <v>0</v>
      </c>
      <c r="AR30" s="3">
        <v>0</v>
      </c>
      <c r="AS30" s="3">
        <v>0</v>
      </c>
      <c r="AT30" s="3">
        <v>0</v>
      </c>
      <c r="AU30" s="3">
        <v>0</v>
      </c>
      <c r="AW30" s="1"/>
      <c r="AX30" s="11" t="s">
        <v>231</v>
      </c>
      <c r="AY30" s="3" t="s">
        <v>126</v>
      </c>
      <c r="AZ30" s="3" t="s">
        <v>126</v>
      </c>
      <c r="BA30" s="3" t="s">
        <v>126</v>
      </c>
      <c r="BB30" s="3" t="s">
        <v>126</v>
      </c>
      <c r="BC30" s="3" t="s">
        <v>126</v>
      </c>
      <c r="BD30" s="3" t="s">
        <v>126</v>
      </c>
      <c r="BE30" s="3" t="s">
        <v>126</v>
      </c>
      <c r="BF30" s="3" t="s">
        <v>126</v>
      </c>
      <c r="BG30" s="3" t="s">
        <v>126</v>
      </c>
      <c r="BH30" s="3" t="s">
        <v>126</v>
      </c>
      <c r="BI30" s="3" t="s">
        <v>126</v>
      </c>
      <c r="BJ30" s="3" t="s">
        <v>126</v>
      </c>
      <c r="BK30" s="3" t="s">
        <v>126</v>
      </c>
      <c r="BL30" s="3" t="s">
        <v>126</v>
      </c>
      <c r="BM30" s="3" t="s">
        <v>126</v>
      </c>
      <c r="BN30" s="3" t="s">
        <v>126</v>
      </c>
      <c r="BO30" s="3" t="s">
        <v>126</v>
      </c>
      <c r="BP30" s="3" t="s">
        <v>126</v>
      </c>
      <c r="BQ30" s="3" t="s">
        <v>126</v>
      </c>
      <c r="BR30" s="3">
        <v>0</v>
      </c>
      <c r="BS30" s="3">
        <v>0</v>
      </c>
      <c r="BU30" s="1"/>
      <c r="BV30" s="11" t="s">
        <v>231</v>
      </c>
      <c r="BW30" s="3">
        <v>0</v>
      </c>
      <c r="BX30" s="3">
        <v>0</v>
      </c>
      <c r="BY30" s="3">
        <v>0</v>
      </c>
      <c r="BZ30" s="3">
        <v>0</v>
      </c>
      <c r="CA30" s="3">
        <v>0</v>
      </c>
      <c r="CB30" s="3">
        <v>0</v>
      </c>
      <c r="CC30" s="3">
        <v>0</v>
      </c>
      <c r="CD30" s="3">
        <v>0</v>
      </c>
      <c r="CE30" s="3">
        <v>0</v>
      </c>
      <c r="CF30" s="3">
        <v>0</v>
      </c>
      <c r="CG30" s="3">
        <v>0</v>
      </c>
      <c r="CH30" s="3">
        <v>0</v>
      </c>
      <c r="CI30" s="3">
        <v>0</v>
      </c>
      <c r="CJ30" s="3">
        <v>0</v>
      </c>
      <c r="CK30" s="3">
        <v>0</v>
      </c>
      <c r="CL30" s="3">
        <v>0</v>
      </c>
      <c r="CM30" s="3">
        <v>0</v>
      </c>
      <c r="CN30" s="3">
        <v>0</v>
      </c>
      <c r="CO30" s="3">
        <v>0</v>
      </c>
      <c r="CP30" s="3">
        <v>0</v>
      </c>
      <c r="CQ30" s="3">
        <v>0</v>
      </c>
      <c r="CS30" s="1"/>
      <c r="CT30" s="11" t="s">
        <v>231</v>
      </c>
      <c r="CU30" s="3">
        <v>0</v>
      </c>
      <c r="CV30" s="3">
        <v>0</v>
      </c>
      <c r="CW30" s="3">
        <v>0</v>
      </c>
      <c r="CX30" s="3">
        <v>0</v>
      </c>
      <c r="CY30" s="3">
        <v>0</v>
      </c>
      <c r="CZ30" s="3">
        <v>0</v>
      </c>
      <c r="DA30" s="3">
        <v>0</v>
      </c>
      <c r="DB30" s="3">
        <v>0</v>
      </c>
      <c r="DC30" s="3">
        <v>0</v>
      </c>
      <c r="DD30" s="3">
        <v>0</v>
      </c>
      <c r="DE30" s="3">
        <v>0</v>
      </c>
      <c r="DF30" s="3">
        <v>0</v>
      </c>
      <c r="DG30" s="3">
        <v>0</v>
      </c>
      <c r="DH30" s="3">
        <v>0</v>
      </c>
      <c r="DI30" s="3">
        <v>0</v>
      </c>
      <c r="DJ30" s="3">
        <v>0</v>
      </c>
      <c r="DK30" s="3">
        <v>0</v>
      </c>
      <c r="DL30" s="3">
        <v>0</v>
      </c>
      <c r="DM30" s="3">
        <v>0</v>
      </c>
      <c r="DN30" s="3">
        <v>0</v>
      </c>
      <c r="DO30" s="3">
        <v>0</v>
      </c>
      <c r="DQ30" s="1"/>
      <c r="DR30" s="11" t="s">
        <v>231</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231</v>
      </c>
      <c r="EQ30" s="3">
        <v>0</v>
      </c>
      <c r="ER30" s="3">
        <v>0</v>
      </c>
      <c r="ES30" s="3">
        <v>0</v>
      </c>
      <c r="ET30" s="3">
        <v>0</v>
      </c>
      <c r="EU30" s="3">
        <v>0</v>
      </c>
      <c r="EV30" s="3">
        <v>0</v>
      </c>
      <c r="EW30" s="3">
        <v>0</v>
      </c>
      <c r="EX30" s="3">
        <v>0</v>
      </c>
      <c r="EY30" s="3">
        <v>0</v>
      </c>
      <c r="EZ30" s="3">
        <v>0</v>
      </c>
      <c r="FA30" s="3">
        <v>0</v>
      </c>
      <c r="FB30" s="3">
        <v>0</v>
      </c>
      <c r="FC30" s="3">
        <v>0</v>
      </c>
      <c r="FD30" s="3">
        <v>0</v>
      </c>
      <c r="FE30" s="3" t="s">
        <v>126</v>
      </c>
      <c r="FF30" s="3">
        <v>0</v>
      </c>
      <c r="FG30" s="3">
        <v>0</v>
      </c>
      <c r="FH30" s="3">
        <v>0</v>
      </c>
      <c r="FI30" s="3">
        <v>0</v>
      </c>
      <c r="FJ30" s="3">
        <v>0</v>
      </c>
      <c r="FK30" s="3">
        <v>0</v>
      </c>
    </row>
    <row r="31" ht="14.5" spans="1:167">
      <c r="A31" s="1"/>
      <c r="B31" s="11" t="s">
        <v>232</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232</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232</v>
      </c>
      <c r="AY31" s="3">
        <v>0</v>
      </c>
      <c r="AZ31" s="3">
        <v>0</v>
      </c>
      <c r="BA31" s="3">
        <v>0</v>
      </c>
      <c r="BB31" s="3">
        <v>0</v>
      </c>
      <c r="BC31" s="3">
        <v>0</v>
      </c>
      <c r="BD31" s="3">
        <v>0</v>
      </c>
      <c r="BE31" s="3">
        <v>0</v>
      </c>
      <c r="BF31" s="3">
        <v>0</v>
      </c>
      <c r="BG31" s="3">
        <v>0</v>
      </c>
      <c r="BH31" s="3">
        <v>0</v>
      </c>
      <c r="BI31" s="3" t="s">
        <v>126</v>
      </c>
      <c r="BJ31" s="3" t="s">
        <v>126</v>
      </c>
      <c r="BK31" s="3" t="s">
        <v>126</v>
      </c>
      <c r="BL31" s="3" t="s">
        <v>126</v>
      </c>
      <c r="BM31" s="3" t="s">
        <v>126</v>
      </c>
      <c r="BN31" s="3" t="s">
        <v>126</v>
      </c>
      <c r="BO31" s="3" t="s">
        <v>126</v>
      </c>
      <c r="BP31" s="3" t="s">
        <v>126</v>
      </c>
      <c r="BQ31" s="3" t="s">
        <v>126</v>
      </c>
      <c r="BR31" s="3">
        <v>0.1</v>
      </c>
      <c r="BS31" s="3">
        <v>0.1</v>
      </c>
      <c r="BU31" s="1"/>
      <c r="BV31" s="11" t="s">
        <v>232</v>
      </c>
      <c r="BW31" s="3">
        <v>0</v>
      </c>
      <c r="BX31" s="3">
        <v>0</v>
      </c>
      <c r="BY31" s="3">
        <v>0</v>
      </c>
      <c r="BZ31" s="3">
        <v>0</v>
      </c>
      <c r="CA31" s="3">
        <v>0</v>
      </c>
      <c r="CB31" s="3">
        <v>0</v>
      </c>
      <c r="CC31" s="3">
        <v>0</v>
      </c>
      <c r="CD31" s="3">
        <v>0</v>
      </c>
      <c r="CE31" s="3">
        <v>0</v>
      </c>
      <c r="CF31" s="3">
        <v>0</v>
      </c>
      <c r="CG31" s="3">
        <v>0</v>
      </c>
      <c r="CH31" s="3">
        <v>0</v>
      </c>
      <c r="CI31" s="3">
        <v>0</v>
      </c>
      <c r="CJ31" s="3">
        <v>1.8</v>
      </c>
      <c r="CK31" s="3" t="s">
        <v>126</v>
      </c>
      <c r="CL31" s="3" t="s">
        <v>126</v>
      </c>
      <c r="CM31" s="3" t="s">
        <v>126</v>
      </c>
      <c r="CN31" s="3" t="s">
        <v>126</v>
      </c>
      <c r="CO31" s="3">
        <v>1.2</v>
      </c>
      <c r="CP31" s="3">
        <v>1.1</v>
      </c>
      <c r="CQ31" s="3">
        <v>1.2</v>
      </c>
      <c r="CS31" s="1"/>
      <c r="CT31" s="11" t="s">
        <v>232</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232</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232</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233</v>
      </c>
      <c r="C32" s="3">
        <v>0</v>
      </c>
      <c r="D32" s="3">
        <v>0</v>
      </c>
      <c r="E32" s="3">
        <v>0</v>
      </c>
      <c r="F32" s="3">
        <v>0</v>
      </c>
      <c r="G32" s="3">
        <v>0</v>
      </c>
      <c r="H32" s="3">
        <v>0</v>
      </c>
      <c r="I32" s="3">
        <v>0</v>
      </c>
      <c r="J32" s="3">
        <v>0</v>
      </c>
      <c r="K32" s="3">
        <v>0</v>
      </c>
      <c r="L32" s="3" t="s">
        <v>126</v>
      </c>
      <c r="M32" s="3">
        <v>0</v>
      </c>
      <c r="N32" s="3">
        <v>0</v>
      </c>
      <c r="O32" s="3">
        <v>0</v>
      </c>
      <c r="P32" s="3">
        <v>0</v>
      </c>
      <c r="Q32" s="3">
        <v>0</v>
      </c>
      <c r="R32" s="3">
        <v>0</v>
      </c>
      <c r="S32" s="3">
        <v>0</v>
      </c>
      <c r="T32" s="3">
        <v>25</v>
      </c>
      <c r="U32" s="3">
        <v>16.7</v>
      </c>
      <c r="V32" s="3">
        <v>0</v>
      </c>
      <c r="W32" s="3">
        <v>25</v>
      </c>
      <c r="Y32" s="1"/>
      <c r="Z32" s="11" t="s">
        <v>233</v>
      </c>
      <c r="AA32" s="3">
        <v>0</v>
      </c>
      <c r="AB32" s="3">
        <v>0</v>
      </c>
      <c r="AC32" s="3">
        <v>0</v>
      </c>
      <c r="AD32" s="3">
        <v>0</v>
      </c>
      <c r="AE32" s="3">
        <v>0</v>
      </c>
      <c r="AF32" s="3">
        <v>0.1</v>
      </c>
      <c r="AG32" s="3" t="s">
        <v>126</v>
      </c>
      <c r="AH32" s="3" t="s">
        <v>126</v>
      </c>
      <c r="AI32" s="3" t="s">
        <v>126</v>
      </c>
      <c r="AJ32" s="3">
        <v>0.1</v>
      </c>
      <c r="AK32" s="3">
        <v>0.3</v>
      </c>
      <c r="AL32" s="3">
        <v>0.6</v>
      </c>
      <c r="AM32" s="3">
        <v>0.5</v>
      </c>
      <c r="AN32" s="3">
        <v>0.6</v>
      </c>
      <c r="AO32" s="3">
        <v>0.4</v>
      </c>
      <c r="AP32" s="3">
        <v>0.6</v>
      </c>
      <c r="AQ32" s="3" t="s">
        <v>126</v>
      </c>
      <c r="AR32" s="3" t="s">
        <v>126</v>
      </c>
      <c r="AS32" s="3">
        <v>0.5</v>
      </c>
      <c r="AT32" s="3">
        <v>0.6</v>
      </c>
      <c r="AU32" s="3">
        <v>1.4</v>
      </c>
      <c r="AW32" s="1"/>
      <c r="AX32" s="11" t="s">
        <v>233</v>
      </c>
      <c r="AY32" s="3">
        <v>0</v>
      </c>
      <c r="AZ32" s="3">
        <v>0</v>
      </c>
      <c r="BA32" s="3">
        <v>0</v>
      </c>
      <c r="BB32" s="3">
        <v>0</v>
      </c>
      <c r="BC32" s="3">
        <v>0</v>
      </c>
      <c r="BD32" s="3">
        <v>0</v>
      </c>
      <c r="BE32" s="3">
        <v>0</v>
      </c>
      <c r="BF32" s="3">
        <v>0</v>
      </c>
      <c r="BG32" s="3">
        <v>0</v>
      </c>
      <c r="BH32" s="3" t="s">
        <v>126</v>
      </c>
      <c r="BI32" s="3">
        <v>0</v>
      </c>
      <c r="BJ32" s="3">
        <v>0</v>
      </c>
      <c r="BK32" s="3">
        <v>0</v>
      </c>
      <c r="BL32" s="3">
        <v>0</v>
      </c>
      <c r="BM32" s="3" t="s">
        <v>126</v>
      </c>
      <c r="BN32" s="3">
        <v>0.1</v>
      </c>
      <c r="BO32" s="3">
        <v>0.1</v>
      </c>
      <c r="BP32" s="3">
        <v>0.1</v>
      </c>
      <c r="BQ32" s="3">
        <v>0.1</v>
      </c>
      <c r="BR32" s="3">
        <v>0</v>
      </c>
      <c r="BS32" s="3">
        <v>0.1</v>
      </c>
      <c r="BU32" s="1"/>
      <c r="BV32" s="11" t="s">
        <v>233</v>
      </c>
      <c r="BW32" s="3">
        <v>0</v>
      </c>
      <c r="BX32" s="3">
        <v>0</v>
      </c>
      <c r="BY32" s="3">
        <v>0</v>
      </c>
      <c r="BZ32" s="3">
        <v>0</v>
      </c>
      <c r="CA32" s="3">
        <v>0</v>
      </c>
      <c r="CB32" s="3">
        <v>0</v>
      </c>
      <c r="CC32" s="3" t="s">
        <v>126</v>
      </c>
      <c r="CD32" s="3" t="s">
        <v>126</v>
      </c>
      <c r="CE32" s="3" t="s">
        <v>126</v>
      </c>
      <c r="CF32" s="3" t="s">
        <v>126</v>
      </c>
      <c r="CG32" s="3">
        <v>0</v>
      </c>
      <c r="CH32" s="3">
        <v>0.1</v>
      </c>
      <c r="CI32" s="3" t="s">
        <v>126</v>
      </c>
      <c r="CJ32" s="3">
        <v>0.1</v>
      </c>
      <c r="CK32" s="3">
        <v>0.1</v>
      </c>
      <c r="CL32" s="3">
        <v>0.1</v>
      </c>
      <c r="CM32" s="3">
        <v>0.1</v>
      </c>
      <c r="CN32" s="3">
        <v>0</v>
      </c>
      <c r="CO32" s="3">
        <v>0.5</v>
      </c>
      <c r="CP32" s="3">
        <v>0.5</v>
      </c>
      <c r="CQ32" s="3">
        <v>0.4</v>
      </c>
      <c r="CS32" s="1"/>
      <c r="CT32" s="11" t="s">
        <v>233</v>
      </c>
      <c r="CU32" s="3">
        <v>0</v>
      </c>
      <c r="CV32" s="3">
        <v>0</v>
      </c>
      <c r="CW32" s="3">
        <v>0</v>
      </c>
      <c r="CX32" s="3">
        <v>0</v>
      </c>
      <c r="CY32" s="3">
        <v>0</v>
      </c>
      <c r="CZ32" s="3">
        <v>0</v>
      </c>
      <c r="DA32" s="3">
        <v>0</v>
      </c>
      <c r="DB32" s="3">
        <v>0</v>
      </c>
      <c r="DC32" s="3">
        <v>0</v>
      </c>
      <c r="DD32" s="3">
        <v>0</v>
      </c>
      <c r="DE32" s="3" t="s">
        <v>126</v>
      </c>
      <c r="DF32" s="3" t="s">
        <v>126</v>
      </c>
      <c r="DG32" s="3" t="s">
        <v>126</v>
      </c>
      <c r="DH32" s="3" t="s">
        <v>126</v>
      </c>
      <c r="DI32" s="3" t="s">
        <v>126</v>
      </c>
      <c r="DJ32" s="3" t="s">
        <v>126</v>
      </c>
      <c r="DK32" s="3" t="s">
        <v>126</v>
      </c>
      <c r="DL32" s="3" t="s">
        <v>126</v>
      </c>
      <c r="DM32" s="3" t="s">
        <v>126</v>
      </c>
      <c r="DN32" s="3">
        <v>0</v>
      </c>
      <c r="DO32" s="3">
        <v>0</v>
      </c>
      <c r="DQ32" s="1"/>
      <c r="DR32" s="11" t="s">
        <v>233</v>
      </c>
      <c r="DS32" s="3">
        <v>0</v>
      </c>
      <c r="DT32" s="3">
        <v>0</v>
      </c>
      <c r="DU32" s="3">
        <v>0</v>
      </c>
      <c r="DV32" s="3">
        <v>0</v>
      </c>
      <c r="DW32" s="3">
        <v>0</v>
      </c>
      <c r="DX32" s="3">
        <v>0.5</v>
      </c>
      <c r="DY32" s="3">
        <v>0.2</v>
      </c>
      <c r="DZ32" s="3">
        <v>0.2</v>
      </c>
      <c r="EA32" s="3">
        <v>0.2</v>
      </c>
      <c r="EB32" s="3">
        <v>0.3</v>
      </c>
      <c r="EC32" s="3">
        <v>0.3</v>
      </c>
      <c r="ED32" s="3">
        <v>0.2</v>
      </c>
      <c r="EE32" s="3">
        <v>0.1</v>
      </c>
      <c r="EF32" s="3">
        <v>0.1</v>
      </c>
      <c r="EG32" s="3">
        <v>0.2</v>
      </c>
      <c r="EH32" s="3">
        <v>0.1</v>
      </c>
      <c r="EI32" s="3">
        <v>0</v>
      </c>
      <c r="EJ32" s="3">
        <v>0</v>
      </c>
      <c r="EK32" s="3" t="s">
        <v>126</v>
      </c>
      <c r="EL32" s="3">
        <v>0.1</v>
      </c>
      <c r="EM32" s="3">
        <v>0</v>
      </c>
      <c r="EO32" s="1"/>
      <c r="EP32" s="11" t="s">
        <v>233</v>
      </c>
      <c r="EQ32" s="3">
        <v>0</v>
      </c>
      <c r="ER32" s="3">
        <v>0</v>
      </c>
      <c r="ES32" s="3">
        <v>0</v>
      </c>
      <c r="ET32" s="3">
        <v>0</v>
      </c>
      <c r="EU32" s="3">
        <v>0</v>
      </c>
      <c r="EV32" s="3">
        <v>1.9</v>
      </c>
      <c r="EW32" s="3">
        <v>1</v>
      </c>
      <c r="EX32" s="3">
        <v>1</v>
      </c>
      <c r="EY32" s="3">
        <v>1</v>
      </c>
      <c r="EZ32" s="3">
        <v>0.9</v>
      </c>
      <c r="FA32" s="3">
        <v>0.9</v>
      </c>
      <c r="FB32" s="3">
        <v>0.9</v>
      </c>
      <c r="FC32" s="3">
        <v>0.8</v>
      </c>
      <c r="FD32" s="3">
        <v>0.9</v>
      </c>
      <c r="FE32" s="3">
        <v>1.3</v>
      </c>
      <c r="FF32" s="3" t="s">
        <v>126</v>
      </c>
      <c r="FG32" s="3">
        <v>0.8</v>
      </c>
      <c r="FH32" s="3">
        <v>1.3</v>
      </c>
      <c r="FI32" s="3">
        <v>1.6</v>
      </c>
      <c r="FJ32" s="3">
        <v>0.9</v>
      </c>
      <c r="FK32" s="3">
        <v>1</v>
      </c>
    </row>
    <row r="33" ht="14.5" spans="1:167">
      <c r="A33" s="1"/>
      <c r="B33" s="11" t="s">
        <v>234</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234</v>
      </c>
      <c r="AA33" s="3" t="s">
        <v>126</v>
      </c>
      <c r="AB33" s="3" t="s">
        <v>126</v>
      </c>
      <c r="AC33" s="3" t="s">
        <v>126</v>
      </c>
      <c r="AD33" s="3" t="s">
        <v>126</v>
      </c>
      <c r="AE33" s="3" t="s">
        <v>126</v>
      </c>
      <c r="AF33" s="3" t="s">
        <v>126</v>
      </c>
      <c r="AG33" s="3" t="s">
        <v>126</v>
      </c>
      <c r="AH33" s="3" t="s">
        <v>126</v>
      </c>
      <c r="AI33" s="3" t="s">
        <v>126</v>
      </c>
      <c r="AJ33" s="3" t="s">
        <v>126</v>
      </c>
      <c r="AK33" s="3" t="s">
        <v>126</v>
      </c>
      <c r="AL33" s="3" t="s">
        <v>126</v>
      </c>
      <c r="AM33" s="3" t="s">
        <v>126</v>
      </c>
      <c r="AN33" s="3" t="s">
        <v>126</v>
      </c>
      <c r="AO33" s="3" t="s">
        <v>126</v>
      </c>
      <c r="AP33" s="3">
        <v>0</v>
      </c>
      <c r="AQ33" s="3">
        <v>0</v>
      </c>
      <c r="AR33" s="3">
        <v>0</v>
      </c>
      <c r="AS33" s="3">
        <v>0</v>
      </c>
      <c r="AT33" s="3">
        <v>0</v>
      </c>
      <c r="AU33" s="3">
        <v>0</v>
      </c>
      <c r="AW33" s="1"/>
      <c r="AX33" s="11" t="s">
        <v>234</v>
      </c>
      <c r="AY33" s="3">
        <v>0</v>
      </c>
      <c r="AZ33" s="3">
        <v>0</v>
      </c>
      <c r="BA33" s="3">
        <v>0</v>
      </c>
      <c r="BB33" s="3">
        <v>0</v>
      </c>
      <c r="BC33" s="3">
        <v>0</v>
      </c>
      <c r="BD33" s="3">
        <v>0</v>
      </c>
      <c r="BE33" s="3">
        <v>0</v>
      </c>
      <c r="BF33" s="3">
        <v>0</v>
      </c>
      <c r="BG33" s="3">
        <v>0</v>
      </c>
      <c r="BH33" s="3" t="s">
        <v>126</v>
      </c>
      <c r="BI33" s="3" t="s">
        <v>126</v>
      </c>
      <c r="BJ33" s="3" t="s">
        <v>126</v>
      </c>
      <c r="BK33" s="3" t="s">
        <v>126</v>
      </c>
      <c r="BL33" s="3" t="s">
        <v>126</v>
      </c>
      <c r="BM33" s="3" t="s">
        <v>126</v>
      </c>
      <c r="BN33" s="3" t="s">
        <v>126</v>
      </c>
      <c r="BO33" s="3" t="s">
        <v>126</v>
      </c>
      <c r="BP33" s="3" t="s">
        <v>126</v>
      </c>
      <c r="BQ33" s="3" t="s">
        <v>126</v>
      </c>
      <c r="BR33" s="3">
        <v>6.1</v>
      </c>
      <c r="BS33" s="3">
        <v>4.8</v>
      </c>
      <c r="BU33" s="1"/>
      <c r="BV33" s="11" t="s">
        <v>234</v>
      </c>
      <c r="BW33" s="3">
        <v>0</v>
      </c>
      <c r="BX33" s="3">
        <v>0</v>
      </c>
      <c r="BY33" s="3">
        <v>0</v>
      </c>
      <c r="BZ33" s="3">
        <v>0</v>
      </c>
      <c r="CA33" s="3">
        <v>0</v>
      </c>
      <c r="CB33" s="3">
        <v>0</v>
      </c>
      <c r="CC33" s="3">
        <v>0</v>
      </c>
      <c r="CD33" s="3">
        <v>0</v>
      </c>
      <c r="CE33" s="3" t="s">
        <v>126</v>
      </c>
      <c r="CF33" s="3" t="s">
        <v>126</v>
      </c>
      <c r="CG33" s="3" t="s">
        <v>126</v>
      </c>
      <c r="CH33" s="3">
        <v>0</v>
      </c>
      <c r="CI33" s="3">
        <v>0</v>
      </c>
      <c r="CJ33" s="3">
        <v>0</v>
      </c>
      <c r="CK33" s="3">
        <v>0</v>
      </c>
      <c r="CL33" s="3">
        <v>0</v>
      </c>
      <c r="CM33" s="3">
        <v>0</v>
      </c>
      <c r="CN33" s="3">
        <v>0</v>
      </c>
      <c r="CO33" s="3">
        <v>0</v>
      </c>
      <c r="CP33" s="3">
        <v>0</v>
      </c>
      <c r="CQ33" s="3">
        <v>0</v>
      </c>
      <c r="CS33" s="1"/>
      <c r="CT33" s="11" t="s">
        <v>234</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234</v>
      </c>
      <c r="DS33" s="3">
        <v>0</v>
      </c>
      <c r="DT33" s="3">
        <v>0</v>
      </c>
      <c r="DU33" s="3">
        <v>0</v>
      </c>
      <c r="DV33" s="3">
        <v>0</v>
      </c>
      <c r="DW33" s="3">
        <v>0</v>
      </c>
      <c r="DX33" s="3">
        <v>0</v>
      </c>
      <c r="DY33" s="3" t="s">
        <v>126</v>
      </c>
      <c r="DZ33" s="3" t="s">
        <v>126</v>
      </c>
      <c r="EA33" s="3" t="s">
        <v>126</v>
      </c>
      <c r="EB33" s="3">
        <v>0</v>
      </c>
      <c r="EC33" s="3">
        <v>0</v>
      </c>
      <c r="ED33" s="3">
        <v>0</v>
      </c>
      <c r="EE33" s="3">
        <v>0</v>
      </c>
      <c r="EF33" s="3">
        <v>0</v>
      </c>
      <c r="EG33" s="3">
        <v>0</v>
      </c>
      <c r="EH33" s="3">
        <v>0</v>
      </c>
      <c r="EI33" s="3">
        <v>0</v>
      </c>
      <c r="EJ33" s="3">
        <v>0</v>
      </c>
      <c r="EK33" s="3">
        <v>0</v>
      </c>
      <c r="EL33" s="3">
        <v>0</v>
      </c>
      <c r="EM33" s="3">
        <v>7.7</v>
      </c>
      <c r="EO33" s="1"/>
      <c r="EP33" s="11" t="s">
        <v>234</v>
      </c>
      <c r="EQ33" s="3">
        <v>0</v>
      </c>
      <c r="ER33" s="3">
        <v>0</v>
      </c>
      <c r="ES33" s="3">
        <v>0</v>
      </c>
      <c r="ET33" s="3">
        <v>0</v>
      </c>
      <c r="EU33" s="3">
        <v>0</v>
      </c>
      <c r="EV33" s="3">
        <v>0</v>
      </c>
      <c r="EW33" s="3">
        <v>0</v>
      </c>
      <c r="EX33" s="3">
        <v>0</v>
      </c>
      <c r="EY33" s="3">
        <v>0</v>
      </c>
      <c r="EZ33" s="3">
        <v>0</v>
      </c>
      <c r="FA33" s="3">
        <v>0</v>
      </c>
      <c r="FB33" s="3">
        <v>0</v>
      </c>
      <c r="FC33" s="3">
        <v>0</v>
      </c>
      <c r="FD33" s="3">
        <v>0</v>
      </c>
      <c r="FE33" s="3">
        <v>0</v>
      </c>
      <c r="FF33" s="3">
        <v>0</v>
      </c>
      <c r="FG33" s="3">
        <v>0</v>
      </c>
      <c r="FH33" s="3">
        <v>0</v>
      </c>
      <c r="FI33" s="3">
        <v>0</v>
      </c>
      <c r="FJ33" s="3">
        <v>0</v>
      </c>
      <c r="FK33" s="3">
        <v>0</v>
      </c>
    </row>
    <row r="34" ht="14.5" spans="1:167">
      <c r="A34" s="1"/>
      <c r="B34" s="11" t="s">
        <v>235</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235</v>
      </c>
      <c r="AA34" s="3" t="s">
        <v>126</v>
      </c>
      <c r="AB34" s="3" t="s">
        <v>126</v>
      </c>
      <c r="AC34" s="3" t="s">
        <v>126</v>
      </c>
      <c r="AD34" s="3" t="s">
        <v>126</v>
      </c>
      <c r="AE34" s="3" t="s">
        <v>126</v>
      </c>
      <c r="AF34" s="3">
        <v>0</v>
      </c>
      <c r="AG34" s="3" t="s">
        <v>126</v>
      </c>
      <c r="AH34" s="3" t="s">
        <v>126</v>
      </c>
      <c r="AI34" s="3" t="s">
        <v>126</v>
      </c>
      <c r="AJ34" s="3" t="s">
        <v>126</v>
      </c>
      <c r="AK34" s="3" t="s">
        <v>126</v>
      </c>
      <c r="AL34" s="3" t="s">
        <v>126</v>
      </c>
      <c r="AM34" s="3" t="s">
        <v>126</v>
      </c>
      <c r="AN34" s="3" t="s">
        <v>126</v>
      </c>
      <c r="AO34" s="3" t="s">
        <v>126</v>
      </c>
      <c r="AP34" s="3" t="s">
        <v>126</v>
      </c>
      <c r="AQ34" s="3" t="s">
        <v>126</v>
      </c>
      <c r="AR34" s="3" t="s">
        <v>126</v>
      </c>
      <c r="AS34" s="3" t="s">
        <v>126</v>
      </c>
      <c r="AT34" s="3">
        <v>0.2</v>
      </c>
      <c r="AU34" s="3">
        <v>0.6</v>
      </c>
      <c r="AW34" s="1"/>
      <c r="AX34" s="11" t="s">
        <v>235</v>
      </c>
      <c r="AY34" s="3" t="s">
        <v>126</v>
      </c>
      <c r="AZ34" s="3" t="s">
        <v>126</v>
      </c>
      <c r="BA34" s="3" t="s">
        <v>126</v>
      </c>
      <c r="BB34" s="3" t="s">
        <v>126</v>
      </c>
      <c r="BC34" s="3" t="s">
        <v>126</v>
      </c>
      <c r="BD34" s="3" t="s">
        <v>126</v>
      </c>
      <c r="BE34" s="3" t="s">
        <v>126</v>
      </c>
      <c r="BF34" s="3" t="s">
        <v>126</v>
      </c>
      <c r="BG34" s="3" t="s">
        <v>126</v>
      </c>
      <c r="BH34" s="3" t="s">
        <v>126</v>
      </c>
      <c r="BI34" s="3" t="s">
        <v>126</v>
      </c>
      <c r="BJ34" s="3">
        <v>58.4</v>
      </c>
      <c r="BK34" s="3" t="s">
        <v>126</v>
      </c>
      <c r="BL34" s="3" t="s">
        <v>126</v>
      </c>
      <c r="BM34" s="3" t="s">
        <v>126</v>
      </c>
      <c r="BN34" s="3">
        <v>52.9</v>
      </c>
      <c r="BO34" s="3">
        <v>54.6</v>
      </c>
      <c r="BP34" s="3" t="s">
        <v>126</v>
      </c>
      <c r="BQ34" s="3" t="s">
        <v>126</v>
      </c>
      <c r="BR34" s="3">
        <v>53.6</v>
      </c>
      <c r="BS34" s="3">
        <v>54.1</v>
      </c>
      <c r="BU34" s="1"/>
      <c r="BV34" s="11" t="s">
        <v>235</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235</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235</v>
      </c>
      <c r="DS34" s="3">
        <v>0</v>
      </c>
      <c r="DT34" s="3">
        <v>0</v>
      </c>
      <c r="DU34" s="3">
        <v>0</v>
      </c>
      <c r="DV34" s="3">
        <v>0</v>
      </c>
      <c r="DW34" s="3">
        <v>0</v>
      </c>
      <c r="DX34" s="3">
        <v>0</v>
      </c>
      <c r="DY34" s="3">
        <v>0</v>
      </c>
      <c r="DZ34" s="3">
        <v>0</v>
      </c>
      <c r="EA34" s="3">
        <v>0</v>
      </c>
      <c r="EB34" s="3">
        <v>0</v>
      </c>
      <c r="EC34" s="3">
        <v>0</v>
      </c>
      <c r="ED34" s="3">
        <v>0</v>
      </c>
      <c r="EE34" s="3">
        <v>0</v>
      </c>
      <c r="EF34" s="3">
        <v>0</v>
      </c>
      <c r="EG34" s="3">
        <v>0</v>
      </c>
      <c r="EH34" s="3" t="s">
        <v>126</v>
      </c>
      <c r="EI34" s="3" t="s">
        <v>126</v>
      </c>
      <c r="EJ34" s="3" t="s">
        <v>126</v>
      </c>
      <c r="EK34" s="3">
        <v>0</v>
      </c>
      <c r="EL34" s="3">
        <v>0</v>
      </c>
      <c r="EM34" s="3">
        <v>0</v>
      </c>
      <c r="EO34" s="1"/>
      <c r="EP34" s="11" t="s">
        <v>235</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236</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236</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236</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236</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236</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236</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236</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237</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237</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237</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237</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237</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237</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237</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289</v>
      </c>
      <c r="C38" s="5">
        <v>0</v>
      </c>
      <c r="D38" s="5">
        <v>0</v>
      </c>
      <c r="E38" s="5">
        <v>0</v>
      </c>
      <c r="F38" s="5">
        <v>0</v>
      </c>
      <c r="G38" s="5">
        <v>0</v>
      </c>
      <c r="H38" s="5">
        <v>0</v>
      </c>
      <c r="I38" s="5">
        <v>0</v>
      </c>
      <c r="J38" s="5">
        <v>0</v>
      </c>
      <c r="K38" s="5">
        <v>0</v>
      </c>
      <c r="L38" s="5">
        <v>0</v>
      </c>
      <c r="M38" s="5">
        <v>0</v>
      </c>
      <c r="N38" s="5">
        <v>0</v>
      </c>
      <c r="O38" s="5">
        <v>0</v>
      </c>
      <c r="P38" s="5">
        <v>0</v>
      </c>
      <c r="Q38" s="5">
        <v>0</v>
      </c>
      <c r="R38" s="5">
        <v>0</v>
      </c>
      <c r="S38" s="5">
        <v>0</v>
      </c>
      <c r="T38" s="5">
        <v>0</v>
      </c>
      <c r="U38" s="5">
        <v>0</v>
      </c>
      <c r="V38" s="5">
        <v>0</v>
      </c>
      <c r="W38" s="5">
        <v>0</v>
      </c>
      <c r="Y38" s="8"/>
      <c r="Z38" s="12" t="s">
        <v>289</v>
      </c>
      <c r="AA38" s="5">
        <v>1.1</v>
      </c>
      <c r="AB38" s="5">
        <v>0.4</v>
      </c>
      <c r="AC38" s="5">
        <v>0.4</v>
      </c>
      <c r="AD38" s="5">
        <v>0.7</v>
      </c>
      <c r="AE38" s="5">
        <v>0.7</v>
      </c>
      <c r="AF38" s="5">
        <v>0.6</v>
      </c>
      <c r="AG38" s="5">
        <v>0.8</v>
      </c>
      <c r="AH38" s="5">
        <v>1.2</v>
      </c>
      <c r="AI38" s="5">
        <v>1</v>
      </c>
      <c r="AJ38" s="5">
        <v>0.9</v>
      </c>
      <c r="AK38" s="5">
        <v>0.6</v>
      </c>
      <c r="AL38" s="5">
        <v>0.7</v>
      </c>
      <c r="AM38" s="5">
        <v>0.7</v>
      </c>
      <c r="AN38" s="5">
        <v>1</v>
      </c>
      <c r="AO38" s="5">
        <v>1.1</v>
      </c>
      <c r="AP38" s="5">
        <v>1.1</v>
      </c>
      <c r="AQ38" s="5">
        <v>1</v>
      </c>
      <c r="AR38" s="5">
        <v>1.1</v>
      </c>
      <c r="AS38" s="5">
        <v>1.2</v>
      </c>
      <c r="AT38" s="5">
        <v>1</v>
      </c>
      <c r="AU38" s="5">
        <v>0.2</v>
      </c>
      <c r="AW38" s="8"/>
      <c r="AX38" s="12" t="s">
        <v>289</v>
      </c>
      <c r="AY38" s="5">
        <v>15.7</v>
      </c>
      <c r="AZ38" s="5">
        <v>14.3</v>
      </c>
      <c r="BA38" s="5">
        <v>14.9</v>
      </c>
      <c r="BB38" s="5">
        <v>14.5</v>
      </c>
      <c r="BC38" s="5">
        <v>15</v>
      </c>
      <c r="BD38" s="5">
        <v>14.5</v>
      </c>
      <c r="BE38" s="5">
        <v>15.2</v>
      </c>
      <c r="BF38" s="5">
        <v>15.1</v>
      </c>
      <c r="BG38" s="5">
        <v>14.9</v>
      </c>
      <c r="BH38" s="5">
        <v>11</v>
      </c>
      <c r="BI38" s="5">
        <v>13</v>
      </c>
      <c r="BJ38" s="5">
        <v>14.1</v>
      </c>
      <c r="BK38" s="5">
        <v>14.2</v>
      </c>
      <c r="BL38" s="5">
        <v>12.1</v>
      </c>
      <c r="BM38" s="5">
        <v>13.1</v>
      </c>
      <c r="BN38" s="5">
        <v>12.2</v>
      </c>
      <c r="BO38" s="5">
        <v>13</v>
      </c>
      <c r="BP38" s="5">
        <v>13.4</v>
      </c>
      <c r="BQ38" s="5">
        <v>14</v>
      </c>
      <c r="BR38" s="5">
        <v>13.2</v>
      </c>
      <c r="BS38" s="5">
        <v>11.1</v>
      </c>
      <c r="BU38" s="8"/>
      <c r="BV38" s="12" t="s">
        <v>289</v>
      </c>
      <c r="BW38" s="5">
        <v>0</v>
      </c>
      <c r="BX38" s="5">
        <v>0</v>
      </c>
      <c r="BY38" s="5">
        <v>0</v>
      </c>
      <c r="BZ38" s="5">
        <v>0</v>
      </c>
      <c r="CA38" s="5">
        <v>0</v>
      </c>
      <c r="CB38" s="5">
        <v>0</v>
      </c>
      <c r="CC38" s="5">
        <v>0.1</v>
      </c>
      <c r="CD38" s="5">
        <v>0.1</v>
      </c>
      <c r="CE38" s="5">
        <v>0.1</v>
      </c>
      <c r="CF38" s="5">
        <v>0</v>
      </c>
      <c r="CG38" s="5">
        <v>0</v>
      </c>
      <c r="CH38" s="5">
        <v>0</v>
      </c>
      <c r="CI38" s="5">
        <v>0</v>
      </c>
      <c r="CJ38" s="5">
        <v>0.1</v>
      </c>
      <c r="CK38" s="5">
        <v>0.1</v>
      </c>
      <c r="CL38" s="5">
        <v>0.1</v>
      </c>
      <c r="CM38" s="5">
        <v>0.1</v>
      </c>
      <c r="CN38" s="5">
        <v>0.1</v>
      </c>
      <c r="CO38" s="5">
        <v>0.1</v>
      </c>
      <c r="CP38" s="5">
        <v>0.1</v>
      </c>
      <c r="CQ38" s="5">
        <v>0</v>
      </c>
      <c r="CS38" s="8"/>
      <c r="CT38" s="12" t="s">
        <v>289</v>
      </c>
      <c r="CU38" s="5">
        <v>0.2</v>
      </c>
      <c r="CV38" s="5">
        <v>0.1</v>
      </c>
      <c r="CW38" s="5">
        <v>0.1</v>
      </c>
      <c r="CX38" s="5">
        <v>0.1</v>
      </c>
      <c r="CY38" s="5">
        <v>0.2</v>
      </c>
      <c r="CZ38" s="5">
        <v>0.1</v>
      </c>
      <c r="DA38" s="5">
        <v>0.1</v>
      </c>
      <c r="DB38" s="5">
        <v>0.1</v>
      </c>
      <c r="DC38" s="5">
        <v>0.1</v>
      </c>
      <c r="DD38" s="5">
        <v>0.1</v>
      </c>
      <c r="DE38" s="5">
        <v>0.2</v>
      </c>
      <c r="DF38" s="5">
        <v>0.1</v>
      </c>
      <c r="DG38" s="5">
        <v>0.1</v>
      </c>
      <c r="DH38" s="5">
        <v>0.1</v>
      </c>
      <c r="DI38" s="5">
        <v>0.1</v>
      </c>
      <c r="DJ38" s="5">
        <v>0.1</v>
      </c>
      <c r="DK38" s="5">
        <v>0.1</v>
      </c>
      <c r="DL38" s="5">
        <v>0.1</v>
      </c>
      <c r="DM38" s="5">
        <v>0.2</v>
      </c>
      <c r="DN38" s="5">
        <v>0.1</v>
      </c>
      <c r="DO38" s="5">
        <v>0.1</v>
      </c>
      <c r="DQ38" s="8"/>
      <c r="DR38" s="12" t="s">
        <v>289</v>
      </c>
      <c r="DS38" s="5">
        <v>0.1</v>
      </c>
      <c r="DT38" s="5">
        <v>0.1</v>
      </c>
      <c r="DU38" s="5">
        <v>0.1</v>
      </c>
      <c r="DV38" s="5">
        <v>0.1</v>
      </c>
      <c r="DW38" s="5">
        <v>0.1</v>
      </c>
      <c r="DX38" s="5">
        <v>0.1</v>
      </c>
      <c r="DY38" s="5">
        <v>0.1</v>
      </c>
      <c r="DZ38" s="5">
        <v>0.1</v>
      </c>
      <c r="EA38" s="5">
        <v>0.1</v>
      </c>
      <c r="EB38" s="5">
        <v>0.1</v>
      </c>
      <c r="EC38" s="5">
        <v>0.1</v>
      </c>
      <c r="ED38" s="5">
        <v>0.1</v>
      </c>
      <c r="EE38" s="5">
        <v>0.1</v>
      </c>
      <c r="EF38" s="5">
        <v>0.1</v>
      </c>
      <c r="EG38" s="5">
        <v>0.1</v>
      </c>
      <c r="EH38" s="5">
        <v>0.1</v>
      </c>
      <c r="EI38" s="5">
        <v>0.1</v>
      </c>
      <c r="EJ38" s="5">
        <v>0.1</v>
      </c>
      <c r="EK38" s="5">
        <v>0.1</v>
      </c>
      <c r="EL38" s="5">
        <v>0.1</v>
      </c>
      <c r="EM38" s="5">
        <v>0.1</v>
      </c>
      <c r="EO38" s="8"/>
      <c r="EP38" s="12" t="s">
        <v>289</v>
      </c>
      <c r="EQ38" s="5">
        <v>0</v>
      </c>
      <c r="ER38" s="5">
        <v>0</v>
      </c>
      <c r="ES38" s="5">
        <v>0</v>
      </c>
      <c r="ET38" s="5">
        <v>0</v>
      </c>
      <c r="EU38" s="5">
        <v>0</v>
      </c>
      <c r="EV38" s="5">
        <v>0</v>
      </c>
      <c r="EW38" s="5">
        <v>0</v>
      </c>
      <c r="EX38" s="5">
        <v>0.1</v>
      </c>
      <c r="EY38" s="5">
        <v>0</v>
      </c>
      <c r="EZ38" s="5">
        <v>0</v>
      </c>
      <c r="FA38" s="5">
        <v>0</v>
      </c>
      <c r="FB38" s="5">
        <v>0</v>
      </c>
      <c r="FC38" s="5">
        <v>0</v>
      </c>
      <c r="FD38" s="5">
        <v>0</v>
      </c>
      <c r="FE38" s="5">
        <v>0</v>
      </c>
      <c r="FF38" s="5">
        <v>0</v>
      </c>
      <c r="FG38" s="5">
        <v>0</v>
      </c>
      <c r="FH38" s="5">
        <v>0</v>
      </c>
      <c r="FI38" s="5">
        <v>0</v>
      </c>
      <c r="FJ38" s="5">
        <v>0</v>
      </c>
      <c r="FK38" s="5">
        <v>0</v>
      </c>
    </row>
    <row r="39" ht="16.5" spans="1:167">
      <c r="A39" s="1"/>
      <c r="B39" s="10" t="s">
        <v>240</v>
      </c>
      <c r="C39" s="3"/>
      <c r="D39" s="3"/>
      <c r="E39" s="3"/>
      <c r="F39" s="3"/>
      <c r="G39" s="3"/>
      <c r="H39" s="3"/>
      <c r="I39" s="3"/>
      <c r="J39" s="3"/>
      <c r="K39" s="3"/>
      <c r="L39" s="3"/>
      <c r="M39" s="3"/>
      <c r="N39" s="3"/>
      <c r="O39" s="3"/>
      <c r="P39" s="3"/>
      <c r="Q39" s="3"/>
      <c r="R39" s="3"/>
      <c r="S39" s="3"/>
      <c r="T39" s="3"/>
      <c r="U39" s="3"/>
      <c r="V39" s="3"/>
      <c r="W39" s="3"/>
      <c r="Y39" s="1"/>
      <c r="Z39" s="10" t="s">
        <v>240</v>
      </c>
      <c r="AA39" s="3"/>
      <c r="AB39" s="3"/>
      <c r="AC39" s="3"/>
      <c r="AD39" s="3"/>
      <c r="AE39" s="3"/>
      <c r="AF39" s="3"/>
      <c r="AG39" s="3"/>
      <c r="AH39" s="3"/>
      <c r="AI39" s="3"/>
      <c r="AJ39" s="3"/>
      <c r="AK39" s="3"/>
      <c r="AL39" s="3"/>
      <c r="AM39" s="3"/>
      <c r="AN39" s="3"/>
      <c r="AO39" s="3"/>
      <c r="AP39" s="3"/>
      <c r="AQ39" s="3"/>
      <c r="AR39" s="3"/>
      <c r="AS39" s="3"/>
      <c r="AT39" s="3"/>
      <c r="AU39" s="3"/>
      <c r="AW39" s="1"/>
      <c r="AX39" s="10" t="s">
        <v>240</v>
      </c>
      <c r="AY39" s="3"/>
      <c r="AZ39" s="3"/>
      <c r="BA39" s="3"/>
      <c r="BB39" s="3"/>
      <c r="BC39" s="3"/>
      <c r="BD39" s="3"/>
      <c r="BE39" s="3"/>
      <c r="BF39" s="3"/>
      <c r="BG39" s="3"/>
      <c r="BH39" s="3"/>
      <c r="BI39" s="3"/>
      <c r="BJ39" s="3"/>
      <c r="BK39" s="3"/>
      <c r="BL39" s="3"/>
      <c r="BM39" s="3"/>
      <c r="BN39" s="3"/>
      <c r="BO39" s="3"/>
      <c r="BP39" s="3"/>
      <c r="BQ39" s="3"/>
      <c r="BR39" s="3"/>
      <c r="BS39" s="3"/>
      <c r="BU39" s="1"/>
      <c r="BV39" s="10" t="s">
        <v>240</v>
      </c>
      <c r="BW39" s="3"/>
      <c r="BX39" s="3"/>
      <c r="BY39" s="3"/>
      <c r="BZ39" s="3"/>
      <c r="CA39" s="3"/>
      <c r="CB39" s="3"/>
      <c r="CC39" s="3"/>
      <c r="CD39" s="3"/>
      <c r="CE39" s="3"/>
      <c r="CF39" s="3"/>
      <c r="CG39" s="3"/>
      <c r="CH39" s="3"/>
      <c r="CI39" s="3"/>
      <c r="CJ39" s="3"/>
      <c r="CK39" s="3"/>
      <c r="CL39" s="3"/>
      <c r="CM39" s="3"/>
      <c r="CN39" s="3"/>
      <c r="CO39" s="3"/>
      <c r="CP39" s="3"/>
      <c r="CQ39" s="3"/>
      <c r="CS39" s="1"/>
      <c r="CT39" s="10" t="s">
        <v>240</v>
      </c>
      <c r="CU39" s="3"/>
      <c r="CV39" s="3"/>
      <c r="CW39" s="3"/>
      <c r="CX39" s="3"/>
      <c r="CY39" s="3"/>
      <c r="CZ39" s="3"/>
      <c r="DA39" s="3"/>
      <c r="DB39" s="3"/>
      <c r="DC39" s="3"/>
      <c r="DD39" s="3"/>
      <c r="DE39" s="3"/>
      <c r="DF39" s="3"/>
      <c r="DG39" s="3"/>
      <c r="DH39" s="3"/>
      <c r="DI39" s="3"/>
      <c r="DJ39" s="3"/>
      <c r="DK39" s="3"/>
      <c r="DL39" s="3"/>
      <c r="DM39" s="3"/>
      <c r="DN39" s="3"/>
      <c r="DO39" s="3"/>
      <c r="DQ39" s="1"/>
      <c r="DR39" s="10" t="s">
        <v>240</v>
      </c>
      <c r="DS39" s="3"/>
      <c r="DT39" s="3"/>
      <c r="DU39" s="3"/>
      <c r="DV39" s="3"/>
      <c r="DW39" s="3"/>
      <c r="DX39" s="3"/>
      <c r="DY39" s="3"/>
      <c r="DZ39" s="3"/>
      <c r="EA39" s="3"/>
      <c r="EB39" s="3"/>
      <c r="EC39" s="3"/>
      <c r="ED39" s="3"/>
      <c r="EE39" s="3"/>
      <c r="EF39" s="3"/>
      <c r="EG39" s="3"/>
      <c r="EH39" s="3"/>
      <c r="EI39" s="3"/>
      <c r="EJ39" s="3"/>
      <c r="EK39" s="3"/>
      <c r="EL39" s="3"/>
      <c r="EM39" s="3"/>
      <c r="EO39" s="1"/>
      <c r="EP39" s="10" t="s">
        <v>240</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228</v>
      </c>
      <c r="C40" s="13" t="s">
        <v>241</v>
      </c>
      <c r="D40" s="13" t="s">
        <v>241</v>
      </c>
      <c r="E40" s="13" t="s">
        <v>241</v>
      </c>
      <c r="F40" s="13" t="s">
        <v>241</v>
      </c>
      <c r="G40" s="13" t="s">
        <v>241</v>
      </c>
      <c r="H40" s="13" t="s">
        <v>241</v>
      </c>
      <c r="I40" s="13" t="s">
        <v>241</v>
      </c>
      <c r="J40" s="13" t="s">
        <v>241</v>
      </c>
      <c r="K40" s="13" t="s">
        <v>241</v>
      </c>
      <c r="L40" s="13" t="s">
        <v>241</v>
      </c>
      <c r="M40" s="13" t="s">
        <v>241</v>
      </c>
      <c r="N40" s="13" t="s">
        <v>241</v>
      </c>
      <c r="O40" s="13" t="s">
        <v>241</v>
      </c>
      <c r="P40" s="13" t="s">
        <v>241</v>
      </c>
      <c r="Q40" s="13" t="s">
        <v>241</v>
      </c>
      <c r="R40" s="13" t="s">
        <v>241</v>
      </c>
      <c r="S40" s="13" t="s">
        <v>241</v>
      </c>
      <c r="T40" s="13" t="s">
        <v>241</v>
      </c>
      <c r="U40" s="13" t="s">
        <v>241</v>
      </c>
      <c r="V40" s="13" t="s">
        <v>241</v>
      </c>
      <c r="W40" s="13" t="s">
        <v>241</v>
      </c>
      <c r="Y40" s="1"/>
      <c r="Z40" s="11" t="s">
        <v>228</v>
      </c>
      <c r="AA40" s="13" t="s">
        <v>241</v>
      </c>
      <c r="AB40" s="13" t="s">
        <v>241</v>
      </c>
      <c r="AC40" s="13" t="s">
        <v>241</v>
      </c>
      <c r="AD40" s="13" t="s">
        <v>241</v>
      </c>
      <c r="AE40" s="13" t="s">
        <v>241</v>
      </c>
      <c r="AF40" s="13" t="s">
        <v>241</v>
      </c>
      <c r="AG40" s="13" t="s">
        <v>241</v>
      </c>
      <c r="AH40" s="13" t="s">
        <v>241</v>
      </c>
      <c r="AI40" s="13" t="s">
        <v>241</v>
      </c>
      <c r="AJ40" s="13" t="s">
        <v>241</v>
      </c>
      <c r="AK40" s="13" t="s">
        <v>241</v>
      </c>
      <c r="AL40" s="13" t="s">
        <v>241</v>
      </c>
      <c r="AM40" s="13" t="s">
        <v>241</v>
      </c>
      <c r="AN40" s="13" t="s">
        <v>241</v>
      </c>
      <c r="AO40" s="13" t="s">
        <v>241</v>
      </c>
      <c r="AP40" s="13" t="s">
        <v>241</v>
      </c>
      <c r="AQ40" s="13" t="s">
        <v>241</v>
      </c>
      <c r="AR40" s="13" t="s">
        <v>241</v>
      </c>
      <c r="AS40" s="13" t="s">
        <v>241</v>
      </c>
      <c r="AT40" s="13" t="s">
        <v>241</v>
      </c>
      <c r="AU40" s="13" t="s">
        <v>241</v>
      </c>
      <c r="AW40" s="1"/>
      <c r="AX40" s="11" t="s">
        <v>228</v>
      </c>
      <c r="AY40" s="13" t="s">
        <v>241</v>
      </c>
      <c r="AZ40" s="13" t="s">
        <v>241</v>
      </c>
      <c r="BA40" s="13" t="s">
        <v>241</v>
      </c>
      <c r="BB40" s="13" t="s">
        <v>241</v>
      </c>
      <c r="BC40" s="13" t="s">
        <v>241</v>
      </c>
      <c r="BD40" s="13" t="s">
        <v>241</v>
      </c>
      <c r="BE40" s="13" t="s">
        <v>241</v>
      </c>
      <c r="BF40" s="13" t="s">
        <v>241</v>
      </c>
      <c r="BG40" s="13" t="s">
        <v>241</v>
      </c>
      <c r="BH40" s="13" t="s">
        <v>241</v>
      </c>
      <c r="BI40" s="13" t="s">
        <v>241</v>
      </c>
      <c r="BJ40" s="13" t="s">
        <v>241</v>
      </c>
      <c r="BK40" s="13" t="s">
        <v>241</v>
      </c>
      <c r="BL40" s="13" t="s">
        <v>241</v>
      </c>
      <c r="BM40" s="13" t="s">
        <v>241</v>
      </c>
      <c r="BN40" s="13" t="s">
        <v>241</v>
      </c>
      <c r="BO40" s="13" t="s">
        <v>241</v>
      </c>
      <c r="BP40" s="13" t="s">
        <v>241</v>
      </c>
      <c r="BQ40" s="13" t="s">
        <v>241</v>
      </c>
      <c r="BR40" s="13" t="s">
        <v>241</v>
      </c>
      <c r="BS40" s="13" t="s">
        <v>241</v>
      </c>
      <c r="BU40" s="1"/>
      <c r="BV40" s="11" t="s">
        <v>228</v>
      </c>
      <c r="BW40" s="13" t="s">
        <v>241</v>
      </c>
      <c r="BX40" s="13" t="s">
        <v>241</v>
      </c>
      <c r="BY40" s="13" t="s">
        <v>241</v>
      </c>
      <c r="BZ40" s="13" t="s">
        <v>241</v>
      </c>
      <c r="CA40" s="13" t="s">
        <v>241</v>
      </c>
      <c r="CB40" s="13" t="s">
        <v>241</v>
      </c>
      <c r="CC40" s="13" t="s">
        <v>241</v>
      </c>
      <c r="CD40" s="13" t="s">
        <v>241</v>
      </c>
      <c r="CE40" s="13" t="s">
        <v>241</v>
      </c>
      <c r="CF40" s="13" t="s">
        <v>241</v>
      </c>
      <c r="CG40" s="13" t="s">
        <v>241</v>
      </c>
      <c r="CH40" s="13" t="s">
        <v>241</v>
      </c>
      <c r="CI40" s="13" t="s">
        <v>241</v>
      </c>
      <c r="CJ40" s="13" t="s">
        <v>241</v>
      </c>
      <c r="CK40" s="13" t="s">
        <v>241</v>
      </c>
      <c r="CL40" s="13" t="s">
        <v>241</v>
      </c>
      <c r="CM40" s="13" t="s">
        <v>241</v>
      </c>
      <c r="CN40" s="13" t="s">
        <v>241</v>
      </c>
      <c r="CO40" s="13" t="s">
        <v>241</v>
      </c>
      <c r="CP40" s="13" t="s">
        <v>241</v>
      </c>
      <c r="CQ40" s="13" t="s">
        <v>241</v>
      </c>
      <c r="CS40" s="1"/>
      <c r="CT40" s="11" t="s">
        <v>228</v>
      </c>
      <c r="CU40" s="13" t="s">
        <v>241</v>
      </c>
      <c r="CV40" s="13" t="s">
        <v>241</v>
      </c>
      <c r="CW40" s="13" t="s">
        <v>241</v>
      </c>
      <c r="CX40" s="13" t="s">
        <v>241</v>
      </c>
      <c r="CY40" s="13" t="s">
        <v>241</v>
      </c>
      <c r="CZ40" s="13" t="s">
        <v>241</v>
      </c>
      <c r="DA40" s="13" t="s">
        <v>241</v>
      </c>
      <c r="DB40" s="13" t="s">
        <v>241</v>
      </c>
      <c r="DC40" s="13" t="s">
        <v>241</v>
      </c>
      <c r="DD40" s="13" t="s">
        <v>241</v>
      </c>
      <c r="DE40" s="13" t="s">
        <v>241</v>
      </c>
      <c r="DF40" s="13" t="s">
        <v>241</v>
      </c>
      <c r="DG40" s="13" t="s">
        <v>241</v>
      </c>
      <c r="DH40" s="13" t="s">
        <v>241</v>
      </c>
      <c r="DI40" s="13" t="s">
        <v>241</v>
      </c>
      <c r="DJ40" s="13" t="s">
        <v>241</v>
      </c>
      <c r="DK40" s="13" t="s">
        <v>241</v>
      </c>
      <c r="DL40" s="13" t="s">
        <v>241</v>
      </c>
      <c r="DM40" s="13" t="s">
        <v>241</v>
      </c>
      <c r="DN40" s="13" t="s">
        <v>241</v>
      </c>
      <c r="DO40" s="13" t="s">
        <v>241</v>
      </c>
      <c r="DQ40" s="1"/>
      <c r="DR40" s="11" t="s">
        <v>228</v>
      </c>
      <c r="DS40" s="13" t="s">
        <v>241</v>
      </c>
      <c r="DT40" s="13" t="s">
        <v>241</v>
      </c>
      <c r="DU40" s="13" t="s">
        <v>241</v>
      </c>
      <c r="DV40" s="13" t="s">
        <v>241</v>
      </c>
      <c r="DW40" s="13" t="s">
        <v>241</v>
      </c>
      <c r="DX40" s="13" t="s">
        <v>241</v>
      </c>
      <c r="DY40" s="13" t="s">
        <v>241</v>
      </c>
      <c r="DZ40" s="13" t="s">
        <v>241</v>
      </c>
      <c r="EA40" s="13" t="s">
        <v>241</v>
      </c>
      <c r="EB40" s="13" t="s">
        <v>241</v>
      </c>
      <c r="EC40" s="13" t="s">
        <v>241</v>
      </c>
      <c r="ED40" s="13" t="s">
        <v>241</v>
      </c>
      <c r="EE40" s="13" t="s">
        <v>241</v>
      </c>
      <c r="EF40" s="13" t="s">
        <v>241</v>
      </c>
      <c r="EG40" s="13" t="s">
        <v>241</v>
      </c>
      <c r="EH40" s="13" t="s">
        <v>241</v>
      </c>
      <c r="EI40" s="13" t="s">
        <v>241</v>
      </c>
      <c r="EJ40" s="13" t="s">
        <v>241</v>
      </c>
      <c r="EK40" s="13" t="s">
        <v>241</v>
      </c>
      <c r="EL40" s="13" t="s">
        <v>241</v>
      </c>
      <c r="EM40" s="13" t="s">
        <v>241</v>
      </c>
      <c r="EO40" s="1"/>
      <c r="EP40" s="11" t="s">
        <v>228</v>
      </c>
      <c r="EQ40" s="13" t="s">
        <v>241</v>
      </c>
      <c r="ER40" s="13" t="s">
        <v>241</v>
      </c>
      <c r="ES40" s="13" t="s">
        <v>241</v>
      </c>
      <c r="ET40" s="13" t="s">
        <v>241</v>
      </c>
      <c r="EU40" s="13" t="s">
        <v>241</v>
      </c>
      <c r="EV40" s="13" t="s">
        <v>241</v>
      </c>
      <c r="EW40" s="13" t="s">
        <v>241</v>
      </c>
      <c r="EX40" s="13" t="s">
        <v>241</v>
      </c>
      <c r="EY40" s="13" t="s">
        <v>241</v>
      </c>
      <c r="EZ40" s="13" t="s">
        <v>241</v>
      </c>
      <c r="FA40" s="13" t="s">
        <v>241</v>
      </c>
      <c r="FB40" s="13" t="s">
        <v>241</v>
      </c>
      <c r="FC40" s="13" t="s">
        <v>241</v>
      </c>
      <c r="FD40" s="13" t="s">
        <v>241</v>
      </c>
      <c r="FE40" s="13" t="s">
        <v>241</v>
      </c>
      <c r="FF40" s="13" t="s">
        <v>241</v>
      </c>
      <c r="FG40" s="13" t="s">
        <v>241</v>
      </c>
      <c r="FH40" s="13" t="s">
        <v>241</v>
      </c>
      <c r="FI40" s="13" t="s">
        <v>241</v>
      </c>
      <c r="FJ40" s="13" t="s">
        <v>241</v>
      </c>
      <c r="FK40" s="13" t="s">
        <v>241</v>
      </c>
    </row>
    <row r="41" ht="14.5" spans="1:170">
      <c r="A41" s="1"/>
      <c r="B41" s="11" t="s">
        <v>229</v>
      </c>
      <c r="C41" s="3">
        <v>0</v>
      </c>
      <c r="D41" s="3">
        <v>0</v>
      </c>
      <c r="E41" s="3">
        <v>0</v>
      </c>
      <c r="F41" s="3">
        <v>0</v>
      </c>
      <c r="G41" s="3">
        <v>0</v>
      </c>
      <c r="H41" s="3">
        <v>0</v>
      </c>
      <c r="I41" s="3">
        <v>0</v>
      </c>
      <c r="J41" s="3">
        <v>0</v>
      </c>
      <c r="K41" s="3">
        <v>0</v>
      </c>
      <c r="L41" s="3">
        <v>0</v>
      </c>
      <c r="M41" s="3" t="s">
        <v>126</v>
      </c>
      <c r="N41" s="3">
        <v>0</v>
      </c>
      <c r="O41" s="3">
        <v>0</v>
      </c>
      <c r="P41" s="3">
        <v>0</v>
      </c>
      <c r="Q41" s="3">
        <v>0</v>
      </c>
      <c r="R41" s="3">
        <v>0</v>
      </c>
      <c r="S41" s="3">
        <v>0</v>
      </c>
      <c r="T41" s="3">
        <v>0</v>
      </c>
      <c r="U41" s="3">
        <v>0</v>
      </c>
      <c r="V41" s="3">
        <v>0</v>
      </c>
      <c r="W41" s="3">
        <v>0</v>
      </c>
      <c r="X41" s="16">
        <f t="shared" ref="X41:X49" si="0">W16</f>
        <v>0</v>
      </c>
      <c r="Y41" s="17"/>
      <c r="Z41" s="11" t="s">
        <v>229</v>
      </c>
      <c r="AA41" s="3" t="s">
        <v>126</v>
      </c>
      <c r="AB41" s="3" t="s">
        <v>126</v>
      </c>
      <c r="AC41" s="3" t="s">
        <v>126</v>
      </c>
      <c r="AD41" s="3" t="s">
        <v>126</v>
      </c>
      <c r="AE41" s="3" t="s">
        <v>126</v>
      </c>
      <c r="AF41" s="3" t="s">
        <v>126</v>
      </c>
      <c r="AG41" s="3" t="s">
        <v>126</v>
      </c>
      <c r="AH41" s="3" t="s">
        <v>126</v>
      </c>
      <c r="AI41" s="3" t="s">
        <v>126</v>
      </c>
      <c r="AJ41" s="3" t="s">
        <v>126</v>
      </c>
      <c r="AK41" s="3" t="s">
        <v>126</v>
      </c>
      <c r="AL41" s="3" t="s">
        <v>126</v>
      </c>
      <c r="AM41" s="3" t="s">
        <v>126</v>
      </c>
      <c r="AN41" s="3" t="s">
        <v>126</v>
      </c>
      <c r="AO41" s="3" t="s">
        <v>126</v>
      </c>
      <c r="AP41" s="3" t="s">
        <v>126</v>
      </c>
      <c r="AQ41" s="3" t="s">
        <v>126</v>
      </c>
      <c r="AR41" s="3" t="s">
        <v>126</v>
      </c>
      <c r="AS41" s="3" t="s">
        <v>126</v>
      </c>
      <c r="AT41" s="3" t="s">
        <v>126</v>
      </c>
      <c r="AU41" s="3" t="s">
        <v>126</v>
      </c>
      <c r="AV41" s="16" t="str">
        <f t="shared" ref="AV41:AV49" si="1">AU16</f>
        <v>X</v>
      </c>
      <c r="AW41" s="17"/>
      <c r="AX41" s="11" t="s">
        <v>229</v>
      </c>
      <c r="AY41" s="3" t="s">
        <v>126</v>
      </c>
      <c r="AZ41" s="3" t="s">
        <v>126</v>
      </c>
      <c r="BA41" s="3" t="s">
        <v>126</v>
      </c>
      <c r="BB41" s="3" t="s">
        <v>126</v>
      </c>
      <c r="BC41" s="3" t="s">
        <v>126</v>
      </c>
      <c r="BD41" s="3" t="s">
        <v>126</v>
      </c>
      <c r="BE41" s="3">
        <v>2.7</v>
      </c>
      <c r="BF41" s="3">
        <v>2.6</v>
      </c>
      <c r="BG41" s="3" t="s">
        <v>126</v>
      </c>
      <c r="BH41" s="3" t="s">
        <v>126</v>
      </c>
      <c r="BI41" s="3">
        <v>2.5</v>
      </c>
      <c r="BJ41" s="3">
        <v>2.5</v>
      </c>
      <c r="BK41" s="3">
        <v>2.6</v>
      </c>
      <c r="BL41" s="3">
        <v>2.7</v>
      </c>
      <c r="BM41" s="3" t="s">
        <v>126</v>
      </c>
      <c r="BN41" s="3" t="s">
        <v>126</v>
      </c>
      <c r="BO41" s="3" t="s">
        <v>126</v>
      </c>
      <c r="BP41" s="3">
        <v>2.8</v>
      </c>
      <c r="BQ41" s="3">
        <v>2.9</v>
      </c>
      <c r="BR41" s="3">
        <v>2.8</v>
      </c>
      <c r="BS41" s="3">
        <v>2.6</v>
      </c>
      <c r="BT41" s="16">
        <f t="shared" ref="BT41:BT49" si="2">BS16</f>
        <v>51.8</v>
      </c>
      <c r="BU41" s="17">
        <f t="shared" ref="BU41:BU47" si="3">BS41*1000/BT41</f>
        <v>50.1930501930502</v>
      </c>
      <c r="BV41" s="11" t="s">
        <v>229</v>
      </c>
      <c r="BW41" s="3" t="s">
        <v>126</v>
      </c>
      <c r="BX41" s="3" t="s">
        <v>126</v>
      </c>
      <c r="BY41" s="3" t="s">
        <v>126</v>
      </c>
      <c r="BZ41" s="3" t="s">
        <v>126</v>
      </c>
      <c r="CA41" s="3" t="s">
        <v>126</v>
      </c>
      <c r="CB41" s="3" t="s">
        <v>126</v>
      </c>
      <c r="CC41" s="3" t="s">
        <v>126</v>
      </c>
      <c r="CD41" s="3" t="s">
        <v>126</v>
      </c>
      <c r="CE41" s="3" t="s">
        <v>126</v>
      </c>
      <c r="CF41" s="3" t="s">
        <v>126</v>
      </c>
      <c r="CG41" s="3">
        <v>0</v>
      </c>
      <c r="CH41" s="3" t="s">
        <v>126</v>
      </c>
      <c r="CI41" s="3" t="s">
        <v>126</v>
      </c>
      <c r="CJ41" s="3" t="s">
        <v>126</v>
      </c>
      <c r="CK41" s="3" t="s">
        <v>126</v>
      </c>
      <c r="CL41" s="3" t="s">
        <v>126</v>
      </c>
      <c r="CM41" s="3" t="s">
        <v>126</v>
      </c>
      <c r="CN41" s="3" t="s">
        <v>126</v>
      </c>
      <c r="CO41" s="3">
        <v>0.1</v>
      </c>
      <c r="CP41" s="3">
        <v>0.1</v>
      </c>
      <c r="CQ41" s="3">
        <v>0</v>
      </c>
      <c r="CR41" s="16">
        <f t="shared" ref="CR41:CR49" si="4">CQ16</f>
        <v>0.8</v>
      </c>
      <c r="CS41" s="17"/>
      <c r="CT41" s="11" t="s">
        <v>229</v>
      </c>
      <c r="CU41" s="3" t="s">
        <v>126</v>
      </c>
      <c r="CV41" s="3" t="s">
        <v>126</v>
      </c>
      <c r="CW41" s="3" t="s">
        <v>126</v>
      </c>
      <c r="CX41" s="3" t="s">
        <v>126</v>
      </c>
      <c r="CY41" s="3" t="s">
        <v>126</v>
      </c>
      <c r="CZ41" s="3" t="s">
        <v>126</v>
      </c>
      <c r="DA41" s="3" t="s">
        <v>126</v>
      </c>
      <c r="DB41" s="3" t="s">
        <v>126</v>
      </c>
      <c r="DC41" s="3" t="s">
        <v>126</v>
      </c>
      <c r="DD41" s="3" t="s">
        <v>126</v>
      </c>
      <c r="DE41" s="3" t="s">
        <v>126</v>
      </c>
      <c r="DF41" s="3" t="s">
        <v>126</v>
      </c>
      <c r="DG41" s="3" t="s">
        <v>126</v>
      </c>
      <c r="DH41" s="3" t="s">
        <v>126</v>
      </c>
      <c r="DI41" s="3" t="s">
        <v>126</v>
      </c>
      <c r="DJ41" s="3" t="s">
        <v>126</v>
      </c>
      <c r="DK41" s="3" t="s">
        <v>126</v>
      </c>
      <c r="DL41" s="3" t="s">
        <v>126</v>
      </c>
      <c r="DM41" s="3" t="s">
        <v>126</v>
      </c>
      <c r="DN41" s="3" t="s">
        <v>126</v>
      </c>
      <c r="DO41" s="3" t="s">
        <v>126</v>
      </c>
      <c r="DP41" s="16" t="str">
        <f t="shared" ref="DP41:DP49" si="5">DO16</f>
        <v>X</v>
      </c>
      <c r="DQ41" s="17"/>
      <c r="DR41" s="11" t="s">
        <v>229</v>
      </c>
      <c r="DS41" s="3" t="s">
        <v>126</v>
      </c>
      <c r="DT41" s="3" t="s">
        <v>126</v>
      </c>
      <c r="DU41" s="3" t="s">
        <v>126</v>
      </c>
      <c r="DV41" s="3" t="s">
        <v>126</v>
      </c>
      <c r="DW41" s="3" t="s">
        <v>126</v>
      </c>
      <c r="DX41" s="3" t="s">
        <v>126</v>
      </c>
      <c r="DY41" s="3" t="s">
        <v>126</v>
      </c>
      <c r="DZ41" s="3" t="s">
        <v>126</v>
      </c>
      <c r="EA41" s="3" t="s">
        <v>126</v>
      </c>
      <c r="EB41" s="3" t="s">
        <v>126</v>
      </c>
      <c r="EC41" s="3">
        <v>0.1</v>
      </c>
      <c r="ED41" s="3" t="s">
        <v>126</v>
      </c>
      <c r="EE41" s="3">
        <v>0.1</v>
      </c>
      <c r="EF41" s="3" t="s">
        <v>126</v>
      </c>
      <c r="EG41" s="3">
        <v>0.1</v>
      </c>
      <c r="EH41" s="3">
        <v>0.1</v>
      </c>
      <c r="EI41" s="3" t="s">
        <v>126</v>
      </c>
      <c r="EJ41" s="3">
        <v>0.1</v>
      </c>
      <c r="EK41" s="3" t="s">
        <v>126</v>
      </c>
      <c r="EL41" s="3">
        <v>0.1</v>
      </c>
      <c r="EM41" s="3">
        <v>0.1</v>
      </c>
      <c r="EN41" s="16">
        <f t="shared" ref="EN41:EN49" si="6">EM16</f>
        <v>1.3</v>
      </c>
      <c r="EO41" s="17">
        <f>EM41*1000/EN41</f>
        <v>76.9230769230769</v>
      </c>
      <c r="EP41" s="11" t="s">
        <v>229</v>
      </c>
      <c r="EQ41" s="3" t="s">
        <v>126</v>
      </c>
      <c r="ER41" s="3" t="s">
        <v>126</v>
      </c>
      <c r="ES41" s="3" t="s">
        <v>126</v>
      </c>
      <c r="ET41" s="3" t="s">
        <v>126</v>
      </c>
      <c r="EU41" s="3" t="s">
        <v>126</v>
      </c>
      <c r="EV41" s="3" t="s">
        <v>126</v>
      </c>
      <c r="EW41" s="3" t="s">
        <v>126</v>
      </c>
      <c r="EX41" s="3" t="s">
        <v>126</v>
      </c>
      <c r="EY41" s="3" t="s">
        <v>126</v>
      </c>
      <c r="EZ41" s="3" t="s">
        <v>126</v>
      </c>
      <c r="FA41" s="3">
        <v>0</v>
      </c>
      <c r="FB41" s="3">
        <v>0</v>
      </c>
      <c r="FC41" s="3">
        <v>0</v>
      </c>
      <c r="FD41" s="3">
        <v>0</v>
      </c>
      <c r="FE41" s="3">
        <v>0</v>
      </c>
      <c r="FF41" s="3">
        <v>0</v>
      </c>
      <c r="FG41" s="3" t="s">
        <v>126</v>
      </c>
      <c r="FH41" s="3" t="s">
        <v>126</v>
      </c>
      <c r="FI41" s="3">
        <v>0</v>
      </c>
      <c r="FJ41" s="3">
        <v>0</v>
      </c>
      <c r="FK41" s="3">
        <v>0</v>
      </c>
      <c r="FL41" s="16">
        <f t="shared" ref="FL41:FL49" si="7">FK16</f>
        <v>0.7</v>
      </c>
      <c r="FM41" s="17"/>
      <c r="FN41">
        <f t="shared" ref="FN41:FN42" si="8">AVERAGE(Y41,AW41,BU41,CS41,DQ41,EO41,FM41)</f>
        <v>63.5580635580636</v>
      </c>
    </row>
    <row r="42" ht="14.5" spans="1:170">
      <c r="A42" s="1"/>
      <c r="B42" s="11" t="s">
        <v>230</v>
      </c>
      <c r="C42" s="3">
        <v>0</v>
      </c>
      <c r="D42" s="3">
        <v>0</v>
      </c>
      <c r="E42" s="3">
        <v>0</v>
      </c>
      <c r="F42" s="3">
        <v>0</v>
      </c>
      <c r="G42" s="3">
        <v>0</v>
      </c>
      <c r="H42" s="3">
        <v>0</v>
      </c>
      <c r="I42" s="3">
        <v>0</v>
      </c>
      <c r="J42" s="3">
        <v>0</v>
      </c>
      <c r="K42" s="3">
        <v>0</v>
      </c>
      <c r="L42" s="3" t="s">
        <v>126</v>
      </c>
      <c r="M42" s="3" t="s">
        <v>126</v>
      </c>
      <c r="N42" s="3" t="s">
        <v>126</v>
      </c>
      <c r="O42" s="3" t="s">
        <v>126</v>
      </c>
      <c r="P42" s="3" t="s">
        <v>126</v>
      </c>
      <c r="Q42" s="3">
        <v>0</v>
      </c>
      <c r="R42" s="3">
        <v>0</v>
      </c>
      <c r="S42" s="3">
        <v>0</v>
      </c>
      <c r="T42" s="3">
        <v>0</v>
      </c>
      <c r="U42" s="3" t="s">
        <v>126</v>
      </c>
      <c r="V42" s="3" t="s">
        <v>126</v>
      </c>
      <c r="W42" s="3">
        <v>0</v>
      </c>
      <c r="X42" s="16">
        <f t="shared" si="0"/>
        <v>0</v>
      </c>
      <c r="Y42" s="17"/>
      <c r="Z42" s="11" t="s">
        <v>230</v>
      </c>
      <c r="AA42" s="3">
        <v>0</v>
      </c>
      <c r="AB42" s="3">
        <v>0</v>
      </c>
      <c r="AC42" s="3">
        <v>0</v>
      </c>
      <c r="AD42" s="3" t="s">
        <v>126</v>
      </c>
      <c r="AE42" s="3" t="s">
        <v>126</v>
      </c>
      <c r="AF42" s="3" t="s">
        <v>126</v>
      </c>
      <c r="AG42" s="3" t="s">
        <v>126</v>
      </c>
      <c r="AH42" s="3" t="s">
        <v>126</v>
      </c>
      <c r="AI42" s="3" t="s">
        <v>126</v>
      </c>
      <c r="AJ42" s="3" t="s">
        <v>126</v>
      </c>
      <c r="AK42" s="3" t="s">
        <v>126</v>
      </c>
      <c r="AL42" s="3" t="s">
        <v>126</v>
      </c>
      <c r="AM42" s="3" t="s">
        <v>126</v>
      </c>
      <c r="AN42" s="3" t="s">
        <v>126</v>
      </c>
      <c r="AO42" s="3" t="s">
        <v>126</v>
      </c>
      <c r="AP42" s="3" t="s">
        <v>126</v>
      </c>
      <c r="AQ42" s="3" t="s">
        <v>126</v>
      </c>
      <c r="AR42" s="3" t="s">
        <v>126</v>
      </c>
      <c r="AS42" s="3" t="s">
        <v>126</v>
      </c>
      <c r="AT42" s="3" t="s">
        <v>126</v>
      </c>
      <c r="AU42" s="3" t="s">
        <v>126</v>
      </c>
      <c r="AV42" s="16" t="str">
        <f t="shared" si="1"/>
        <v>X</v>
      </c>
      <c r="AW42" s="17"/>
      <c r="AX42" s="11" t="s">
        <v>230</v>
      </c>
      <c r="AY42" s="3" t="s">
        <v>126</v>
      </c>
      <c r="AZ42" s="3" t="s">
        <v>126</v>
      </c>
      <c r="BA42" s="3" t="s">
        <v>126</v>
      </c>
      <c r="BB42" s="3" t="s">
        <v>126</v>
      </c>
      <c r="BC42" s="3" t="s">
        <v>126</v>
      </c>
      <c r="BD42" s="3" t="s">
        <v>126</v>
      </c>
      <c r="BE42" s="3" t="s">
        <v>126</v>
      </c>
      <c r="BF42" s="3" t="s">
        <v>126</v>
      </c>
      <c r="BG42" s="3" t="s">
        <v>126</v>
      </c>
      <c r="BH42" s="3" t="s">
        <v>126</v>
      </c>
      <c r="BI42" s="3" t="s">
        <v>126</v>
      </c>
      <c r="BJ42" s="3" t="s">
        <v>126</v>
      </c>
      <c r="BK42" s="3" t="s">
        <v>126</v>
      </c>
      <c r="BL42" s="3" t="s">
        <v>126</v>
      </c>
      <c r="BM42" s="3" t="s">
        <v>126</v>
      </c>
      <c r="BN42" s="3" t="s">
        <v>126</v>
      </c>
      <c r="BO42" s="3" t="s">
        <v>126</v>
      </c>
      <c r="BP42" s="3" t="s">
        <v>126</v>
      </c>
      <c r="BQ42" s="3">
        <v>0.1</v>
      </c>
      <c r="BR42" s="3">
        <v>0.1</v>
      </c>
      <c r="BS42" s="3">
        <v>0.1</v>
      </c>
      <c r="BT42" s="16">
        <f t="shared" si="2"/>
        <v>0.7</v>
      </c>
      <c r="BU42" s="17">
        <f t="shared" si="3"/>
        <v>142.857142857143</v>
      </c>
      <c r="BV42" s="11" t="s">
        <v>230</v>
      </c>
      <c r="BW42" s="3">
        <v>0</v>
      </c>
      <c r="BX42" s="3">
        <v>0</v>
      </c>
      <c r="BY42" s="3">
        <v>0</v>
      </c>
      <c r="BZ42" s="3">
        <v>0</v>
      </c>
      <c r="CA42" s="3">
        <v>0</v>
      </c>
      <c r="CB42" s="3">
        <v>0</v>
      </c>
      <c r="CC42" s="3">
        <v>0</v>
      </c>
      <c r="CD42" s="3">
        <v>0</v>
      </c>
      <c r="CE42" s="3">
        <v>0</v>
      </c>
      <c r="CF42" s="3">
        <v>0</v>
      </c>
      <c r="CG42" s="3">
        <v>0</v>
      </c>
      <c r="CH42" s="3">
        <v>0</v>
      </c>
      <c r="CI42" s="3">
        <v>0</v>
      </c>
      <c r="CJ42" s="3">
        <v>0</v>
      </c>
      <c r="CK42" s="3">
        <v>0</v>
      </c>
      <c r="CL42" s="3" t="s">
        <v>126</v>
      </c>
      <c r="CM42" s="3" t="s">
        <v>126</v>
      </c>
      <c r="CN42" s="3" t="s">
        <v>126</v>
      </c>
      <c r="CO42" s="3">
        <v>0</v>
      </c>
      <c r="CP42" s="3">
        <v>0</v>
      </c>
      <c r="CQ42" s="3">
        <v>0</v>
      </c>
      <c r="CR42" s="16">
        <f t="shared" si="4"/>
        <v>0</v>
      </c>
      <c r="CS42" s="17"/>
      <c r="CT42" s="11" t="s">
        <v>230</v>
      </c>
      <c r="CU42" s="3">
        <v>0</v>
      </c>
      <c r="CV42" s="3">
        <v>0</v>
      </c>
      <c r="CW42" s="3" t="s">
        <v>126</v>
      </c>
      <c r="CX42" s="3" t="s">
        <v>126</v>
      </c>
      <c r="CY42" s="3">
        <v>0</v>
      </c>
      <c r="CZ42" s="3">
        <v>0</v>
      </c>
      <c r="DA42" s="3">
        <v>0</v>
      </c>
      <c r="DB42" s="3">
        <v>0</v>
      </c>
      <c r="DC42" s="3" t="s">
        <v>126</v>
      </c>
      <c r="DD42" s="3" t="s">
        <v>126</v>
      </c>
      <c r="DE42" s="3" t="s">
        <v>126</v>
      </c>
      <c r="DF42" s="3" t="s">
        <v>126</v>
      </c>
      <c r="DG42" s="3" t="s">
        <v>126</v>
      </c>
      <c r="DH42" s="3" t="s">
        <v>126</v>
      </c>
      <c r="DI42" s="3" t="s">
        <v>126</v>
      </c>
      <c r="DJ42" s="3" t="s">
        <v>126</v>
      </c>
      <c r="DK42" s="3" t="s">
        <v>126</v>
      </c>
      <c r="DL42" s="3" t="s">
        <v>126</v>
      </c>
      <c r="DM42" s="3" t="s">
        <v>126</v>
      </c>
      <c r="DN42" s="3" t="s">
        <v>126</v>
      </c>
      <c r="DO42" s="3" t="s">
        <v>126</v>
      </c>
      <c r="DP42" s="16" t="str">
        <f t="shared" si="5"/>
        <v>X</v>
      </c>
      <c r="DQ42" s="17"/>
      <c r="DR42" s="11" t="s">
        <v>230</v>
      </c>
      <c r="DS42" s="3" t="s">
        <v>126</v>
      </c>
      <c r="DT42" s="3" t="s">
        <v>126</v>
      </c>
      <c r="DU42" s="3" t="s">
        <v>126</v>
      </c>
      <c r="DV42" s="3" t="s">
        <v>126</v>
      </c>
      <c r="DW42" s="3">
        <v>0</v>
      </c>
      <c r="DX42" s="3">
        <v>0</v>
      </c>
      <c r="DY42" s="3" t="s">
        <v>126</v>
      </c>
      <c r="DZ42" s="3" t="s">
        <v>126</v>
      </c>
      <c r="EA42" s="3" t="s">
        <v>126</v>
      </c>
      <c r="EB42" s="3" t="s">
        <v>126</v>
      </c>
      <c r="EC42" s="3" t="s">
        <v>126</v>
      </c>
      <c r="ED42" s="3" t="s">
        <v>126</v>
      </c>
      <c r="EE42" s="3" t="s">
        <v>126</v>
      </c>
      <c r="EF42" s="3" t="s">
        <v>126</v>
      </c>
      <c r="EG42" s="3">
        <v>0</v>
      </c>
      <c r="EH42" s="3">
        <v>0</v>
      </c>
      <c r="EI42" s="3" t="s">
        <v>126</v>
      </c>
      <c r="EJ42" s="3">
        <v>0</v>
      </c>
      <c r="EK42" s="3">
        <v>0</v>
      </c>
      <c r="EL42" s="3">
        <v>0</v>
      </c>
      <c r="EM42" s="3">
        <v>0</v>
      </c>
      <c r="EN42" s="16">
        <f t="shared" si="6"/>
        <v>0.1</v>
      </c>
      <c r="EO42" s="17"/>
      <c r="EP42" s="11" t="s">
        <v>230</v>
      </c>
      <c r="EQ42" s="3">
        <v>0</v>
      </c>
      <c r="ER42" s="3">
        <v>0</v>
      </c>
      <c r="ES42" s="3">
        <v>0</v>
      </c>
      <c r="ET42" s="3">
        <v>0</v>
      </c>
      <c r="EU42" s="3">
        <v>0</v>
      </c>
      <c r="EV42" s="3">
        <v>0</v>
      </c>
      <c r="EW42" s="3" t="s">
        <v>126</v>
      </c>
      <c r="EX42" s="3" t="s">
        <v>126</v>
      </c>
      <c r="EY42" s="3" t="s">
        <v>126</v>
      </c>
      <c r="EZ42" s="3">
        <v>0</v>
      </c>
      <c r="FA42" s="3">
        <v>0</v>
      </c>
      <c r="FB42" s="3">
        <v>0</v>
      </c>
      <c r="FC42" s="3">
        <v>0</v>
      </c>
      <c r="FD42" s="3">
        <v>0</v>
      </c>
      <c r="FE42" s="3" t="s">
        <v>126</v>
      </c>
      <c r="FF42" s="3" t="s">
        <v>126</v>
      </c>
      <c r="FG42" s="3" t="s">
        <v>126</v>
      </c>
      <c r="FH42" s="3" t="s">
        <v>126</v>
      </c>
      <c r="FI42" s="3">
        <v>0</v>
      </c>
      <c r="FJ42" s="3">
        <v>0</v>
      </c>
      <c r="FK42" s="3">
        <v>0</v>
      </c>
      <c r="FL42" s="16">
        <f t="shared" si="7"/>
        <v>0</v>
      </c>
      <c r="FM42" s="17"/>
      <c r="FN42">
        <f t="shared" si="8"/>
        <v>142.857142857143</v>
      </c>
    </row>
    <row r="43" ht="14.5" spans="1:169">
      <c r="A43" s="1"/>
      <c r="B43" s="11" t="s">
        <v>231</v>
      </c>
      <c r="C43" s="3" t="s">
        <v>126</v>
      </c>
      <c r="D43" s="3">
        <v>0</v>
      </c>
      <c r="E43" s="3">
        <v>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16">
        <f t="shared" si="0"/>
        <v>0</v>
      </c>
      <c r="Y43" s="17"/>
      <c r="Z43" s="11" t="s">
        <v>231</v>
      </c>
      <c r="AA43" s="3">
        <v>0</v>
      </c>
      <c r="AB43" s="3">
        <v>0</v>
      </c>
      <c r="AC43" s="3">
        <v>0</v>
      </c>
      <c r="AD43" s="3">
        <v>0</v>
      </c>
      <c r="AE43" s="3" t="s">
        <v>126</v>
      </c>
      <c r="AF43" s="3" t="s">
        <v>126</v>
      </c>
      <c r="AG43" s="3" t="s">
        <v>126</v>
      </c>
      <c r="AH43" s="3" t="s">
        <v>126</v>
      </c>
      <c r="AI43" s="3" t="s">
        <v>126</v>
      </c>
      <c r="AJ43" s="3" t="s">
        <v>126</v>
      </c>
      <c r="AK43" s="3">
        <v>0</v>
      </c>
      <c r="AL43" s="3">
        <v>0</v>
      </c>
      <c r="AM43" s="3">
        <v>0</v>
      </c>
      <c r="AN43" s="3">
        <v>0</v>
      </c>
      <c r="AO43" s="3">
        <v>0</v>
      </c>
      <c r="AP43" s="3">
        <v>0</v>
      </c>
      <c r="AQ43" s="3">
        <v>0</v>
      </c>
      <c r="AR43" s="3">
        <v>0</v>
      </c>
      <c r="AS43" s="3">
        <v>0</v>
      </c>
      <c r="AT43" s="3">
        <v>0</v>
      </c>
      <c r="AU43" s="3">
        <v>0</v>
      </c>
      <c r="AV43" s="16">
        <f t="shared" si="1"/>
        <v>0</v>
      </c>
      <c r="AW43" s="17"/>
      <c r="AX43" s="11" t="s">
        <v>231</v>
      </c>
      <c r="AY43" s="3" t="s">
        <v>126</v>
      </c>
      <c r="AZ43" s="3" t="s">
        <v>126</v>
      </c>
      <c r="BA43" s="3" t="s">
        <v>126</v>
      </c>
      <c r="BB43" s="3" t="s">
        <v>126</v>
      </c>
      <c r="BC43" s="3" t="s">
        <v>126</v>
      </c>
      <c r="BD43" s="3" t="s">
        <v>126</v>
      </c>
      <c r="BE43" s="3" t="s">
        <v>126</v>
      </c>
      <c r="BF43" s="3" t="s">
        <v>126</v>
      </c>
      <c r="BG43" s="3" t="s">
        <v>126</v>
      </c>
      <c r="BH43" s="3" t="s">
        <v>126</v>
      </c>
      <c r="BI43" s="3" t="s">
        <v>126</v>
      </c>
      <c r="BJ43" s="3" t="s">
        <v>126</v>
      </c>
      <c r="BK43" s="3" t="s">
        <v>126</v>
      </c>
      <c r="BL43" s="3" t="s">
        <v>126</v>
      </c>
      <c r="BM43" s="3" t="s">
        <v>126</v>
      </c>
      <c r="BN43" s="3" t="s">
        <v>126</v>
      </c>
      <c r="BO43" s="3" t="s">
        <v>126</v>
      </c>
      <c r="BP43" s="3" t="s">
        <v>126</v>
      </c>
      <c r="BQ43" s="3" t="s">
        <v>126</v>
      </c>
      <c r="BR43" s="3">
        <v>0</v>
      </c>
      <c r="BS43" s="3">
        <v>0</v>
      </c>
      <c r="BT43" s="16">
        <f t="shared" si="2"/>
        <v>0</v>
      </c>
      <c r="BU43" s="17"/>
      <c r="BV43" s="11" t="s">
        <v>231</v>
      </c>
      <c r="BW43" s="3">
        <v>0</v>
      </c>
      <c r="BX43" s="3">
        <v>0</v>
      </c>
      <c r="BY43" s="3">
        <v>0</v>
      </c>
      <c r="BZ43" s="3">
        <v>0</v>
      </c>
      <c r="CA43" s="3">
        <v>0</v>
      </c>
      <c r="CB43" s="3">
        <v>0</v>
      </c>
      <c r="CC43" s="3">
        <v>0</v>
      </c>
      <c r="CD43" s="3">
        <v>0</v>
      </c>
      <c r="CE43" s="3">
        <v>0</v>
      </c>
      <c r="CF43" s="3">
        <v>0</v>
      </c>
      <c r="CG43" s="3">
        <v>0</v>
      </c>
      <c r="CH43" s="3">
        <v>0</v>
      </c>
      <c r="CI43" s="3">
        <v>0</v>
      </c>
      <c r="CJ43" s="3">
        <v>0</v>
      </c>
      <c r="CK43" s="3">
        <v>0</v>
      </c>
      <c r="CL43" s="3">
        <v>0</v>
      </c>
      <c r="CM43" s="3">
        <v>0</v>
      </c>
      <c r="CN43" s="3">
        <v>0</v>
      </c>
      <c r="CO43" s="3">
        <v>0</v>
      </c>
      <c r="CP43" s="3">
        <v>0</v>
      </c>
      <c r="CQ43" s="3">
        <v>0</v>
      </c>
      <c r="CR43" s="16">
        <f t="shared" si="4"/>
        <v>0</v>
      </c>
      <c r="CS43" s="17"/>
      <c r="CT43" s="11" t="s">
        <v>231</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P43" s="16">
        <f t="shared" si="5"/>
        <v>0</v>
      </c>
      <c r="DQ43" s="17"/>
      <c r="DR43" s="11" t="s">
        <v>231</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6"/>
        <v>0</v>
      </c>
      <c r="EO43" s="17"/>
      <c r="EP43" s="11" t="s">
        <v>231</v>
      </c>
      <c r="EQ43" s="3">
        <v>0</v>
      </c>
      <c r="ER43" s="3">
        <v>0</v>
      </c>
      <c r="ES43" s="3">
        <v>0</v>
      </c>
      <c r="ET43" s="3">
        <v>0</v>
      </c>
      <c r="EU43" s="3">
        <v>0</v>
      </c>
      <c r="EV43" s="3">
        <v>0</v>
      </c>
      <c r="EW43" s="3">
        <v>0</v>
      </c>
      <c r="EX43" s="3">
        <v>0</v>
      </c>
      <c r="EY43" s="3">
        <v>0</v>
      </c>
      <c r="EZ43" s="3">
        <v>0</v>
      </c>
      <c r="FA43" s="3">
        <v>0</v>
      </c>
      <c r="FB43" s="3">
        <v>0</v>
      </c>
      <c r="FC43" s="3">
        <v>0</v>
      </c>
      <c r="FD43" s="3">
        <v>0</v>
      </c>
      <c r="FE43" s="3" t="s">
        <v>126</v>
      </c>
      <c r="FF43" s="3">
        <v>0</v>
      </c>
      <c r="FG43" s="3">
        <v>0</v>
      </c>
      <c r="FH43" s="3">
        <v>0</v>
      </c>
      <c r="FI43" s="3">
        <v>0</v>
      </c>
      <c r="FJ43" s="3">
        <v>0</v>
      </c>
      <c r="FK43" s="3">
        <v>0</v>
      </c>
      <c r="FL43" s="16">
        <f t="shared" si="7"/>
        <v>0</v>
      </c>
      <c r="FM43" s="17"/>
    </row>
    <row r="44" ht="14.5" spans="1:169">
      <c r="A44" s="1"/>
      <c r="B44" s="11" t="s">
        <v>232</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232</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16">
        <f t="shared" si="1"/>
        <v>0</v>
      </c>
      <c r="AW44" s="17"/>
      <c r="AX44" s="11" t="s">
        <v>232</v>
      </c>
      <c r="AY44" s="3">
        <v>0</v>
      </c>
      <c r="AZ44" s="3">
        <v>0</v>
      </c>
      <c r="BA44" s="3">
        <v>0</v>
      </c>
      <c r="BB44" s="3">
        <v>0</v>
      </c>
      <c r="BC44" s="3">
        <v>0</v>
      </c>
      <c r="BD44" s="3">
        <v>0</v>
      </c>
      <c r="BE44" s="3">
        <v>0</v>
      </c>
      <c r="BF44" s="3">
        <v>0</v>
      </c>
      <c r="BG44" s="3">
        <v>0</v>
      </c>
      <c r="BH44" s="3">
        <v>0</v>
      </c>
      <c r="BI44" s="3" t="s">
        <v>126</v>
      </c>
      <c r="BJ44" s="3" t="s">
        <v>126</v>
      </c>
      <c r="BK44" s="3" t="s">
        <v>126</v>
      </c>
      <c r="BL44" s="3" t="s">
        <v>126</v>
      </c>
      <c r="BM44" s="3" t="s">
        <v>126</v>
      </c>
      <c r="BN44" s="3" t="s">
        <v>126</v>
      </c>
      <c r="BO44" s="3" t="s">
        <v>126</v>
      </c>
      <c r="BP44" s="3" t="s">
        <v>126</v>
      </c>
      <c r="BQ44" s="3" t="s">
        <v>126</v>
      </c>
      <c r="BR44" s="3">
        <v>0</v>
      </c>
      <c r="BS44" s="3">
        <v>0</v>
      </c>
      <c r="BT44" s="16">
        <f t="shared" si="2"/>
        <v>0.1</v>
      </c>
      <c r="BU44" s="17"/>
      <c r="BV44" s="11" t="s">
        <v>232</v>
      </c>
      <c r="BW44" s="3">
        <v>0</v>
      </c>
      <c r="BX44" s="3">
        <v>0</v>
      </c>
      <c r="BY44" s="3">
        <v>0</v>
      </c>
      <c r="BZ44" s="3">
        <v>0</v>
      </c>
      <c r="CA44" s="3">
        <v>0</v>
      </c>
      <c r="CB44" s="3">
        <v>0</v>
      </c>
      <c r="CC44" s="3">
        <v>0</v>
      </c>
      <c r="CD44" s="3">
        <v>0</v>
      </c>
      <c r="CE44" s="3">
        <v>0</v>
      </c>
      <c r="CF44" s="3">
        <v>0</v>
      </c>
      <c r="CG44" s="3">
        <v>0</v>
      </c>
      <c r="CH44" s="3">
        <v>0</v>
      </c>
      <c r="CI44" s="3">
        <v>0</v>
      </c>
      <c r="CJ44" s="3">
        <v>0</v>
      </c>
      <c r="CK44" s="3" t="s">
        <v>126</v>
      </c>
      <c r="CL44" s="3" t="s">
        <v>126</v>
      </c>
      <c r="CM44" s="3" t="s">
        <v>126</v>
      </c>
      <c r="CN44" s="3" t="s">
        <v>126</v>
      </c>
      <c r="CO44" s="3">
        <v>0</v>
      </c>
      <c r="CP44" s="3">
        <v>0</v>
      </c>
      <c r="CQ44" s="3">
        <v>0</v>
      </c>
      <c r="CR44" s="16">
        <f t="shared" si="4"/>
        <v>0</v>
      </c>
      <c r="CS44" s="17"/>
      <c r="CT44" s="11" t="s">
        <v>232</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5"/>
        <v>0</v>
      </c>
      <c r="DQ44" s="17"/>
      <c r="DR44" s="11" t="s">
        <v>232</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6"/>
        <v>0</v>
      </c>
      <c r="EO44" s="17"/>
      <c r="EP44" s="11" t="s">
        <v>232</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c r="FL44" s="16">
        <f t="shared" si="7"/>
        <v>0</v>
      </c>
      <c r="FM44" s="17"/>
    </row>
    <row r="45" ht="14.5" spans="1:169">
      <c r="A45" s="1"/>
      <c r="B45" s="11" t="s">
        <v>233</v>
      </c>
      <c r="C45" s="3">
        <v>0</v>
      </c>
      <c r="D45" s="3">
        <v>0</v>
      </c>
      <c r="E45" s="3">
        <v>0</v>
      </c>
      <c r="F45" s="3">
        <v>0</v>
      </c>
      <c r="G45" s="3">
        <v>0</v>
      </c>
      <c r="H45" s="3">
        <v>0</v>
      </c>
      <c r="I45" s="3">
        <v>0</v>
      </c>
      <c r="J45" s="3">
        <v>0</v>
      </c>
      <c r="K45" s="3">
        <v>0</v>
      </c>
      <c r="L45" s="3" t="s">
        <v>126</v>
      </c>
      <c r="M45" s="3">
        <v>0</v>
      </c>
      <c r="N45" s="3">
        <v>0</v>
      </c>
      <c r="O45" s="3">
        <v>0</v>
      </c>
      <c r="P45" s="3">
        <v>0</v>
      </c>
      <c r="Q45" s="3">
        <v>0</v>
      </c>
      <c r="R45" s="3">
        <v>0</v>
      </c>
      <c r="S45" s="3">
        <v>0</v>
      </c>
      <c r="T45" s="3">
        <v>0</v>
      </c>
      <c r="U45" s="3">
        <v>0</v>
      </c>
      <c r="V45" s="3">
        <v>0</v>
      </c>
      <c r="W45" s="3">
        <v>0</v>
      </c>
      <c r="X45" s="16">
        <f t="shared" si="0"/>
        <v>0</v>
      </c>
      <c r="Y45" s="17"/>
      <c r="Z45" s="11" t="s">
        <v>233</v>
      </c>
      <c r="AA45" s="3">
        <v>0</v>
      </c>
      <c r="AB45" s="3">
        <v>0</v>
      </c>
      <c r="AC45" s="3">
        <v>0</v>
      </c>
      <c r="AD45" s="3">
        <v>0</v>
      </c>
      <c r="AE45" s="3">
        <v>0</v>
      </c>
      <c r="AF45" s="3">
        <v>0</v>
      </c>
      <c r="AG45" s="3" t="s">
        <v>126</v>
      </c>
      <c r="AH45" s="3" t="s">
        <v>126</v>
      </c>
      <c r="AI45" s="3" t="s">
        <v>126</v>
      </c>
      <c r="AJ45" s="3">
        <v>0</v>
      </c>
      <c r="AK45" s="3">
        <v>0</v>
      </c>
      <c r="AL45" s="3">
        <v>0</v>
      </c>
      <c r="AM45" s="3">
        <v>0</v>
      </c>
      <c r="AN45" s="3">
        <v>0</v>
      </c>
      <c r="AO45" s="3">
        <v>0</v>
      </c>
      <c r="AP45" s="3">
        <v>0</v>
      </c>
      <c r="AQ45" s="3" t="s">
        <v>126</v>
      </c>
      <c r="AR45" s="3" t="s">
        <v>126</v>
      </c>
      <c r="AS45" s="3">
        <v>0</v>
      </c>
      <c r="AT45" s="3">
        <v>0</v>
      </c>
      <c r="AU45" s="3">
        <v>0</v>
      </c>
      <c r="AV45" s="16">
        <f t="shared" si="1"/>
        <v>0.2</v>
      </c>
      <c r="AW45" s="17"/>
      <c r="AX45" s="11" t="s">
        <v>233</v>
      </c>
      <c r="AY45" s="3">
        <v>0</v>
      </c>
      <c r="AZ45" s="3">
        <v>0</v>
      </c>
      <c r="BA45" s="3">
        <v>0</v>
      </c>
      <c r="BB45" s="3">
        <v>0</v>
      </c>
      <c r="BC45" s="3">
        <v>0</v>
      </c>
      <c r="BD45" s="3">
        <v>0</v>
      </c>
      <c r="BE45" s="3">
        <v>0</v>
      </c>
      <c r="BF45" s="3">
        <v>0</v>
      </c>
      <c r="BG45" s="3">
        <v>0</v>
      </c>
      <c r="BH45" s="3" t="s">
        <v>126</v>
      </c>
      <c r="BI45" s="3">
        <v>0</v>
      </c>
      <c r="BJ45" s="3">
        <v>0</v>
      </c>
      <c r="BK45" s="3">
        <v>0</v>
      </c>
      <c r="BL45" s="3">
        <v>0</v>
      </c>
      <c r="BM45" s="3" t="s">
        <v>126</v>
      </c>
      <c r="BN45" s="3">
        <v>0</v>
      </c>
      <c r="BO45" s="3">
        <v>0</v>
      </c>
      <c r="BP45" s="3">
        <v>0</v>
      </c>
      <c r="BQ45" s="3">
        <v>0</v>
      </c>
      <c r="BR45" s="3">
        <v>0</v>
      </c>
      <c r="BS45" s="3">
        <v>0</v>
      </c>
      <c r="BT45" s="16">
        <f t="shared" si="2"/>
        <v>0.1</v>
      </c>
      <c r="BU45" s="17"/>
      <c r="BV45" s="11" t="s">
        <v>233</v>
      </c>
      <c r="BW45" s="3">
        <v>0</v>
      </c>
      <c r="BX45" s="3">
        <v>0</v>
      </c>
      <c r="BY45" s="3">
        <v>0</v>
      </c>
      <c r="BZ45" s="3">
        <v>0</v>
      </c>
      <c r="CA45" s="3">
        <v>0</v>
      </c>
      <c r="CB45" s="3">
        <v>0</v>
      </c>
      <c r="CC45" s="3" t="s">
        <v>126</v>
      </c>
      <c r="CD45" s="3" t="s">
        <v>126</v>
      </c>
      <c r="CE45" s="3" t="s">
        <v>126</v>
      </c>
      <c r="CF45" s="3" t="s">
        <v>126</v>
      </c>
      <c r="CG45" s="3">
        <v>0</v>
      </c>
      <c r="CH45" s="3">
        <v>0</v>
      </c>
      <c r="CI45" s="3" t="s">
        <v>126</v>
      </c>
      <c r="CJ45" s="3">
        <v>0</v>
      </c>
      <c r="CK45" s="3">
        <v>0</v>
      </c>
      <c r="CL45" s="3">
        <v>0</v>
      </c>
      <c r="CM45" s="3">
        <v>0</v>
      </c>
      <c r="CN45" s="3">
        <v>0</v>
      </c>
      <c r="CO45" s="3">
        <v>0</v>
      </c>
      <c r="CP45" s="3">
        <v>0</v>
      </c>
      <c r="CQ45" s="3">
        <v>0</v>
      </c>
      <c r="CR45" s="16">
        <f t="shared" si="4"/>
        <v>0</v>
      </c>
      <c r="CS45" s="17"/>
      <c r="CT45" s="11" t="s">
        <v>233</v>
      </c>
      <c r="CU45" s="3">
        <v>0</v>
      </c>
      <c r="CV45" s="3">
        <v>0</v>
      </c>
      <c r="CW45" s="3">
        <v>0</v>
      </c>
      <c r="CX45" s="3">
        <v>0</v>
      </c>
      <c r="CY45" s="3">
        <v>0</v>
      </c>
      <c r="CZ45" s="3">
        <v>0</v>
      </c>
      <c r="DA45" s="3">
        <v>0</v>
      </c>
      <c r="DB45" s="3">
        <v>0</v>
      </c>
      <c r="DC45" s="3">
        <v>0</v>
      </c>
      <c r="DD45" s="3">
        <v>0</v>
      </c>
      <c r="DE45" s="3" t="s">
        <v>126</v>
      </c>
      <c r="DF45" s="3" t="s">
        <v>126</v>
      </c>
      <c r="DG45" s="3" t="s">
        <v>126</v>
      </c>
      <c r="DH45" s="3" t="s">
        <v>126</v>
      </c>
      <c r="DI45" s="3" t="s">
        <v>126</v>
      </c>
      <c r="DJ45" s="3" t="s">
        <v>126</v>
      </c>
      <c r="DK45" s="3" t="s">
        <v>126</v>
      </c>
      <c r="DL45" s="3" t="s">
        <v>126</v>
      </c>
      <c r="DM45" s="3" t="s">
        <v>126</v>
      </c>
      <c r="DN45" s="3">
        <v>0</v>
      </c>
      <c r="DO45" s="3">
        <v>0</v>
      </c>
      <c r="DP45" s="16">
        <f t="shared" si="5"/>
        <v>0</v>
      </c>
      <c r="DQ45" s="17"/>
      <c r="DR45" s="11" t="s">
        <v>233</v>
      </c>
      <c r="DS45" s="3">
        <v>0</v>
      </c>
      <c r="DT45" s="3">
        <v>0</v>
      </c>
      <c r="DU45" s="3">
        <v>0</v>
      </c>
      <c r="DV45" s="3">
        <v>0</v>
      </c>
      <c r="DW45" s="3">
        <v>0</v>
      </c>
      <c r="DX45" s="3">
        <v>0</v>
      </c>
      <c r="DY45" s="3">
        <v>0</v>
      </c>
      <c r="DZ45" s="3">
        <v>0</v>
      </c>
      <c r="EA45" s="3">
        <v>0</v>
      </c>
      <c r="EB45" s="3">
        <v>0</v>
      </c>
      <c r="EC45" s="3">
        <v>0</v>
      </c>
      <c r="ED45" s="3">
        <v>0</v>
      </c>
      <c r="EE45" s="3">
        <v>0</v>
      </c>
      <c r="EF45" s="3">
        <v>0</v>
      </c>
      <c r="EG45" s="3">
        <v>0</v>
      </c>
      <c r="EH45" s="3">
        <v>0</v>
      </c>
      <c r="EI45" s="3">
        <v>0</v>
      </c>
      <c r="EJ45" s="3">
        <v>0</v>
      </c>
      <c r="EK45" s="3" t="s">
        <v>126</v>
      </c>
      <c r="EL45" s="3">
        <v>0</v>
      </c>
      <c r="EM45" s="3">
        <v>0</v>
      </c>
      <c r="EN45" s="16">
        <f t="shared" si="6"/>
        <v>0</v>
      </c>
      <c r="EO45" s="17"/>
      <c r="EP45" s="11" t="s">
        <v>233</v>
      </c>
      <c r="EQ45" s="3">
        <v>0</v>
      </c>
      <c r="ER45" s="3">
        <v>0</v>
      </c>
      <c r="ES45" s="3">
        <v>0</v>
      </c>
      <c r="ET45" s="3">
        <v>0</v>
      </c>
      <c r="EU45" s="3">
        <v>0</v>
      </c>
      <c r="EV45" s="3">
        <v>0</v>
      </c>
      <c r="EW45" s="3">
        <v>0</v>
      </c>
      <c r="EX45" s="3">
        <v>0</v>
      </c>
      <c r="EY45" s="3">
        <v>0</v>
      </c>
      <c r="EZ45" s="3">
        <v>0</v>
      </c>
      <c r="FA45" s="3">
        <v>0</v>
      </c>
      <c r="FB45" s="3">
        <v>0</v>
      </c>
      <c r="FC45" s="3">
        <v>0</v>
      </c>
      <c r="FD45" s="3">
        <v>0</v>
      </c>
      <c r="FE45" s="3">
        <v>0</v>
      </c>
      <c r="FF45" s="3" t="s">
        <v>126</v>
      </c>
      <c r="FG45" s="3">
        <v>0</v>
      </c>
      <c r="FH45" s="3">
        <v>0</v>
      </c>
      <c r="FI45" s="3">
        <v>0</v>
      </c>
      <c r="FJ45" s="3">
        <v>0</v>
      </c>
      <c r="FK45" s="3">
        <v>0</v>
      </c>
      <c r="FL45" s="16">
        <f t="shared" si="7"/>
        <v>0</v>
      </c>
      <c r="FM45" s="17"/>
    </row>
    <row r="46" ht="14.5" spans="1:170">
      <c r="A46" s="1"/>
      <c r="B46" s="11" t="s">
        <v>234</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234</v>
      </c>
      <c r="AA46" s="3" t="s">
        <v>126</v>
      </c>
      <c r="AB46" s="3" t="s">
        <v>126</v>
      </c>
      <c r="AC46" s="3" t="s">
        <v>126</v>
      </c>
      <c r="AD46" s="3" t="s">
        <v>126</v>
      </c>
      <c r="AE46" s="3" t="s">
        <v>126</v>
      </c>
      <c r="AF46" s="3" t="s">
        <v>126</v>
      </c>
      <c r="AG46" s="3" t="s">
        <v>126</v>
      </c>
      <c r="AH46" s="3" t="s">
        <v>126</v>
      </c>
      <c r="AI46" s="3" t="s">
        <v>126</v>
      </c>
      <c r="AJ46" s="3" t="s">
        <v>126</v>
      </c>
      <c r="AK46" s="3" t="s">
        <v>126</v>
      </c>
      <c r="AL46" s="3" t="s">
        <v>126</v>
      </c>
      <c r="AM46" s="3" t="s">
        <v>126</v>
      </c>
      <c r="AN46" s="3" t="s">
        <v>126</v>
      </c>
      <c r="AO46" s="3" t="s">
        <v>126</v>
      </c>
      <c r="AP46" s="3">
        <v>0</v>
      </c>
      <c r="AQ46" s="3">
        <v>0</v>
      </c>
      <c r="AR46" s="3">
        <v>0</v>
      </c>
      <c r="AS46" s="3">
        <v>0</v>
      </c>
      <c r="AT46" s="3">
        <v>0</v>
      </c>
      <c r="AU46" s="3">
        <v>0</v>
      </c>
      <c r="AV46" s="16">
        <f t="shared" si="1"/>
        <v>0</v>
      </c>
      <c r="AW46" s="17"/>
      <c r="AX46" s="11" t="s">
        <v>234</v>
      </c>
      <c r="AY46" s="3">
        <v>0</v>
      </c>
      <c r="AZ46" s="3">
        <v>0</v>
      </c>
      <c r="BA46" s="3">
        <v>0</v>
      </c>
      <c r="BB46" s="3">
        <v>0</v>
      </c>
      <c r="BC46" s="3">
        <v>0</v>
      </c>
      <c r="BD46" s="3">
        <v>0</v>
      </c>
      <c r="BE46" s="3">
        <v>0</v>
      </c>
      <c r="BF46" s="3">
        <v>0</v>
      </c>
      <c r="BG46" s="3">
        <v>0</v>
      </c>
      <c r="BH46" s="3" t="s">
        <v>126</v>
      </c>
      <c r="BI46" s="3" t="s">
        <v>126</v>
      </c>
      <c r="BJ46" s="3" t="s">
        <v>126</v>
      </c>
      <c r="BK46" s="3" t="s">
        <v>126</v>
      </c>
      <c r="BL46" s="3" t="s">
        <v>126</v>
      </c>
      <c r="BM46" s="3" t="s">
        <v>126</v>
      </c>
      <c r="BN46" s="3" t="s">
        <v>126</v>
      </c>
      <c r="BO46" s="3" t="s">
        <v>126</v>
      </c>
      <c r="BP46" s="3" t="s">
        <v>126</v>
      </c>
      <c r="BQ46" s="3" t="s">
        <v>126</v>
      </c>
      <c r="BR46" s="3">
        <v>1</v>
      </c>
      <c r="BS46" s="3">
        <v>0.7</v>
      </c>
      <c r="BT46" s="16">
        <f t="shared" si="2"/>
        <v>7.5</v>
      </c>
      <c r="BU46" s="17">
        <f t="shared" si="3"/>
        <v>93.3333333333333</v>
      </c>
      <c r="BV46" s="11" t="s">
        <v>234</v>
      </c>
      <c r="BW46" s="3">
        <v>0</v>
      </c>
      <c r="BX46" s="3">
        <v>0</v>
      </c>
      <c r="BY46" s="3">
        <v>0</v>
      </c>
      <c r="BZ46" s="3">
        <v>0</v>
      </c>
      <c r="CA46" s="3">
        <v>0</v>
      </c>
      <c r="CB46" s="3">
        <v>0</v>
      </c>
      <c r="CC46" s="3">
        <v>0</v>
      </c>
      <c r="CD46" s="3">
        <v>0</v>
      </c>
      <c r="CE46" s="3" t="s">
        <v>126</v>
      </c>
      <c r="CF46" s="3" t="s">
        <v>126</v>
      </c>
      <c r="CG46" s="3" t="s">
        <v>126</v>
      </c>
      <c r="CH46" s="3">
        <v>0</v>
      </c>
      <c r="CI46" s="3">
        <v>0</v>
      </c>
      <c r="CJ46" s="3">
        <v>0</v>
      </c>
      <c r="CK46" s="3">
        <v>0</v>
      </c>
      <c r="CL46" s="3">
        <v>0</v>
      </c>
      <c r="CM46" s="3">
        <v>0</v>
      </c>
      <c r="CN46" s="3">
        <v>0</v>
      </c>
      <c r="CO46" s="3">
        <v>0</v>
      </c>
      <c r="CP46" s="3">
        <v>0</v>
      </c>
      <c r="CQ46" s="3">
        <v>0</v>
      </c>
      <c r="CR46" s="16">
        <f t="shared" si="4"/>
        <v>0</v>
      </c>
      <c r="CS46" s="17"/>
      <c r="CT46" s="11" t="s">
        <v>234</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5"/>
        <v>0</v>
      </c>
      <c r="DQ46" s="17"/>
      <c r="DR46" s="11" t="s">
        <v>234</v>
      </c>
      <c r="DS46" s="3">
        <v>0</v>
      </c>
      <c r="DT46" s="3">
        <v>0</v>
      </c>
      <c r="DU46" s="3">
        <v>0</v>
      </c>
      <c r="DV46" s="3">
        <v>0</v>
      </c>
      <c r="DW46" s="3">
        <v>0</v>
      </c>
      <c r="DX46" s="3">
        <v>0</v>
      </c>
      <c r="DY46" s="3" t="s">
        <v>126</v>
      </c>
      <c r="DZ46" s="3" t="s">
        <v>126</v>
      </c>
      <c r="EA46" s="3" t="s">
        <v>126</v>
      </c>
      <c r="EB46" s="3">
        <v>0</v>
      </c>
      <c r="EC46" s="3">
        <v>0</v>
      </c>
      <c r="ED46" s="3">
        <v>0</v>
      </c>
      <c r="EE46" s="3">
        <v>0</v>
      </c>
      <c r="EF46" s="3">
        <v>0</v>
      </c>
      <c r="EG46" s="3">
        <v>0</v>
      </c>
      <c r="EH46" s="3">
        <v>0</v>
      </c>
      <c r="EI46" s="3">
        <v>0</v>
      </c>
      <c r="EJ46" s="3">
        <v>0</v>
      </c>
      <c r="EK46" s="3">
        <v>0</v>
      </c>
      <c r="EL46" s="3">
        <v>0</v>
      </c>
      <c r="EM46" s="3">
        <v>0</v>
      </c>
      <c r="EN46" s="16">
        <f t="shared" si="6"/>
        <v>0.2</v>
      </c>
      <c r="EO46" s="17"/>
      <c r="EP46" s="11" t="s">
        <v>234</v>
      </c>
      <c r="EQ46" s="3">
        <v>0</v>
      </c>
      <c r="ER46" s="3">
        <v>0</v>
      </c>
      <c r="ES46" s="3">
        <v>0</v>
      </c>
      <c r="ET46" s="3">
        <v>0</v>
      </c>
      <c r="EU46" s="3">
        <v>0</v>
      </c>
      <c r="EV46" s="3">
        <v>0</v>
      </c>
      <c r="EW46" s="3">
        <v>0</v>
      </c>
      <c r="EX46" s="3">
        <v>0</v>
      </c>
      <c r="EY46" s="3">
        <v>0</v>
      </c>
      <c r="EZ46" s="3">
        <v>0</v>
      </c>
      <c r="FA46" s="3">
        <v>0</v>
      </c>
      <c r="FB46" s="3">
        <v>0</v>
      </c>
      <c r="FC46" s="3">
        <v>0</v>
      </c>
      <c r="FD46" s="3">
        <v>0</v>
      </c>
      <c r="FE46" s="3">
        <v>0</v>
      </c>
      <c r="FF46" s="3">
        <v>0</v>
      </c>
      <c r="FG46" s="3">
        <v>0</v>
      </c>
      <c r="FH46" s="3">
        <v>0</v>
      </c>
      <c r="FI46" s="3">
        <v>0</v>
      </c>
      <c r="FJ46" s="3">
        <v>0</v>
      </c>
      <c r="FK46" s="3">
        <v>0</v>
      </c>
      <c r="FL46" s="16">
        <f t="shared" si="7"/>
        <v>0</v>
      </c>
      <c r="FM46" s="17"/>
      <c r="FN46">
        <f t="shared" ref="FN46:FN47" si="9">AVERAGE(Y46,AW46,BU46,CS46,DQ46,EO46,FM46)</f>
        <v>93.3333333333333</v>
      </c>
    </row>
    <row r="47" ht="14.5" spans="1:170">
      <c r="A47" s="1"/>
      <c r="B47" s="11" t="s">
        <v>235</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235</v>
      </c>
      <c r="AA47" s="3" t="s">
        <v>126</v>
      </c>
      <c r="AB47" s="3" t="s">
        <v>126</v>
      </c>
      <c r="AC47" s="3" t="s">
        <v>126</v>
      </c>
      <c r="AD47" s="3" t="s">
        <v>126</v>
      </c>
      <c r="AE47" s="3" t="s">
        <v>126</v>
      </c>
      <c r="AF47" s="3">
        <v>0</v>
      </c>
      <c r="AG47" s="3" t="s">
        <v>126</v>
      </c>
      <c r="AH47" s="3" t="s">
        <v>126</v>
      </c>
      <c r="AI47" s="3" t="s">
        <v>126</v>
      </c>
      <c r="AJ47" s="3" t="s">
        <v>126</v>
      </c>
      <c r="AK47" s="3" t="s">
        <v>126</v>
      </c>
      <c r="AL47" s="3" t="s">
        <v>126</v>
      </c>
      <c r="AM47" s="3" t="s">
        <v>126</v>
      </c>
      <c r="AN47" s="3" t="s">
        <v>126</v>
      </c>
      <c r="AO47" s="3" t="s">
        <v>126</v>
      </c>
      <c r="AP47" s="3" t="s">
        <v>126</v>
      </c>
      <c r="AQ47" s="3" t="s">
        <v>126</v>
      </c>
      <c r="AR47" s="3" t="s">
        <v>126</v>
      </c>
      <c r="AS47" s="3" t="s">
        <v>126</v>
      </c>
      <c r="AT47" s="3">
        <v>0</v>
      </c>
      <c r="AU47" s="3">
        <v>0</v>
      </c>
      <c r="AV47" s="16">
        <f t="shared" si="1"/>
        <v>0.1</v>
      </c>
      <c r="AW47" s="17"/>
      <c r="AX47" s="11" t="s">
        <v>235</v>
      </c>
      <c r="AY47" s="3" t="s">
        <v>126</v>
      </c>
      <c r="AZ47" s="3" t="s">
        <v>126</v>
      </c>
      <c r="BA47" s="3" t="s">
        <v>126</v>
      </c>
      <c r="BB47" s="3" t="s">
        <v>126</v>
      </c>
      <c r="BC47" s="3" t="s">
        <v>126</v>
      </c>
      <c r="BD47" s="3" t="s">
        <v>126</v>
      </c>
      <c r="BE47" s="3" t="s">
        <v>126</v>
      </c>
      <c r="BF47" s="3" t="s">
        <v>126</v>
      </c>
      <c r="BG47" s="3" t="s">
        <v>126</v>
      </c>
      <c r="BH47" s="3" t="s">
        <v>126</v>
      </c>
      <c r="BI47" s="3" t="s">
        <v>126</v>
      </c>
      <c r="BJ47" s="3">
        <v>10.6</v>
      </c>
      <c r="BK47" s="3" t="s">
        <v>126</v>
      </c>
      <c r="BL47" s="3" t="s">
        <v>126</v>
      </c>
      <c r="BM47" s="3" t="s">
        <v>126</v>
      </c>
      <c r="BN47" s="3">
        <v>8.7</v>
      </c>
      <c r="BO47" s="3">
        <v>9.4</v>
      </c>
      <c r="BP47" s="3" t="s">
        <v>126</v>
      </c>
      <c r="BQ47" s="3" t="s">
        <v>126</v>
      </c>
      <c r="BR47" s="3">
        <v>9.3</v>
      </c>
      <c r="BS47" s="3">
        <v>7.9</v>
      </c>
      <c r="BT47" s="16">
        <f t="shared" si="2"/>
        <v>85.3</v>
      </c>
      <c r="BU47" s="17">
        <f t="shared" si="3"/>
        <v>92.6143024618992</v>
      </c>
      <c r="BV47" s="11" t="s">
        <v>235</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4"/>
        <v>0</v>
      </c>
      <c r="CS47" s="17"/>
      <c r="CT47" s="11" t="s">
        <v>235</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5"/>
        <v>0</v>
      </c>
      <c r="DQ47" s="17"/>
      <c r="DR47" s="11" t="s">
        <v>235</v>
      </c>
      <c r="DS47" s="3">
        <v>0</v>
      </c>
      <c r="DT47" s="3">
        <v>0</v>
      </c>
      <c r="DU47" s="3">
        <v>0</v>
      </c>
      <c r="DV47" s="3">
        <v>0</v>
      </c>
      <c r="DW47" s="3">
        <v>0</v>
      </c>
      <c r="DX47" s="3">
        <v>0</v>
      </c>
      <c r="DY47" s="3">
        <v>0</v>
      </c>
      <c r="DZ47" s="3">
        <v>0</v>
      </c>
      <c r="EA47" s="3">
        <v>0</v>
      </c>
      <c r="EB47" s="3">
        <v>0</v>
      </c>
      <c r="EC47" s="3">
        <v>0</v>
      </c>
      <c r="ED47" s="3">
        <v>0</v>
      </c>
      <c r="EE47" s="3">
        <v>0</v>
      </c>
      <c r="EF47" s="3">
        <v>0</v>
      </c>
      <c r="EG47" s="3">
        <v>0</v>
      </c>
      <c r="EH47" s="3" t="s">
        <v>126</v>
      </c>
      <c r="EI47" s="3" t="s">
        <v>126</v>
      </c>
      <c r="EJ47" s="3" t="s">
        <v>126</v>
      </c>
      <c r="EK47" s="3">
        <v>0</v>
      </c>
      <c r="EL47" s="3">
        <v>0</v>
      </c>
      <c r="EM47" s="3">
        <v>0</v>
      </c>
      <c r="EN47" s="16">
        <f t="shared" si="6"/>
        <v>0</v>
      </c>
      <c r="EO47" s="17"/>
      <c r="EP47" s="11" t="s">
        <v>235</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7"/>
        <v>0</v>
      </c>
      <c r="FM47" s="17"/>
      <c r="FN47">
        <f t="shared" si="9"/>
        <v>92.6143024618992</v>
      </c>
    </row>
    <row r="48" ht="14.5" spans="1:169">
      <c r="A48" s="1"/>
      <c r="B48" s="11" t="s">
        <v>236</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236</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236</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236</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4"/>
        <v>0</v>
      </c>
      <c r="CS48" s="17"/>
      <c r="CT48" s="11" t="s">
        <v>236</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5"/>
        <v>0</v>
      </c>
      <c r="DQ48" s="17"/>
      <c r="DR48" s="11" t="s">
        <v>236</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6"/>
        <v>0</v>
      </c>
      <c r="EO48" s="17"/>
      <c r="EP48" s="11" t="s">
        <v>236</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7"/>
        <v>0</v>
      </c>
      <c r="FM48" s="17"/>
    </row>
    <row r="49" ht="14.5" spans="1:169">
      <c r="A49" s="1"/>
      <c r="B49" s="11" t="s">
        <v>237</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237</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237</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237</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4"/>
        <v>0</v>
      </c>
      <c r="CS49" s="17"/>
      <c r="CT49" s="11" t="s">
        <v>237</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5"/>
        <v>0</v>
      </c>
      <c r="DQ49" s="17"/>
      <c r="DR49" s="11" t="s">
        <v>237</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6"/>
        <v>0</v>
      </c>
      <c r="EO49" s="17"/>
      <c r="EP49" s="11" t="s">
        <v>237</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7"/>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242</v>
      </c>
      <c r="C51" s="5">
        <v>69.1</v>
      </c>
      <c r="D51" s="5">
        <v>0</v>
      </c>
      <c r="E51" s="5">
        <v>0</v>
      </c>
      <c r="F51" s="5">
        <v>0</v>
      </c>
      <c r="G51" s="5">
        <v>0</v>
      </c>
      <c r="H51" s="5">
        <v>0</v>
      </c>
      <c r="I51" s="5">
        <v>8.2</v>
      </c>
      <c r="J51" s="5">
        <v>4.8</v>
      </c>
      <c r="K51" s="5">
        <v>24</v>
      </c>
      <c r="L51" s="5">
        <v>59.1</v>
      </c>
      <c r="M51" s="5">
        <v>51.1</v>
      </c>
      <c r="N51" s="5">
        <v>55.5</v>
      </c>
      <c r="O51" s="5">
        <v>30.8</v>
      </c>
      <c r="P51" s="5">
        <v>23.5</v>
      </c>
      <c r="Q51" s="5">
        <v>0</v>
      </c>
      <c r="R51" s="5">
        <v>0</v>
      </c>
      <c r="S51" s="5">
        <v>0</v>
      </c>
      <c r="T51" s="5">
        <v>15.3</v>
      </c>
      <c r="U51" s="5">
        <v>21.9</v>
      </c>
      <c r="V51" s="5">
        <v>17.7</v>
      </c>
      <c r="W51" s="5">
        <v>15.3</v>
      </c>
      <c r="Y51" s="8"/>
      <c r="Z51" s="9" t="s">
        <v>242</v>
      </c>
      <c r="AA51" s="5">
        <v>33.7</v>
      </c>
      <c r="AB51" s="5">
        <v>21.5</v>
      </c>
      <c r="AC51" s="5">
        <v>23.7</v>
      </c>
      <c r="AD51" s="5">
        <v>27.7</v>
      </c>
      <c r="AE51" s="5">
        <v>27.3</v>
      </c>
      <c r="AF51" s="5">
        <v>29.1</v>
      </c>
      <c r="AG51" s="5">
        <v>30.4</v>
      </c>
      <c r="AH51" s="5">
        <v>37.2</v>
      </c>
      <c r="AI51" s="5">
        <v>36.4</v>
      </c>
      <c r="AJ51" s="5">
        <v>35.5</v>
      </c>
      <c r="AK51" s="5">
        <v>32.1</v>
      </c>
      <c r="AL51" s="5">
        <v>31.7</v>
      </c>
      <c r="AM51" s="5">
        <v>32.7</v>
      </c>
      <c r="AN51" s="5">
        <v>35.4</v>
      </c>
      <c r="AO51" s="5">
        <v>36</v>
      </c>
      <c r="AP51" s="5">
        <v>36.3</v>
      </c>
      <c r="AQ51" s="5">
        <v>35.2</v>
      </c>
      <c r="AR51" s="5">
        <v>36.5</v>
      </c>
      <c r="AS51" s="5">
        <v>35.9</v>
      </c>
      <c r="AT51" s="5">
        <v>35.2</v>
      </c>
      <c r="AU51" s="5">
        <v>18.3</v>
      </c>
      <c r="AW51" s="8"/>
      <c r="AX51" s="9" t="s">
        <v>242</v>
      </c>
      <c r="AY51" s="5">
        <v>71.9</v>
      </c>
      <c r="AZ51" s="5">
        <v>69.8</v>
      </c>
      <c r="BA51" s="5">
        <v>67.9</v>
      </c>
      <c r="BB51" s="5">
        <v>70.1</v>
      </c>
      <c r="BC51" s="5">
        <v>69.7</v>
      </c>
      <c r="BD51" s="5">
        <v>69.4</v>
      </c>
      <c r="BE51" s="5">
        <v>71.2</v>
      </c>
      <c r="BF51" s="5">
        <v>72.7</v>
      </c>
      <c r="BG51" s="5">
        <v>72.3</v>
      </c>
      <c r="BH51" s="5">
        <v>72.5</v>
      </c>
      <c r="BI51" s="5">
        <v>71.9</v>
      </c>
      <c r="BJ51" s="5">
        <v>72.4</v>
      </c>
      <c r="BK51" s="5">
        <v>71.9</v>
      </c>
      <c r="BL51" s="5">
        <v>69</v>
      </c>
      <c r="BM51" s="5">
        <v>69.8</v>
      </c>
      <c r="BN51" s="5">
        <v>69.5</v>
      </c>
      <c r="BO51" s="5">
        <v>71.6</v>
      </c>
      <c r="BP51" s="5">
        <v>71.6</v>
      </c>
      <c r="BQ51" s="5">
        <v>71.9</v>
      </c>
      <c r="BR51" s="5">
        <v>71.4</v>
      </c>
      <c r="BS51" s="5">
        <v>70.6</v>
      </c>
      <c r="BU51" s="8"/>
      <c r="BV51" s="9" t="s">
        <v>242</v>
      </c>
      <c r="BW51" s="5">
        <v>49.7</v>
      </c>
      <c r="BX51" s="5">
        <v>49.6</v>
      </c>
      <c r="BY51" s="5">
        <v>19.1</v>
      </c>
      <c r="BZ51" s="5">
        <v>19</v>
      </c>
      <c r="CA51" s="5">
        <v>18.8</v>
      </c>
      <c r="CB51" s="5">
        <v>18.6</v>
      </c>
      <c r="CC51" s="5">
        <v>22.6</v>
      </c>
      <c r="CD51" s="5">
        <v>23.3</v>
      </c>
      <c r="CE51" s="5">
        <v>24.4</v>
      </c>
      <c r="CF51" s="5">
        <v>25.5</v>
      </c>
      <c r="CG51" s="5">
        <v>20.6</v>
      </c>
      <c r="CH51" s="5">
        <v>19.8</v>
      </c>
      <c r="CI51" s="5">
        <v>20.5</v>
      </c>
      <c r="CJ51" s="5">
        <v>25.7</v>
      </c>
      <c r="CK51" s="5">
        <v>23.8</v>
      </c>
      <c r="CL51" s="5">
        <v>24.9</v>
      </c>
      <c r="CM51" s="5">
        <v>25</v>
      </c>
      <c r="CN51" s="5">
        <v>24.7</v>
      </c>
      <c r="CO51" s="5">
        <v>25.4</v>
      </c>
      <c r="CP51" s="5">
        <v>24.3</v>
      </c>
      <c r="CQ51" s="5">
        <v>22.8</v>
      </c>
      <c r="CS51" s="8"/>
      <c r="CT51" s="9" t="s">
        <v>242</v>
      </c>
      <c r="CU51" s="5">
        <v>32.1</v>
      </c>
      <c r="CV51" s="5">
        <v>28.9</v>
      </c>
      <c r="CW51" s="5">
        <v>27.9</v>
      </c>
      <c r="CX51" s="5">
        <v>27.8</v>
      </c>
      <c r="CY51" s="5">
        <v>27.6</v>
      </c>
      <c r="CZ51" s="5">
        <v>26.2</v>
      </c>
      <c r="DA51" s="5">
        <v>26</v>
      </c>
      <c r="DB51" s="5">
        <v>25.5</v>
      </c>
      <c r="DC51" s="5">
        <v>25.7</v>
      </c>
      <c r="DD51" s="5">
        <v>24.9</v>
      </c>
      <c r="DE51" s="5">
        <v>26.4</v>
      </c>
      <c r="DF51" s="5">
        <v>25.1</v>
      </c>
      <c r="DG51" s="5">
        <v>25.4</v>
      </c>
      <c r="DH51" s="5">
        <v>25.8</v>
      </c>
      <c r="DI51" s="5">
        <v>25.4</v>
      </c>
      <c r="DJ51" s="5">
        <v>25.3</v>
      </c>
      <c r="DK51" s="5">
        <v>26.4</v>
      </c>
      <c r="DL51" s="5">
        <v>26.3</v>
      </c>
      <c r="DM51" s="5">
        <v>26.8</v>
      </c>
      <c r="DN51" s="5">
        <v>26.8</v>
      </c>
      <c r="DO51" s="5">
        <v>27.2</v>
      </c>
      <c r="DQ51" s="8"/>
      <c r="DR51" s="9" t="s">
        <v>242</v>
      </c>
      <c r="DS51" s="5">
        <v>37.2</v>
      </c>
      <c r="DT51" s="5">
        <v>35.3</v>
      </c>
      <c r="DU51" s="5">
        <v>39.7</v>
      </c>
      <c r="DV51" s="5">
        <v>38.5</v>
      </c>
      <c r="DW51" s="5">
        <v>37.3</v>
      </c>
      <c r="DX51" s="5">
        <v>37.1</v>
      </c>
      <c r="DY51" s="5">
        <v>34.2</v>
      </c>
      <c r="DZ51" s="5">
        <v>33.5</v>
      </c>
      <c r="EA51" s="5">
        <v>36.4</v>
      </c>
      <c r="EB51" s="5">
        <v>32.5</v>
      </c>
      <c r="EC51" s="5">
        <v>29.7</v>
      </c>
      <c r="ED51" s="5">
        <v>28</v>
      </c>
      <c r="EE51" s="5">
        <v>28.3</v>
      </c>
      <c r="EF51" s="5">
        <v>27.7</v>
      </c>
      <c r="EG51" s="5">
        <v>29.2</v>
      </c>
      <c r="EH51" s="5">
        <v>28.1</v>
      </c>
      <c r="EI51" s="5">
        <v>28.3</v>
      </c>
      <c r="EJ51" s="5">
        <v>28</v>
      </c>
      <c r="EK51" s="5">
        <v>28.6</v>
      </c>
      <c r="EL51" s="5">
        <v>28.8</v>
      </c>
      <c r="EM51" s="5">
        <v>34.4</v>
      </c>
      <c r="EO51" s="8"/>
      <c r="EP51" s="9" t="s">
        <v>242</v>
      </c>
      <c r="EQ51" s="5">
        <v>22.1</v>
      </c>
      <c r="ER51" s="5">
        <v>11.8</v>
      </c>
      <c r="ES51" s="5">
        <v>10.4</v>
      </c>
      <c r="ET51" s="5">
        <v>9.5</v>
      </c>
      <c r="EU51" s="5">
        <v>9.8</v>
      </c>
      <c r="EV51" s="5">
        <v>11.6</v>
      </c>
      <c r="EW51" s="5">
        <v>36.4</v>
      </c>
      <c r="EX51" s="5">
        <v>35.7</v>
      </c>
      <c r="EY51" s="5">
        <v>35.2</v>
      </c>
      <c r="EZ51" s="5">
        <v>34.5</v>
      </c>
      <c r="FA51" s="5">
        <v>33</v>
      </c>
      <c r="FB51" s="5">
        <v>33.7</v>
      </c>
      <c r="FC51" s="5">
        <v>34.7</v>
      </c>
      <c r="FD51" s="5">
        <v>33.8</v>
      </c>
      <c r="FE51" s="5">
        <v>32</v>
      </c>
      <c r="FF51" s="5">
        <v>31.1</v>
      </c>
      <c r="FG51" s="5">
        <v>12.7</v>
      </c>
      <c r="FH51" s="5">
        <v>38.6</v>
      </c>
      <c r="FI51" s="5">
        <v>38.4</v>
      </c>
      <c r="FJ51" s="5">
        <v>41.8</v>
      </c>
      <c r="FK51" s="5">
        <v>40.4</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243</v>
      </c>
      <c r="B53" s="14"/>
      <c r="C53" s="1"/>
      <c r="D53" s="1"/>
      <c r="E53" s="1"/>
      <c r="F53" s="1"/>
      <c r="G53" s="1"/>
      <c r="H53" s="1"/>
      <c r="I53" s="1"/>
      <c r="J53" s="1"/>
      <c r="K53" s="1"/>
      <c r="L53" s="1"/>
      <c r="M53" s="1"/>
      <c r="N53" s="1"/>
      <c r="O53" s="1"/>
      <c r="P53" s="1"/>
      <c r="Q53" s="1"/>
      <c r="R53" s="1"/>
      <c r="S53" s="1"/>
      <c r="T53" s="1"/>
      <c r="U53" s="1"/>
      <c r="V53" s="1"/>
      <c r="W53" s="1"/>
      <c r="Y53" s="14" t="s">
        <v>243</v>
      </c>
      <c r="Z53" s="14"/>
      <c r="AA53" s="1"/>
      <c r="AB53" s="1"/>
      <c r="AC53" s="1"/>
      <c r="AD53" s="1"/>
      <c r="AE53" s="1"/>
      <c r="AF53" s="1"/>
      <c r="AG53" s="1"/>
      <c r="AH53" s="1"/>
      <c r="AI53" s="1"/>
      <c r="AJ53" s="1"/>
      <c r="AK53" s="1"/>
      <c r="AL53" s="1"/>
      <c r="AM53" s="1"/>
      <c r="AN53" s="1"/>
      <c r="AO53" s="1"/>
      <c r="AP53" s="1"/>
      <c r="AQ53" s="1"/>
      <c r="AR53" s="1"/>
      <c r="AS53" s="1"/>
      <c r="AT53" s="1"/>
      <c r="AU53" s="1"/>
      <c r="AW53" s="14" t="s">
        <v>243</v>
      </c>
      <c r="AX53" s="14"/>
      <c r="AY53" s="1"/>
      <c r="AZ53" s="1"/>
      <c r="BA53" s="1"/>
      <c r="BB53" s="1"/>
      <c r="BC53" s="1"/>
      <c r="BD53" s="1"/>
      <c r="BE53" s="1"/>
      <c r="BF53" s="1"/>
      <c r="BG53" s="1"/>
      <c r="BH53" s="1"/>
      <c r="BI53" s="1"/>
      <c r="BJ53" s="1"/>
      <c r="BK53" s="1"/>
      <c r="BL53" s="1"/>
      <c r="BM53" s="1"/>
      <c r="BN53" s="1"/>
      <c r="BO53" s="1"/>
      <c r="BP53" s="1"/>
      <c r="BQ53" s="1"/>
      <c r="BR53" s="1"/>
      <c r="BS53" s="1"/>
      <c r="BU53" s="14" t="s">
        <v>243</v>
      </c>
      <c r="BV53" s="14"/>
      <c r="BW53" s="1"/>
      <c r="BX53" s="1"/>
      <c r="BY53" s="1"/>
      <c r="BZ53" s="1"/>
      <c r="CA53" s="1"/>
      <c r="CB53" s="1"/>
      <c r="CC53" s="1"/>
      <c r="CD53" s="1"/>
      <c r="CE53" s="1"/>
      <c r="CF53" s="1"/>
      <c r="CG53" s="1"/>
      <c r="CH53" s="1"/>
      <c r="CI53" s="1"/>
      <c r="CJ53" s="1"/>
      <c r="CK53" s="1"/>
      <c r="CL53" s="1"/>
      <c r="CM53" s="1"/>
      <c r="CN53" s="1"/>
      <c r="CO53" s="1"/>
      <c r="CP53" s="1"/>
      <c r="CQ53" s="1"/>
      <c r="CS53" s="14" t="s">
        <v>243</v>
      </c>
      <c r="CT53" s="14"/>
      <c r="CU53" s="1"/>
      <c r="CV53" s="1"/>
      <c r="CW53" s="1"/>
      <c r="CX53" s="1"/>
      <c r="CY53" s="1"/>
      <c r="CZ53" s="1"/>
      <c r="DA53" s="1"/>
      <c r="DB53" s="1"/>
      <c r="DC53" s="1"/>
      <c r="DD53" s="1"/>
      <c r="DE53" s="1"/>
      <c r="DF53" s="1"/>
      <c r="DG53" s="1"/>
      <c r="DH53" s="1"/>
      <c r="DI53" s="1"/>
      <c r="DJ53" s="1"/>
      <c r="DK53" s="1"/>
      <c r="DL53" s="1"/>
      <c r="DM53" s="1"/>
      <c r="DN53" s="1"/>
      <c r="DO53" s="1"/>
      <c r="DQ53" s="14" t="s">
        <v>243</v>
      </c>
      <c r="DR53" s="14"/>
      <c r="DS53" s="1"/>
      <c r="DT53" s="1"/>
      <c r="DU53" s="1"/>
      <c r="DV53" s="1"/>
      <c r="DW53" s="1"/>
      <c r="DX53" s="1"/>
      <c r="DY53" s="1"/>
      <c r="DZ53" s="1"/>
      <c r="EA53" s="1"/>
      <c r="EB53" s="1"/>
      <c r="EC53" s="1"/>
      <c r="ED53" s="1"/>
      <c r="EE53" s="1"/>
      <c r="EF53" s="1"/>
      <c r="EG53" s="1"/>
      <c r="EH53" s="1"/>
      <c r="EI53" s="1"/>
      <c r="EJ53" s="1"/>
      <c r="EK53" s="1"/>
      <c r="EL53" s="1"/>
      <c r="EM53" s="1"/>
      <c r="EO53" s="14" t="s">
        <v>243</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244</v>
      </c>
      <c r="B54" s="7"/>
      <c r="C54" s="1"/>
      <c r="D54" s="1"/>
      <c r="E54" s="1"/>
      <c r="F54" s="1"/>
      <c r="G54" s="1"/>
      <c r="H54" s="1"/>
      <c r="I54" s="1"/>
      <c r="J54" s="1"/>
      <c r="K54" s="1"/>
      <c r="L54" s="1"/>
      <c r="M54" s="1"/>
      <c r="N54" s="1"/>
      <c r="O54" s="1"/>
      <c r="P54" s="1"/>
      <c r="Q54" s="1"/>
      <c r="R54" s="1"/>
      <c r="S54" s="1"/>
      <c r="T54" s="1"/>
      <c r="U54" s="1"/>
      <c r="V54" s="1"/>
      <c r="W54" s="1"/>
      <c r="Y54" s="7" t="s">
        <v>244</v>
      </c>
      <c r="Z54" s="7"/>
      <c r="AA54" s="1"/>
      <c r="AB54" s="1"/>
      <c r="AC54" s="1"/>
      <c r="AD54" s="1"/>
      <c r="AE54" s="1"/>
      <c r="AF54" s="1"/>
      <c r="AG54" s="1"/>
      <c r="AH54" s="1"/>
      <c r="AI54" s="1"/>
      <c r="AJ54" s="1"/>
      <c r="AK54" s="1"/>
      <c r="AL54" s="1"/>
      <c r="AM54" s="1"/>
      <c r="AN54" s="1"/>
      <c r="AO54" s="1"/>
      <c r="AP54" s="1"/>
      <c r="AQ54" s="1"/>
      <c r="AR54" s="1"/>
      <c r="AS54" s="1"/>
      <c r="AT54" s="1"/>
      <c r="AU54" s="1"/>
      <c r="AW54" s="7" t="s">
        <v>244</v>
      </c>
      <c r="AX54" s="7"/>
      <c r="AY54" s="1"/>
      <c r="AZ54" s="1"/>
      <c r="BA54" s="1"/>
      <c r="BB54" s="1"/>
      <c r="BC54" s="1"/>
      <c r="BD54" s="1"/>
      <c r="BE54" s="1"/>
      <c r="BF54" s="1"/>
      <c r="BG54" s="1"/>
      <c r="BH54" s="1"/>
      <c r="BI54" s="1"/>
      <c r="BJ54" s="1"/>
      <c r="BK54" s="1"/>
      <c r="BL54" s="1"/>
      <c r="BM54" s="1"/>
      <c r="BN54" s="1"/>
      <c r="BO54" s="1"/>
      <c r="BP54" s="1"/>
      <c r="BQ54" s="1"/>
      <c r="BR54" s="1"/>
      <c r="BS54" s="1"/>
      <c r="BU54" s="7" t="s">
        <v>244</v>
      </c>
      <c r="BV54" s="7"/>
      <c r="BW54" s="1"/>
      <c r="BX54" s="1"/>
      <c r="BY54" s="1"/>
      <c r="BZ54" s="1"/>
      <c r="CA54" s="1"/>
      <c r="CB54" s="1"/>
      <c r="CC54" s="1"/>
      <c r="CD54" s="1"/>
      <c r="CE54" s="1"/>
      <c r="CF54" s="1"/>
      <c r="CG54" s="1"/>
      <c r="CH54" s="1"/>
      <c r="CI54" s="1"/>
      <c r="CJ54" s="1"/>
      <c r="CK54" s="1"/>
      <c r="CL54" s="1"/>
      <c r="CM54" s="1"/>
      <c r="CN54" s="1"/>
      <c r="CO54" s="1"/>
      <c r="CP54" s="1"/>
      <c r="CQ54" s="1"/>
      <c r="CS54" s="7" t="s">
        <v>244</v>
      </c>
      <c r="CT54" s="7"/>
      <c r="CU54" s="1"/>
      <c r="CV54" s="1"/>
      <c r="CW54" s="1"/>
      <c r="CX54" s="1"/>
      <c r="CY54" s="1"/>
      <c r="CZ54" s="1"/>
      <c r="DA54" s="1"/>
      <c r="DB54" s="1"/>
      <c r="DC54" s="1"/>
      <c r="DD54" s="1"/>
      <c r="DE54" s="1"/>
      <c r="DF54" s="1"/>
      <c r="DG54" s="1"/>
      <c r="DH54" s="1"/>
      <c r="DI54" s="1"/>
      <c r="DJ54" s="1"/>
      <c r="DK54" s="1"/>
      <c r="DL54" s="1"/>
      <c r="DM54" s="1"/>
      <c r="DN54" s="1"/>
      <c r="DO54" s="1"/>
      <c r="DQ54" s="7" t="s">
        <v>244</v>
      </c>
      <c r="DR54" s="7"/>
      <c r="DS54" s="1"/>
      <c r="DT54" s="1"/>
      <c r="DU54" s="1"/>
      <c r="DV54" s="1"/>
      <c r="DW54" s="1"/>
      <c r="DX54" s="1"/>
      <c r="DY54" s="1"/>
      <c r="DZ54" s="1"/>
      <c r="EA54" s="1"/>
      <c r="EB54" s="1"/>
      <c r="EC54" s="1"/>
      <c r="ED54" s="1"/>
      <c r="EE54" s="1"/>
      <c r="EF54" s="1"/>
      <c r="EG54" s="1"/>
      <c r="EH54" s="1"/>
      <c r="EI54" s="1"/>
      <c r="EJ54" s="1"/>
      <c r="EK54" s="1"/>
      <c r="EL54" s="1"/>
      <c r="EM54" s="1"/>
      <c r="EO54" s="7" t="s">
        <v>244</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topLeftCell="A22" workbookViewId="0">
      <selection activeCell="FN43" sqref="FN43"/>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2" max="122" width="44.8181818181818"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216</v>
      </c>
      <c r="B5" s="2"/>
      <c r="C5" s="1"/>
      <c r="D5" s="1"/>
      <c r="E5" s="1"/>
      <c r="F5" s="1"/>
      <c r="G5" s="1"/>
      <c r="H5" s="1"/>
      <c r="I5" s="1"/>
      <c r="J5" s="3"/>
      <c r="K5" s="1"/>
      <c r="L5" s="1"/>
      <c r="M5" s="1"/>
      <c r="N5" s="1"/>
      <c r="O5" s="3"/>
      <c r="P5" s="1"/>
      <c r="Q5" s="1"/>
      <c r="R5" s="1"/>
      <c r="S5" s="1"/>
      <c r="T5" s="1"/>
      <c r="U5" s="1"/>
      <c r="V5" s="1"/>
      <c r="W5" s="1"/>
      <c r="Y5" s="2" t="s">
        <v>216</v>
      </c>
      <c r="Z5" s="2"/>
      <c r="AA5" s="1"/>
      <c r="AB5" s="1"/>
      <c r="AC5" s="1"/>
      <c r="AD5" s="1"/>
      <c r="AE5" s="1"/>
      <c r="AF5" s="1"/>
      <c r="AG5" s="1"/>
      <c r="AH5" s="3"/>
      <c r="AI5" s="1"/>
      <c r="AJ5" s="1"/>
      <c r="AK5" s="1"/>
      <c r="AL5" s="1"/>
      <c r="AM5" s="3"/>
      <c r="AN5" s="1"/>
      <c r="AO5" s="1"/>
      <c r="AP5" s="1"/>
      <c r="AQ5" s="1"/>
      <c r="AR5" s="1"/>
      <c r="AS5" s="1"/>
      <c r="AT5" s="1"/>
      <c r="AU5" s="1"/>
      <c r="AW5" s="2" t="s">
        <v>216</v>
      </c>
      <c r="AX5" s="2"/>
      <c r="AY5" s="1"/>
      <c r="AZ5" s="1"/>
      <c r="BA5" s="1"/>
      <c r="BB5" s="1"/>
      <c r="BC5" s="1"/>
      <c r="BD5" s="1"/>
      <c r="BE5" s="1"/>
      <c r="BF5" s="3"/>
      <c r="BG5" s="1"/>
      <c r="BH5" s="1"/>
      <c r="BI5" s="1"/>
      <c r="BJ5" s="1"/>
      <c r="BK5" s="3"/>
      <c r="BL5" s="1"/>
      <c r="BM5" s="3"/>
      <c r="BN5" s="3"/>
      <c r="BO5" s="3"/>
      <c r="BP5" s="3"/>
      <c r="BQ5" s="3"/>
      <c r="BR5" s="3"/>
      <c r="BS5" s="3"/>
      <c r="BU5" s="2" t="s">
        <v>216</v>
      </c>
      <c r="BV5" s="2"/>
      <c r="BW5" s="1"/>
      <c r="BX5" s="1"/>
      <c r="BY5" s="1"/>
      <c r="BZ5" s="1"/>
      <c r="CA5" s="1"/>
      <c r="CB5" s="1"/>
      <c r="CC5" s="1"/>
      <c r="CD5" s="3"/>
      <c r="CE5" s="1"/>
      <c r="CF5" s="1"/>
      <c r="CG5" s="1"/>
      <c r="CH5" s="1"/>
      <c r="CI5" s="3"/>
      <c r="CJ5" s="1"/>
      <c r="CK5" s="1"/>
      <c r="CL5" s="1"/>
      <c r="CM5" s="1"/>
      <c r="CN5" s="1"/>
      <c r="CO5" s="1"/>
      <c r="CP5" s="1"/>
      <c r="CQ5" s="1"/>
      <c r="CS5" s="2" t="s">
        <v>216</v>
      </c>
      <c r="CT5" s="2"/>
      <c r="CU5" s="1"/>
      <c r="CV5" s="1"/>
      <c r="CW5" s="1"/>
      <c r="CX5" s="1"/>
      <c r="CY5" s="1"/>
      <c r="CZ5" s="1"/>
      <c r="DA5" s="1"/>
      <c r="DB5" s="3"/>
      <c r="DC5" s="1"/>
      <c r="DD5" s="1"/>
      <c r="DE5" s="1"/>
      <c r="DF5" s="1"/>
      <c r="DG5" s="3"/>
      <c r="DH5" s="1"/>
      <c r="DI5" s="1"/>
      <c r="DJ5" s="1"/>
      <c r="DK5" s="1"/>
      <c r="DL5" s="1"/>
      <c r="DM5" s="1"/>
      <c r="DN5" s="1"/>
      <c r="DO5" s="1"/>
      <c r="DQ5" s="2" t="s">
        <v>216</v>
      </c>
      <c r="DR5" s="2"/>
      <c r="DS5" s="1"/>
      <c r="DT5" s="1"/>
      <c r="DU5" s="1"/>
      <c r="DV5" s="1"/>
      <c r="DW5" s="1"/>
      <c r="DX5" s="1"/>
      <c r="DY5" s="1"/>
      <c r="DZ5" s="3"/>
      <c r="EA5" s="1"/>
      <c r="EB5" s="1"/>
      <c r="EC5" s="1"/>
      <c r="ED5" s="1"/>
      <c r="EE5" s="1"/>
      <c r="EF5" s="1"/>
      <c r="EG5" s="1"/>
      <c r="EH5" s="1"/>
      <c r="EI5" s="1"/>
      <c r="EJ5" s="1"/>
      <c r="EK5" s="1"/>
      <c r="EL5" s="1"/>
      <c r="EM5" s="1"/>
      <c r="EO5" s="2" t="s">
        <v>216</v>
      </c>
      <c r="EP5" s="2"/>
      <c r="EQ5" s="1"/>
      <c r="ER5" s="1"/>
      <c r="ES5" s="1"/>
      <c r="ET5" s="1"/>
      <c r="EU5" s="1"/>
      <c r="EV5" s="1"/>
      <c r="EW5" s="1"/>
      <c r="EX5" s="3"/>
      <c r="EY5" s="1"/>
      <c r="EZ5" s="1"/>
      <c r="FA5" s="1"/>
      <c r="FB5" s="1"/>
      <c r="FC5" s="3"/>
      <c r="FD5" s="1"/>
      <c r="FE5" s="3"/>
      <c r="FF5" s="3"/>
      <c r="FG5" s="3"/>
      <c r="FH5" s="3"/>
      <c r="FI5" s="3"/>
      <c r="FJ5" s="3"/>
      <c r="FK5" s="3"/>
    </row>
    <row r="6" ht="14.5" spans="1:167">
      <c r="A6" s="1"/>
      <c r="B6" s="1"/>
      <c r="C6" s="1"/>
      <c r="D6" s="1"/>
      <c r="E6" s="1"/>
      <c r="F6" s="1"/>
      <c r="G6" s="1"/>
      <c r="H6" s="3"/>
      <c r="I6" s="1"/>
      <c r="J6" s="1"/>
      <c r="K6" s="1"/>
      <c r="L6" s="1"/>
      <c r="M6" s="1"/>
      <c r="N6" s="1"/>
      <c r="O6" s="1"/>
      <c r="P6" s="1"/>
      <c r="Q6" s="1"/>
      <c r="R6" s="1"/>
      <c r="S6" s="1"/>
      <c r="T6" s="1"/>
      <c r="U6" s="1"/>
      <c r="V6" s="1"/>
      <c r="W6" s="1"/>
      <c r="Y6" s="1"/>
      <c r="Z6" s="1"/>
      <c r="AA6" s="1"/>
      <c r="AB6" s="1"/>
      <c r="AC6" s="1"/>
      <c r="AD6" s="1"/>
      <c r="AE6" s="1"/>
      <c r="AF6" s="3"/>
      <c r="AG6" s="1"/>
      <c r="AH6" s="1"/>
      <c r="AI6" s="1"/>
      <c r="AJ6" s="1"/>
      <c r="AK6" s="1"/>
      <c r="AL6" s="1"/>
      <c r="AM6" s="1"/>
      <c r="AN6" s="1"/>
      <c r="AO6" s="1"/>
      <c r="AP6" s="1"/>
      <c r="AQ6" s="1"/>
      <c r="AR6" s="1"/>
      <c r="AS6" s="1"/>
      <c r="AT6" s="1"/>
      <c r="AU6" s="1"/>
      <c r="AW6" s="1"/>
      <c r="AX6" s="1"/>
      <c r="AY6" s="1"/>
      <c r="AZ6" s="1"/>
      <c r="BA6" s="1"/>
      <c r="BB6" s="1"/>
      <c r="BC6" s="1"/>
      <c r="BD6" s="3"/>
      <c r="BE6" s="1"/>
      <c r="BF6" s="1"/>
      <c r="BG6" s="1"/>
      <c r="BH6" s="1"/>
      <c r="BI6" s="1"/>
      <c r="BJ6" s="1"/>
      <c r="BK6" s="1"/>
      <c r="BL6" s="1"/>
      <c r="BM6" s="1"/>
      <c r="BN6" s="1"/>
      <c r="BO6" s="1"/>
      <c r="BP6" s="1"/>
      <c r="BQ6" s="1"/>
      <c r="BR6" s="1"/>
      <c r="BS6" s="1"/>
      <c r="BU6" s="1"/>
      <c r="BV6" s="1"/>
      <c r="BW6" s="1"/>
      <c r="BX6" s="1"/>
      <c r="BY6" s="1"/>
      <c r="BZ6" s="1"/>
      <c r="CA6" s="1"/>
      <c r="CB6" s="3"/>
      <c r="CC6" s="1"/>
      <c r="CD6" s="1"/>
      <c r="CE6" s="1"/>
      <c r="CF6" s="1"/>
      <c r="CG6" s="1"/>
      <c r="CH6" s="1"/>
      <c r="CI6" s="1"/>
      <c r="CJ6" s="1"/>
      <c r="CK6" s="1"/>
      <c r="CL6" s="1"/>
      <c r="CM6" s="1"/>
      <c r="CN6" s="1"/>
      <c r="CO6" s="1"/>
      <c r="CP6" s="1"/>
      <c r="CQ6" s="1"/>
      <c r="CS6" s="1"/>
      <c r="CT6" s="1"/>
      <c r="CU6" s="1"/>
      <c r="CV6" s="1"/>
      <c r="CW6" s="1"/>
      <c r="CX6" s="1"/>
      <c r="CY6" s="1"/>
      <c r="CZ6" s="3"/>
      <c r="DA6" s="1"/>
      <c r="DB6" s="1"/>
      <c r="DC6" s="1"/>
      <c r="DD6" s="1"/>
      <c r="DE6" s="1"/>
      <c r="DF6" s="1"/>
      <c r="DG6" s="1"/>
      <c r="DH6" s="1"/>
      <c r="DI6" s="1"/>
      <c r="DJ6" s="1"/>
      <c r="DK6" s="1"/>
      <c r="DL6" s="1"/>
      <c r="DM6" s="1"/>
      <c r="DN6" s="1"/>
      <c r="DO6" s="1"/>
      <c r="DQ6" s="1"/>
      <c r="DR6" s="1"/>
      <c r="DS6" s="1"/>
      <c r="DT6" s="1"/>
      <c r="DU6" s="1"/>
      <c r="DV6" s="1"/>
      <c r="DW6" s="1"/>
      <c r="DX6" s="3"/>
      <c r="DY6" s="1"/>
      <c r="DZ6" s="1"/>
      <c r="EA6" s="1"/>
      <c r="EB6" s="1"/>
      <c r="EC6" s="1"/>
      <c r="ED6" s="1"/>
      <c r="EE6" s="1"/>
      <c r="EF6" s="1"/>
      <c r="EG6" s="1"/>
      <c r="EH6" s="1"/>
      <c r="EI6" s="1"/>
      <c r="EJ6" s="1"/>
      <c r="EK6" s="1"/>
      <c r="EL6" s="1"/>
      <c r="EM6" s="1"/>
      <c r="EO6" s="1"/>
      <c r="EP6" s="1"/>
      <c r="EQ6" s="1"/>
      <c r="ER6" s="1"/>
      <c r="ES6" s="1"/>
      <c r="ET6" s="1"/>
      <c r="EU6" s="1"/>
      <c r="EV6" s="3"/>
      <c r="EW6" s="1"/>
      <c r="EX6" s="1"/>
      <c r="EY6" s="1"/>
      <c r="EZ6" s="1"/>
      <c r="FA6" s="1"/>
      <c r="FB6" s="1"/>
      <c r="FC6" s="1"/>
      <c r="FD6" s="1"/>
      <c r="FE6" s="1"/>
      <c r="FF6" s="1"/>
      <c r="FG6" s="1"/>
      <c r="FH6" s="1"/>
      <c r="FI6" s="1"/>
      <c r="FJ6" s="1"/>
      <c r="FK6" s="1"/>
    </row>
    <row r="7" ht="17.5" spans="1:167">
      <c r="A7" s="4" t="s">
        <v>217</v>
      </c>
      <c r="B7" s="4"/>
      <c r="C7" s="1"/>
      <c r="D7" s="1"/>
      <c r="E7" s="1"/>
      <c r="F7" s="1"/>
      <c r="G7" s="1"/>
      <c r="H7" s="1"/>
      <c r="I7" s="1"/>
      <c r="J7" s="1"/>
      <c r="K7" s="1"/>
      <c r="L7" s="1"/>
      <c r="M7" s="1"/>
      <c r="N7" s="1"/>
      <c r="O7" s="1"/>
      <c r="P7" s="1"/>
      <c r="Q7" s="1"/>
      <c r="R7" s="1"/>
      <c r="S7" s="1"/>
      <c r="T7" s="1"/>
      <c r="U7" s="1"/>
      <c r="V7" s="1"/>
      <c r="W7" s="1"/>
      <c r="Y7" s="4" t="s">
        <v>218</v>
      </c>
      <c r="Z7" s="4"/>
      <c r="AA7" s="1"/>
      <c r="AB7" s="1"/>
      <c r="AC7" s="1"/>
      <c r="AD7" s="1"/>
      <c r="AE7" s="1"/>
      <c r="AF7" s="1"/>
      <c r="AG7" s="1"/>
      <c r="AH7" s="1"/>
      <c r="AI7" s="1"/>
      <c r="AJ7" s="1"/>
      <c r="AK7" s="1"/>
      <c r="AL7" s="1"/>
      <c r="AM7" s="1"/>
      <c r="AN7" s="1"/>
      <c r="AO7" s="1"/>
      <c r="AP7" s="1"/>
      <c r="AQ7" s="1"/>
      <c r="AR7" s="1"/>
      <c r="AS7" s="1"/>
      <c r="AT7" s="1"/>
      <c r="AU7" s="1"/>
      <c r="AW7" s="4" t="s">
        <v>219</v>
      </c>
      <c r="AX7" s="4"/>
      <c r="AY7" s="1"/>
      <c r="AZ7" s="1"/>
      <c r="BA7" s="1"/>
      <c r="BB7" s="1"/>
      <c r="BC7" s="1"/>
      <c r="BD7" s="1"/>
      <c r="BE7" s="1"/>
      <c r="BF7" s="1"/>
      <c r="BG7" s="1"/>
      <c r="BH7" s="1"/>
      <c r="BI7" s="1"/>
      <c r="BJ7" s="1"/>
      <c r="BK7" s="1"/>
      <c r="BL7" s="1"/>
      <c r="BM7" s="1"/>
      <c r="BN7" s="1"/>
      <c r="BO7" s="1"/>
      <c r="BP7" s="1"/>
      <c r="BQ7" s="1"/>
      <c r="BR7" s="1"/>
      <c r="BS7" s="1"/>
      <c r="BU7" s="4" t="s">
        <v>220</v>
      </c>
      <c r="BV7" s="4"/>
      <c r="BW7" s="1"/>
      <c r="BX7" s="1"/>
      <c r="BY7" s="1"/>
      <c r="BZ7" s="1"/>
      <c r="CA7" s="1"/>
      <c r="CB7" s="1"/>
      <c r="CC7" s="1"/>
      <c r="CD7" s="1"/>
      <c r="CE7" s="1"/>
      <c r="CF7" s="1"/>
      <c r="CG7" s="1"/>
      <c r="CH7" s="1"/>
      <c r="CI7" s="1"/>
      <c r="CJ7" s="1"/>
      <c r="CK7" s="1"/>
      <c r="CL7" s="1"/>
      <c r="CM7" s="1"/>
      <c r="CN7" s="1"/>
      <c r="CO7" s="1"/>
      <c r="CP7" s="1"/>
      <c r="CQ7" s="1"/>
      <c r="CS7" s="4" t="s">
        <v>221</v>
      </c>
      <c r="CT7" s="4"/>
      <c r="CU7" s="1"/>
      <c r="CV7" s="1"/>
      <c r="CW7" s="1"/>
      <c r="CX7" s="1"/>
      <c r="CY7" s="1"/>
      <c r="CZ7" s="1"/>
      <c r="DA7" s="1"/>
      <c r="DB7" s="1"/>
      <c r="DC7" s="1"/>
      <c r="DD7" s="1"/>
      <c r="DE7" s="1"/>
      <c r="DF7" s="1"/>
      <c r="DG7" s="1"/>
      <c r="DH7" s="1"/>
      <c r="DI7" s="1"/>
      <c r="DJ7" s="1"/>
      <c r="DK7" s="1"/>
      <c r="DL7" s="1"/>
      <c r="DM7" s="1"/>
      <c r="DN7" s="1"/>
      <c r="DO7" s="1"/>
      <c r="DQ7" s="4" t="s">
        <v>222</v>
      </c>
      <c r="DR7" s="4"/>
      <c r="DS7" s="1"/>
      <c r="DT7" s="1"/>
      <c r="DU7" s="1"/>
      <c r="DV7" s="1"/>
      <c r="DW7" s="1"/>
      <c r="DX7" s="1"/>
      <c r="DY7" s="1"/>
      <c r="DZ7" s="1"/>
      <c r="EA7" s="1"/>
      <c r="EB7" s="1"/>
      <c r="EC7" s="1"/>
      <c r="ED7" s="1"/>
      <c r="EE7" s="1"/>
      <c r="EF7" s="1"/>
      <c r="EG7" s="1"/>
      <c r="EH7" s="1"/>
      <c r="EI7" s="1"/>
      <c r="EJ7" s="1"/>
      <c r="EK7" s="1"/>
      <c r="EL7" s="1"/>
      <c r="EM7" s="1"/>
      <c r="EO7" s="4" t="s">
        <v>223</v>
      </c>
      <c r="EP7" s="4"/>
      <c r="EQ7" s="1"/>
      <c r="ER7" s="1"/>
      <c r="ES7" s="1"/>
      <c r="ET7" s="1"/>
      <c r="EU7" s="1"/>
      <c r="EV7" s="1"/>
      <c r="EW7" s="1"/>
      <c r="EX7" s="1"/>
      <c r="EY7" s="1"/>
      <c r="EZ7" s="1"/>
      <c r="FA7" s="1"/>
      <c r="FB7" s="1"/>
      <c r="FC7" s="1"/>
      <c r="FD7" s="1"/>
      <c r="FE7" s="1"/>
      <c r="FF7" s="1"/>
      <c r="FG7" s="1"/>
      <c r="FH7" s="1"/>
      <c r="FI7" s="1"/>
      <c r="FJ7" s="1"/>
      <c r="FK7" s="1"/>
    </row>
    <row r="8" ht="15.5" spans="1:167">
      <c r="A8" s="4" t="s">
        <v>290</v>
      </c>
      <c r="B8" s="4"/>
      <c r="C8" s="1"/>
      <c r="D8" s="1"/>
      <c r="E8" s="1"/>
      <c r="F8" s="1"/>
      <c r="G8" s="1"/>
      <c r="H8" s="1"/>
      <c r="I8" s="1"/>
      <c r="J8" s="1"/>
      <c r="K8" s="1"/>
      <c r="L8" s="1"/>
      <c r="M8" s="1"/>
      <c r="N8" s="1"/>
      <c r="O8" s="1"/>
      <c r="P8" s="1"/>
      <c r="Q8" s="1"/>
      <c r="R8" s="1"/>
      <c r="S8" s="1"/>
      <c r="T8" s="1"/>
      <c r="U8" s="1"/>
      <c r="V8" s="1"/>
      <c r="W8" s="1"/>
      <c r="Y8" s="4" t="s">
        <v>290</v>
      </c>
      <c r="Z8" s="4"/>
      <c r="AA8" s="1"/>
      <c r="AB8" s="1"/>
      <c r="AC8" s="1"/>
      <c r="AD8" s="1"/>
      <c r="AE8" s="1"/>
      <c r="AF8" s="1"/>
      <c r="AG8" s="1"/>
      <c r="AH8" s="1"/>
      <c r="AI8" s="1"/>
      <c r="AJ8" s="1"/>
      <c r="AK8" s="1"/>
      <c r="AL8" s="1"/>
      <c r="AM8" s="1"/>
      <c r="AN8" s="1"/>
      <c r="AO8" s="1"/>
      <c r="AP8" s="1"/>
      <c r="AQ8" s="1"/>
      <c r="AR8" s="1"/>
      <c r="AS8" s="1"/>
      <c r="AT8" s="1"/>
      <c r="AU8" s="1"/>
      <c r="AW8" s="4" t="s">
        <v>290</v>
      </c>
      <c r="AX8" s="4"/>
      <c r="AY8" s="1"/>
      <c r="AZ8" s="1"/>
      <c r="BA8" s="1"/>
      <c r="BB8" s="1"/>
      <c r="BC8" s="1"/>
      <c r="BD8" s="1"/>
      <c r="BE8" s="1"/>
      <c r="BF8" s="1"/>
      <c r="BG8" s="1"/>
      <c r="BH8" s="1"/>
      <c r="BI8" s="1"/>
      <c r="BJ8" s="1"/>
      <c r="BK8" s="1"/>
      <c r="BL8" s="1"/>
      <c r="BM8" s="1"/>
      <c r="BN8" s="1"/>
      <c r="BO8" s="1"/>
      <c r="BP8" s="1"/>
      <c r="BQ8" s="1"/>
      <c r="BR8" s="1"/>
      <c r="BS8" s="1"/>
      <c r="BU8" s="4" t="s">
        <v>290</v>
      </c>
      <c r="BV8" s="4"/>
      <c r="BW8" s="1"/>
      <c r="BX8" s="1"/>
      <c r="BY8" s="1"/>
      <c r="BZ8" s="1"/>
      <c r="CA8" s="1"/>
      <c r="CB8" s="1"/>
      <c r="CC8" s="1"/>
      <c r="CD8" s="1"/>
      <c r="CE8" s="1"/>
      <c r="CF8" s="1"/>
      <c r="CG8" s="1"/>
      <c r="CH8" s="1"/>
      <c r="CI8" s="1"/>
      <c r="CJ8" s="1"/>
      <c r="CK8" s="1"/>
      <c r="CL8" s="1"/>
      <c r="CM8" s="1"/>
      <c r="CN8" s="1"/>
      <c r="CO8" s="1"/>
      <c r="CP8" s="1"/>
      <c r="CQ8" s="1"/>
      <c r="CS8" s="4" t="s">
        <v>290</v>
      </c>
      <c r="CT8" s="4"/>
      <c r="CU8" s="1"/>
      <c r="CV8" s="1"/>
      <c r="CW8" s="1"/>
      <c r="CX8" s="1"/>
      <c r="CY8" s="1"/>
      <c r="CZ8" s="1"/>
      <c r="DA8" s="1"/>
      <c r="DB8" s="1"/>
      <c r="DC8" s="1"/>
      <c r="DD8" s="1"/>
      <c r="DE8" s="1"/>
      <c r="DF8" s="1"/>
      <c r="DG8" s="1"/>
      <c r="DH8" s="1"/>
      <c r="DI8" s="1"/>
      <c r="DJ8" s="1"/>
      <c r="DK8" s="1"/>
      <c r="DL8" s="1"/>
      <c r="DM8" s="1"/>
      <c r="DN8" s="1"/>
      <c r="DO8" s="1"/>
      <c r="DQ8" s="4" t="s">
        <v>290</v>
      </c>
      <c r="DR8" s="4"/>
      <c r="DS8" s="1"/>
      <c r="DT8" s="1"/>
      <c r="DU8" s="1"/>
      <c r="DV8" s="1"/>
      <c r="DW8" s="1"/>
      <c r="DX8" s="1"/>
      <c r="DY8" s="1"/>
      <c r="DZ8" s="1"/>
      <c r="EA8" s="1"/>
      <c r="EB8" s="1"/>
      <c r="EC8" s="1"/>
      <c r="ED8" s="1"/>
      <c r="EE8" s="1"/>
      <c r="EF8" s="1"/>
      <c r="EG8" s="1"/>
      <c r="EH8" s="1"/>
      <c r="EI8" s="1"/>
      <c r="EJ8" s="1"/>
      <c r="EK8" s="1"/>
      <c r="EL8" s="1"/>
      <c r="EM8" s="1"/>
      <c r="EO8" s="4" t="s">
        <v>290</v>
      </c>
      <c r="EP8" s="4"/>
      <c r="EQ8" s="1"/>
      <c r="ER8" s="1"/>
      <c r="ES8" s="1"/>
      <c r="ET8" s="1"/>
      <c r="EU8" s="1"/>
      <c r="EV8" s="1"/>
      <c r="EW8" s="1"/>
      <c r="EX8" s="1"/>
      <c r="EY8" s="1"/>
      <c r="EZ8" s="1"/>
      <c r="FA8" s="1"/>
      <c r="FB8" s="1"/>
      <c r="FC8" s="1"/>
      <c r="FD8" s="1"/>
      <c r="FE8" s="1"/>
      <c r="FF8" s="1"/>
      <c r="FG8" s="1"/>
      <c r="FH8" s="1"/>
      <c r="FI8" s="1"/>
      <c r="FJ8" s="1"/>
      <c r="FK8" s="1"/>
    </row>
    <row r="9" ht="14.5" spans="1:167">
      <c r="A9" s="1"/>
      <c r="B9" s="1"/>
      <c r="C9" s="1"/>
      <c r="D9" s="1"/>
      <c r="E9" s="1"/>
      <c r="F9" s="1"/>
      <c r="G9" s="1"/>
      <c r="H9" s="5"/>
      <c r="I9" s="1"/>
      <c r="J9" s="1"/>
      <c r="K9" s="1"/>
      <c r="L9" s="1"/>
      <c r="M9" s="1"/>
      <c r="N9" s="1"/>
      <c r="O9" s="1"/>
      <c r="P9" s="1"/>
      <c r="Q9" s="1"/>
      <c r="R9" s="1"/>
      <c r="S9" s="1"/>
      <c r="T9" s="1"/>
      <c r="U9" s="1"/>
      <c r="V9" s="1"/>
      <c r="W9" s="1"/>
      <c r="Y9" s="1"/>
      <c r="Z9" s="1"/>
      <c r="AA9" s="1"/>
      <c r="AB9" s="1"/>
      <c r="AC9" s="1"/>
      <c r="AD9" s="1"/>
      <c r="AE9" s="1"/>
      <c r="AF9" s="5"/>
      <c r="AG9" s="1"/>
      <c r="AH9" s="1"/>
      <c r="AI9" s="1"/>
      <c r="AJ9" s="1"/>
      <c r="AK9" s="1"/>
      <c r="AL9" s="1"/>
      <c r="AM9" s="1"/>
      <c r="AN9" s="1"/>
      <c r="AO9" s="1"/>
      <c r="AP9" s="1"/>
      <c r="AQ9" s="1"/>
      <c r="AR9" s="1"/>
      <c r="AS9" s="1"/>
      <c r="AT9" s="1"/>
      <c r="AU9" s="1"/>
      <c r="AW9" s="1"/>
      <c r="AX9" s="1"/>
      <c r="AY9" s="1"/>
      <c r="AZ9" s="1"/>
      <c r="BA9" s="1"/>
      <c r="BB9" s="1"/>
      <c r="BC9" s="1"/>
      <c r="BD9" s="5"/>
      <c r="BE9" s="1"/>
      <c r="BF9" s="1"/>
      <c r="BG9" s="1"/>
      <c r="BH9" s="1"/>
      <c r="BI9" s="1"/>
      <c r="BJ9" s="1"/>
      <c r="BK9" s="1"/>
      <c r="BL9" s="1"/>
      <c r="BM9" s="1"/>
      <c r="BN9" s="1"/>
      <c r="BO9" s="1"/>
      <c r="BP9" s="1"/>
      <c r="BQ9" s="1"/>
      <c r="BR9" s="1"/>
      <c r="BS9" s="1"/>
      <c r="BU9" s="1"/>
      <c r="BV9" s="1"/>
      <c r="BW9" s="1"/>
      <c r="BX9" s="1"/>
      <c r="BY9" s="1"/>
      <c r="BZ9" s="1"/>
      <c r="CA9" s="1"/>
      <c r="CB9" s="5"/>
      <c r="CC9" s="1"/>
      <c r="CD9" s="1"/>
      <c r="CE9" s="1"/>
      <c r="CF9" s="1"/>
      <c r="CG9" s="1"/>
      <c r="CH9" s="1"/>
      <c r="CI9" s="1"/>
      <c r="CJ9" s="1"/>
      <c r="CK9" s="1"/>
      <c r="CL9" s="1"/>
      <c r="CM9" s="1"/>
      <c r="CN9" s="1"/>
      <c r="CO9" s="1"/>
      <c r="CP9" s="1"/>
      <c r="CQ9" s="1"/>
      <c r="CS9" s="1"/>
      <c r="CT9" s="1"/>
      <c r="CU9" s="1"/>
      <c r="CV9" s="1"/>
      <c r="CW9" s="1"/>
      <c r="CX9" s="1"/>
      <c r="CY9" s="1"/>
      <c r="CZ9" s="5"/>
      <c r="DA9" s="1"/>
      <c r="DB9" s="1"/>
      <c r="DC9" s="1"/>
      <c r="DD9" s="1"/>
      <c r="DE9" s="1"/>
      <c r="DF9" s="1"/>
      <c r="DG9" s="1"/>
      <c r="DH9" s="1"/>
      <c r="DI9" s="1"/>
      <c r="DJ9" s="1"/>
      <c r="DK9" s="1"/>
      <c r="DL9" s="1"/>
      <c r="DM9" s="1"/>
      <c r="DN9" s="1"/>
      <c r="DO9" s="1"/>
      <c r="DQ9" s="1"/>
      <c r="DR9" s="1"/>
      <c r="DS9" s="1"/>
      <c r="DT9" s="1"/>
      <c r="DU9" s="1"/>
      <c r="DV9" s="1"/>
      <c r="DW9" s="1"/>
      <c r="DX9" s="5"/>
      <c r="DY9" s="1"/>
      <c r="DZ9" s="1"/>
      <c r="EA9" s="1"/>
      <c r="EB9" s="1"/>
      <c r="EC9" s="1"/>
      <c r="ED9" s="1"/>
      <c r="EE9" s="1"/>
      <c r="EF9" s="1"/>
      <c r="EG9" s="1"/>
      <c r="EH9" s="1"/>
      <c r="EI9" s="1"/>
      <c r="EJ9" s="1"/>
      <c r="EK9" s="1"/>
      <c r="EL9" s="1"/>
      <c r="EM9" s="1"/>
      <c r="EO9" s="1"/>
      <c r="EP9" s="1"/>
      <c r="EQ9" s="1"/>
      <c r="ER9" s="1"/>
      <c r="ES9" s="1"/>
      <c r="ET9" s="1"/>
      <c r="EU9" s="1"/>
      <c r="EV9" s="5"/>
      <c r="EW9" s="1"/>
      <c r="EX9" s="1"/>
      <c r="EY9" s="1"/>
      <c r="EZ9" s="1"/>
      <c r="FA9" s="1"/>
      <c r="FB9" s="1"/>
      <c r="FC9" s="1"/>
      <c r="FD9" s="1"/>
      <c r="FE9" s="1"/>
      <c r="FF9" s="1"/>
      <c r="FG9" s="1"/>
      <c r="FH9" s="1"/>
      <c r="FI9" s="1"/>
      <c r="FJ9" s="1"/>
      <c r="FK9" s="1"/>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1"/>
      <c r="D12" s="1"/>
      <c r="E12" s="1"/>
      <c r="F12" s="1"/>
      <c r="G12" s="1"/>
      <c r="H12" s="1"/>
      <c r="I12" s="1"/>
      <c r="J12" s="1"/>
      <c r="K12" s="1"/>
      <c r="L12" s="1"/>
      <c r="M12" s="1"/>
      <c r="N12" s="1"/>
      <c r="O12" s="1"/>
      <c r="P12" s="1"/>
      <c r="Q12" s="1"/>
      <c r="R12" s="1"/>
      <c r="S12" s="1"/>
      <c r="T12" s="1"/>
      <c r="U12" s="1"/>
      <c r="V12" s="1"/>
      <c r="W12" s="1"/>
      <c r="Y12" s="1"/>
      <c r="Z12" s="1"/>
      <c r="AA12" s="1"/>
      <c r="AB12" s="1"/>
      <c r="AC12" s="1"/>
      <c r="AD12" s="1"/>
      <c r="AE12" s="1"/>
      <c r="AF12" s="1"/>
      <c r="AG12" s="1"/>
      <c r="AH12" s="1"/>
      <c r="AI12" s="1"/>
      <c r="AJ12" s="1"/>
      <c r="AK12" s="1"/>
      <c r="AL12" s="1"/>
      <c r="AM12" s="1"/>
      <c r="AN12" s="1"/>
      <c r="AO12" s="1"/>
      <c r="AP12" s="1"/>
      <c r="AQ12" s="1"/>
      <c r="AR12" s="1"/>
      <c r="AS12" s="1"/>
      <c r="AT12" s="1"/>
      <c r="AU12" s="1"/>
      <c r="AW12" s="1"/>
      <c r="AX12" s="1"/>
      <c r="AY12" s="1"/>
      <c r="AZ12" s="1"/>
      <c r="BA12" s="1"/>
      <c r="BB12" s="1"/>
      <c r="BC12" s="1"/>
      <c r="BD12" s="1"/>
      <c r="BE12" s="1"/>
      <c r="BF12" s="1"/>
      <c r="BG12" s="1"/>
      <c r="BH12" s="1"/>
      <c r="BI12" s="1"/>
      <c r="BJ12" s="1"/>
      <c r="BK12" s="1"/>
      <c r="BL12" s="1"/>
      <c r="BM12" s="1"/>
      <c r="BN12" s="1"/>
      <c r="BO12" s="1"/>
      <c r="BP12" s="1"/>
      <c r="BQ12" s="1"/>
      <c r="BR12" s="1"/>
      <c r="BS12" s="1"/>
      <c r="BU12" s="1"/>
      <c r="BV12" s="1"/>
      <c r="BW12" s="1"/>
      <c r="BX12" s="1"/>
      <c r="BY12" s="1"/>
      <c r="BZ12" s="1"/>
      <c r="CA12" s="1"/>
      <c r="CB12" s="1"/>
      <c r="CC12" s="1"/>
      <c r="CD12" s="1"/>
      <c r="CE12" s="1"/>
      <c r="CF12" s="1"/>
      <c r="CG12" s="1"/>
      <c r="CH12" s="1"/>
      <c r="CI12" s="1"/>
      <c r="CJ12" s="1"/>
      <c r="CK12" s="1"/>
      <c r="CL12" s="1"/>
      <c r="CM12" s="1"/>
      <c r="CN12" s="1"/>
      <c r="CO12" s="1"/>
      <c r="CP12" s="1"/>
      <c r="CQ12" s="1"/>
      <c r="CS12" s="1"/>
      <c r="CT12" s="1"/>
      <c r="CU12" s="1"/>
      <c r="CV12" s="1"/>
      <c r="CW12" s="1"/>
      <c r="CX12" s="1"/>
      <c r="CY12" s="1"/>
      <c r="CZ12" s="1"/>
      <c r="DA12" s="1"/>
      <c r="DB12" s="1"/>
      <c r="DC12" s="1"/>
      <c r="DD12" s="1"/>
      <c r="DE12" s="1"/>
      <c r="DF12" s="1"/>
      <c r="DG12" s="1"/>
      <c r="DH12" s="1"/>
      <c r="DI12" s="1"/>
      <c r="DJ12" s="1"/>
      <c r="DK12" s="1"/>
      <c r="DL12" s="1"/>
      <c r="DM12" s="1"/>
      <c r="DN12" s="1"/>
      <c r="DO12" s="1"/>
      <c r="DQ12" s="1"/>
      <c r="DR12" s="1"/>
      <c r="DS12" s="1"/>
      <c r="DT12" s="1"/>
      <c r="DU12" s="1"/>
      <c r="DV12" s="1"/>
      <c r="DW12" s="1"/>
      <c r="DX12" s="1"/>
      <c r="DY12" s="1"/>
      <c r="DZ12" s="1"/>
      <c r="EA12" s="1"/>
      <c r="EB12" s="1"/>
      <c r="EC12" s="1"/>
      <c r="ED12" s="1"/>
      <c r="EE12" s="1"/>
      <c r="EF12" s="1"/>
      <c r="EG12" s="1"/>
      <c r="EH12" s="1"/>
      <c r="EI12" s="1"/>
      <c r="EJ12" s="1"/>
      <c r="EK12" s="1"/>
      <c r="EL12" s="1"/>
      <c r="EM12" s="1"/>
      <c r="EO12" s="1"/>
      <c r="EP12" s="1"/>
      <c r="EQ12" s="1"/>
      <c r="ER12" s="1"/>
      <c r="ES12" s="1"/>
      <c r="ET12" s="1"/>
      <c r="EU12" s="1"/>
      <c r="EV12" s="1"/>
      <c r="EW12" s="1"/>
      <c r="EX12" s="1"/>
      <c r="EY12" s="1"/>
      <c r="EZ12" s="1"/>
      <c r="FA12" s="1"/>
      <c r="FB12" s="1"/>
      <c r="FC12" s="1"/>
      <c r="FD12" s="1"/>
      <c r="FE12" s="1"/>
      <c r="FF12" s="1"/>
      <c r="FG12" s="1"/>
      <c r="FH12" s="1"/>
      <c r="FI12" s="1"/>
      <c r="FJ12" s="1"/>
      <c r="FK12" s="1"/>
    </row>
    <row r="13" ht="13" spans="1:167">
      <c r="A13" s="8"/>
      <c r="B13" s="9" t="s">
        <v>291</v>
      </c>
      <c r="C13" s="5">
        <v>27.3</v>
      </c>
      <c r="D13" s="5">
        <v>25.7</v>
      </c>
      <c r="E13" s="5">
        <v>27.4</v>
      </c>
      <c r="F13" s="5">
        <v>27.2</v>
      </c>
      <c r="G13" s="5">
        <v>30.2</v>
      </c>
      <c r="H13" s="5">
        <v>32</v>
      </c>
      <c r="I13" s="5">
        <v>34.7</v>
      </c>
      <c r="J13" s="5">
        <v>35.8</v>
      </c>
      <c r="K13" s="5">
        <v>32.9</v>
      </c>
      <c r="L13" s="5">
        <v>32</v>
      </c>
      <c r="M13" s="5">
        <v>31.2</v>
      </c>
      <c r="N13" s="5">
        <v>24.9</v>
      </c>
      <c r="O13" s="5">
        <v>27.4</v>
      </c>
      <c r="P13" s="5">
        <v>26.8</v>
      </c>
      <c r="Q13" s="5">
        <v>19.7</v>
      </c>
      <c r="R13" s="5">
        <v>18.8</v>
      </c>
      <c r="S13" s="5">
        <v>20.4</v>
      </c>
      <c r="T13" s="5">
        <v>24.4</v>
      </c>
      <c r="U13" s="5">
        <v>26.2</v>
      </c>
      <c r="V13" s="5">
        <v>25.2</v>
      </c>
      <c r="W13" s="5">
        <v>24.3</v>
      </c>
      <c r="Y13" s="8"/>
      <c r="Z13" s="9" t="s">
        <v>291</v>
      </c>
      <c r="AA13" s="5">
        <v>124.8</v>
      </c>
      <c r="AB13" s="5">
        <v>118.5</v>
      </c>
      <c r="AC13" s="5">
        <v>126.7</v>
      </c>
      <c r="AD13" s="5">
        <v>124</v>
      </c>
      <c r="AE13" s="5">
        <v>132.6</v>
      </c>
      <c r="AF13" s="5">
        <v>128.1</v>
      </c>
      <c r="AG13" s="5">
        <v>114.1</v>
      </c>
      <c r="AH13" s="5">
        <v>111.9</v>
      </c>
      <c r="AI13" s="5">
        <v>116.6</v>
      </c>
      <c r="AJ13" s="5">
        <v>111.3</v>
      </c>
      <c r="AK13" s="5">
        <v>108.4</v>
      </c>
      <c r="AL13" s="5">
        <v>114.2</v>
      </c>
      <c r="AM13" s="5">
        <v>118.3</v>
      </c>
      <c r="AN13" s="5">
        <v>132</v>
      </c>
      <c r="AO13" s="5">
        <v>125.7</v>
      </c>
      <c r="AP13" s="5">
        <v>108.8</v>
      </c>
      <c r="AQ13" s="5">
        <v>103.9</v>
      </c>
      <c r="AR13" s="5">
        <v>101</v>
      </c>
      <c r="AS13" s="5">
        <v>99.3</v>
      </c>
      <c r="AT13" s="5">
        <v>109.5</v>
      </c>
      <c r="AU13" s="5">
        <v>99.8</v>
      </c>
      <c r="AW13" s="8"/>
      <c r="AX13" s="9" t="s">
        <v>291</v>
      </c>
      <c r="AY13" s="5">
        <v>209.3</v>
      </c>
      <c r="AZ13" s="5">
        <v>189.3</v>
      </c>
      <c r="BA13" s="5">
        <v>201.4</v>
      </c>
      <c r="BB13" s="5">
        <v>210.9</v>
      </c>
      <c r="BC13" s="5">
        <v>219.7</v>
      </c>
      <c r="BD13" s="5">
        <v>223.9</v>
      </c>
      <c r="BE13" s="5">
        <v>225.7</v>
      </c>
      <c r="BF13" s="5">
        <v>231.5</v>
      </c>
      <c r="BG13" s="5">
        <v>226.3</v>
      </c>
      <c r="BH13" s="5">
        <v>195</v>
      </c>
      <c r="BI13" s="5">
        <v>195.2</v>
      </c>
      <c r="BJ13" s="5">
        <v>204.8</v>
      </c>
      <c r="BK13" s="5">
        <v>199</v>
      </c>
      <c r="BL13" s="5">
        <v>191.6</v>
      </c>
      <c r="BM13" s="5">
        <v>181.4</v>
      </c>
      <c r="BN13" s="5">
        <v>177.5</v>
      </c>
      <c r="BO13" s="5">
        <v>165.1</v>
      </c>
      <c r="BP13" s="5">
        <v>176.8</v>
      </c>
      <c r="BQ13" s="5">
        <v>179.7</v>
      </c>
      <c r="BR13" s="5">
        <v>168.3</v>
      </c>
      <c r="BS13" s="5">
        <v>161.5</v>
      </c>
      <c r="BU13" s="8"/>
      <c r="BV13" s="9" t="s">
        <v>291</v>
      </c>
      <c r="BW13" s="5">
        <v>15.9</v>
      </c>
      <c r="BX13" s="5">
        <v>15.2</v>
      </c>
      <c r="BY13" s="5">
        <v>17.4</v>
      </c>
      <c r="BZ13" s="5">
        <v>15.7</v>
      </c>
      <c r="CA13" s="5">
        <v>16.2</v>
      </c>
      <c r="CB13" s="5">
        <v>17.3</v>
      </c>
      <c r="CC13" s="5">
        <v>17.6</v>
      </c>
      <c r="CD13" s="5">
        <v>21.3</v>
      </c>
      <c r="CE13" s="5">
        <v>21</v>
      </c>
      <c r="CF13" s="5">
        <v>20.4</v>
      </c>
      <c r="CG13" s="5">
        <v>19.7</v>
      </c>
      <c r="CH13" s="5">
        <v>18.6</v>
      </c>
      <c r="CI13" s="5">
        <v>22.5</v>
      </c>
      <c r="CJ13" s="5">
        <v>17.9</v>
      </c>
      <c r="CK13" s="5">
        <v>18</v>
      </c>
      <c r="CL13" s="5">
        <v>21.6</v>
      </c>
      <c r="CM13" s="5">
        <v>23</v>
      </c>
      <c r="CN13" s="5">
        <v>23.7</v>
      </c>
      <c r="CO13" s="5">
        <v>18.8</v>
      </c>
      <c r="CP13" s="5">
        <v>19.4</v>
      </c>
      <c r="CQ13" s="5">
        <v>19.4</v>
      </c>
      <c r="CS13" s="8"/>
      <c r="CT13" s="9" t="s">
        <v>291</v>
      </c>
      <c r="CU13" s="5">
        <v>13.8</v>
      </c>
      <c r="CV13" s="5">
        <v>11.9</v>
      </c>
      <c r="CW13" s="5">
        <v>11.1</v>
      </c>
      <c r="CX13" s="5">
        <v>6.7</v>
      </c>
      <c r="CY13" s="5">
        <v>6</v>
      </c>
      <c r="CZ13" s="5">
        <v>5.7</v>
      </c>
      <c r="DA13" s="5">
        <v>11.6</v>
      </c>
      <c r="DB13" s="5">
        <v>10.9</v>
      </c>
      <c r="DC13" s="5">
        <v>13</v>
      </c>
      <c r="DD13" s="5">
        <v>8.9</v>
      </c>
      <c r="DE13" s="5">
        <v>10.1</v>
      </c>
      <c r="DF13" s="5">
        <v>14.6</v>
      </c>
      <c r="DG13" s="5">
        <v>17.4</v>
      </c>
      <c r="DH13" s="5">
        <v>19.8</v>
      </c>
      <c r="DI13" s="5">
        <v>22.8</v>
      </c>
      <c r="DJ13" s="5">
        <v>18.3</v>
      </c>
      <c r="DK13" s="5">
        <v>15.7</v>
      </c>
      <c r="DL13" s="5">
        <v>19.6</v>
      </c>
      <c r="DM13" s="5">
        <v>17.1</v>
      </c>
      <c r="DN13" s="5">
        <v>17.9</v>
      </c>
      <c r="DO13" s="5">
        <v>15.1</v>
      </c>
      <c r="DQ13" s="8"/>
      <c r="DR13" s="9" t="s">
        <v>291</v>
      </c>
      <c r="DS13" s="5">
        <v>84.6</v>
      </c>
      <c r="DT13" s="5">
        <v>61.3</v>
      </c>
      <c r="DU13" s="5">
        <v>57.4</v>
      </c>
      <c r="DV13" s="5">
        <v>51.8</v>
      </c>
      <c r="DW13" s="5">
        <v>48.5</v>
      </c>
      <c r="DX13" s="5">
        <v>45.7</v>
      </c>
      <c r="DY13" s="5">
        <v>58.9</v>
      </c>
      <c r="DZ13" s="5">
        <v>62.2</v>
      </c>
      <c r="EA13" s="5">
        <v>58.8</v>
      </c>
      <c r="EB13" s="5">
        <v>62.3</v>
      </c>
      <c r="EC13" s="5">
        <v>55.8</v>
      </c>
      <c r="ED13" s="5">
        <v>61.9</v>
      </c>
      <c r="EE13" s="5">
        <v>64</v>
      </c>
      <c r="EF13" s="5">
        <v>72.9</v>
      </c>
      <c r="EG13" s="5">
        <v>70.9</v>
      </c>
      <c r="EH13" s="5">
        <v>56.4</v>
      </c>
      <c r="EI13" s="5">
        <v>59.5</v>
      </c>
      <c r="EJ13" s="5">
        <v>60.7</v>
      </c>
      <c r="EK13" s="5">
        <v>53.7</v>
      </c>
      <c r="EL13" s="5">
        <v>60.2</v>
      </c>
      <c r="EM13" s="5">
        <v>57.8</v>
      </c>
      <c r="EO13" s="8"/>
      <c r="EP13" s="9" t="s">
        <v>291</v>
      </c>
      <c r="EQ13" s="5">
        <v>87.9</v>
      </c>
      <c r="ER13" s="5">
        <v>93.3</v>
      </c>
      <c r="ES13" s="5">
        <v>81.5</v>
      </c>
      <c r="ET13" s="5">
        <v>88.3</v>
      </c>
      <c r="EU13" s="5">
        <v>88.3</v>
      </c>
      <c r="EV13" s="5">
        <v>94.7</v>
      </c>
      <c r="EW13" s="5">
        <v>69.3</v>
      </c>
      <c r="EX13" s="5">
        <v>68.5</v>
      </c>
      <c r="EY13" s="5">
        <v>53.3</v>
      </c>
      <c r="EZ13" s="5">
        <v>49.1</v>
      </c>
      <c r="FA13" s="5">
        <v>51.7</v>
      </c>
      <c r="FB13" s="5">
        <v>49.9</v>
      </c>
      <c r="FC13" s="5">
        <v>52.8</v>
      </c>
      <c r="FD13" s="5">
        <v>59</v>
      </c>
      <c r="FE13" s="5">
        <v>63.5</v>
      </c>
      <c r="FF13" s="5">
        <v>61.4</v>
      </c>
      <c r="FG13" s="5">
        <v>51.9</v>
      </c>
      <c r="FH13" s="5">
        <v>58.4</v>
      </c>
      <c r="FI13" s="5">
        <v>57.5</v>
      </c>
      <c r="FJ13" s="5">
        <v>52.8</v>
      </c>
      <c r="FK13" s="5">
        <v>49.6</v>
      </c>
    </row>
    <row r="14" ht="14.5" spans="1:167">
      <c r="A14" s="1"/>
      <c r="B14" s="10" t="s">
        <v>227</v>
      </c>
      <c r="C14" s="3"/>
      <c r="D14" s="3"/>
      <c r="E14" s="3"/>
      <c r="F14" s="3"/>
      <c r="G14" s="3"/>
      <c r="H14" s="3"/>
      <c r="I14" s="3"/>
      <c r="J14" s="3"/>
      <c r="K14" s="3"/>
      <c r="L14" s="3"/>
      <c r="M14" s="3"/>
      <c r="N14" s="3"/>
      <c r="O14" s="3"/>
      <c r="P14" s="3"/>
      <c r="Q14" s="3"/>
      <c r="R14" s="3"/>
      <c r="S14" s="3"/>
      <c r="T14" s="3"/>
      <c r="U14" s="3"/>
      <c r="V14" s="3"/>
      <c r="W14" s="3"/>
      <c r="Y14" s="1"/>
      <c r="Z14" s="10" t="s">
        <v>227</v>
      </c>
      <c r="AA14" s="3"/>
      <c r="AB14" s="3"/>
      <c r="AC14" s="3"/>
      <c r="AD14" s="3"/>
      <c r="AE14" s="3"/>
      <c r="AF14" s="3"/>
      <c r="AG14" s="3"/>
      <c r="AH14" s="3"/>
      <c r="AI14" s="3"/>
      <c r="AJ14" s="3"/>
      <c r="AK14" s="3"/>
      <c r="AL14" s="3"/>
      <c r="AM14" s="3"/>
      <c r="AN14" s="3"/>
      <c r="AO14" s="3"/>
      <c r="AP14" s="3"/>
      <c r="AQ14" s="3"/>
      <c r="AR14" s="3"/>
      <c r="AS14" s="3"/>
      <c r="AT14" s="3"/>
      <c r="AU14" s="3"/>
      <c r="AW14" s="1"/>
      <c r="AX14" s="10" t="s">
        <v>227</v>
      </c>
      <c r="AY14" s="3"/>
      <c r="AZ14" s="3"/>
      <c r="BA14" s="3"/>
      <c r="BB14" s="3"/>
      <c r="BC14" s="3"/>
      <c r="BD14" s="3"/>
      <c r="BE14" s="3"/>
      <c r="BF14" s="3"/>
      <c r="BG14" s="3"/>
      <c r="BH14" s="3"/>
      <c r="BI14" s="3"/>
      <c r="BJ14" s="3"/>
      <c r="BK14" s="3"/>
      <c r="BL14" s="3"/>
      <c r="BM14" s="3"/>
      <c r="BN14" s="3"/>
      <c r="BO14" s="3"/>
      <c r="BP14" s="3"/>
      <c r="BQ14" s="3"/>
      <c r="BR14" s="3"/>
      <c r="BS14" s="3"/>
      <c r="BU14" s="1"/>
      <c r="BV14" s="10" t="s">
        <v>227</v>
      </c>
      <c r="BW14" s="3"/>
      <c r="BX14" s="3"/>
      <c r="BY14" s="3"/>
      <c r="BZ14" s="3"/>
      <c r="CA14" s="3"/>
      <c r="CB14" s="3"/>
      <c r="CC14" s="3"/>
      <c r="CD14" s="3"/>
      <c r="CE14" s="3"/>
      <c r="CF14" s="3"/>
      <c r="CG14" s="3"/>
      <c r="CH14" s="3"/>
      <c r="CI14" s="3"/>
      <c r="CJ14" s="3"/>
      <c r="CK14" s="3"/>
      <c r="CL14" s="3"/>
      <c r="CM14" s="3"/>
      <c r="CN14" s="3"/>
      <c r="CO14" s="3"/>
      <c r="CP14" s="3"/>
      <c r="CQ14" s="3"/>
      <c r="CS14" s="1"/>
      <c r="CT14" s="10" t="s">
        <v>227</v>
      </c>
      <c r="CU14" s="3"/>
      <c r="CV14" s="3"/>
      <c r="CW14" s="3"/>
      <c r="CX14" s="3"/>
      <c r="CY14" s="3"/>
      <c r="CZ14" s="3"/>
      <c r="DA14" s="3"/>
      <c r="DB14" s="3"/>
      <c r="DC14" s="3"/>
      <c r="DD14" s="3"/>
      <c r="DE14" s="3"/>
      <c r="DF14" s="3"/>
      <c r="DG14" s="3"/>
      <c r="DH14" s="3"/>
      <c r="DI14" s="3"/>
      <c r="DJ14" s="3"/>
      <c r="DK14" s="3"/>
      <c r="DL14" s="3"/>
      <c r="DM14" s="3"/>
      <c r="DN14" s="3"/>
      <c r="DO14" s="3"/>
      <c r="DQ14" s="1"/>
      <c r="DR14" s="10" t="s">
        <v>227</v>
      </c>
      <c r="DS14" s="3"/>
      <c r="DT14" s="3"/>
      <c r="DU14" s="3"/>
      <c r="DV14" s="3"/>
      <c r="DW14" s="3"/>
      <c r="DX14" s="3"/>
      <c r="DY14" s="3"/>
      <c r="DZ14" s="3"/>
      <c r="EA14" s="3"/>
      <c r="EB14" s="3"/>
      <c r="EC14" s="3"/>
      <c r="ED14" s="3"/>
      <c r="EE14" s="3"/>
      <c r="EF14" s="3"/>
      <c r="EG14" s="3"/>
      <c r="EH14" s="3"/>
      <c r="EI14" s="3"/>
      <c r="EJ14" s="3"/>
      <c r="EK14" s="3"/>
      <c r="EL14" s="3"/>
      <c r="EM14" s="3"/>
      <c r="EO14" s="1"/>
      <c r="EP14" s="10" t="s">
        <v>227</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228</v>
      </c>
      <c r="C15" s="3">
        <v>8.1</v>
      </c>
      <c r="D15" s="3">
        <v>7.6</v>
      </c>
      <c r="E15" s="3">
        <v>7.6</v>
      </c>
      <c r="F15" s="3">
        <v>7.9</v>
      </c>
      <c r="G15" s="3">
        <v>8.5</v>
      </c>
      <c r="H15" s="3">
        <v>11.4</v>
      </c>
      <c r="I15" s="3">
        <v>9.5</v>
      </c>
      <c r="J15" s="3">
        <v>9.1</v>
      </c>
      <c r="K15" s="3">
        <v>9.4</v>
      </c>
      <c r="L15" s="3">
        <v>10.2</v>
      </c>
      <c r="M15" s="3">
        <v>12.6</v>
      </c>
      <c r="N15" s="3">
        <v>10.2</v>
      </c>
      <c r="O15" s="3">
        <v>11.2</v>
      </c>
      <c r="P15" s="3" t="s">
        <v>126</v>
      </c>
      <c r="Q15" s="3">
        <v>8.2</v>
      </c>
      <c r="R15" s="3">
        <v>7.3</v>
      </c>
      <c r="S15" s="3" t="s">
        <v>126</v>
      </c>
      <c r="T15" s="3">
        <v>8.6</v>
      </c>
      <c r="U15" s="3" t="s">
        <v>126</v>
      </c>
      <c r="V15" s="3" t="s">
        <v>126</v>
      </c>
      <c r="W15" s="3" t="s">
        <v>126</v>
      </c>
      <c r="Y15" s="1"/>
      <c r="Z15" s="11" t="s">
        <v>228</v>
      </c>
      <c r="AA15" s="3">
        <v>47.8</v>
      </c>
      <c r="AB15" s="3">
        <v>49</v>
      </c>
      <c r="AC15" s="3">
        <v>48.8</v>
      </c>
      <c r="AD15" s="3">
        <v>52</v>
      </c>
      <c r="AE15" s="3">
        <v>52.7</v>
      </c>
      <c r="AF15" s="3">
        <v>59.9</v>
      </c>
      <c r="AG15" s="3">
        <v>43.6</v>
      </c>
      <c r="AH15" s="3">
        <v>41.8</v>
      </c>
      <c r="AI15" s="3">
        <v>41.1</v>
      </c>
      <c r="AJ15" s="3">
        <v>41.1</v>
      </c>
      <c r="AK15" s="3">
        <v>41</v>
      </c>
      <c r="AL15" s="3">
        <v>41.1</v>
      </c>
      <c r="AM15" s="3">
        <v>41.4</v>
      </c>
      <c r="AN15" s="3">
        <v>47.8</v>
      </c>
      <c r="AO15" s="3">
        <v>40</v>
      </c>
      <c r="AP15" s="3">
        <v>36.1</v>
      </c>
      <c r="AQ15" s="3">
        <v>36.2</v>
      </c>
      <c r="AR15" s="3">
        <v>35.4</v>
      </c>
      <c r="AS15" s="3">
        <v>36.1</v>
      </c>
      <c r="AT15" s="3">
        <v>39.3</v>
      </c>
      <c r="AU15" s="3">
        <v>39</v>
      </c>
      <c r="AW15" s="1"/>
      <c r="AX15" s="11" t="s">
        <v>228</v>
      </c>
      <c r="AY15" s="3">
        <v>64.1</v>
      </c>
      <c r="AZ15" s="3">
        <v>57.5</v>
      </c>
      <c r="BA15" s="3">
        <v>55.6</v>
      </c>
      <c r="BB15" s="3">
        <v>51.1</v>
      </c>
      <c r="BC15" s="3">
        <v>50</v>
      </c>
      <c r="BD15" s="3">
        <v>60.2</v>
      </c>
      <c r="BE15" s="3">
        <v>75.4</v>
      </c>
      <c r="BF15" s="3">
        <v>79.4</v>
      </c>
      <c r="BG15" s="3">
        <v>80.4</v>
      </c>
      <c r="BH15" s="3">
        <v>70.5</v>
      </c>
      <c r="BI15" s="3">
        <v>69.1</v>
      </c>
      <c r="BJ15" s="3">
        <v>74.6</v>
      </c>
      <c r="BK15" s="3">
        <v>76.8</v>
      </c>
      <c r="BL15" s="3">
        <v>72.5</v>
      </c>
      <c r="BM15" s="3">
        <v>63.9</v>
      </c>
      <c r="BN15" s="3">
        <v>63.6</v>
      </c>
      <c r="BO15" s="3">
        <v>59.4</v>
      </c>
      <c r="BP15" s="3">
        <v>57.5</v>
      </c>
      <c r="BQ15" s="3">
        <v>63.8</v>
      </c>
      <c r="BR15" s="3">
        <v>57.1</v>
      </c>
      <c r="BS15" s="3">
        <v>56.9</v>
      </c>
      <c r="BU15" s="1"/>
      <c r="BV15" s="11" t="s">
        <v>228</v>
      </c>
      <c r="BW15" s="3">
        <v>6.8</v>
      </c>
      <c r="BX15" s="3">
        <v>6.8</v>
      </c>
      <c r="BY15" s="3">
        <v>6.7</v>
      </c>
      <c r="BZ15" s="3">
        <v>6.7</v>
      </c>
      <c r="CA15" s="3">
        <v>5.4</v>
      </c>
      <c r="CB15" s="3">
        <v>5.6</v>
      </c>
      <c r="CC15" s="3">
        <v>5.3</v>
      </c>
      <c r="CD15" s="3">
        <v>7</v>
      </c>
      <c r="CE15" s="3">
        <v>6.7</v>
      </c>
      <c r="CF15" s="3">
        <v>6.7</v>
      </c>
      <c r="CG15" s="3">
        <v>6.5</v>
      </c>
      <c r="CH15" s="3" t="s">
        <v>126</v>
      </c>
      <c r="CI15" s="3">
        <v>7.9</v>
      </c>
      <c r="CJ15" s="3">
        <v>6</v>
      </c>
      <c r="CK15" s="3">
        <v>4.8</v>
      </c>
      <c r="CL15" s="3">
        <v>4.6</v>
      </c>
      <c r="CM15" s="3">
        <v>6</v>
      </c>
      <c r="CN15" s="3">
        <v>4.3</v>
      </c>
      <c r="CO15" s="3">
        <v>5.2</v>
      </c>
      <c r="CP15" s="3">
        <v>5.6</v>
      </c>
      <c r="CQ15" s="3">
        <v>5.1</v>
      </c>
      <c r="CS15" s="1"/>
      <c r="CT15" s="11" t="s">
        <v>228</v>
      </c>
      <c r="CU15" s="3">
        <v>1.8</v>
      </c>
      <c r="CV15" s="3">
        <v>1.9</v>
      </c>
      <c r="CW15" s="3">
        <v>2</v>
      </c>
      <c r="CX15" s="3">
        <v>2.8</v>
      </c>
      <c r="CY15" s="3">
        <v>1.9</v>
      </c>
      <c r="CZ15" s="3">
        <v>3.3</v>
      </c>
      <c r="DA15" s="3">
        <v>3</v>
      </c>
      <c r="DB15" s="3">
        <v>3</v>
      </c>
      <c r="DC15" s="3">
        <v>3.7</v>
      </c>
      <c r="DD15" s="3">
        <v>2.8</v>
      </c>
      <c r="DE15" s="3" t="s">
        <v>126</v>
      </c>
      <c r="DF15" s="3" t="s">
        <v>126</v>
      </c>
      <c r="DG15" s="3">
        <v>2.7</v>
      </c>
      <c r="DH15" s="3" t="s">
        <v>126</v>
      </c>
      <c r="DI15" s="3">
        <v>3.7</v>
      </c>
      <c r="DJ15" s="3">
        <v>3.3</v>
      </c>
      <c r="DK15" s="3" t="s">
        <v>126</v>
      </c>
      <c r="DL15" s="3">
        <v>3.7</v>
      </c>
      <c r="DM15" s="3">
        <v>3.3</v>
      </c>
      <c r="DN15" s="3">
        <v>3.2</v>
      </c>
      <c r="DO15" s="3">
        <v>2.7</v>
      </c>
      <c r="DQ15" s="1"/>
      <c r="DR15" s="11" t="s">
        <v>228</v>
      </c>
      <c r="DS15" s="3">
        <v>10.7</v>
      </c>
      <c r="DT15" s="3">
        <v>9.6</v>
      </c>
      <c r="DU15" s="3">
        <v>8.9</v>
      </c>
      <c r="DV15" s="3">
        <v>8.4</v>
      </c>
      <c r="DW15" s="3">
        <v>8.9</v>
      </c>
      <c r="DX15" s="3">
        <v>11.3</v>
      </c>
      <c r="DY15" s="3">
        <v>13.7</v>
      </c>
      <c r="DZ15" s="3">
        <v>13.2</v>
      </c>
      <c r="EA15" s="3">
        <v>13.1</v>
      </c>
      <c r="EB15" s="3">
        <v>11.2</v>
      </c>
      <c r="EC15" s="3">
        <v>13.8</v>
      </c>
      <c r="ED15" s="3" t="s">
        <v>126</v>
      </c>
      <c r="EE15" s="3">
        <v>15.9</v>
      </c>
      <c r="EF15" s="3">
        <v>17.3</v>
      </c>
      <c r="EG15" s="3">
        <v>17.1</v>
      </c>
      <c r="EH15" s="3">
        <v>12.5</v>
      </c>
      <c r="EI15" s="3">
        <v>15.4</v>
      </c>
      <c r="EJ15" s="3">
        <v>17.2</v>
      </c>
      <c r="EK15" s="3">
        <v>12.6</v>
      </c>
      <c r="EL15" s="3">
        <v>14.4</v>
      </c>
      <c r="EM15" s="3">
        <v>13.3</v>
      </c>
      <c r="EO15" s="1"/>
      <c r="EP15" s="11" t="s">
        <v>228</v>
      </c>
      <c r="EQ15" s="3">
        <v>11.5</v>
      </c>
      <c r="ER15" s="3">
        <v>13.6</v>
      </c>
      <c r="ES15" s="3">
        <v>14.4</v>
      </c>
      <c r="ET15" s="3">
        <v>14.9</v>
      </c>
      <c r="EU15" s="3">
        <v>14.5</v>
      </c>
      <c r="EV15" s="3">
        <v>17.3</v>
      </c>
      <c r="EW15" s="3" t="s">
        <v>126</v>
      </c>
      <c r="EX15" s="3" t="s">
        <v>126</v>
      </c>
      <c r="EY15" s="3" t="s">
        <v>126</v>
      </c>
      <c r="EZ15" s="3" t="s">
        <v>126</v>
      </c>
      <c r="FA15" s="3" t="s">
        <v>126</v>
      </c>
      <c r="FB15" s="3" t="s">
        <v>126</v>
      </c>
      <c r="FC15" s="3">
        <v>15.6</v>
      </c>
      <c r="FD15" s="3" t="s">
        <v>126</v>
      </c>
      <c r="FE15" s="3">
        <v>14.3</v>
      </c>
      <c r="FF15" s="3">
        <v>13.3</v>
      </c>
      <c r="FG15" s="3" t="s">
        <v>126</v>
      </c>
      <c r="FH15" s="3" t="s">
        <v>126</v>
      </c>
      <c r="FI15" s="3" t="s">
        <v>126</v>
      </c>
      <c r="FJ15" s="3" t="s">
        <v>126</v>
      </c>
      <c r="FK15" s="3" t="s">
        <v>126</v>
      </c>
    </row>
    <row r="16" ht="14.5" spans="1:167">
      <c r="A16" s="1"/>
      <c r="B16" s="11" t="s">
        <v>229</v>
      </c>
      <c r="C16" s="3">
        <v>0</v>
      </c>
      <c r="D16" s="3">
        <v>0</v>
      </c>
      <c r="E16" s="3" t="s">
        <v>126</v>
      </c>
      <c r="F16" s="3" t="s">
        <v>126</v>
      </c>
      <c r="G16" s="3" t="s">
        <v>126</v>
      </c>
      <c r="H16" s="3" t="s">
        <v>126</v>
      </c>
      <c r="I16" s="3" t="s">
        <v>126</v>
      </c>
      <c r="J16" s="3" t="s">
        <v>126</v>
      </c>
      <c r="K16" s="3" t="s">
        <v>126</v>
      </c>
      <c r="L16" s="3" t="s">
        <v>126</v>
      </c>
      <c r="M16" s="3" t="s">
        <v>126</v>
      </c>
      <c r="N16" s="3">
        <v>2.4</v>
      </c>
      <c r="O16" s="3" t="s">
        <v>126</v>
      </c>
      <c r="P16" s="3" t="s">
        <v>126</v>
      </c>
      <c r="Q16" s="3" t="s">
        <v>126</v>
      </c>
      <c r="R16" s="3" t="s">
        <v>126</v>
      </c>
      <c r="S16" s="3">
        <v>5.7</v>
      </c>
      <c r="T16" s="3">
        <v>6.6</v>
      </c>
      <c r="U16" s="3">
        <v>6.7</v>
      </c>
      <c r="V16" s="3">
        <v>7.1</v>
      </c>
      <c r="W16" s="3">
        <v>7.2</v>
      </c>
      <c r="Y16" s="1"/>
      <c r="Z16" s="11" t="s">
        <v>229</v>
      </c>
      <c r="AA16" s="3">
        <v>52.2</v>
      </c>
      <c r="AB16" s="3">
        <v>48.1</v>
      </c>
      <c r="AC16" s="3">
        <v>52.4</v>
      </c>
      <c r="AD16" s="3">
        <v>46.5</v>
      </c>
      <c r="AE16" s="3">
        <v>51.3</v>
      </c>
      <c r="AF16" s="3">
        <v>43.3</v>
      </c>
      <c r="AG16" s="3">
        <v>43.6</v>
      </c>
      <c r="AH16" s="3">
        <v>43.4</v>
      </c>
      <c r="AI16" s="3">
        <v>42.1</v>
      </c>
      <c r="AJ16" s="3">
        <v>38.8</v>
      </c>
      <c r="AK16" s="3">
        <v>42.6</v>
      </c>
      <c r="AL16" s="3">
        <v>50.1</v>
      </c>
      <c r="AM16" s="3">
        <v>53.7</v>
      </c>
      <c r="AN16" s="3">
        <v>63.2</v>
      </c>
      <c r="AO16" s="3">
        <v>49.1</v>
      </c>
      <c r="AP16" s="3">
        <v>43</v>
      </c>
      <c r="AQ16" s="3">
        <v>42.7</v>
      </c>
      <c r="AR16" s="3">
        <v>42</v>
      </c>
      <c r="AS16" s="3">
        <v>40.3</v>
      </c>
      <c r="AT16" s="3">
        <v>44.8</v>
      </c>
      <c r="AU16" s="3">
        <v>39.2</v>
      </c>
      <c r="AW16" s="1"/>
      <c r="AX16" s="11" t="s">
        <v>229</v>
      </c>
      <c r="AY16" s="3">
        <v>118.5</v>
      </c>
      <c r="AZ16" s="3">
        <v>105.3</v>
      </c>
      <c r="BA16" s="3">
        <v>119.4</v>
      </c>
      <c r="BB16" s="3">
        <v>133.3</v>
      </c>
      <c r="BC16" s="3">
        <v>137.3</v>
      </c>
      <c r="BD16" s="3">
        <v>133</v>
      </c>
      <c r="BE16" s="3">
        <v>121.4</v>
      </c>
      <c r="BF16" s="3">
        <v>124.6</v>
      </c>
      <c r="BG16" s="3">
        <v>119.6</v>
      </c>
      <c r="BH16" s="3">
        <v>100.2</v>
      </c>
      <c r="BI16" s="3">
        <v>101.9</v>
      </c>
      <c r="BJ16" s="3">
        <v>104.9</v>
      </c>
      <c r="BK16" s="3">
        <v>103.2</v>
      </c>
      <c r="BL16" s="3">
        <v>98.4</v>
      </c>
      <c r="BM16" s="3">
        <v>96</v>
      </c>
      <c r="BN16" s="3">
        <v>97.6</v>
      </c>
      <c r="BO16" s="3">
        <v>94.5</v>
      </c>
      <c r="BP16" s="3">
        <v>100.3</v>
      </c>
      <c r="BQ16" s="3">
        <v>98.5</v>
      </c>
      <c r="BR16" s="3">
        <v>96.2</v>
      </c>
      <c r="BS16" s="3">
        <v>90</v>
      </c>
      <c r="BU16" s="1"/>
      <c r="BV16" s="11" t="s">
        <v>229</v>
      </c>
      <c r="BW16" s="3">
        <v>7.1</v>
      </c>
      <c r="BX16" s="3">
        <v>7.1</v>
      </c>
      <c r="BY16" s="3">
        <v>9.4</v>
      </c>
      <c r="BZ16" s="3">
        <v>7.8</v>
      </c>
      <c r="CA16" s="3">
        <v>9</v>
      </c>
      <c r="CB16" s="3">
        <v>9.5</v>
      </c>
      <c r="CC16" s="3">
        <v>9.7</v>
      </c>
      <c r="CD16" s="3">
        <v>11.8</v>
      </c>
      <c r="CE16" s="3">
        <v>11.8</v>
      </c>
      <c r="CF16" s="3">
        <v>11.7</v>
      </c>
      <c r="CG16" s="3" t="s">
        <v>126</v>
      </c>
      <c r="CH16" s="3">
        <v>10.7</v>
      </c>
      <c r="CI16" s="3">
        <v>12</v>
      </c>
      <c r="CJ16" s="3" t="s">
        <v>126</v>
      </c>
      <c r="CK16" s="3" t="s">
        <v>126</v>
      </c>
      <c r="CL16" s="3" t="s">
        <v>126</v>
      </c>
      <c r="CM16" s="3" t="s">
        <v>126</v>
      </c>
      <c r="CN16" s="3">
        <v>17.5</v>
      </c>
      <c r="CO16" s="3">
        <v>11.6</v>
      </c>
      <c r="CP16" s="3">
        <v>12</v>
      </c>
      <c r="CQ16" s="3">
        <v>12.2</v>
      </c>
      <c r="CS16" s="1"/>
      <c r="CT16" s="11" t="s">
        <v>229</v>
      </c>
      <c r="CU16" s="3">
        <v>9.8</v>
      </c>
      <c r="CV16" s="3">
        <v>7.7</v>
      </c>
      <c r="CW16" s="3">
        <v>6.3</v>
      </c>
      <c r="CX16" s="3">
        <v>1.1</v>
      </c>
      <c r="CY16" s="3">
        <v>0.8</v>
      </c>
      <c r="CZ16" s="3">
        <v>0.8</v>
      </c>
      <c r="DA16" s="3">
        <v>6.2</v>
      </c>
      <c r="DB16" s="3">
        <v>5.6</v>
      </c>
      <c r="DC16" s="3" t="s">
        <v>126</v>
      </c>
      <c r="DD16" s="3" t="s">
        <v>126</v>
      </c>
      <c r="DE16" s="3" t="s">
        <v>126</v>
      </c>
      <c r="DF16" s="3" t="s">
        <v>126</v>
      </c>
      <c r="DG16" s="3" t="s">
        <v>126</v>
      </c>
      <c r="DH16" s="3" t="s">
        <v>126</v>
      </c>
      <c r="DI16" s="3" t="s">
        <v>126</v>
      </c>
      <c r="DJ16" s="3" t="s">
        <v>126</v>
      </c>
      <c r="DK16" s="3" t="s">
        <v>126</v>
      </c>
      <c r="DL16" s="3" t="s">
        <v>126</v>
      </c>
      <c r="DM16" s="3">
        <v>8.4</v>
      </c>
      <c r="DN16" s="3">
        <v>8.8</v>
      </c>
      <c r="DO16" s="3">
        <v>6.6</v>
      </c>
      <c r="DQ16" s="1"/>
      <c r="DR16" s="11" t="s">
        <v>229</v>
      </c>
      <c r="DS16" s="3">
        <v>60</v>
      </c>
      <c r="DT16" s="3">
        <v>39.1</v>
      </c>
      <c r="DU16" s="3">
        <v>36</v>
      </c>
      <c r="DV16" s="3">
        <v>29.7</v>
      </c>
      <c r="DW16" s="3">
        <v>26.2</v>
      </c>
      <c r="DX16" s="3">
        <v>22.6</v>
      </c>
      <c r="DY16" s="3">
        <v>31.4</v>
      </c>
      <c r="DZ16" s="3">
        <v>33</v>
      </c>
      <c r="EA16" s="3">
        <v>32.6</v>
      </c>
      <c r="EB16" s="3">
        <v>27.1</v>
      </c>
      <c r="EC16" s="3">
        <v>30.2</v>
      </c>
      <c r="ED16" s="3">
        <v>32.8</v>
      </c>
      <c r="EE16" s="3">
        <v>33.6</v>
      </c>
      <c r="EF16" s="3">
        <v>39.4</v>
      </c>
      <c r="EG16" s="3">
        <v>40.4</v>
      </c>
      <c r="EH16" s="3">
        <v>35.8</v>
      </c>
      <c r="EI16" s="3" t="s">
        <v>126</v>
      </c>
      <c r="EJ16" s="3" t="s">
        <v>126</v>
      </c>
      <c r="EK16" s="3">
        <v>31.4</v>
      </c>
      <c r="EL16" s="3">
        <v>34.6</v>
      </c>
      <c r="EM16" s="3">
        <v>32</v>
      </c>
      <c r="EO16" s="1"/>
      <c r="EP16" s="11" t="s">
        <v>229</v>
      </c>
      <c r="EQ16" s="3">
        <v>56.7</v>
      </c>
      <c r="ER16" s="3">
        <v>63.8</v>
      </c>
      <c r="ES16" s="3">
        <v>50</v>
      </c>
      <c r="ET16" s="3">
        <v>52.9</v>
      </c>
      <c r="EU16" s="3">
        <v>50.5</v>
      </c>
      <c r="EV16" s="3">
        <v>57</v>
      </c>
      <c r="EW16" s="3">
        <v>23.5</v>
      </c>
      <c r="EX16" s="3" t="s">
        <v>126</v>
      </c>
      <c r="EY16" s="3" t="s">
        <v>126</v>
      </c>
      <c r="EZ16" s="3" t="s">
        <v>126</v>
      </c>
      <c r="FA16" s="3" t="s">
        <v>126</v>
      </c>
      <c r="FB16" s="3" t="s">
        <v>126</v>
      </c>
      <c r="FC16" s="3" t="s">
        <v>126</v>
      </c>
      <c r="FD16" s="3" t="s">
        <v>126</v>
      </c>
      <c r="FE16" s="3">
        <v>20.8</v>
      </c>
      <c r="FF16" s="3">
        <v>20.6</v>
      </c>
      <c r="FG16" s="3" t="s">
        <v>126</v>
      </c>
      <c r="FH16" s="3">
        <v>18.4</v>
      </c>
      <c r="FI16" s="3">
        <v>21.8</v>
      </c>
      <c r="FJ16" s="3">
        <v>19.5</v>
      </c>
      <c r="FK16" s="3">
        <v>20.9</v>
      </c>
    </row>
    <row r="17" ht="14.5" spans="1:167">
      <c r="A17" s="1"/>
      <c r="B17" s="11" t="s">
        <v>230</v>
      </c>
      <c r="C17" s="3" t="s">
        <v>126</v>
      </c>
      <c r="D17" s="3" t="s">
        <v>126</v>
      </c>
      <c r="E17" s="3" t="s">
        <v>126</v>
      </c>
      <c r="F17" s="3" t="s">
        <v>126</v>
      </c>
      <c r="G17" s="3" t="s">
        <v>126</v>
      </c>
      <c r="H17" s="3" t="s">
        <v>126</v>
      </c>
      <c r="I17" s="3" t="s">
        <v>126</v>
      </c>
      <c r="J17" s="3" t="s">
        <v>126</v>
      </c>
      <c r="K17" s="3" t="s">
        <v>126</v>
      </c>
      <c r="L17" s="3" t="s">
        <v>126</v>
      </c>
      <c r="M17" s="3" t="s">
        <v>126</v>
      </c>
      <c r="N17" s="3" t="s">
        <v>126</v>
      </c>
      <c r="O17" s="3" t="s">
        <v>126</v>
      </c>
      <c r="P17" s="3" t="s">
        <v>126</v>
      </c>
      <c r="Q17" s="3">
        <v>1.2</v>
      </c>
      <c r="R17" s="3" t="s">
        <v>126</v>
      </c>
      <c r="S17" s="3">
        <v>0.9</v>
      </c>
      <c r="T17" s="3">
        <v>0.9</v>
      </c>
      <c r="U17" s="3">
        <v>1.1</v>
      </c>
      <c r="V17" s="3">
        <v>1.2</v>
      </c>
      <c r="W17" s="3">
        <v>1.4</v>
      </c>
      <c r="Y17" s="1"/>
      <c r="Z17" s="11" t="s">
        <v>230</v>
      </c>
      <c r="AA17" s="3" t="s">
        <v>126</v>
      </c>
      <c r="AB17" s="3" t="s">
        <v>126</v>
      </c>
      <c r="AC17" s="3" t="s">
        <v>126</v>
      </c>
      <c r="AD17" s="3" t="s">
        <v>126</v>
      </c>
      <c r="AE17" s="3" t="s">
        <v>126</v>
      </c>
      <c r="AF17" s="3" t="s">
        <v>126</v>
      </c>
      <c r="AG17" s="3" t="s">
        <v>126</v>
      </c>
      <c r="AH17" s="3" t="s">
        <v>126</v>
      </c>
      <c r="AI17" s="3" t="s">
        <v>126</v>
      </c>
      <c r="AJ17" s="3" t="s">
        <v>126</v>
      </c>
      <c r="AK17" s="3" t="s">
        <v>126</v>
      </c>
      <c r="AL17" s="3" t="s">
        <v>126</v>
      </c>
      <c r="AM17" s="3" t="s">
        <v>126</v>
      </c>
      <c r="AN17" s="3" t="s">
        <v>126</v>
      </c>
      <c r="AO17" s="3" t="s">
        <v>126</v>
      </c>
      <c r="AP17" s="3" t="s">
        <v>126</v>
      </c>
      <c r="AQ17" s="3" t="s">
        <v>126</v>
      </c>
      <c r="AR17" s="3" t="s">
        <v>126</v>
      </c>
      <c r="AS17" s="3">
        <v>2.9</v>
      </c>
      <c r="AT17" s="3" t="s">
        <v>126</v>
      </c>
      <c r="AU17" s="3" t="s">
        <v>126</v>
      </c>
      <c r="AW17" s="1"/>
      <c r="AX17" s="11" t="s">
        <v>230</v>
      </c>
      <c r="AY17" s="3">
        <v>5</v>
      </c>
      <c r="AZ17" s="3">
        <v>5.1</v>
      </c>
      <c r="BA17" s="3">
        <v>5.2</v>
      </c>
      <c r="BB17" s="3" t="s">
        <v>126</v>
      </c>
      <c r="BC17" s="3" t="s">
        <v>126</v>
      </c>
      <c r="BD17" s="3" t="s">
        <v>126</v>
      </c>
      <c r="BE17" s="3">
        <v>2.2</v>
      </c>
      <c r="BF17" s="3" t="s">
        <v>126</v>
      </c>
      <c r="BG17" s="3">
        <v>2.5</v>
      </c>
      <c r="BH17" s="3">
        <v>2.6</v>
      </c>
      <c r="BI17" s="3" t="s">
        <v>126</v>
      </c>
      <c r="BJ17" s="3" t="s">
        <v>126</v>
      </c>
      <c r="BK17" s="3" t="s">
        <v>126</v>
      </c>
      <c r="BL17" s="3" t="s">
        <v>126</v>
      </c>
      <c r="BM17" s="3" t="s">
        <v>126</v>
      </c>
      <c r="BN17" s="3" t="s">
        <v>126</v>
      </c>
      <c r="BO17" s="3" t="s">
        <v>126</v>
      </c>
      <c r="BP17" s="3" t="s">
        <v>126</v>
      </c>
      <c r="BQ17" s="3" t="s">
        <v>126</v>
      </c>
      <c r="BR17" s="3">
        <v>2.1</v>
      </c>
      <c r="BS17" s="3">
        <v>1.9</v>
      </c>
      <c r="BU17" s="1"/>
      <c r="BV17" s="11" t="s">
        <v>230</v>
      </c>
      <c r="BW17" s="3" t="s">
        <v>126</v>
      </c>
      <c r="BX17" s="3" t="s">
        <v>126</v>
      </c>
      <c r="BY17" s="3" t="s">
        <v>126</v>
      </c>
      <c r="BZ17" s="3" t="s">
        <v>126</v>
      </c>
      <c r="CA17" s="3" t="s">
        <v>126</v>
      </c>
      <c r="CB17" s="3" t="s">
        <v>126</v>
      </c>
      <c r="CC17" s="3" t="s">
        <v>126</v>
      </c>
      <c r="CD17" s="3" t="s">
        <v>126</v>
      </c>
      <c r="CE17" s="3" t="s">
        <v>126</v>
      </c>
      <c r="CF17" s="3" t="s">
        <v>126</v>
      </c>
      <c r="CG17" s="3">
        <v>0.1</v>
      </c>
      <c r="CH17" s="3" t="s">
        <v>126</v>
      </c>
      <c r="CI17" s="3">
        <v>0.1</v>
      </c>
      <c r="CJ17" s="3" t="s">
        <v>126</v>
      </c>
      <c r="CK17" s="3" t="s">
        <v>126</v>
      </c>
      <c r="CL17" s="3" t="s">
        <v>126</v>
      </c>
      <c r="CM17" s="3">
        <v>0.1</v>
      </c>
      <c r="CN17" s="3">
        <v>0.1</v>
      </c>
      <c r="CO17" s="3" t="s">
        <v>126</v>
      </c>
      <c r="CP17" s="3" t="s">
        <v>126</v>
      </c>
      <c r="CQ17" s="3" t="s">
        <v>126</v>
      </c>
      <c r="CS17" s="1"/>
      <c r="CT17" s="11" t="s">
        <v>230</v>
      </c>
      <c r="CU17" s="3" t="s">
        <v>126</v>
      </c>
      <c r="CV17" s="3" t="s">
        <v>126</v>
      </c>
      <c r="CW17" s="3" t="s">
        <v>126</v>
      </c>
      <c r="CX17" s="3" t="s">
        <v>126</v>
      </c>
      <c r="CY17" s="3" t="s">
        <v>126</v>
      </c>
      <c r="CZ17" s="3" t="s">
        <v>126</v>
      </c>
      <c r="DA17" s="3" t="s">
        <v>126</v>
      </c>
      <c r="DB17" s="3" t="s">
        <v>126</v>
      </c>
      <c r="DC17" s="3" t="s">
        <v>126</v>
      </c>
      <c r="DD17" s="3" t="s">
        <v>126</v>
      </c>
      <c r="DE17" s="3">
        <v>0.1</v>
      </c>
      <c r="DF17" s="3">
        <v>0.2</v>
      </c>
      <c r="DG17" s="3">
        <v>0.1</v>
      </c>
      <c r="DH17" s="3">
        <v>0.2</v>
      </c>
      <c r="DI17" s="3">
        <v>1</v>
      </c>
      <c r="DJ17" s="3" t="s">
        <v>126</v>
      </c>
      <c r="DK17" s="3">
        <v>0.2</v>
      </c>
      <c r="DL17" s="3">
        <v>0.1</v>
      </c>
      <c r="DM17" s="3">
        <v>0.2</v>
      </c>
      <c r="DN17" s="3">
        <v>0.2</v>
      </c>
      <c r="DO17" s="3">
        <v>0.1</v>
      </c>
      <c r="DQ17" s="1"/>
      <c r="DR17" s="11" t="s">
        <v>230</v>
      </c>
      <c r="DS17" s="3" t="s">
        <v>126</v>
      </c>
      <c r="DT17" s="3" t="s">
        <v>126</v>
      </c>
      <c r="DU17" s="3" t="s">
        <v>126</v>
      </c>
      <c r="DV17" s="3" t="s">
        <v>126</v>
      </c>
      <c r="DW17" s="3" t="s">
        <v>126</v>
      </c>
      <c r="DX17" s="3" t="s">
        <v>126</v>
      </c>
      <c r="DY17" s="3" t="s">
        <v>126</v>
      </c>
      <c r="DZ17" s="3" t="s">
        <v>126</v>
      </c>
      <c r="EA17" s="3" t="s">
        <v>126</v>
      </c>
      <c r="EB17" s="3" t="s">
        <v>126</v>
      </c>
      <c r="EC17" s="3" t="s">
        <v>126</v>
      </c>
      <c r="ED17" s="3" t="s">
        <v>126</v>
      </c>
      <c r="EE17" s="3" t="s">
        <v>126</v>
      </c>
      <c r="EF17" s="3" t="s">
        <v>126</v>
      </c>
      <c r="EG17" s="3" t="s">
        <v>126</v>
      </c>
      <c r="EH17" s="3" t="s">
        <v>126</v>
      </c>
      <c r="EI17" s="3" t="s">
        <v>126</v>
      </c>
      <c r="EJ17" s="3" t="s">
        <v>126</v>
      </c>
      <c r="EK17" s="3" t="s">
        <v>126</v>
      </c>
      <c r="EL17" s="3" t="s">
        <v>126</v>
      </c>
      <c r="EM17" s="3" t="s">
        <v>126</v>
      </c>
      <c r="EO17" s="1"/>
      <c r="EP17" s="11" t="s">
        <v>230</v>
      </c>
      <c r="EQ17" s="3" t="s">
        <v>126</v>
      </c>
      <c r="ER17" s="3" t="s">
        <v>126</v>
      </c>
      <c r="ES17" s="3" t="s">
        <v>126</v>
      </c>
      <c r="ET17" s="3" t="s">
        <v>126</v>
      </c>
      <c r="EU17" s="3" t="s">
        <v>126</v>
      </c>
      <c r="EV17" s="3" t="s">
        <v>126</v>
      </c>
      <c r="EW17" s="3" t="s">
        <v>126</v>
      </c>
      <c r="EX17" s="3" t="s">
        <v>126</v>
      </c>
      <c r="EY17" s="3" t="s">
        <v>126</v>
      </c>
      <c r="EZ17" s="3" t="s">
        <v>126</v>
      </c>
      <c r="FA17" s="3" t="s">
        <v>126</v>
      </c>
      <c r="FB17" s="3" t="s">
        <v>126</v>
      </c>
      <c r="FC17" s="3" t="s">
        <v>126</v>
      </c>
      <c r="FD17" s="3" t="s">
        <v>126</v>
      </c>
      <c r="FE17" s="3" t="s">
        <v>126</v>
      </c>
      <c r="FF17" s="3" t="s">
        <v>126</v>
      </c>
      <c r="FG17" s="3" t="s">
        <v>126</v>
      </c>
      <c r="FH17" s="3" t="s">
        <v>126</v>
      </c>
      <c r="FI17" s="3" t="s">
        <v>126</v>
      </c>
      <c r="FJ17" s="3" t="s">
        <v>126</v>
      </c>
      <c r="FK17" s="3" t="s">
        <v>126</v>
      </c>
    </row>
    <row r="18" ht="14.5" spans="1:167">
      <c r="A18" s="1"/>
      <c r="B18" s="11" t="s">
        <v>231</v>
      </c>
      <c r="C18" s="3">
        <v>8.2</v>
      </c>
      <c r="D18" s="3">
        <v>7.3</v>
      </c>
      <c r="E18" s="3">
        <v>7.6</v>
      </c>
      <c r="F18" s="3">
        <v>8.1</v>
      </c>
      <c r="G18" s="3">
        <v>8.4</v>
      </c>
      <c r="H18" s="3">
        <v>7.1</v>
      </c>
      <c r="I18" s="3">
        <v>8.4</v>
      </c>
      <c r="J18" s="3">
        <v>8.5</v>
      </c>
      <c r="K18" s="3">
        <v>7.2</v>
      </c>
      <c r="L18" s="3">
        <v>7.7</v>
      </c>
      <c r="M18" s="3" t="s">
        <v>126</v>
      </c>
      <c r="N18" s="3" t="s">
        <v>126</v>
      </c>
      <c r="O18" s="3" t="s">
        <v>126</v>
      </c>
      <c r="P18" s="3" t="s">
        <v>126</v>
      </c>
      <c r="Q18" s="3">
        <v>2.9</v>
      </c>
      <c r="R18" s="3">
        <v>1.5</v>
      </c>
      <c r="S18" s="3" t="s">
        <v>126</v>
      </c>
      <c r="T18" s="3">
        <v>0.9</v>
      </c>
      <c r="U18" s="3" t="s">
        <v>126</v>
      </c>
      <c r="V18" s="3" t="s">
        <v>126</v>
      </c>
      <c r="W18" s="3" t="s">
        <v>126</v>
      </c>
      <c r="Y18" s="1"/>
      <c r="Z18" s="11" t="s">
        <v>231</v>
      </c>
      <c r="AA18" s="3">
        <v>1.3</v>
      </c>
      <c r="AB18" s="3">
        <v>1.5</v>
      </c>
      <c r="AC18" s="3">
        <v>0.9</v>
      </c>
      <c r="AD18" s="3">
        <v>2</v>
      </c>
      <c r="AE18" s="3">
        <v>2.4</v>
      </c>
      <c r="AF18" s="3">
        <v>2.5</v>
      </c>
      <c r="AG18" s="3">
        <v>0.7</v>
      </c>
      <c r="AH18" s="3">
        <v>0.8</v>
      </c>
      <c r="AI18" s="3">
        <v>0.8</v>
      </c>
      <c r="AJ18" s="3">
        <v>1.1</v>
      </c>
      <c r="AK18" s="3" t="s">
        <v>126</v>
      </c>
      <c r="AL18" s="3" t="s">
        <v>126</v>
      </c>
      <c r="AM18" s="3" t="s">
        <v>126</v>
      </c>
      <c r="AN18" s="3">
        <v>0.8</v>
      </c>
      <c r="AO18" s="3">
        <v>0.7</v>
      </c>
      <c r="AP18" s="3">
        <v>0.4</v>
      </c>
      <c r="AQ18" s="3">
        <v>0.3</v>
      </c>
      <c r="AR18" s="3">
        <v>0.3</v>
      </c>
      <c r="AS18" s="3">
        <v>0.2</v>
      </c>
      <c r="AT18" s="3">
        <v>0.4</v>
      </c>
      <c r="AU18" s="3">
        <v>0.1</v>
      </c>
      <c r="AW18" s="1"/>
      <c r="AX18" s="11" t="s">
        <v>231</v>
      </c>
      <c r="AY18" s="3">
        <v>1.4</v>
      </c>
      <c r="AZ18" s="3">
        <v>2.6</v>
      </c>
      <c r="BA18" s="3">
        <v>0.9</v>
      </c>
      <c r="BB18" s="3">
        <v>2</v>
      </c>
      <c r="BC18" s="3">
        <v>2.1</v>
      </c>
      <c r="BD18" s="3">
        <v>2</v>
      </c>
      <c r="BE18" s="3">
        <v>2.2</v>
      </c>
      <c r="BF18" s="3">
        <v>2</v>
      </c>
      <c r="BG18" s="3">
        <v>1.6</v>
      </c>
      <c r="BH18" s="3">
        <v>1</v>
      </c>
      <c r="BI18" s="3" t="s">
        <v>126</v>
      </c>
      <c r="BJ18" s="3" t="s">
        <v>126</v>
      </c>
      <c r="BK18" s="3" t="s">
        <v>126</v>
      </c>
      <c r="BL18" s="3" t="s">
        <v>126</v>
      </c>
      <c r="BM18" s="3" t="s">
        <v>126</v>
      </c>
      <c r="BN18" s="3" t="s">
        <v>126</v>
      </c>
      <c r="BO18" s="3" t="s">
        <v>126</v>
      </c>
      <c r="BP18" s="3" t="s">
        <v>126</v>
      </c>
      <c r="BQ18" s="3" t="s">
        <v>126</v>
      </c>
      <c r="BR18" s="3">
        <v>0.5</v>
      </c>
      <c r="BS18" s="3">
        <v>0.3</v>
      </c>
      <c r="BU18" s="1"/>
      <c r="BV18" s="11" t="s">
        <v>231</v>
      </c>
      <c r="BW18" s="3">
        <v>0</v>
      </c>
      <c r="BX18" s="3">
        <v>0</v>
      </c>
      <c r="BY18" s="3" t="s">
        <v>126</v>
      </c>
      <c r="BZ18" s="3">
        <v>0</v>
      </c>
      <c r="CA18" s="3">
        <v>0</v>
      </c>
      <c r="CB18" s="3">
        <v>0</v>
      </c>
      <c r="CC18" s="3">
        <v>0</v>
      </c>
      <c r="CD18" s="3">
        <v>0</v>
      </c>
      <c r="CE18" s="3">
        <v>0</v>
      </c>
      <c r="CF18" s="3">
        <v>0</v>
      </c>
      <c r="CG18" s="3">
        <v>0</v>
      </c>
      <c r="CH18" s="3">
        <v>0</v>
      </c>
      <c r="CI18" s="3" t="s">
        <v>126</v>
      </c>
      <c r="CJ18" s="3" t="s">
        <v>126</v>
      </c>
      <c r="CK18" s="3" t="s">
        <v>126</v>
      </c>
      <c r="CL18" s="3" t="s">
        <v>126</v>
      </c>
      <c r="CM18" s="3">
        <v>0</v>
      </c>
      <c r="CN18" s="3" t="s">
        <v>126</v>
      </c>
      <c r="CO18" s="3" t="s">
        <v>126</v>
      </c>
      <c r="CP18" s="3" t="s">
        <v>126</v>
      </c>
      <c r="CQ18" s="3">
        <v>0</v>
      </c>
      <c r="CS18" s="1"/>
      <c r="CT18" s="11" t="s">
        <v>231</v>
      </c>
      <c r="CU18" s="3">
        <v>0</v>
      </c>
      <c r="CV18" s="3">
        <v>0</v>
      </c>
      <c r="CW18" s="3">
        <v>0</v>
      </c>
      <c r="CX18" s="3">
        <v>0</v>
      </c>
      <c r="CY18" s="3">
        <v>0</v>
      </c>
      <c r="CZ18" s="3">
        <v>0</v>
      </c>
      <c r="DA18" s="3">
        <v>0</v>
      </c>
      <c r="DB18" s="3">
        <v>0</v>
      </c>
      <c r="DC18" s="3" t="s">
        <v>126</v>
      </c>
      <c r="DD18" s="3">
        <v>0</v>
      </c>
      <c r="DE18" s="3">
        <v>0</v>
      </c>
      <c r="DF18" s="3" t="s">
        <v>126</v>
      </c>
      <c r="DG18" s="3" t="s">
        <v>126</v>
      </c>
      <c r="DH18" s="3">
        <v>0</v>
      </c>
      <c r="DI18" s="3" t="s">
        <v>126</v>
      </c>
      <c r="DJ18" s="3" t="s">
        <v>126</v>
      </c>
      <c r="DK18" s="3">
        <v>0</v>
      </c>
      <c r="DL18" s="3">
        <v>0</v>
      </c>
      <c r="DM18" s="3">
        <v>0</v>
      </c>
      <c r="DN18" s="3">
        <v>0</v>
      </c>
      <c r="DO18" s="3">
        <v>0</v>
      </c>
      <c r="DQ18" s="1"/>
      <c r="DR18" s="11" t="s">
        <v>231</v>
      </c>
      <c r="DS18" s="3">
        <v>0</v>
      </c>
      <c r="DT18" s="3">
        <v>0</v>
      </c>
      <c r="DU18" s="3">
        <v>0</v>
      </c>
      <c r="DV18" s="3">
        <v>0</v>
      </c>
      <c r="DW18" s="3" t="s">
        <v>126</v>
      </c>
      <c r="DX18" s="3" t="s">
        <v>126</v>
      </c>
      <c r="DY18" s="3" t="s">
        <v>126</v>
      </c>
      <c r="DZ18" s="3" t="s">
        <v>126</v>
      </c>
      <c r="EA18" s="3" t="s">
        <v>126</v>
      </c>
      <c r="EB18" s="3" t="s">
        <v>126</v>
      </c>
      <c r="EC18" s="3">
        <v>0.2</v>
      </c>
      <c r="ED18" s="3" t="s">
        <v>126</v>
      </c>
      <c r="EE18" s="3" t="s">
        <v>126</v>
      </c>
      <c r="EF18" s="3">
        <v>0.4</v>
      </c>
      <c r="EG18" s="3" t="s">
        <v>126</v>
      </c>
      <c r="EH18" s="3" t="s">
        <v>126</v>
      </c>
      <c r="EI18" s="3">
        <v>0</v>
      </c>
      <c r="EJ18" s="3" t="s">
        <v>126</v>
      </c>
      <c r="EK18" s="3">
        <v>0</v>
      </c>
      <c r="EL18" s="3">
        <v>0</v>
      </c>
      <c r="EM18" s="3">
        <v>0</v>
      </c>
      <c r="EO18" s="1"/>
      <c r="EP18" s="11" t="s">
        <v>231</v>
      </c>
      <c r="EQ18" s="3" t="s">
        <v>126</v>
      </c>
      <c r="ER18" s="3" t="s">
        <v>126</v>
      </c>
      <c r="ES18" s="3">
        <v>0</v>
      </c>
      <c r="ET18" s="3" t="s">
        <v>126</v>
      </c>
      <c r="EU18" s="3">
        <v>0</v>
      </c>
      <c r="EV18" s="3">
        <v>0</v>
      </c>
      <c r="EW18" s="3">
        <v>0</v>
      </c>
      <c r="EX18" s="3">
        <v>0</v>
      </c>
      <c r="EY18" s="3">
        <v>0</v>
      </c>
      <c r="EZ18" s="3" t="s">
        <v>126</v>
      </c>
      <c r="FA18" s="3" t="s">
        <v>126</v>
      </c>
      <c r="FB18" s="3">
        <v>0</v>
      </c>
      <c r="FC18" s="3" t="s">
        <v>126</v>
      </c>
      <c r="FD18" s="3" t="s">
        <v>126</v>
      </c>
      <c r="FE18" s="3" t="s">
        <v>126</v>
      </c>
      <c r="FF18" s="3" t="s">
        <v>126</v>
      </c>
      <c r="FG18" s="3" t="s">
        <v>126</v>
      </c>
      <c r="FH18" s="3" t="s">
        <v>126</v>
      </c>
      <c r="FI18" s="3">
        <v>0</v>
      </c>
      <c r="FJ18" s="3">
        <v>0.1</v>
      </c>
      <c r="FK18" s="3">
        <v>0</v>
      </c>
    </row>
    <row r="19" ht="14.5" spans="1:167">
      <c r="A19" s="1"/>
      <c r="B19" s="11" t="s">
        <v>232</v>
      </c>
      <c r="C19" s="3">
        <v>0</v>
      </c>
      <c r="D19" s="3">
        <v>0</v>
      </c>
      <c r="E19" s="3">
        <v>0</v>
      </c>
      <c r="F19" s="3">
        <v>0</v>
      </c>
      <c r="G19" s="3">
        <v>0</v>
      </c>
      <c r="H19" s="3">
        <v>0</v>
      </c>
      <c r="I19" s="3">
        <v>0</v>
      </c>
      <c r="J19" s="3">
        <v>0</v>
      </c>
      <c r="K19" s="3" t="s">
        <v>126</v>
      </c>
      <c r="L19" s="3" t="s">
        <v>126</v>
      </c>
      <c r="M19" s="3">
        <v>0</v>
      </c>
      <c r="N19" s="3">
        <v>0</v>
      </c>
      <c r="O19" s="3">
        <v>0</v>
      </c>
      <c r="P19" s="3">
        <v>0</v>
      </c>
      <c r="Q19" s="3">
        <v>0</v>
      </c>
      <c r="R19" s="3">
        <v>0</v>
      </c>
      <c r="S19" s="3">
        <v>0</v>
      </c>
      <c r="T19" s="3">
        <v>0</v>
      </c>
      <c r="U19" s="3">
        <v>0</v>
      </c>
      <c r="V19" s="3">
        <v>0</v>
      </c>
      <c r="W19" s="3">
        <v>0</v>
      </c>
      <c r="Y19" s="1"/>
      <c r="Z19" s="11" t="s">
        <v>232</v>
      </c>
      <c r="AA19" s="3" t="s">
        <v>126</v>
      </c>
      <c r="AB19" s="3" t="s">
        <v>126</v>
      </c>
      <c r="AC19" s="3" t="s">
        <v>126</v>
      </c>
      <c r="AD19" s="3" t="s">
        <v>126</v>
      </c>
      <c r="AE19" s="3" t="s">
        <v>126</v>
      </c>
      <c r="AF19" s="3" t="s">
        <v>126</v>
      </c>
      <c r="AG19" s="3" t="s">
        <v>126</v>
      </c>
      <c r="AH19" s="3" t="s">
        <v>126</v>
      </c>
      <c r="AI19" s="3" t="s">
        <v>126</v>
      </c>
      <c r="AJ19" s="3" t="s">
        <v>126</v>
      </c>
      <c r="AK19" s="3" t="s">
        <v>126</v>
      </c>
      <c r="AL19" s="3" t="s">
        <v>126</v>
      </c>
      <c r="AM19" s="3" t="s">
        <v>126</v>
      </c>
      <c r="AN19" s="3" t="s">
        <v>126</v>
      </c>
      <c r="AO19" s="3" t="s">
        <v>126</v>
      </c>
      <c r="AP19" s="3" t="s">
        <v>126</v>
      </c>
      <c r="AQ19" s="3" t="s">
        <v>126</v>
      </c>
      <c r="AR19" s="3" t="s">
        <v>126</v>
      </c>
      <c r="AS19" s="3">
        <v>0.3</v>
      </c>
      <c r="AT19" s="3">
        <v>0.3</v>
      </c>
      <c r="AU19" s="3">
        <v>0.3</v>
      </c>
      <c r="AW19" s="1"/>
      <c r="AX19" s="11" t="s">
        <v>232</v>
      </c>
      <c r="AY19" s="3" t="s">
        <v>126</v>
      </c>
      <c r="AZ19" s="3" t="s">
        <v>126</v>
      </c>
      <c r="BA19" s="3" t="s">
        <v>126</v>
      </c>
      <c r="BB19" s="3" t="s">
        <v>126</v>
      </c>
      <c r="BC19" s="3" t="s">
        <v>126</v>
      </c>
      <c r="BD19" s="3" t="s">
        <v>126</v>
      </c>
      <c r="BE19" s="3" t="s">
        <v>126</v>
      </c>
      <c r="BF19" s="3" t="s">
        <v>126</v>
      </c>
      <c r="BG19" s="3" t="s">
        <v>126</v>
      </c>
      <c r="BH19" s="3" t="s">
        <v>126</v>
      </c>
      <c r="BI19" s="3" t="s">
        <v>126</v>
      </c>
      <c r="BJ19" s="3" t="s">
        <v>126</v>
      </c>
      <c r="BK19" s="3" t="s">
        <v>126</v>
      </c>
      <c r="BL19" s="3" t="s">
        <v>126</v>
      </c>
      <c r="BM19" s="3" t="s">
        <v>126</v>
      </c>
      <c r="BN19" s="3" t="s">
        <v>126</v>
      </c>
      <c r="BO19" s="3" t="s">
        <v>126</v>
      </c>
      <c r="BP19" s="3" t="s">
        <v>126</v>
      </c>
      <c r="BQ19" s="3" t="s">
        <v>126</v>
      </c>
      <c r="BR19" s="3">
        <v>2.5</v>
      </c>
      <c r="BS19" s="3">
        <v>2.2</v>
      </c>
      <c r="BU19" s="1"/>
      <c r="BV19" s="11" t="s">
        <v>232</v>
      </c>
      <c r="BW19" s="3" t="s">
        <v>126</v>
      </c>
      <c r="BX19" s="3">
        <v>0</v>
      </c>
      <c r="BY19" s="3">
        <v>0</v>
      </c>
      <c r="BZ19" s="3">
        <v>0</v>
      </c>
      <c r="CA19" s="3" t="s">
        <v>126</v>
      </c>
      <c r="CB19" s="3">
        <v>0</v>
      </c>
      <c r="CC19" s="3">
        <v>0</v>
      </c>
      <c r="CD19" s="3" t="s">
        <v>126</v>
      </c>
      <c r="CE19" s="3" t="s">
        <v>126</v>
      </c>
      <c r="CF19" s="3" t="s">
        <v>126</v>
      </c>
      <c r="CG19" s="3" t="s">
        <v>126</v>
      </c>
      <c r="CH19" s="3" t="s">
        <v>126</v>
      </c>
      <c r="CI19" s="3" t="s">
        <v>126</v>
      </c>
      <c r="CJ19" s="3" t="s">
        <v>126</v>
      </c>
      <c r="CK19" s="3" t="s">
        <v>126</v>
      </c>
      <c r="CL19" s="3" t="s">
        <v>126</v>
      </c>
      <c r="CM19" s="3" t="s">
        <v>126</v>
      </c>
      <c r="CN19" s="3" t="s">
        <v>126</v>
      </c>
      <c r="CO19" s="3">
        <v>0.2</v>
      </c>
      <c r="CP19" s="3">
        <v>0.2</v>
      </c>
      <c r="CQ19" s="3">
        <v>0.3</v>
      </c>
      <c r="CS19" s="1"/>
      <c r="CT19" s="11" t="s">
        <v>232</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232</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232</v>
      </c>
      <c r="EQ19" s="3" t="s">
        <v>126</v>
      </c>
      <c r="ER19" s="3" t="s">
        <v>126</v>
      </c>
      <c r="ES19" s="3" t="s">
        <v>126</v>
      </c>
      <c r="ET19" s="3" t="s">
        <v>126</v>
      </c>
      <c r="EU19" s="3" t="s">
        <v>126</v>
      </c>
      <c r="EV19" s="3" t="s">
        <v>126</v>
      </c>
      <c r="EW19" s="3" t="s">
        <v>126</v>
      </c>
      <c r="EX19" s="3" t="s">
        <v>126</v>
      </c>
      <c r="EY19" s="3" t="s">
        <v>126</v>
      </c>
      <c r="EZ19" s="3" t="s">
        <v>126</v>
      </c>
      <c r="FA19" s="3" t="s">
        <v>126</v>
      </c>
      <c r="FB19" s="3" t="s">
        <v>126</v>
      </c>
      <c r="FC19" s="3" t="s">
        <v>126</v>
      </c>
      <c r="FD19" s="3">
        <v>0</v>
      </c>
      <c r="FE19" s="3">
        <v>0</v>
      </c>
      <c r="FF19" s="3">
        <v>0</v>
      </c>
      <c r="FG19" s="3">
        <v>0</v>
      </c>
      <c r="FH19" s="3">
        <v>0</v>
      </c>
      <c r="FI19" s="3">
        <v>0</v>
      </c>
      <c r="FJ19" s="3">
        <v>0</v>
      </c>
      <c r="FK19" s="3">
        <v>0</v>
      </c>
    </row>
    <row r="20" ht="14.5" spans="1:167">
      <c r="A20" s="1"/>
      <c r="B20" s="11" t="s">
        <v>233</v>
      </c>
      <c r="C20" s="3" t="s">
        <v>126</v>
      </c>
      <c r="D20" s="3" t="s">
        <v>126</v>
      </c>
      <c r="E20" s="3" t="s">
        <v>126</v>
      </c>
      <c r="F20" s="3" t="s">
        <v>126</v>
      </c>
      <c r="G20" s="3" t="s">
        <v>126</v>
      </c>
      <c r="H20" s="3" t="s">
        <v>126</v>
      </c>
      <c r="I20" s="3">
        <v>0.7</v>
      </c>
      <c r="J20" s="3" t="s">
        <v>126</v>
      </c>
      <c r="K20" s="3">
        <v>0.6</v>
      </c>
      <c r="L20" s="3">
        <v>0.5</v>
      </c>
      <c r="M20" s="3" t="s">
        <v>126</v>
      </c>
      <c r="N20" s="3">
        <v>0.9</v>
      </c>
      <c r="O20" s="3" t="s">
        <v>126</v>
      </c>
      <c r="P20" s="3">
        <v>1.1</v>
      </c>
      <c r="Q20" s="3">
        <v>0.9</v>
      </c>
      <c r="R20" s="3">
        <v>0.8</v>
      </c>
      <c r="S20" s="3">
        <v>1.1</v>
      </c>
      <c r="T20" s="3">
        <v>1.1</v>
      </c>
      <c r="U20" s="3" t="s">
        <v>126</v>
      </c>
      <c r="V20" s="3" t="s">
        <v>126</v>
      </c>
      <c r="W20" s="3" t="s">
        <v>126</v>
      </c>
      <c r="Y20" s="1"/>
      <c r="Z20" s="11" t="s">
        <v>233</v>
      </c>
      <c r="AA20" s="3" t="s">
        <v>126</v>
      </c>
      <c r="AB20" s="3" t="s">
        <v>126</v>
      </c>
      <c r="AC20" s="3" t="s">
        <v>126</v>
      </c>
      <c r="AD20" s="3" t="s">
        <v>126</v>
      </c>
      <c r="AE20" s="3" t="s">
        <v>126</v>
      </c>
      <c r="AF20" s="3" t="s">
        <v>126</v>
      </c>
      <c r="AG20" s="3">
        <v>1.6</v>
      </c>
      <c r="AH20" s="3">
        <v>1.7</v>
      </c>
      <c r="AI20" s="3">
        <v>2.1</v>
      </c>
      <c r="AJ20" s="3">
        <v>1.6</v>
      </c>
      <c r="AK20" s="3">
        <v>1.4</v>
      </c>
      <c r="AL20" s="3">
        <v>1.5</v>
      </c>
      <c r="AM20" s="3">
        <v>1.5</v>
      </c>
      <c r="AN20" s="3">
        <v>1.5</v>
      </c>
      <c r="AO20" s="3">
        <v>1.3</v>
      </c>
      <c r="AP20" s="3">
        <v>1.3</v>
      </c>
      <c r="AQ20" s="3" t="s">
        <v>126</v>
      </c>
      <c r="AR20" s="3">
        <v>1.5</v>
      </c>
      <c r="AS20" s="3">
        <v>1.7</v>
      </c>
      <c r="AT20" s="3">
        <v>1.4</v>
      </c>
      <c r="AU20" s="3">
        <v>2</v>
      </c>
      <c r="AW20" s="1"/>
      <c r="AX20" s="11" t="s">
        <v>233</v>
      </c>
      <c r="AY20" s="3" t="s">
        <v>126</v>
      </c>
      <c r="AZ20" s="3" t="s">
        <v>126</v>
      </c>
      <c r="BA20" s="3" t="s">
        <v>126</v>
      </c>
      <c r="BB20" s="3" t="s">
        <v>126</v>
      </c>
      <c r="BC20" s="3" t="s">
        <v>126</v>
      </c>
      <c r="BD20" s="3">
        <v>2</v>
      </c>
      <c r="BE20" s="3">
        <v>1.5</v>
      </c>
      <c r="BF20" s="3">
        <v>1.8</v>
      </c>
      <c r="BG20" s="3">
        <v>1.9</v>
      </c>
      <c r="BH20" s="3">
        <v>1.8</v>
      </c>
      <c r="BI20" s="3">
        <v>1.6</v>
      </c>
      <c r="BJ20" s="3">
        <v>1.7</v>
      </c>
      <c r="BK20" s="3">
        <v>1.6</v>
      </c>
      <c r="BL20" s="3">
        <v>1.6</v>
      </c>
      <c r="BM20" s="3">
        <v>1.9</v>
      </c>
      <c r="BN20" s="3">
        <v>1.5</v>
      </c>
      <c r="BO20" s="3" t="s">
        <v>126</v>
      </c>
      <c r="BP20" s="3">
        <v>1.2</v>
      </c>
      <c r="BQ20" s="3">
        <v>1.4</v>
      </c>
      <c r="BR20" s="3">
        <v>1.4</v>
      </c>
      <c r="BS20" s="3">
        <v>1.2</v>
      </c>
      <c r="BU20" s="1"/>
      <c r="BV20" s="11" t="s">
        <v>233</v>
      </c>
      <c r="BW20" s="3" t="s">
        <v>126</v>
      </c>
      <c r="BX20" s="3" t="s">
        <v>126</v>
      </c>
      <c r="BY20" s="3" t="s">
        <v>126</v>
      </c>
      <c r="BZ20" s="3" t="s">
        <v>126</v>
      </c>
      <c r="CA20" s="3" t="s">
        <v>126</v>
      </c>
      <c r="CB20" s="3">
        <v>0.1</v>
      </c>
      <c r="CC20" s="3">
        <v>0.1</v>
      </c>
      <c r="CD20" s="3">
        <v>0.1</v>
      </c>
      <c r="CE20" s="3">
        <v>0.1</v>
      </c>
      <c r="CF20" s="3">
        <v>0</v>
      </c>
      <c r="CG20" s="3">
        <v>0.1</v>
      </c>
      <c r="CH20" s="3">
        <v>0.1</v>
      </c>
      <c r="CI20" s="3">
        <v>0.1</v>
      </c>
      <c r="CJ20" s="3" t="s">
        <v>126</v>
      </c>
      <c r="CK20" s="3">
        <v>0.3</v>
      </c>
      <c r="CL20" s="3">
        <v>0</v>
      </c>
      <c r="CM20" s="3">
        <v>0</v>
      </c>
      <c r="CN20" s="3">
        <v>0.1</v>
      </c>
      <c r="CO20" s="3">
        <v>0</v>
      </c>
      <c r="CP20" s="3">
        <v>0</v>
      </c>
      <c r="CQ20" s="3">
        <v>0</v>
      </c>
      <c r="CS20" s="1"/>
      <c r="CT20" s="11" t="s">
        <v>233</v>
      </c>
      <c r="CU20" s="3">
        <v>0</v>
      </c>
      <c r="CV20" s="3">
        <v>0</v>
      </c>
      <c r="CW20" s="3">
        <v>0</v>
      </c>
      <c r="CX20" s="3">
        <v>0</v>
      </c>
      <c r="CY20" s="3">
        <v>0</v>
      </c>
      <c r="CZ20" s="3">
        <v>0</v>
      </c>
      <c r="DA20" s="3">
        <v>0</v>
      </c>
      <c r="DB20" s="3" t="s">
        <v>126</v>
      </c>
      <c r="DC20" s="3">
        <v>0</v>
      </c>
      <c r="DD20" s="3" t="s">
        <v>126</v>
      </c>
      <c r="DE20" s="3">
        <v>0</v>
      </c>
      <c r="DF20" s="3">
        <v>0</v>
      </c>
      <c r="DG20" s="3">
        <v>0</v>
      </c>
      <c r="DH20" s="3">
        <v>0.1</v>
      </c>
      <c r="DI20" s="3">
        <v>0</v>
      </c>
      <c r="DJ20" s="3" t="s">
        <v>126</v>
      </c>
      <c r="DK20" s="3">
        <v>0</v>
      </c>
      <c r="DL20" s="3">
        <v>0</v>
      </c>
      <c r="DM20" s="3">
        <v>0</v>
      </c>
      <c r="DN20" s="3">
        <v>0</v>
      </c>
      <c r="DO20" s="3">
        <v>0</v>
      </c>
      <c r="DQ20" s="1"/>
      <c r="DR20" s="11" t="s">
        <v>233</v>
      </c>
      <c r="DS20" s="3" t="s">
        <v>126</v>
      </c>
      <c r="DT20" s="3" t="s">
        <v>126</v>
      </c>
      <c r="DU20" s="3" t="s">
        <v>126</v>
      </c>
      <c r="DV20" s="3" t="s">
        <v>126</v>
      </c>
      <c r="DW20" s="3" t="s">
        <v>126</v>
      </c>
      <c r="DX20" s="3">
        <v>0.2</v>
      </c>
      <c r="DY20" s="3" t="s">
        <v>126</v>
      </c>
      <c r="DZ20" s="3">
        <v>0.2</v>
      </c>
      <c r="EA20" s="3">
        <v>0.2</v>
      </c>
      <c r="EB20" s="3">
        <v>0.3</v>
      </c>
      <c r="EC20" s="3">
        <v>0.3</v>
      </c>
      <c r="ED20" s="3">
        <v>0.2</v>
      </c>
      <c r="EE20" s="3">
        <v>0.2</v>
      </c>
      <c r="EF20" s="3">
        <v>0.4</v>
      </c>
      <c r="EG20" s="3" t="s">
        <v>126</v>
      </c>
      <c r="EH20" s="3" t="s">
        <v>126</v>
      </c>
      <c r="EI20" s="3">
        <v>0.1</v>
      </c>
      <c r="EJ20" s="3">
        <v>0.2</v>
      </c>
      <c r="EK20" s="3" t="s">
        <v>126</v>
      </c>
      <c r="EL20" s="3" t="s">
        <v>126</v>
      </c>
      <c r="EM20" s="3" t="s">
        <v>126</v>
      </c>
      <c r="EO20" s="1"/>
      <c r="EP20" s="11" t="s">
        <v>233</v>
      </c>
      <c r="EQ20" s="3" t="s">
        <v>126</v>
      </c>
      <c r="ER20" s="3" t="s">
        <v>126</v>
      </c>
      <c r="ES20" s="3" t="s">
        <v>126</v>
      </c>
      <c r="ET20" s="3" t="s">
        <v>126</v>
      </c>
      <c r="EU20" s="3" t="s">
        <v>126</v>
      </c>
      <c r="EV20" s="3">
        <v>0.6</v>
      </c>
      <c r="EW20" s="3" t="s">
        <v>126</v>
      </c>
      <c r="EX20" s="3">
        <v>1.6</v>
      </c>
      <c r="EY20" s="3">
        <v>0.9</v>
      </c>
      <c r="EZ20" s="3" t="s">
        <v>126</v>
      </c>
      <c r="FA20" s="3">
        <v>0.4</v>
      </c>
      <c r="FB20" s="3">
        <v>0.5</v>
      </c>
      <c r="FC20" s="3">
        <v>0.4</v>
      </c>
      <c r="FD20" s="3">
        <v>0.4</v>
      </c>
      <c r="FE20" s="3" t="s">
        <v>126</v>
      </c>
      <c r="FF20" s="3" t="s">
        <v>126</v>
      </c>
      <c r="FG20" s="3" t="s">
        <v>126</v>
      </c>
      <c r="FH20" s="3" t="s">
        <v>126</v>
      </c>
      <c r="FI20" s="3" t="s">
        <v>126</v>
      </c>
      <c r="FJ20" s="3" t="s">
        <v>126</v>
      </c>
      <c r="FK20" s="3" t="s">
        <v>126</v>
      </c>
    </row>
    <row r="21" ht="14.5" spans="1:167">
      <c r="A21" s="1"/>
      <c r="B21" s="11" t="s">
        <v>234</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234</v>
      </c>
      <c r="AA21" s="3" t="s">
        <v>126</v>
      </c>
      <c r="AB21" s="3" t="s">
        <v>126</v>
      </c>
      <c r="AC21" s="3" t="s">
        <v>126</v>
      </c>
      <c r="AD21" s="3" t="s">
        <v>126</v>
      </c>
      <c r="AE21" s="3" t="s">
        <v>126</v>
      </c>
      <c r="AF21" s="3" t="s">
        <v>126</v>
      </c>
      <c r="AG21" s="3" t="s">
        <v>126</v>
      </c>
      <c r="AH21" s="3" t="s">
        <v>126</v>
      </c>
      <c r="AI21" s="3" t="s">
        <v>126</v>
      </c>
      <c r="AJ21" s="3" t="s">
        <v>126</v>
      </c>
      <c r="AK21" s="3" t="s">
        <v>126</v>
      </c>
      <c r="AL21" s="3" t="s">
        <v>126</v>
      </c>
      <c r="AM21" s="3" t="s">
        <v>126</v>
      </c>
      <c r="AN21" s="3" t="s">
        <v>126</v>
      </c>
      <c r="AO21" s="3" t="s">
        <v>126</v>
      </c>
      <c r="AP21" s="3" t="s">
        <v>126</v>
      </c>
      <c r="AQ21" s="3" t="s">
        <v>126</v>
      </c>
      <c r="AR21" s="3" t="s">
        <v>126</v>
      </c>
      <c r="AS21" s="3" t="s">
        <v>126</v>
      </c>
      <c r="AT21" s="3" t="s">
        <v>126</v>
      </c>
      <c r="AU21" s="3" t="s">
        <v>126</v>
      </c>
      <c r="AW21" s="1"/>
      <c r="AX21" s="11" t="s">
        <v>234</v>
      </c>
      <c r="AY21" s="3" t="s">
        <v>126</v>
      </c>
      <c r="AZ21" s="3" t="s">
        <v>126</v>
      </c>
      <c r="BA21" s="3" t="s">
        <v>126</v>
      </c>
      <c r="BB21" s="3" t="s">
        <v>126</v>
      </c>
      <c r="BC21" s="3" t="s">
        <v>126</v>
      </c>
      <c r="BD21" s="3" t="s">
        <v>126</v>
      </c>
      <c r="BE21" s="3" t="s">
        <v>126</v>
      </c>
      <c r="BF21" s="3" t="s">
        <v>126</v>
      </c>
      <c r="BG21" s="3" t="s">
        <v>126</v>
      </c>
      <c r="BH21" s="3" t="s">
        <v>126</v>
      </c>
      <c r="BI21" s="3" t="s">
        <v>126</v>
      </c>
      <c r="BJ21" s="3" t="s">
        <v>126</v>
      </c>
      <c r="BK21" s="3" t="s">
        <v>126</v>
      </c>
      <c r="BL21" s="3">
        <v>1.7</v>
      </c>
      <c r="BM21" s="3" t="s">
        <v>126</v>
      </c>
      <c r="BN21" s="3" t="s">
        <v>126</v>
      </c>
      <c r="BO21" s="3" t="s">
        <v>126</v>
      </c>
      <c r="BP21" s="3" t="s">
        <v>126</v>
      </c>
      <c r="BQ21" s="3" t="s">
        <v>126</v>
      </c>
      <c r="BR21" s="3">
        <v>1.2</v>
      </c>
      <c r="BS21" s="3">
        <v>0.6</v>
      </c>
      <c r="BU21" s="1"/>
      <c r="BV21" s="11" t="s">
        <v>234</v>
      </c>
      <c r="BW21" s="3" t="s">
        <v>126</v>
      </c>
      <c r="BX21" s="3" t="s">
        <v>126</v>
      </c>
      <c r="BY21" s="3" t="s">
        <v>126</v>
      </c>
      <c r="BZ21" s="3" t="s">
        <v>126</v>
      </c>
      <c r="CA21" s="3" t="s">
        <v>126</v>
      </c>
      <c r="CB21" s="3" t="s">
        <v>126</v>
      </c>
      <c r="CC21" s="3" t="s">
        <v>126</v>
      </c>
      <c r="CD21" s="3" t="s">
        <v>126</v>
      </c>
      <c r="CE21" s="3" t="s">
        <v>126</v>
      </c>
      <c r="CF21" s="3" t="s">
        <v>126</v>
      </c>
      <c r="CG21" s="3" t="s">
        <v>126</v>
      </c>
      <c r="CH21" s="3" t="s">
        <v>126</v>
      </c>
      <c r="CI21" s="3" t="s">
        <v>126</v>
      </c>
      <c r="CJ21" s="3" t="s">
        <v>126</v>
      </c>
      <c r="CK21" s="3" t="s">
        <v>126</v>
      </c>
      <c r="CL21" s="3" t="s">
        <v>126</v>
      </c>
      <c r="CM21" s="3" t="s">
        <v>126</v>
      </c>
      <c r="CN21" s="3" t="s">
        <v>126</v>
      </c>
      <c r="CO21" s="3">
        <v>0.4</v>
      </c>
      <c r="CP21" s="3">
        <v>0.3</v>
      </c>
      <c r="CQ21" s="3">
        <v>0.3</v>
      </c>
      <c r="CS21" s="1"/>
      <c r="CT21" s="11" t="s">
        <v>234</v>
      </c>
      <c r="CU21" s="3" t="s">
        <v>126</v>
      </c>
      <c r="CV21" s="3" t="s">
        <v>126</v>
      </c>
      <c r="CW21" s="3" t="s">
        <v>126</v>
      </c>
      <c r="CX21" s="3" t="s">
        <v>126</v>
      </c>
      <c r="CY21" s="3" t="s">
        <v>126</v>
      </c>
      <c r="CZ21" s="3" t="s">
        <v>126</v>
      </c>
      <c r="DA21" s="3" t="s">
        <v>126</v>
      </c>
      <c r="DB21" s="3" t="s">
        <v>126</v>
      </c>
      <c r="DC21" s="3" t="s">
        <v>126</v>
      </c>
      <c r="DD21" s="3" t="s">
        <v>126</v>
      </c>
      <c r="DE21" s="3" t="s">
        <v>126</v>
      </c>
      <c r="DF21" s="3" t="s">
        <v>126</v>
      </c>
      <c r="DG21" s="3" t="s">
        <v>126</v>
      </c>
      <c r="DH21" s="3">
        <v>0</v>
      </c>
      <c r="DI21" s="3">
        <v>0</v>
      </c>
      <c r="DJ21" s="3">
        <v>0</v>
      </c>
      <c r="DK21" s="3">
        <v>0</v>
      </c>
      <c r="DL21" s="3">
        <v>0</v>
      </c>
      <c r="DM21" s="3">
        <v>0</v>
      </c>
      <c r="DN21" s="3">
        <v>0</v>
      </c>
      <c r="DO21" s="3">
        <v>0</v>
      </c>
      <c r="DQ21" s="1"/>
      <c r="DR21" s="11" t="s">
        <v>234</v>
      </c>
      <c r="DS21" s="3">
        <v>0</v>
      </c>
      <c r="DT21" s="3" t="s">
        <v>126</v>
      </c>
      <c r="DU21" s="3" t="s">
        <v>126</v>
      </c>
      <c r="DV21" s="3" t="s">
        <v>126</v>
      </c>
      <c r="DW21" s="3" t="s">
        <v>126</v>
      </c>
      <c r="DX21" s="3" t="s">
        <v>126</v>
      </c>
      <c r="DY21" s="3" t="s">
        <v>126</v>
      </c>
      <c r="DZ21" s="3" t="s">
        <v>126</v>
      </c>
      <c r="EA21" s="3" t="s">
        <v>126</v>
      </c>
      <c r="EB21" s="3" t="s">
        <v>126</v>
      </c>
      <c r="EC21" s="3" t="s">
        <v>126</v>
      </c>
      <c r="ED21" s="3" t="s">
        <v>126</v>
      </c>
      <c r="EE21" s="3">
        <v>0.1</v>
      </c>
      <c r="EF21" s="3">
        <v>0</v>
      </c>
      <c r="EG21" s="3" t="s">
        <v>126</v>
      </c>
      <c r="EH21" s="3" t="s">
        <v>126</v>
      </c>
      <c r="EI21" s="3" t="s">
        <v>126</v>
      </c>
      <c r="EJ21" s="3" t="s">
        <v>126</v>
      </c>
      <c r="EK21" s="3" t="s">
        <v>126</v>
      </c>
      <c r="EL21" s="3" t="s">
        <v>126</v>
      </c>
      <c r="EM21" s="3" t="s">
        <v>126</v>
      </c>
      <c r="EO21" s="1"/>
      <c r="EP21" s="11" t="s">
        <v>234</v>
      </c>
      <c r="EQ21" s="3" t="s">
        <v>126</v>
      </c>
      <c r="ER21" s="3" t="s">
        <v>126</v>
      </c>
      <c r="ES21" s="3" t="s">
        <v>126</v>
      </c>
      <c r="ET21" s="3" t="s">
        <v>126</v>
      </c>
      <c r="EU21" s="3" t="s">
        <v>126</v>
      </c>
      <c r="EV21" s="3" t="s">
        <v>126</v>
      </c>
      <c r="EW21" s="3" t="s">
        <v>126</v>
      </c>
      <c r="EX21" s="3" t="s">
        <v>126</v>
      </c>
      <c r="EY21" s="3" t="s">
        <v>126</v>
      </c>
      <c r="EZ21" s="3" t="s">
        <v>126</v>
      </c>
      <c r="FA21" s="3" t="s">
        <v>126</v>
      </c>
      <c r="FB21" s="3" t="s">
        <v>126</v>
      </c>
      <c r="FC21" s="3">
        <v>0</v>
      </c>
      <c r="FD21" s="3">
        <v>0</v>
      </c>
      <c r="FE21" s="3" t="s">
        <v>126</v>
      </c>
      <c r="FF21" s="3" t="s">
        <v>126</v>
      </c>
      <c r="FG21" s="3" t="s">
        <v>126</v>
      </c>
      <c r="FH21" s="3">
        <v>0</v>
      </c>
      <c r="FI21" s="3">
        <v>0</v>
      </c>
      <c r="FJ21" s="3">
        <v>0</v>
      </c>
      <c r="FK21" s="3">
        <v>0</v>
      </c>
    </row>
    <row r="22" ht="14.5" spans="1:167">
      <c r="A22" s="1"/>
      <c r="B22" s="11" t="s">
        <v>235</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235</v>
      </c>
      <c r="AA22" s="3" t="s">
        <v>126</v>
      </c>
      <c r="AB22" s="3" t="s">
        <v>126</v>
      </c>
      <c r="AC22" s="3" t="s">
        <v>126</v>
      </c>
      <c r="AD22" s="3" t="s">
        <v>126</v>
      </c>
      <c r="AE22" s="3" t="s">
        <v>126</v>
      </c>
      <c r="AF22" s="3" t="s">
        <v>126</v>
      </c>
      <c r="AG22" s="3">
        <v>0</v>
      </c>
      <c r="AH22" s="3">
        <v>0</v>
      </c>
      <c r="AI22" s="3">
        <v>0</v>
      </c>
      <c r="AJ22" s="3">
        <v>0</v>
      </c>
      <c r="AK22" s="3">
        <v>0</v>
      </c>
      <c r="AL22" s="3">
        <v>0</v>
      </c>
      <c r="AM22" s="3">
        <v>0</v>
      </c>
      <c r="AN22" s="3">
        <v>0</v>
      </c>
      <c r="AO22" s="3" t="s">
        <v>126</v>
      </c>
      <c r="AP22" s="3">
        <v>0</v>
      </c>
      <c r="AQ22" s="3">
        <v>0</v>
      </c>
      <c r="AR22" s="3">
        <v>0</v>
      </c>
      <c r="AS22" s="3">
        <v>0</v>
      </c>
      <c r="AT22" s="3">
        <v>0</v>
      </c>
      <c r="AU22" s="3">
        <v>0</v>
      </c>
      <c r="AW22" s="1"/>
      <c r="AX22" s="11" t="s">
        <v>235</v>
      </c>
      <c r="AY22" s="3" t="s">
        <v>126</v>
      </c>
      <c r="AZ22" s="3" t="s">
        <v>126</v>
      </c>
      <c r="BA22" s="3" t="s">
        <v>126</v>
      </c>
      <c r="BB22" s="3" t="s">
        <v>126</v>
      </c>
      <c r="BC22" s="3" t="s">
        <v>126</v>
      </c>
      <c r="BD22" s="3" t="s">
        <v>126</v>
      </c>
      <c r="BE22" s="3" t="s">
        <v>126</v>
      </c>
      <c r="BF22" s="3" t="s">
        <v>126</v>
      </c>
      <c r="BG22" s="3" t="s">
        <v>126</v>
      </c>
      <c r="BH22" s="3" t="s">
        <v>126</v>
      </c>
      <c r="BI22" s="3" t="s">
        <v>126</v>
      </c>
      <c r="BJ22" s="3" t="s">
        <v>126</v>
      </c>
      <c r="BK22" s="3" t="s">
        <v>126</v>
      </c>
      <c r="BL22" s="3" t="s">
        <v>126</v>
      </c>
      <c r="BM22" s="3" t="s">
        <v>126</v>
      </c>
      <c r="BN22" s="3" t="s">
        <v>126</v>
      </c>
      <c r="BO22" s="3" t="s">
        <v>126</v>
      </c>
      <c r="BP22" s="3" t="s">
        <v>126</v>
      </c>
      <c r="BQ22" s="3">
        <v>0</v>
      </c>
      <c r="BR22" s="3">
        <v>0</v>
      </c>
      <c r="BS22" s="3">
        <v>0</v>
      </c>
      <c r="BU22" s="1"/>
      <c r="BV22" s="11" t="s">
        <v>235</v>
      </c>
      <c r="BW22" s="3" t="s">
        <v>126</v>
      </c>
      <c r="BX22" s="3" t="s">
        <v>126</v>
      </c>
      <c r="BY22" s="3" t="s">
        <v>126</v>
      </c>
      <c r="BZ22" s="3" t="s">
        <v>126</v>
      </c>
      <c r="CA22" s="3">
        <v>0</v>
      </c>
      <c r="CB22" s="3" t="s">
        <v>126</v>
      </c>
      <c r="CC22" s="3" t="s">
        <v>126</v>
      </c>
      <c r="CD22" s="3">
        <v>0</v>
      </c>
      <c r="CE22" s="3">
        <v>0</v>
      </c>
      <c r="CF22" s="3">
        <v>0</v>
      </c>
      <c r="CG22" s="3">
        <v>0</v>
      </c>
      <c r="CH22" s="3">
        <v>0</v>
      </c>
      <c r="CI22" s="3">
        <v>0</v>
      </c>
      <c r="CJ22" s="3">
        <v>0</v>
      </c>
      <c r="CK22" s="3">
        <v>0</v>
      </c>
      <c r="CL22" s="3">
        <v>0</v>
      </c>
      <c r="CM22" s="3">
        <v>0</v>
      </c>
      <c r="CN22" s="3">
        <v>0</v>
      </c>
      <c r="CO22" s="3">
        <v>0</v>
      </c>
      <c r="CP22" s="3">
        <v>0</v>
      </c>
      <c r="CQ22" s="3">
        <v>0</v>
      </c>
      <c r="CS22" s="1"/>
      <c r="CT22" s="11" t="s">
        <v>235</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235</v>
      </c>
      <c r="DS22" s="3" t="s">
        <v>126</v>
      </c>
      <c r="DT22" s="3" t="s">
        <v>126</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235</v>
      </c>
      <c r="EQ22" s="3">
        <v>0</v>
      </c>
      <c r="ER22" s="3">
        <v>0</v>
      </c>
      <c r="ES22" s="3">
        <v>0</v>
      </c>
      <c r="ET22" s="3">
        <v>0</v>
      </c>
      <c r="EU22" s="3">
        <v>0</v>
      </c>
      <c r="EV22" s="3">
        <v>0</v>
      </c>
      <c r="EW22" s="3">
        <v>0</v>
      </c>
      <c r="EX22" s="3">
        <v>0</v>
      </c>
      <c r="EY22" s="3">
        <v>0</v>
      </c>
      <c r="EZ22" s="3">
        <v>0</v>
      </c>
      <c r="FA22" s="3">
        <v>0</v>
      </c>
      <c r="FB22" s="3">
        <v>0</v>
      </c>
      <c r="FC22" s="3">
        <v>0</v>
      </c>
      <c r="FD22" s="3">
        <v>0</v>
      </c>
      <c r="FE22" s="3">
        <v>0</v>
      </c>
      <c r="FF22" s="3" t="s">
        <v>126</v>
      </c>
      <c r="FG22" s="3" t="s">
        <v>126</v>
      </c>
      <c r="FH22" s="3">
        <v>0</v>
      </c>
      <c r="FI22" s="3">
        <v>0</v>
      </c>
      <c r="FJ22" s="3">
        <v>0</v>
      </c>
      <c r="FK22" s="3">
        <v>0</v>
      </c>
    </row>
    <row r="23" ht="14.5" spans="1:167">
      <c r="A23" s="1"/>
      <c r="B23" s="11" t="s">
        <v>236</v>
      </c>
      <c r="C23" s="3">
        <v>6</v>
      </c>
      <c r="D23" s="3" t="s">
        <v>126</v>
      </c>
      <c r="E23" s="3" t="s">
        <v>126</v>
      </c>
      <c r="F23" s="3" t="s">
        <v>126</v>
      </c>
      <c r="G23" s="3" t="s">
        <v>126</v>
      </c>
      <c r="H23" s="3">
        <v>9</v>
      </c>
      <c r="I23" s="3">
        <v>11.7</v>
      </c>
      <c r="J23" s="3">
        <v>12.3</v>
      </c>
      <c r="K23" s="3" t="s">
        <v>126</v>
      </c>
      <c r="L23" s="3" t="s">
        <v>126</v>
      </c>
      <c r="M23" s="3">
        <v>6.2</v>
      </c>
      <c r="N23" s="3">
        <v>3.1</v>
      </c>
      <c r="O23" s="3">
        <v>3.5</v>
      </c>
      <c r="P23" s="3">
        <v>4.4</v>
      </c>
      <c r="Q23" s="3" t="s">
        <v>126</v>
      </c>
      <c r="R23" s="3" t="s">
        <v>126</v>
      </c>
      <c r="S23" s="3" t="s">
        <v>126</v>
      </c>
      <c r="T23" s="3" t="s">
        <v>126</v>
      </c>
      <c r="U23" s="3">
        <v>6.8</v>
      </c>
      <c r="V23" s="3">
        <v>4.9</v>
      </c>
      <c r="W23" s="3">
        <v>5.2</v>
      </c>
      <c r="Y23" s="1"/>
      <c r="Z23" s="11" t="s">
        <v>236</v>
      </c>
      <c r="AA23" s="3">
        <v>15.2</v>
      </c>
      <c r="AB23" s="3">
        <v>11</v>
      </c>
      <c r="AC23" s="3">
        <v>16.3</v>
      </c>
      <c r="AD23" s="3">
        <v>16.3</v>
      </c>
      <c r="AE23" s="3">
        <v>17.9</v>
      </c>
      <c r="AF23" s="3">
        <v>14.4</v>
      </c>
      <c r="AG23" s="3">
        <v>16.9</v>
      </c>
      <c r="AH23" s="3">
        <v>16</v>
      </c>
      <c r="AI23" s="3">
        <v>23</v>
      </c>
      <c r="AJ23" s="3">
        <v>21.7</v>
      </c>
      <c r="AK23" s="3">
        <v>15.3</v>
      </c>
      <c r="AL23" s="3">
        <v>13.1</v>
      </c>
      <c r="AM23" s="3">
        <v>13.7</v>
      </c>
      <c r="AN23" s="3">
        <v>12.8</v>
      </c>
      <c r="AO23" s="3">
        <v>17.1</v>
      </c>
      <c r="AP23" s="3">
        <v>20.5</v>
      </c>
      <c r="AQ23" s="3">
        <v>16</v>
      </c>
      <c r="AR23" s="3">
        <v>15.7</v>
      </c>
      <c r="AS23" s="3">
        <v>15.3</v>
      </c>
      <c r="AT23" s="3">
        <v>17.3</v>
      </c>
      <c r="AU23" s="3">
        <v>12.3</v>
      </c>
      <c r="AW23" s="1"/>
      <c r="AX23" s="11" t="s">
        <v>236</v>
      </c>
      <c r="AY23" s="3">
        <v>8.9</v>
      </c>
      <c r="AZ23" s="3">
        <v>6.1</v>
      </c>
      <c r="BA23" s="3">
        <v>7.2</v>
      </c>
      <c r="BB23" s="3">
        <v>9</v>
      </c>
      <c r="BC23" s="3">
        <v>13.4</v>
      </c>
      <c r="BD23" s="3">
        <v>10.9</v>
      </c>
      <c r="BE23" s="3">
        <v>13.1</v>
      </c>
      <c r="BF23" s="3">
        <v>11</v>
      </c>
      <c r="BG23" s="3">
        <v>11.2</v>
      </c>
      <c r="BH23" s="3">
        <v>10.4</v>
      </c>
      <c r="BI23" s="3">
        <v>11.9</v>
      </c>
      <c r="BJ23" s="3">
        <v>11.4</v>
      </c>
      <c r="BK23" s="3">
        <v>7.7</v>
      </c>
      <c r="BL23" s="3">
        <v>10.6</v>
      </c>
      <c r="BM23" s="3">
        <v>12.7</v>
      </c>
      <c r="BN23" s="3">
        <v>8.4</v>
      </c>
      <c r="BO23" s="3">
        <v>3.9</v>
      </c>
      <c r="BP23" s="3">
        <v>10.8</v>
      </c>
      <c r="BQ23" s="3">
        <v>9.2</v>
      </c>
      <c r="BR23" s="3">
        <v>7.2</v>
      </c>
      <c r="BS23" s="3">
        <v>8.2</v>
      </c>
      <c r="BU23" s="1"/>
      <c r="BV23" s="11" t="s">
        <v>236</v>
      </c>
      <c r="BW23" s="3" t="s">
        <v>126</v>
      </c>
      <c r="BX23" s="3" t="s">
        <v>126</v>
      </c>
      <c r="BY23" s="3" t="s">
        <v>126</v>
      </c>
      <c r="BZ23" s="3" t="s">
        <v>126</v>
      </c>
      <c r="CA23" s="3" t="s">
        <v>126</v>
      </c>
      <c r="CB23" s="3" t="s">
        <v>126</v>
      </c>
      <c r="CC23" s="3" t="s">
        <v>126</v>
      </c>
      <c r="CD23" s="3" t="s">
        <v>126</v>
      </c>
      <c r="CE23" s="3" t="s">
        <v>126</v>
      </c>
      <c r="CF23" s="3" t="s">
        <v>126</v>
      </c>
      <c r="CG23" s="3" t="s">
        <v>126</v>
      </c>
      <c r="CH23" s="3" t="s">
        <v>126</v>
      </c>
      <c r="CI23" s="3" t="s">
        <v>126</v>
      </c>
      <c r="CJ23" s="3" t="s">
        <v>126</v>
      </c>
      <c r="CK23" s="3" t="s">
        <v>126</v>
      </c>
      <c r="CL23" s="3" t="s">
        <v>126</v>
      </c>
      <c r="CM23" s="3" t="s">
        <v>126</v>
      </c>
      <c r="CN23" s="3" t="s">
        <v>126</v>
      </c>
      <c r="CO23" s="3" t="s">
        <v>126</v>
      </c>
      <c r="CP23" s="3" t="s">
        <v>126</v>
      </c>
      <c r="CQ23" s="3">
        <v>1.5</v>
      </c>
      <c r="CS23" s="1"/>
      <c r="CT23" s="11" t="s">
        <v>236</v>
      </c>
      <c r="CU23" s="3" t="s">
        <v>126</v>
      </c>
      <c r="CV23" s="3" t="s">
        <v>126</v>
      </c>
      <c r="CW23" s="3" t="s">
        <v>126</v>
      </c>
      <c r="CX23" s="3" t="s">
        <v>126</v>
      </c>
      <c r="CY23" s="3" t="s">
        <v>126</v>
      </c>
      <c r="CZ23" s="3">
        <v>0</v>
      </c>
      <c r="DA23" s="3" t="s">
        <v>126</v>
      </c>
      <c r="DB23" s="3" t="s">
        <v>126</v>
      </c>
      <c r="DC23" s="3" t="s">
        <v>126</v>
      </c>
      <c r="DD23" s="3">
        <v>0</v>
      </c>
      <c r="DE23" s="3">
        <v>0</v>
      </c>
      <c r="DF23" s="3">
        <v>0</v>
      </c>
      <c r="DG23" s="3" t="s">
        <v>126</v>
      </c>
      <c r="DH23" s="3" t="s">
        <v>126</v>
      </c>
      <c r="DI23" s="3" t="s">
        <v>126</v>
      </c>
      <c r="DJ23" s="3" t="s">
        <v>126</v>
      </c>
      <c r="DK23" s="3" t="s">
        <v>126</v>
      </c>
      <c r="DL23" s="3" t="s">
        <v>126</v>
      </c>
      <c r="DM23" s="3" t="s">
        <v>126</v>
      </c>
      <c r="DN23" s="3" t="s">
        <v>126</v>
      </c>
      <c r="DO23" s="3">
        <v>1.2</v>
      </c>
      <c r="DQ23" s="1"/>
      <c r="DR23" s="11" t="s">
        <v>236</v>
      </c>
      <c r="DS23" s="3">
        <v>5.3</v>
      </c>
      <c r="DT23" s="3">
        <v>3.5</v>
      </c>
      <c r="DU23" s="3">
        <v>5</v>
      </c>
      <c r="DV23" s="3">
        <v>6.5</v>
      </c>
      <c r="DW23" s="3">
        <v>7.2</v>
      </c>
      <c r="DX23" s="3">
        <v>6.7</v>
      </c>
      <c r="DY23" s="3">
        <v>8.9</v>
      </c>
      <c r="DZ23" s="3">
        <v>10.2</v>
      </c>
      <c r="EA23" s="3">
        <v>7.1</v>
      </c>
      <c r="EB23" s="3">
        <v>5.6</v>
      </c>
      <c r="EC23" s="3">
        <v>5.1</v>
      </c>
      <c r="ED23" s="3">
        <v>6.3</v>
      </c>
      <c r="EE23" s="3">
        <v>6.6</v>
      </c>
      <c r="EF23" s="3">
        <v>9.8</v>
      </c>
      <c r="EG23" s="3">
        <v>7.4</v>
      </c>
      <c r="EH23" s="3">
        <v>2.8</v>
      </c>
      <c r="EI23" s="3">
        <v>0</v>
      </c>
      <c r="EJ23" s="3">
        <v>4.7</v>
      </c>
      <c r="EK23" s="3">
        <v>5.6</v>
      </c>
      <c r="EL23" s="3">
        <v>5</v>
      </c>
      <c r="EM23" s="3">
        <v>6.2</v>
      </c>
      <c r="EO23" s="1"/>
      <c r="EP23" s="11" t="s">
        <v>236</v>
      </c>
      <c r="EQ23" s="3">
        <v>16.8</v>
      </c>
      <c r="ER23" s="3">
        <v>12.7</v>
      </c>
      <c r="ES23" s="3">
        <v>13.2</v>
      </c>
      <c r="ET23" s="3">
        <v>16.7</v>
      </c>
      <c r="EU23" s="3">
        <v>19.9</v>
      </c>
      <c r="EV23" s="3">
        <v>18.1</v>
      </c>
      <c r="EW23" s="3">
        <v>22.9</v>
      </c>
      <c r="EX23" s="3">
        <v>19.1</v>
      </c>
      <c r="EY23" s="3">
        <v>17.5</v>
      </c>
      <c r="EZ23" s="3">
        <v>13.6</v>
      </c>
      <c r="FA23" s="3">
        <v>13.1</v>
      </c>
      <c r="FB23" s="3">
        <v>12.6</v>
      </c>
      <c r="FC23" s="3">
        <v>9.4</v>
      </c>
      <c r="FD23" s="3">
        <v>13.2</v>
      </c>
      <c r="FE23" s="3">
        <v>25</v>
      </c>
      <c r="FF23" s="3">
        <v>24</v>
      </c>
      <c r="FG23" s="3">
        <v>13.1</v>
      </c>
      <c r="FH23" s="3">
        <v>21</v>
      </c>
      <c r="FI23" s="3">
        <v>16</v>
      </c>
      <c r="FJ23" s="3">
        <v>14.1</v>
      </c>
      <c r="FK23" s="3">
        <v>11.7</v>
      </c>
    </row>
    <row r="24" ht="14.5" spans="1:167">
      <c r="A24" s="1"/>
      <c r="B24" s="11" t="s">
        <v>237</v>
      </c>
      <c r="C24" s="3">
        <v>0</v>
      </c>
      <c r="D24" s="3">
        <v>0</v>
      </c>
      <c r="E24" s="3">
        <v>0</v>
      </c>
      <c r="F24" s="3">
        <v>0</v>
      </c>
      <c r="G24" s="3">
        <v>0</v>
      </c>
      <c r="H24" s="3">
        <v>0</v>
      </c>
      <c r="I24" s="3">
        <v>0</v>
      </c>
      <c r="J24" s="3">
        <v>0</v>
      </c>
      <c r="K24" s="3">
        <v>0</v>
      </c>
      <c r="L24" s="3" t="s">
        <v>126</v>
      </c>
      <c r="M24" s="3" t="s">
        <v>126</v>
      </c>
      <c r="N24" s="3" t="s">
        <v>126</v>
      </c>
      <c r="O24" s="3" t="s">
        <v>126</v>
      </c>
      <c r="P24" s="3" t="s">
        <v>126</v>
      </c>
      <c r="Q24" s="3" t="s">
        <v>126</v>
      </c>
      <c r="R24" s="3" t="s">
        <v>126</v>
      </c>
      <c r="S24" s="3">
        <v>0</v>
      </c>
      <c r="T24" s="3">
        <v>0</v>
      </c>
      <c r="U24" s="3">
        <v>0</v>
      </c>
      <c r="V24" s="3">
        <v>0</v>
      </c>
      <c r="W24" s="3">
        <v>0</v>
      </c>
      <c r="Y24" s="1"/>
      <c r="Z24" s="11" t="s">
        <v>237</v>
      </c>
      <c r="AA24" s="3">
        <v>0.2</v>
      </c>
      <c r="AB24" s="3">
        <v>0.2</v>
      </c>
      <c r="AC24" s="3">
        <v>0.1</v>
      </c>
      <c r="AD24" s="3">
        <v>0.1</v>
      </c>
      <c r="AE24" s="3">
        <v>0.1</v>
      </c>
      <c r="AF24" s="3">
        <v>0.1</v>
      </c>
      <c r="AG24" s="3">
        <v>0.1</v>
      </c>
      <c r="AH24" s="3">
        <v>0.4</v>
      </c>
      <c r="AI24" s="3">
        <v>0.1</v>
      </c>
      <c r="AJ24" s="3">
        <v>0.1</v>
      </c>
      <c r="AK24" s="3" t="s">
        <v>126</v>
      </c>
      <c r="AL24" s="3" t="s">
        <v>126</v>
      </c>
      <c r="AM24" s="3" t="s">
        <v>126</v>
      </c>
      <c r="AN24" s="3" t="s">
        <v>126</v>
      </c>
      <c r="AO24" s="3" t="s">
        <v>126</v>
      </c>
      <c r="AP24" s="3" t="s">
        <v>126</v>
      </c>
      <c r="AQ24" s="3" t="s">
        <v>126</v>
      </c>
      <c r="AR24" s="3">
        <v>1</v>
      </c>
      <c r="AS24" s="3">
        <v>0.9</v>
      </c>
      <c r="AT24" s="3">
        <v>1.3</v>
      </c>
      <c r="AU24" s="3">
        <v>4.2</v>
      </c>
      <c r="AW24" s="1"/>
      <c r="AX24" s="11" t="s">
        <v>237</v>
      </c>
      <c r="AY24" s="3">
        <v>4.1</v>
      </c>
      <c r="AZ24" s="3">
        <v>4</v>
      </c>
      <c r="BA24" s="3">
        <v>4</v>
      </c>
      <c r="BB24" s="3">
        <v>3.6</v>
      </c>
      <c r="BC24" s="3">
        <v>4</v>
      </c>
      <c r="BD24" s="3">
        <v>3.3</v>
      </c>
      <c r="BE24" s="3">
        <v>2.6</v>
      </c>
      <c r="BF24" s="3">
        <v>2.1</v>
      </c>
      <c r="BG24" s="3">
        <v>1.8</v>
      </c>
      <c r="BH24" s="3">
        <v>2.9</v>
      </c>
      <c r="BI24" s="3" t="s">
        <v>126</v>
      </c>
      <c r="BJ24" s="3" t="s">
        <v>126</v>
      </c>
      <c r="BK24" s="3" t="s">
        <v>126</v>
      </c>
      <c r="BL24" s="3" t="s">
        <v>126</v>
      </c>
      <c r="BM24" s="3" t="s">
        <v>126</v>
      </c>
      <c r="BN24" s="3" t="s">
        <v>126</v>
      </c>
      <c r="BO24" s="3" t="s">
        <v>126</v>
      </c>
      <c r="BP24" s="3" t="s">
        <v>126</v>
      </c>
      <c r="BQ24" s="3">
        <v>0.1</v>
      </c>
      <c r="BR24" s="3">
        <v>0.1</v>
      </c>
      <c r="BS24" s="3">
        <v>0</v>
      </c>
      <c r="BU24" s="1"/>
      <c r="BV24" s="11" t="s">
        <v>237</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237</v>
      </c>
      <c r="CU24" s="3">
        <v>0</v>
      </c>
      <c r="CV24" s="3">
        <v>0</v>
      </c>
      <c r="CW24" s="3">
        <v>0</v>
      </c>
      <c r="CX24" s="3">
        <v>0</v>
      </c>
      <c r="CY24" s="3">
        <v>0</v>
      </c>
      <c r="CZ24" s="3" t="s">
        <v>126</v>
      </c>
      <c r="DA24" s="3" t="s">
        <v>126</v>
      </c>
      <c r="DB24" s="3" t="s">
        <v>126</v>
      </c>
      <c r="DC24" s="3" t="s">
        <v>126</v>
      </c>
      <c r="DD24" s="3" t="s">
        <v>126</v>
      </c>
      <c r="DE24" s="3" t="s">
        <v>126</v>
      </c>
      <c r="DF24" s="3" t="s">
        <v>126</v>
      </c>
      <c r="DG24" s="3" t="s">
        <v>126</v>
      </c>
      <c r="DH24" s="3" t="s">
        <v>126</v>
      </c>
      <c r="DI24" s="3" t="s">
        <v>126</v>
      </c>
      <c r="DJ24" s="3" t="s">
        <v>126</v>
      </c>
      <c r="DK24" s="3" t="s">
        <v>126</v>
      </c>
      <c r="DL24" s="3" t="s">
        <v>126</v>
      </c>
      <c r="DM24" s="3">
        <v>4</v>
      </c>
      <c r="DN24" s="3">
        <v>4.7</v>
      </c>
      <c r="DO24" s="3">
        <v>4.5</v>
      </c>
      <c r="DQ24" s="1"/>
      <c r="DR24" s="11" t="s">
        <v>237</v>
      </c>
      <c r="DS24" s="3">
        <v>7.3</v>
      </c>
      <c r="DT24" s="3">
        <v>6.4</v>
      </c>
      <c r="DU24" s="3">
        <v>4.8</v>
      </c>
      <c r="DV24" s="3">
        <v>4.4</v>
      </c>
      <c r="DW24" s="3">
        <v>3.5</v>
      </c>
      <c r="DX24" s="3">
        <v>3.4</v>
      </c>
      <c r="DY24" s="3">
        <v>3.4</v>
      </c>
      <c r="DZ24" s="3">
        <v>3.6</v>
      </c>
      <c r="EA24" s="3">
        <v>3.9</v>
      </c>
      <c r="EB24" s="3">
        <v>16.1</v>
      </c>
      <c r="EC24" s="3">
        <v>4.3</v>
      </c>
      <c r="ED24" s="3">
        <v>6.3</v>
      </c>
      <c r="EE24" s="3">
        <v>6.4</v>
      </c>
      <c r="EF24" s="3">
        <v>4.6</v>
      </c>
      <c r="EG24" s="3" t="s">
        <v>126</v>
      </c>
      <c r="EH24" s="3" t="s">
        <v>126</v>
      </c>
      <c r="EI24" s="3" t="s">
        <v>126</v>
      </c>
      <c r="EJ24" s="3">
        <v>4.7</v>
      </c>
      <c r="EK24" s="3">
        <v>2.7</v>
      </c>
      <c r="EL24" s="3">
        <v>5.1</v>
      </c>
      <c r="EM24" s="3">
        <v>5.2</v>
      </c>
      <c r="EO24" s="1"/>
      <c r="EP24" s="11" t="s">
        <v>237</v>
      </c>
      <c r="EQ24" s="3">
        <v>0</v>
      </c>
      <c r="ER24" s="3">
        <v>0</v>
      </c>
      <c r="ES24" s="3">
        <v>0</v>
      </c>
      <c r="ET24" s="3">
        <v>0</v>
      </c>
      <c r="EU24" s="3">
        <v>0</v>
      </c>
      <c r="EV24" s="3">
        <v>0</v>
      </c>
      <c r="EW24" s="3">
        <v>0</v>
      </c>
      <c r="EX24" s="3">
        <v>0</v>
      </c>
      <c r="EY24" s="3">
        <v>0.1</v>
      </c>
      <c r="EZ24" s="3">
        <v>0.1</v>
      </c>
      <c r="FA24" s="3">
        <v>0.1</v>
      </c>
      <c r="FB24" s="3" t="s">
        <v>126</v>
      </c>
      <c r="FC24" s="3" t="s">
        <v>126</v>
      </c>
      <c r="FD24" s="3" t="s">
        <v>126</v>
      </c>
      <c r="FE24" s="3" t="s">
        <v>126</v>
      </c>
      <c r="FF24" s="3">
        <v>0.1</v>
      </c>
      <c r="FG24" s="3" t="s">
        <v>126</v>
      </c>
      <c r="FH24" s="3" t="s">
        <v>126</v>
      </c>
      <c r="FI24" s="3">
        <v>0.1</v>
      </c>
      <c r="FJ24" s="3">
        <v>0.1</v>
      </c>
      <c r="FK24" s="3">
        <v>0.1</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238</v>
      </c>
      <c r="C26" s="3"/>
      <c r="D26" s="3"/>
      <c r="E26" s="3"/>
      <c r="F26" s="3"/>
      <c r="G26" s="3"/>
      <c r="H26" s="3"/>
      <c r="I26" s="3"/>
      <c r="J26" s="3"/>
      <c r="K26" s="3"/>
      <c r="L26" s="3"/>
      <c r="M26" s="3"/>
      <c r="N26" s="3"/>
      <c r="O26" s="3"/>
      <c r="P26" s="3"/>
      <c r="Q26" s="3"/>
      <c r="R26" s="3"/>
      <c r="S26" s="3"/>
      <c r="T26" s="3"/>
      <c r="U26" s="3"/>
      <c r="V26" s="3"/>
      <c r="W26" s="3"/>
      <c r="Y26" s="1"/>
      <c r="Z26" s="10" t="s">
        <v>238</v>
      </c>
      <c r="AA26" s="3"/>
      <c r="AB26" s="3"/>
      <c r="AC26" s="3"/>
      <c r="AD26" s="3"/>
      <c r="AE26" s="3"/>
      <c r="AF26" s="3"/>
      <c r="AG26" s="3"/>
      <c r="AH26" s="3"/>
      <c r="AI26" s="3"/>
      <c r="AJ26" s="3"/>
      <c r="AK26" s="3"/>
      <c r="AL26" s="3"/>
      <c r="AM26" s="3"/>
      <c r="AN26" s="3"/>
      <c r="AO26" s="3"/>
      <c r="AP26" s="3"/>
      <c r="AQ26" s="3"/>
      <c r="AR26" s="3"/>
      <c r="AS26" s="3"/>
      <c r="AT26" s="3"/>
      <c r="AU26" s="3"/>
      <c r="AW26" s="1"/>
      <c r="AX26" s="10" t="s">
        <v>238</v>
      </c>
      <c r="AY26" s="3"/>
      <c r="AZ26" s="3"/>
      <c r="BA26" s="3"/>
      <c r="BB26" s="3"/>
      <c r="BC26" s="3"/>
      <c r="BD26" s="3"/>
      <c r="BE26" s="3"/>
      <c r="BF26" s="3"/>
      <c r="BG26" s="3"/>
      <c r="BH26" s="3"/>
      <c r="BI26" s="3"/>
      <c r="BJ26" s="3"/>
      <c r="BK26" s="3"/>
      <c r="BL26" s="3"/>
      <c r="BM26" s="3"/>
      <c r="BN26" s="3"/>
      <c r="BO26" s="3"/>
      <c r="BP26" s="3"/>
      <c r="BQ26" s="3"/>
      <c r="BR26" s="3"/>
      <c r="BS26" s="3"/>
      <c r="BU26" s="1"/>
      <c r="BV26" s="10" t="s">
        <v>238</v>
      </c>
      <c r="BW26" s="3"/>
      <c r="BX26" s="3"/>
      <c r="BY26" s="3"/>
      <c r="BZ26" s="3"/>
      <c r="CA26" s="3"/>
      <c r="CB26" s="3"/>
      <c r="CC26" s="3"/>
      <c r="CD26" s="3"/>
      <c r="CE26" s="3"/>
      <c r="CF26" s="3"/>
      <c r="CG26" s="3"/>
      <c r="CH26" s="3"/>
      <c r="CI26" s="3"/>
      <c r="CJ26" s="3"/>
      <c r="CK26" s="3"/>
      <c r="CL26" s="3"/>
      <c r="CM26" s="3"/>
      <c r="CN26" s="3"/>
      <c r="CO26" s="3"/>
      <c r="CP26" s="3"/>
      <c r="CQ26" s="3"/>
      <c r="CS26" s="1"/>
      <c r="CT26" s="10" t="s">
        <v>238</v>
      </c>
      <c r="CU26" s="3"/>
      <c r="CV26" s="3"/>
      <c r="CW26" s="3"/>
      <c r="CX26" s="3"/>
      <c r="CY26" s="3"/>
      <c r="CZ26" s="3"/>
      <c r="DA26" s="3"/>
      <c r="DB26" s="3"/>
      <c r="DC26" s="3"/>
      <c r="DD26" s="3"/>
      <c r="DE26" s="3"/>
      <c r="DF26" s="3"/>
      <c r="DG26" s="3"/>
      <c r="DH26" s="3"/>
      <c r="DI26" s="3"/>
      <c r="DJ26" s="3"/>
      <c r="DK26" s="3"/>
      <c r="DL26" s="3"/>
      <c r="DM26" s="3"/>
      <c r="DN26" s="3"/>
      <c r="DO26" s="3"/>
      <c r="DQ26" s="1"/>
      <c r="DR26" s="10" t="s">
        <v>238</v>
      </c>
      <c r="DS26" s="3"/>
      <c r="DT26" s="3"/>
      <c r="DU26" s="3"/>
      <c r="DV26" s="3"/>
      <c r="DW26" s="3"/>
      <c r="DX26" s="3"/>
      <c r="DY26" s="3"/>
      <c r="DZ26" s="3"/>
      <c r="EA26" s="3"/>
      <c r="EB26" s="3"/>
      <c r="EC26" s="3"/>
      <c r="ED26" s="3"/>
      <c r="EE26" s="3"/>
      <c r="EF26" s="3"/>
      <c r="EG26" s="3"/>
      <c r="EH26" s="3"/>
      <c r="EI26" s="3"/>
      <c r="EJ26" s="3"/>
      <c r="EK26" s="3"/>
      <c r="EL26" s="3"/>
      <c r="EM26" s="3"/>
      <c r="EO26" s="1"/>
      <c r="EP26" s="10" t="s">
        <v>238</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228</v>
      </c>
      <c r="C27" s="3">
        <v>29.8</v>
      </c>
      <c r="D27" s="3">
        <v>29.6</v>
      </c>
      <c r="E27" s="3">
        <v>27.8</v>
      </c>
      <c r="F27" s="3">
        <v>29.2</v>
      </c>
      <c r="G27" s="3">
        <v>28.3</v>
      </c>
      <c r="H27" s="3">
        <v>35.6</v>
      </c>
      <c r="I27" s="3">
        <v>27.2</v>
      </c>
      <c r="J27" s="3">
        <v>25.4</v>
      </c>
      <c r="K27" s="3">
        <v>28.4</v>
      </c>
      <c r="L27" s="3">
        <v>31.9</v>
      </c>
      <c r="M27" s="3">
        <v>40.6</v>
      </c>
      <c r="N27" s="3">
        <v>41</v>
      </c>
      <c r="O27" s="3">
        <v>40.7</v>
      </c>
      <c r="P27" s="3" t="s">
        <v>126</v>
      </c>
      <c r="Q27" s="3">
        <v>41.5</v>
      </c>
      <c r="R27" s="3">
        <v>39</v>
      </c>
      <c r="S27" s="3" t="s">
        <v>126</v>
      </c>
      <c r="T27" s="3">
        <v>35.4</v>
      </c>
      <c r="U27" s="3" t="s">
        <v>126</v>
      </c>
      <c r="V27" s="3" t="s">
        <v>126</v>
      </c>
      <c r="W27" s="3" t="s">
        <v>126</v>
      </c>
      <c r="Y27" s="1"/>
      <c r="Z27" s="11" t="s">
        <v>228</v>
      </c>
      <c r="AA27" s="3">
        <v>38.3</v>
      </c>
      <c r="AB27" s="3">
        <v>41.3</v>
      </c>
      <c r="AC27" s="3">
        <v>38.5</v>
      </c>
      <c r="AD27" s="3">
        <v>41.9</v>
      </c>
      <c r="AE27" s="3">
        <v>39.7</v>
      </c>
      <c r="AF27" s="3">
        <v>46.8</v>
      </c>
      <c r="AG27" s="3">
        <v>38.3</v>
      </c>
      <c r="AH27" s="3">
        <v>37.4</v>
      </c>
      <c r="AI27" s="3">
        <v>35.2</v>
      </c>
      <c r="AJ27" s="3">
        <v>36.9</v>
      </c>
      <c r="AK27" s="3">
        <v>37.8</v>
      </c>
      <c r="AL27" s="3">
        <v>35.9</v>
      </c>
      <c r="AM27" s="3">
        <v>35</v>
      </c>
      <c r="AN27" s="3">
        <v>36.2</v>
      </c>
      <c r="AO27" s="3">
        <v>31.9</v>
      </c>
      <c r="AP27" s="3">
        <v>33.1</v>
      </c>
      <c r="AQ27" s="3">
        <v>34.8</v>
      </c>
      <c r="AR27" s="3">
        <v>35.1</v>
      </c>
      <c r="AS27" s="3">
        <v>36.3</v>
      </c>
      <c r="AT27" s="3">
        <v>35.9</v>
      </c>
      <c r="AU27" s="3">
        <v>39.1</v>
      </c>
      <c r="AW27" s="1"/>
      <c r="AX27" s="11" t="s">
        <v>228</v>
      </c>
      <c r="AY27" s="3">
        <v>30.6</v>
      </c>
      <c r="AZ27" s="3">
        <v>30.4</v>
      </c>
      <c r="BA27" s="3">
        <v>27.6</v>
      </c>
      <c r="BB27" s="3">
        <v>24.2</v>
      </c>
      <c r="BC27" s="3">
        <v>22.8</v>
      </c>
      <c r="BD27" s="3">
        <v>26.9</v>
      </c>
      <c r="BE27" s="3">
        <v>33.4</v>
      </c>
      <c r="BF27" s="3">
        <v>34.3</v>
      </c>
      <c r="BG27" s="3">
        <v>35.5</v>
      </c>
      <c r="BH27" s="3">
        <v>36.2</v>
      </c>
      <c r="BI27" s="3">
        <v>35.4</v>
      </c>
      <c r="BJ27" s="3">
        <v>36.4</v>
      </c>
      <c r="BK27" s="3">
        <v>38.6</v>
      </c>
      <c r="BL27" s="3">
        <v>37.8</v>
      </c>
      <c r="BM27" s="3">
        <v>35.2</v>
      </c>
      <c r="BN27" s="3">
        <v>35.9</v>
      </c>
      <c r="BO27" s="3">
        <v>36</v>
      </c>
      <c r="BP27" s="3">
        <v>32.5</v>
      </c>
      <c r="BQ27" s="3">
        <v>35.5</v>
      </c>
      <c r="BR27" s="3">
        <v>34</v>
      </c>
      <c r="BS27" s="3">
        <v>35.2</v>
      </c>
      <c r="BU27" s="1"/>
      <c r="BV27" s="11" t="s">
        <v>228</v>
      </c>
      <c r="BW27" s="3">
        <v>43.1</v>
      </c>
      <c r="BX27" s="3">
        <v>44.8</v>
      </c>
      <c r="BY27" s="3">
        <v>38.6</v>
      </c>
      <c r="BZ27" s="3">
        <v>42.5</v>
      </c>
      <c r="CA27" s="3">
        <v>33.5</v>
      </c>
      <c r="CB27" s="3">
        <v>32.5</v>
      </c>
      <c r="CC27" s="3">
        <v>30.1</v>
      </c>
      <c r="CD27" s="3">
        <v>33.1</v>
      </c>
      <c r="CE27" s="3">
        <v>32</v>
      </c>
      <c r="CF27" s="3">
        <v>32.8</v>
      </c>
      <c r="CG27" s="3">
        <v>32.9</v>
      </c>
      <c r="CH27" s="3" t="s">
        <v>126</v>
      </c>
      <c r="CI27" s="3">
        <v>35.1</v>
      </c>
      <c r="CJ27" s="3">
        <v>33.3</v>
      </c>
      <c r="CK27" s="3">
        <v>26.5</v>
      </c>
      <c r="CL27" s="3">
        <v>21.3</v>
      </c>
      <c r="CM27" s="3">
        <v>26.2</v>
      </c>
      <c r="CN27" s="3">
        <v>18.3</v>
      </c>
      <c r="CO27" s="3">
        <v>28</v>
      </c>
      <c r="CP27" s="3">
        <v>29</v>
      </c>
      <c r="CQ27" s="3">
        <v>26.1</v>
      </c>
      <c r="CS27" s="1"/>
      <c r="CT27" s="11" t="s">
        <v>228</v>
      </c>
      <c r="CU27" s="3">
        <v>13.2</v>
      </c>
      <c r="CV27" s="3">
        <v>15.9</v>
      </c>
      <c r="CW27" s="3">
        <v>18.1</v>
      </c>
      <c r="CX27" s="3">
        <v>42.2</v>
      </c>
      <c r="CY27" s="3">
        <v>31.9</v>
      </c>
      <c r="CZ27" s="3">
        <v>57.4</v>
      </c>
      <c r="DA27" s="3">
        <v>26</v>
      </c>
      <c r="DB27" s="3">
        <v>27.9</v>
      </c>
      <c r="DC27" s="3">
        <v>28.8</v>
      </c>
      <c r="DD27" s="3">
        <v>31.2</v>
      </c>
      <c r="DE27" s="3" t="s">
        <v>126</v>
      </c>
      <c r="DF27" s="3" t="s">
        <v>126</v>
      </c>
      <c r="DG27" s="3">
        <v>15.7</v>
      </c>
      <c r="DH27" s="3" t="s">
        <v>126</v>
      </c>
      <c r="DI27" s="3">
        <v>16.5</v>
      </c>
      <c r="DJ27" s="3">
        <v>18</v>
      </c>
      <c r="DK27" s="3" t="s">
        <v>126</v>
      </c>
      <c r="DL27" s="3">
        <v>18.9</v>
      </c>
      <c r="DM27" s="3">
        <v>19.5</v>
      </c>
      <c r="DN27" s="3">
        <v>18.1</v>
      </c>
      <c r="DO27" s="3">
        <v>18</v>
      </c>
      <c r="DQ27" s="1"/>
      <c r="DR27" s="11" t="s">
        <v>228</v>
      </c>
      <c r="DS27" s="3">
        <v>12.7</v>
      </c>
      <c r="DT27" s="3">
        <v>15.6</v>
      </c>
      <c r="DU27" s="3">
        <v>15.6</v>
      </c>
      <c r="DV27" s="3">
        <v>16.3</v>
      </c>
      <c r="DW27" s="3">
        <v>18.4</v>
      </c>
      <c r="DX27" s="3">
        <v>24.7</v>
      </c>
      <c r="DY27" s="3">
        <v>23.3</v>
      </c>
      <c r="DZ27" s="3">
        <v>21.2</v>
      </c>
      <c r="EA27" s="3">
        <v>22.3</v>
      </c>
      <c r="EB27" s="3">
        <v>17.9</v>
      </c>
      <c r="EC27" s="3">
        <v>24.8</v>
      </c>
      <c r="ED27" s="3" t="s">
        <v>126</v>
      </c>
      <c r="EE27" s="3">
        <v>24.9</v>
      </c>
      <c r="EF27" s="3">
        <v>23.7</v>
      </c>
      <c r="EG27" s="3">
        <v>24.1</v>
      </c>
      <c r="EH27" s="3">
        <v>22.1</v>
      </c>
      <c r="EI27" s="3">
        <v>25.8</v>
      </c>
      <c r="EJ27" s="3">
        <v>28.3</v>
      </c>
      <c r="EK27" s="3">
        <v>23.5</v>
      </c>
      <c r="EL27" s="3">
        <v>23.9</v>
      </c>
      <c r="EM27" s="3">
        <v>23</v>
      </c>
      <c r="EO27" s="1"/>
      <c r="EP27" s="11" t="s">
        <v>228</v>
      </c>
      <c r="EQ27" s="3">
        <v>13</v>
      </c>
      <c r="ER27" s="3">
        <v>14.5</v>
      </c>
      <c r="ES27" s="3">
        <v>17.7</v>
      </c>
      <c r="ET27" s="3">
        <v>16.9</v>
      </c>
      <c r="EU27" s="3">
        <v>16.4</v>
      </c>
      <c r="EV27" s="3">
        <v>18.2</v>
      </c>
      <c r="EW27" s="3" t="s">
        <v>126</v>
      </c>
      <c r="EX27" s="3" t="s">
        <v>126</v>
      </c>
      <c r="EY27" s="3" t="s">
        <v>126</v>
      </c>
      <c r="EZ27" s="3" t="s">
        <v>126</v>
      </c>
      <c r="FA27" s="3" t="s">
        <v>126</v>
      </c>
      <c r="FB27" s="3" t="s">
        <v>126</v>
      </c>
      <c r="FC27" s="3">
        <v>29.6</v>
      </c>
      <c r="FD27" s="3" t="s">
        <v>126</v>
      </c>
      <c r="FE27" s="3">
        <v>22.5</v>
      </c>
      <c r="FF27" s="3">
        <v>21.7</v>
      </c>
      <c r="FG27" s="3" t="s">
        <v>126</v>
      </c>
      <c r="FH27" s="3" t="s">
        <v>126</v>
      </c>
      <c r="FI27" s="3" t="s">
        <v>126</v>
      </c>
      <c r="FJ27" s="3" t="s">
        <v>126</v>
      </c>
      <c r="FK27" s="3" t="s">
        <v>126</v>
      </c>
    </row>
    <row r="28" ht="14.5" spans="1:167">
      <c r="A28" s="1"/>
      <c r="B28" s="11" t="s">
        <v>229</v>
      </c>
      <c r="C28" s="3">
        <v>0</v>
      </c>
      <c r="D28" s="3">
        <v>0</v>
      </c>
      <c r="E28" s="3" t="s">
        <v>126</v>
      </c>
      <c r="F28" s="3" t="s">
        <v>126</v>
      </c>
      <c r="G28" s="3" t="s">
        <v>126</v>
      </c>
      <c r="H28" s="3" t="s">
        <v>126</v>
      </c>
      <c r="I28" s="3" t="s">
        <v>126</v>
      </c>
      <c r="J28" s="3" t="s">
        <v>126</v>
      </c>
      <c r="K28" s="3" t="s">
        <v>126</v>
      </c>
      <c r="L28" s="3" t="s">
        <v>126</v>
      </c>
      <c r="M28" s="3" t="s">
        <v>126</v>
      </c>
      <c r="N28" s="3">
        <v>9.5</v>
      </c>
      <c r="O28" s="3" t="s">
        <v>126</v>
      </c>
      <c r="P28" s="3" t="s">
        <v>126</v>
      </c>
      <c r="Q28" s="3" t="s">
        <v>126</v>
      </c>
      <c r="R28" s="3" t="s">
        <v>126</v>
      </c>
      <c r="S28" s="3">
        <v>27.8</v>
      </c>
      <c r="T28" s="3">
        <v>26.9</v>
      </c>
      <c r="U28" s="3">
        <v>25.5</v>
      </c>
      <c r="V28" s="3">
        <v>28.1</v>
      </c>
      <c r="W28" s="3">
        <v>29.6</v>
      </c>
      <c r="Y28" s="1"/>
      <c r="Z28" s="11" t="s">
        <v>229</v>
      </c>
      <c r="AA28" s="3">
        <v>41.8</v>
      </c>
      <c r="AB28" s="3">
        <v>40.5</v>
      </c>
      <c r="AC28" s="3">
        <v>41.3</v>
      </c>
      <c r="AD28" s="3">
        <v>37.5</v>
      </c>
      <c r="AE28" s="3">
        <v>38.7</v>
      </c>
      <c r="AF28" s="3">
        <v>33.8</v>
      </c>
      <c r="AG28" s="3">
        <v>38.2</v>
      </c>
      <c r="AH28" s="3">
        <v>38.8</v>
      </c>
      <c r="AI28" s="3">
        <v>36.1</v>
      </c>
      <c r="AJ28" s="3">
        <v>34.9</v>
      </c>
      <c r="AK28" s="3">
        <v>39.3</v>
      </c>
      <c r="AL28" s="3">
        <v>43.9</v>
      </c>
      <c r="AM28" s="3">
        <v>45.4</v>
      </c>
      <c r="AN28" s="3">
        <v>47.9</v>
      </c>
      <c r="AO28" s="3">
        <v>39.1</v>
      </c>
      <c r="AP28" s="3">
        <v>39.5</v>
      </c>
      <c r="AQ28" s="3">
        <v>41.1</v>
      </c>
      <c r="AR28" s="3">
        <v>41.6</v>
      </c>
      <c r="AS28" s="3">
        <v>40.6</v>
      </c>
      <c r="AT28" s="3">
        <v>40.9</v>
      </c>
      <c r="AU28" s="3">
        <v>39.3</v>
      </c>
      <c r="AW28" s="1"/>
      <c r="AX28" s="11" t="s">
        <v>229</v>
      </c>
      <c r="AY28" s="3">
        <v>56.6</v>
      </c>
      <c r="AZ28" s="3">
        <v>55.6</v>
      </c>
      <c r="BA28" s="3">
        <v>59.3</v>
      </c>
      <c r="BB28" s="3">
        <v>63.2</v>
      </c>
      <c r="BC28" s="3">
        <v>62.5</v>
      </c>
      <c r="BD28" s="3">
        <v>59.4</v>
      </c>
      <c r="BE28" s="3">
        <v>53.8</v>
      </c>
      <c r="BF28" s="3">
        <v>53.8</v>
      </c>
      <c r="BG28" s="3">
        <v>52.8</v>
      </c>
      <c r="BH28" s="3">
        <v>51.4</v>
      </c>
      <c r="BI28" s="3">
        <v>52.2</v>
      </c>
      <c r="BJ28" s="3">
        <v>51.2</v>
      </c>
      <c r="BK28" s="3">
        <v>51.9</v>
      </c>
      <c r="BL28" s="3">
        <v>51.3</v>
      </c>
      <c r="BM28" s="3">
        <v>52.9</v>
      </c>
      <c r="BN28" s="3">
        <v>55</v>
      </c>
      <c r="BO28" s="3">
        <v>57.2</v>
      </c>
      <c r="BP28" s="3">
        <v>56.7</v>
      </c>
      <c r="BQ28" s="3">
        <v>54.8</v>
      </c>
      <c r="BR28" s="3">
        <v>57.1</v>
      </c>
      <c r="BS28" s="3">
        <v>55.8</v>
      </c>
      <c r="BU28" s="1"/>
      <c r="BV28" s="11" t="s">
        <v>229</v>
      </c>
      <c r="BW28" s="3">
        <v>44.9</v>
      </c>
      <c r="BX28" s="3">
        <v>46.7</v>
      </c>
      <c r="BY28" s="3">
        <v>54</v>
      </c>
      <c r="BZ28" s="3">
        <v>49.7</v>
      </c>
      <c r="CA28" s="3">
        <v>55.2</v>
      </c>
      <c r="CB28" s="3">
        <v>55.2</v>
      </c>
      <c r="CC28" s="3">
        <v>55.3</v>
      </c>
      <c r="CD28" s="3">
        <v>55.3</v>
      </c>
      <c r="CE28" s="3">
        <v>55.8</v>
      </c>
      <c r="CF28" s="3">
        <v>57.7</v>
      </c>
      <c r="CG28" s="3" t="s">
        <v>126</v>
      </c>
      <c r="CH28" s="3">
        <v>57.8</v>
      </c>
      <c r="CI28" s="3">
        <v>53.2</v>
      </c>
      <c r="CJ28" s="3" t="s">
        <v>126</v>
      </c>
      <c r="CK28" s="3" t="s">
        <v>126</v>
      </c>
      <c r="CL28" s="3" t="s">
        <v>126</v>
      </c>
      <c r="CM28" s="3" t="s">
        <v>126</v>
      </c>
      <c r="CN28" s="3">
        <v>73.9</v>
      </c>
      <c r="CO28" s="3">
        <v>62</v>
      </c>
      <c r="CP28" s="3">
        <v>61.8</v>
      </c>
      <c r="CQ28" s="3">
        <v>62.7</v>
      </c>
      <c r="CS28" s="1"/>
      <c r="CT28" s="11" t="s">
        <v>229</v>
      </c>
      <c r="CU28" s="3">
        <v>71.4</v>
      </c>
      <c r="CV28" s="3">
        <v>64.9</v>
      </c>
      <c r="CW28" s="3">
        <v>56.6</v>
      </c>
      <c r="CX28" s="3">
        <v>16.3</v>
      </c>
      <c r="CY28" s="3">
        <v>12.5</v>
      </c>
      <c r="CZ28" s="3">
        <v>13.5</v>
      </c>
      <c r="DA28" s="3">
        <v>53.8</v>
      </c>
      <c r="DB28" s="3">
        <v>51.8</v>
      </c>
      <c r="DC28" s="3" t="s">
        <v>126</v>
      </c>
      <c r="DD28" s="3" t="s">
        <v>126</v>
      </c>
      <c r="DE28" s="3" t="s">
        <v>126</v>
      </c>
      <c r="DF28" s="3" t="s">
        <v>126</v>
      </c>
      <c r="DG28" s="3" t="s">
        <v>126</v>
      </c>
      <c r="DH28" s="3" t="s">
        <v>126</v>
      </c>
      <c r="DI28" s="3" t="s">
        <v>126</v>
      </c>
      <c r="DJ28" s="3" t="s">
        <v>126</v>
      </c>
      <c r="DK28" s="3" t="s">
        <v>126</v>
      </c>
      <c r="DL28" s="3" t="s">
        <v>126</v>
      </c>
      <c r="DM28" s="3">
        <v>49.3</v>
      </c>
      <c r="DN28" s="3">
        <v>49.3</v>
      </c>
      <c r="DO28" s="3">
        <v>43.8</v>
      </c>
      <c r="DQ28" s="1"/>
      <c r="DR28" s="11" t="s">
        <v>229</v>
      </c>
      <c r="DS28" s="3">
        <v>70.9</v>
      </c>
      <c r="DT28" s="3">
        <v>63.7</v>
      </c>
      <c r="DU28" s="3">
        <v>62.6</v>
      </c>
      <c r="DV28" s="3">
        <v>57.3</v>
      </c>
      <c r="DW28" s="3">
        <v>53.9</v>
      </c>
      <c r="DX28" s="3">
        <v>49.5</v>
      </c>
      <c r="DY28" s="3">
        <v>53.3</v>
      </c>
      <c r="DZ28" s="3">
        <v>53.1</v>
      </c>
      <c r="EA28" s="3">
        <v>55.4</v>
      </c>
      <c r="EB28" s="3">
        <v>43.5</v>
      </c>
      <c r="EC28" s="3">
        <v>54.1</v>
      </c>
      <c r="ED28" s="3">
        <v>53.1</v>
      </c>
      <c r="EE28" s="3">
        <v>52.5</v>
      </c>
      <c r="EF28" s="3">
        <v>54.1</v>
      </c>
      <c r="EG28" s="3">
        <v>56.9</v>
      </c>
      <c r="EH28" s="3">
        <v>63.4</v>
      </c>
      <c r="EI28" s="3" t="s">
        <v>126</v>
      </c>
      <c r="EJ28" s="3" t="s">
        <v>126</v>
      </c>
      <c r="EK28" s="3">
        <v>58.5</v>
      </c>
      <c r="EL28" s="3">
        <v>57.4</v>
      </c>
      <c r="EM28" s="3">
        <v>55.4</v>
      </c>
      <c r="EO28" s="1"/>
      <c r="EP28" s="11" t="s">
        <v>229</v>
      </c>
      <c r="EQ28" s="3">
        <v>64.4</v>
      </c>
      <c r="ER28" s="3">
        <v>68.4</v>
      </c>
      <c r="ES28" s="3">
        <v>61.4</v>
      </c>
      <c r="ET28" s="3">
        <v>60</v>
      </c>
      <c r="EU28" s="3">
        <v>57.2</v>
      </c>
      <c r="EV28" s="3">
        <v>60.2</v>
      </c>
      <c r="EW28" s="3">
        <v>33.9</v>
      </c>
      <c r="EX28" s="3" t="s">
        <v>126</v>
      </c>
      <c r="EY28" s="3" t="s">
        <v>126</v>
      </c>
      <c r="EZ28" s="3" t="s">
        <v>126</v>
      </c>
      <c r="FA28" s="3" t="s">
        <v>126</v>
      </c>
      <c r="FB28" s="3" t="s">
        <v>126</v>
      </c>
      <c r="FC28" s="3" t="s">
        <v>126</v>
      </c>
      <c r="FD28" s="3" t="s">
        <v>126</v>
      </c>
      <c r="FE28" s="3">
        <v>32.8</v>
      </c>
      <c r="FF28" s="3">
        <v>33.6</v>
      </c>
      <c r="FG28" s="3" t="s">
        <v>126</v>
      </c>
      <c r="FH28" s="3">
        <v>31.5</v>
      </c>
      <c r="FI28" s="3">
        <v>37.8</v>
      </c>
      <c r="FJ28" s="3">
        <v>36.9</v>
      </c>
      <c r="FK28" s="3">
        <v>42.1</v>
      </c>
    </row>
    <row r="29" ht="14.5" spans="1:167">
      <c r="A29" s="1"/>
      <c r="B29" s="11" t="s">
        <v>230</v>
      </c>
      <c r="C29" s="3" t="s">
        <v>126</v>
      </c>
      <c r="D29" s="3" t="s">
        <v>126</v>
      </c>
      <c r="E29" s="3" t="s">
        <v>126</v>
      </c>
      <c r="F29" s="3" t="s">
        <v>126</v>
      </c>
      <c r="G29" s="3" t="s">
        <v>126</v>
      </c>
      <c r="H29" s="3" t="s">
        <v>126</v>
      </c>
      <c r="I29" s="3" t="s">
        <v>126</v>
      </c>
      <c r="J29" s="3" t="s">
        <v>126</v>
      </c>
      <c r="K29" s="3" t="s">
        <v>126</v>
      </c>
      <c r="L29" s="3" t="s">
        <v>126</v>
      </c>
      <c r="M29" s="3" t="s">
        <v>126</v>
      </c>
      <c r="N29" s="3" t="s">
        <v>126</v>
      </c>
      <c r="O29" s="3" t="s">
        <v>126</v>
      </c>
      <c r="P29" s="3" t="s">
        <v>126</v>
      </c>
      <c r="Q29" s="3">
        <v>5.9</v>
      </c>
      <c r="R29" s="3" t="s">
        <v>126</v>
      </c>
      <c r="S29" s="3">
        <v>4.3</v>
      </c>
      <c r="T29" s="3">
        <v>3.7</v>
      </c>
      <c r="U29" s="3">
        <v>4.3</v>
      </c>
      <c r="V29" s="3">
        <v>4.8</v>
      </c>
      <c r="W29" s="3">
        <v>6</v>
      </c>
      <c r="Y29" s="1"/>
      <c r="Z29" s="11" t="s">
        <v>230</v>
      </c>
      <c r="AA29" s="3" t="s">
        <v>126</v>
      </c>
      <c r="AB29" s="3" t="s">
        <v>126</v>
      </c>
      <c r="AC29" s="3" t="s">
        <v>126</v>
      </c>
      <c r="AD29" s="3" t="s">
        <v>126</v>
      </c>
      <c r="AE29" s="3" t="s">
        <v>126</v>
      </c>
      <c r="AF29" s="3" t="s">
        <v>126</v>
      </c>
      <c r="AG29" s="3" t="s">
        <v>126</v>
      </c>
      <c r="AH29" s="3" t="s">
        <v>126</v>
      </c>
      <c r="AI29" s="3" t="s">
        <v>126</v>
      </c>
      <c r="AJ29" s="3" t="s">
        <v>126</v>
      </c>
      <c r="AK29" s="3" t="s">
        <v>126</v>
      </c>
      <c r="AL29" s="3" t="s">
        <v>126</v>
      </c>
      <c r="AM29" s="3" t="s">
        <v>126</v>
      </c>
      <c r="AN29" s="3" t="s">
        <v>126</v>
      </c>
      <c r="AO29" s="3" t="s">
        <v>126</v>
      </c>
      <c r="AP29" s="3" t="s">
        <v>126</v>
      </c>
      <c r="AQ29" s="3" t="s">
        <v>126</v>
      </c>
      <c r="AR29" s="3" t="s">
        <v>126</v>
      </c>
      <c r="AS29" s="3">
        <v>2.9</v>
      </c>
      <c r="AT29" s="3" t="s">
        <v>126</v>
      </c>
      <c r="AU29" s="3" t="s">
        <v>126</v>
      </c>
      <c r="AW29" s="1"/>
      <c r="AX29" s="11" t="s">
        <v>230</v>
      </c>
      <c r="AY29" s="3">
        <v>2.4</v>
      </c>
      <c r="AZ29" s="3">
        <v>2.7</v>
      </c>
      <c r="BA29" s="3">
        <v>2.6</v>
      </c>
      <c r="BB29" s="3" t="s">
        <v>126</v>
      </c>
      <c r="BC29" s="3" t="s">
        <v>126</v>
      </c>
      <c r="BD29" s="3" t="s">
        <v>126</v>
      </c>
      <c r="BE29" s="3">
        <v>1</v>
      </c>
      <c r="BF29" s="3" t="s">
        <v>126</v>
      </c>
      <c r="BG29" s="3">
        <v>1.1</v>
      </c>
      <c r="BH29" s="3">
        <v>1.3</v>
      </c>
      <c r="BI29" s="3" t="s">
        <v>126</v>
      </c>
      <c r="BJ29" s="3" t="s">
        <v>126</v>
      </c>
      <c r="BK29" s="3" t="s">
        <v>126</v>
      </c>
      <c r="BL29" s="3" t="s">
        <v>126</v>
      </c>
      <c r="BM29" s="3" t="s">
        <v>126</v>
      </c>
      <c r="BN29" s="3" t="s">
        <v>126</v>
      </c>
      <c r="BO29" s="3" t="s">
        <v>126</v>
      </c>
      <c r="BP29" s="3" t="s">
        <v>126</v>
      </c>
      <c r="BQ29" s="3" t="s">
        <v>126</v>
      </c>
      <c r="BR29" s="3">
        <v>1.3</v>
      </c>
      <c r="BS29" s="3">
        <v>1.2</v>
      </c>
      <c r="BU29" s="1"/>
      <c r="BV29" s="11" t="s">
        <v>230</v>
      </c>
      <c r="BW29" s="3" t="s">
        <v>126</v>
      </c>
      <c r="BX29" s="3" t="s">
        <v>126</v>
      </c>
      <c r="BY29" s="3" t="s">
        <v>126</v>
      </c>
      <c r="BZ29" s="3" t="s">
        <v>126</v>
      </c>
      <c r="CA29" s="3" t="s">
        <v>126</v>
      </c>
      <c r="CB29" s="3" t="s">
        <v>126</v>
      </c>
      <c r="CC29" s="3" t="s">
        <v>126</v>
      </c>
      <c r="CD29" s="3" t="s">
        <v>126</v>
      </c>
      <c r="CE29" s="3" t="s">
        <v>126</v>
      </c>
      <c r="CF29" s="3" t="s">
        <v>126</v>
      </c>
      <c r="CG29" s="3">
        <v>0.5</v>
      </c>
      <c r="CH29" s="3" t="s">
        <v>126</v>
      </c>
      <c r="CI29" s="3">
        <v>0.5</v>
      </c>
      <c r="CJ29" s="3" t="s">
        <v>126</v>
      </c>
      <c r="CK29" s="3" t="s">
        <v>126</v>
      </c>
      <c r="CL29" s="3" t="s">
        <v>126</v>
      </c>
      <c r="CM29" s="3">
        <v>0.3</v>
      </c>
      <c r="CN29" s="3">
        <v>0.4</v>
      </c>
      <c r="CO29" s="3" t="s">
        <v>126</v>
      </c>
      <c r="CP29" s="3" t="s">
        <v>126</v>
      </c>
      <c r="CQ29" s="3" t="s">
        <v>126</v>
      </c>
      <c r="CS29" s="1"/>
      <c r="CT29" s="11" t="s">
        <v>230</v>
      </c>
      <c r="CU29" s="3" t="s">
        <v>126</v>
      </c>
      <c r="CV29" s="3" t="s">
        <v>126</v>
      </c>
      <c r="CW29" s="3" t="s">
        <v>126</v>
      </c>
      <c r="CX29" s="3" t="s">
        <v>126</v>
      </c>
      <c r="CY29" s="3" t="s">
        <v>126</v>
      </c>
      <c r="CZ29" s="3" t="s">
        <v>126</v>
      </c>
      <c r="DA29" s="3" t="s">
        <v>126</v>
      </c>
      <c r="DB29" s="3" t="s">
        <v>126</v>
      </c>
      <c r="DC29" s="3" t="s">
        <v>126</v>
      </c>
      <c r="DD29" s="3" t="s">
        <v>126</v>
      </c>
      <c r="DE29" s="3">
        <v>1.4</v>
      </c>
      <c r="DF29" s="3">
        <v>1.3</v>
      </c>
      <c r="DG29" s="3">
        <v>0.5</v>
      </c>
      <c r="DH29" s="3">
        <v>1.1</v>
      </c>
      <c r="DI29" s="3">
        <v>4.3</v>
      </c>
      <c r="DJ29" s="3" t="s">
        <v>126</v>
      </c>
      <c r="DK29" s="3">
        <v>1.1</v>
      </c>
      <c r="DL29" s="3">
        <v>0.7</v>
      </c>
      <c r="DM29" s="3">
        <v>1</v>
      </c>
      <c r="DN29" s="3">
        <v>1</v>
      </c>
      <c r="DO29" s="3">
        <v>0.7</v>
      </c>
      <c r="DQ29" s="1"/>
      <c r="DR29" s="11" t="s">
        <v>230</v>
      </c>
      <c r="DS29" s="3" t="s">
        <v>126</v>
      </c>
      <c r="DT29" s="3" t="s">
        <v>126</v>
      </c>
      <c r="DU29" s="3" t="s">
        <v>126</v>
      </c>
      <c r="DV29" s="3" t="s">
        <v>126</v>
      </c>
      <c r="DW29" s="3" t="s">
        <v>126</v>
      </c>
      <c r="DX29" s="3" t="s">
        <v>126</v>
      </c>
      <c r="DY29" s="3" t="s">
        <v>126</v>
      </c>
      <c r="DZ29" s="3" t="s">
        <v>126</v>
      </c>
      <c r="EA29" s="3" t="s">
        <v>126</v>
      </c>
      <c r="EB29" s="3" t="s">
        <v>126</v>
      </c>
      <c r="EC29" s="3" t="s">
        <v>126</v>
      </c>
      <c r="ED29" s="3" t="s">
        <v>126</v>
      </c>
      <c r="EE29" s="3" t="s">
        <v>126</v>
      </c>
      <c r="EF29" s="3" t="s">
        <v>126</v>
      </c>
      <c r="EG29" s="3" t="s">
        <v>126</v>
      </c>
      <c r="EH29" s="3" t="s">
        <v>126</v>
      </c>
      <c r="EI29" s="3" t="s">
        <v>126</v>
      </c>
      <c r="EJ29" s="3" t="s">
        <v>126</v>
      </c>
      <c r="EK29" s="3" t="s">
        <v>126</v>
      </c>
      <c r="EL29" s="3" t="s">
        <v>126</v>
      </c>
      <c r="EM29" s="3" t="s">
        <v>126</v>
      </c>
      <c r="EO29" s="1"/>
      <c r="EP29" s="11" t="s">
        <v>230</v>
      </c>
      <c r="EQ29" s="3" t="s">
        <v>126</v>
      </c>
      <c r="ER29" s="3" t="s">
        <v>126</v>
      </c>
      <c r="ES29" s="3" t="s">
        <v>126</v>
      </c>
      <c r="ET29" s="3" t="s">
        <v>126</v>
      </c>
      <c r="EU29" s="3" t="s">
        <v>126</v>
      </c>
      <c r="EV29" s="3" t="s">
        <v>126</v>
      </c>
      <c r="EW29" s="3" t="s">
        <v>126</v>
      </c>
      <c r="EX29" s="3" t="s">
        <v>126</v>
      </c>
      <c r="EY29" s="3" t="s">
        <v>126</v>
      </c>
      <c r="EZ29" s="3" t="s">
        <v>126</v>
      </c>
      <c r="FA29" s="3" t="s">
        <v>126</v>
      </c>
      <c r="FB29" s="3" t="s">
        <v>126</v>
      </c>
      <c r="FC29" s="3" t="s">
        <v>126</v>
      </c>
      <c r="FD29" s="3" t="s">
        <v>126</v>
      </c>
      <c r="FE29" s="3" t="s">
        <v>126</v>
      </c>
      <c r="FF29" s="3" t="s">
        <v>126</v>
      </c>
      <c r="FG29" s="3" t="s">
        <v>126</v>
      </c>
      <c r="FH29" s="3" t="s">
        <v>126</v>
      </c>
      <c r="FI29" s="3" t="s">
        <v>126</v>
      </c>
      <c r="FJ29" s="3" t="s">
        <v>126</v>
      </c>
      <c r="FK29" s="3" t="s">
        <v>126</v>
      </c>
    </row>
    <row r="30" ht="14.5" spans="1:167">
      <c r="A30" s="1"/>
      <c r="B30" s="11" t="s">
        <v>231</v>
      </c>
      <c r="C30" s="3">
        <v>30.1</v>
      </c>
      <c r="D30" s="3">
        <v>28.5</v>
      </c>
      <c r="E30" s="3">
        <v>27.9</v>
      </c>
      <c r="F30" s="3">
        <v>29.9</v>
      </c>
      <c r="G30" s="3">
        <v>27.9</v>
      </c>
      <c r="H30" s="3">
        <v>22.2</v>
      </c>
      <c r="I30" s="3">
        <v>24.1</v>
      </c>
      <c r="J30" s="3">
        <v>23.8</v>
      </c>
      <c r="K30" s="3">
        <v>21.8</v>
      </c>
      <c r="L30" s="3">
        <v>24.2</v>
      </c>
      <c r="M30" s="3" t="s">
        <v>126</v>
      </c>
      <c r="N30" s="3" t="s">
        <v>126</v>
      </c>
      <c r="O30" s="3" t="s">
        <v>126</v>
      </c>
      <c r="P30" s="3" t="s">
        <v>126</v>
      </c>
      <c r="Q30" s="3">
        <v>14.9</v>
      </c>
      <c r="R30" s="3">
        <v>8.1</v>
      </c>
      <c r="S30" s="3" t="s">
        <v>126</v>
      </c>
      <c r="T30" s="3">
        <v>3.8</v>
      </c>
      <c r="U30" s="3" t="s">
        <v>126</v>
      </c>
      <c r="V30" s="3" t="s">
        <v>126</v>
      </c>
      <c r="W30" s="3" t="s">
        <v>126</v>
      </c>
      <c r="Y30" s="1"/>
      <c r="Z30" s="11" t="s">
        <v>231</v>
      </c>
      <c r="AA30" s="3">
        <v>1.1</v>
      </c>
      <c r="AB30" s="3">
        <v>1.3</v>
      </c>
      <c r="AC30" s="3">
        <v>0.7</v>
      </c>
      <c r="AD30" s="3">
        <v>1.6</v>
      </c>
      <c r="AE30" s="3">
        <v>1.8</v>
      </c>
      <c r="AF30" s="3">
        <v>1.9</v>
      </c>
      <c r="AG30" s="3">
        <v>0.6</v>
      </c>
      <c r="AH30" s="3">
        <v>0.7</v>
      </c>
      <c r="AI30" s="3">
        <v>0.7</v>
      </c>
      <c r="AJ30" s="3">
        <v>1</v>
      </c>
      <c r="AK30" s="3" t="s">
        <v>126</v>
      </c>
      <c r="AL30" s="3" t="s">
        <v>126</v>
      </c>
      <c r="AM30" s="3" t="s">
        <v>126</v>
      </c>
      <c r="AN30" s="3">
        <v>0.6</v>
      </c>
      <c r="AO30" s="3">
        <v>0.5</v>
      </c>
      <c r="AP30" s="3">
        <v>0.4</v>
      </c>
      <c r="AQ30" s="3">
        <v>0.3</v>
      </c>
      <c r="AR30" s="3">
        <v>0.3</v>
      </c>
      <c r="AS30" s="3">
        <v>0.2</v>
      </c>
      <c r="AT30" s="3">
        <v>0.4</v>
      </c>
      <c r="AU30" s="3">
        <v>0.1</v>
      </c>
      <c r="AW30" s="1"/>
      <c r="AX30" s="11" t="s">
        <v>231</v>
      </c>
      <c r="AY30" s="3">
        <v>0.7</v>
      </c>
      <c r="AZ30" s="3">
        <v>1.4</v>
      </c>
      <c r="BA30" s="3">
        <v>0.5</v>
      </c>
      <c r="BB30" s="3">
        <v>1</v>
      </c>
      <c r="BC30" s="3">
        <v>1</v>
      </c>
      <c r="BD30" s="3">
        <v>0.9</v>
      </c>
      <c r="BE30" s="3">
        <v>1</v>
      </c>
      <c r="BF30" s="3">
        <v>0.8</v>
      </c>
      <c r="BG30" s="3">
        <v>0.7</v>
      </c>
      <c r="BH30" s="3">
        <v>0.5</v>
      </c>
      <c r="BI30" s="3" t="s">
        <v>126</v>
      </c>
      <c r="BJ30" s="3" t="s">
        <v>126</v>
      </c>
      <c r="BK30" s="3" t="s">
        <v>126</v>
      </c>
      <c r="BL30" s="3" t="s">
        <v>126</v>
      </c>
      <c r="BM30" s="3" t="s">
        <v>126</v>
      </c>
      <c r="BN30" s="3" t="s">
        <v>126</v>
      </c>
      <c r="BO30" s="3" t="s">
        <v>126</v>
      </c>
      <c r="BP30" s="3" t="s">
        <v>126</v>
      </c>
      <c r="BQ30" s="3" t="s">
        <v>126</v>
      </c>
      <c r="BR30" s="3">
        <v>0.3</v>
      </c>
      <c r="BS30" s="3">
        <v>0.2</v>
      </c>
      <c r="BU30" s="1"/>
      <c r="BV30" s="11" t="s">
        <v>231</v>
      </c>
      <c r="BW30" s="3">
        <v>0</v>
      </c>
      <c r="BX30" s="3">
        <v>0</v>
      </c>
      <c r="BY30" s="3" t="s">
        <v>126</v>
      </c>
      <c r="BZ30" s="3">
        <v>0</v>
      </c>
      <c r="CA30" s="3">
        <v>0</v>
      </c>
      <c r="CB30" s="3">
        <v>0</v>
      </c>
      <c r="CC30" s="3">
        <v>0</v>
      </c>
      <c r="CD30" s="3">
        <v>0</v>
      </c>
      <c r="CE30" s="3">
        <v>0</v>
      </c>
      <c r="CF30" s="3">
        <v>0</v>
      </c>
      <c r="CG30" s="3">
        <v>0</v>
      </c>
      <c r="CH30" s="3">
        <v>0</v>
      </c>
      <c r="CI30" s="3" t="s">
        <v>126</v>
      </c>
      <c r="CJ30" s="3" t="s">
        <v>126</v>
      </c>
      <c r="CK30" s="3" t="s">
        <v>126</v>
      </c>
      <c r="CL30" s="3" t="s">
        <v>126</v>
      </c>
      <c r="CM30" s="3">
        <v>0</v>
      </c>
      <c r="CN30" s="3" t="s">
        <v>126</v>
      </c>
      <c r="CO30" s="3" t="s">
        <v>126</v>
      </c>
      <c r="CP30" s="3" t="s">
        <v>126</v>
      </c>
      <c r="CQ30" s="3">
        <v>0</v>
      </c>
      <c r="CS30" s="1"/>
      <c r="CT30" s="11" t="s">
        <v>231</v>
      </c>
      <c r="CU30" s="3">
        <v>0</v>
      </c>
      <c r="CV30" s="3">
        <v>0</v>
      </c>
      <c r="CW30" s="3">
        <v>0</v>
      </c>
      <c r="CX30" s="3">
        <v>0</v>
      </c>
      <c r="CY30" s="3">
        <v>0</v>
      </c>
      <c r="CZ30" s="3">
        <v>0</v>
      </c>
      <c r="DA30" s="3">
        <v>0</v>
      </c>
      <c r="DB30" s="3">
        <v>0</v>
      </c>
      <c r="DC30" s="3" t="s">
        <v>126</v>
      </c>
      <c r="DD30" s="3">
        <v>0</v>
      </c>
      <c r="DE30" s="3">
        <v>0</v>
      </c>
      <c r="DF30" s="3" t="s">
        <v>126</v>
      </c>
      <c r="DG30" s="3" t="s">
        <v>126</v>
      </c>
      <c r="DH30" s="3">
        <v>0</v>
      </c>
      <c r="DI30" s="3" t="s">
        <v>126</v>
      </c>
      <c r="DJ30" s="3" t="s">
        <v>126</v>
      </c>
      <c r="DK30" s="3">
        <v>0</v>
      </c>
      <c r="DL30" s="3">
        <v>0</v>
      </c>
      <c r="DM30" s="3">
        <v>0</v>
      </c>
      <c r="DN30" s="3">
        <v>0</v>
      </c>
      <c r="DO30" s="3">
        <v>0</v>
      </c>
      <c r="DQ30" s="1"/>
      <c r="DR30" s="11" t="s">
        <v>231</v>
      </c>
      <c r="DS30" s="3">
        <v>0</v>
      </c>
      <c r="DT30" s="3">
        <v>0</v>
      </c>
      <c r="DU30" s="3">
        <v>0</v>
      </c>
      <c r="DV30" s="3">
        <v>0</v>
      </c>
      <c r="DW30" s="3" t="s">
        <v>126</v>
      </c>
      <c r="DX30" s="3" t="s">
        <v>126</v>
      </c>
      <c r="DY30" s="3" t="s">
        <v>126</v>
      </c>
      <c r="DZ30" s="3" t="s">
        <v>126</v>
      </c>
      <c r="EA30" s="3" t="s">
        <v>126</v>
      </c>
      <c r="EB30" s="3" t="s">
        <v>126</v>
      </c>
      <c r="EC30" s="3">
        <v>0.3</v>
      </c>
      <c r="ED30" s="3" t="s">
        <v>126</v>
      </c>
      <c r="EE30" s="3" t="s">
        <v>126</v>
      </c>
      <c r="EF30" s="3">
        <v>0.5</v>
      </c>
      <c r="EG30" s="3" t="s">
        <v>126</v>
      </c>
      <c r="EH30" s="3" t="s">
        <v>126</v>
      </c>
      <c r="EI30" s="3">
        <v>0</v>
      </c>
      <c r="EJ30" s="3" t="s">
        <v>126</v>
      </c>
      <c r="EK30" s="3">
        <v>0</v>
      </c>
      <c r="EL30" s="3">
        <v>0</v>
      </c>
      <c r="EM30" s="3">
        <v>0</v>
      </c>
      <c r="EO30" s="1"/>
      <c r="EP30" s="11" t="s">
        <v>231</v>
      </c>
      <c r="EQ30" s="3" t="s">
        <v>126</v>
      </c>
      <c r="ER30" s="3" t="s">
        <v>126</v>
      </c>
      <c r="ES30" s="3">
        <v>0</v>
      </c>
      <c r="ET30" s="3" t="s">
        <v>126</v>
      </c>
      <c r="EU30" s="3">
        <v>0</v>
      </c>
      <c r="EV30" s="3">
        <v>0</v>
      </c>
      <c r="EW30" s="3">
        <v>0</v>
      </c>
      <c r="EX30" s="3">
        <v>0</v>
      </c>
      <c r="EY30" s="3">
        <v>0</v>
      </c>
      <c r="EZ30" s="3" t="s">
        <v>126</v>
      </c>
      <c r="FA30" s="3" t="s">
        <v>126</v>
      </c>
      <c r="FB30" s="3">
        <v>0</v>
      </c>
      <c r="FC30" s="3" t="s">
        <v>126</v>
      </c>
      <c r="FD30" s="3" t="s">
        <v>126</v>
      </c>
      <c r="FE30" s="3" t="s">
        <v>126</v>
      </c>
      <c r="FF30" s="3" t="s">
        <v>126</v>
      </c>
      <c r="FG30" s="3" t="s">
        <v>126</v>
      </c>
      <c r="FH30" s="3" t="s">
        <v>126</v>
      </c>
      <c r="FI30" s="3">
        <v>0.1</v>
      </c>
      <c r="FJ30" s="3">
        <v>0.1</v>
      </c>
      <c r="FK30" s="3">
        <v>0.1</v>
      </c>
    </row>
    <row r="31" ht="14.5" spans="1:167">
      <c r="A31" s="1"/>
      <c r="B31" s="11" t="s">
        <v>232</v>
      </c>
      <c r="C31" s="3">
        <v>0</v>
      </c>
      <c r="D31" s="3">
        <v>0</v>
      </c>
      <c r="E31" s="3">
        <v>0</v>
      </c>
      <c r="F31" s="3">
        <v>0</v>
      </c>
      <c r="G31" s="3">
        <v>0</v>
      </c>
      <c r="H31" s="3">
        <v>0</v>
      </c>
      <c r="I31" s="3">
        <v>0</v>
      </c>
      <c r="J31" s="3">
        <v>0</v>
      </c>
      <c r="K31" s="3" t="s">
        <v>126</v>
      </c>
      <c r="L31" s="3" t="s">
        <v>126</v>
      </c>
      <c r="M31" s="3">
        <v>0</v>
      </c>
      <c r="N31" s="3">
        <v>0</v>
      </c>
      <c r="O31" s="3">
        <v>0</v>
      </c>
      <c r="P31" s="3">
        <v>0</v>
      </c>
      <c r="Q31" s="3">
        <v>0</v>
      </c>
      <c r="R31" s="3">
        <v>0</v>
      </c>
      <c r="S31" s="3">
        <v>0</v>
      </c>
      <c r="T31" s="3">
        <v>0</v>
      </c>
      <c r="U31" s="3">
        <v>0</v>
      </c>
      <c r="V31" s="3">
        <v>0</v>
      </c>
      <c r="W31" s="3">
        <v>0</v>
      </c>
      <c r="Y31" s="1"/>
      <c r="Z31" s="11" t="s">
        <v>232</v>
      </c>
      <c r="AA31" s="3" t="s">
        <v>126</v>
      </c>
      <c r="AB31" s="3" t="s">
        <v>126</v>
      </c>
      <c r="AC31" s="3" t="s">
        <v>126</v>
      </c>
      <c r="AD31" s="3" t="s">
        <v>126</v>
      </c>
      <c r="AE31" s="3" t="s">
        <v>126</v>
      </c>
      <c r="AF31" s="3" t="s">
        <v>126</v>
      </c>
      <c r="AG31" s="3" t="s">
        <v>126</v>
      </c>
      <c r="AH31" s="3" t="s">
        <v>126</v>
      </c>
      <c r="AI31" s="3" t="s">
        <v>126</v>
      </c>
      <c r="AJ31" s="3" t="s">
        <v>126</v>
      </c>
      <c r="AK31" s="3" t="s">
        <v>126</v>
      </c>
      <c r="AL31" s="3" t="s">
        <v>126</v>
      </c>
      <c r="AM31" s="3" t="s">
        <v>126</v>
      </c>
      <c r="AN31" s="3" t="s">
        <v>126</v>
      </c>
      <c r="AO31" s="3" t="s">
        <v>126</v>
      </c>
      <c r="AP31" s="3" t="s">
        <v>126</v>
      </c>
      <c r="AQ31" s="3" t="s">
        <v>126</v>
      </c>
      <c r="AR31" s="3" t="s">
        <v>126</v>
      </c>
      <c r="AS31" s="3">
        <v>0.3</v>
      </c>
      <c r="AT31" s="3">
        <v>0.3</v>
      </c>
      <c r="AU31" s="3">
        <v>0.3</v>
      </c>
      <c r="AW31" s="1"/>
      <c r="AX31" s="11" t="s">
        <v>232</v>
      </c>
      <c r="AY31" s="3" t="s">
        <v>126</v>
      </c>
      <c r="AZ31" s="3" t="s">
        <v>126</v>
      </c>
      <c r="BA31" s="3" t="s">
        <v>126</v>
      </c>
      <c r="BB31" s="3" t="s">
        <v>126</v>
      </c>
      <c r="BC31" s="3" t="s">
        <v>126</v>
      </c>
      <c r="BD31" s="3" t="s">
        <v>126</v>
      </c>
      <c r="BE31" s="3" t="s">
        <v>126</v>
      </c>
      <c r="BF31" s="3" t="s">
        <v>126</v>
      </c>
      <c r="BG31" s="3" t="s">
        <v>126</v>
      </c>
      <c r="BH31" s="3" t="s">
        <v>126</v>
      </c>
      <c r="BI31" s="3" t="s">
        <v>126</v>
      </c>
      <c r="BJ31" s="3" t="s">
        <v>126</v>
      </c>
      <c r="BK31" s="3" t="s">
        <v>126</v>
      </c>
      <c r="BL31" s="3" t="s">
        <v>126</v>
      </c>
      <c r="BM31" s="3" t="s">
        <v>126</v>
      </c>
      <c r="BN31" s="3" t="s">
        <v>126</v>
      </c>
      <c r="BO31" s="3" t="s">
        <v>126</v>
      </c>
      <c r="BP31" s="3" t="s">
        <v>126</v>
      </c>
      <c r="BQ31" s="3" t="s">
        <v>126</v>
      </c>
      <c r="BR31" s="3">
        <v>1.5</v>
      </c>
      <c r="BS31" s="3">
        <v>1.4</v>
      </c>
      <c r="BU31" s="1"/>
      <c r="BV31" s="11" t="s">
        <v>232</v>
      </c>
      <c r="BW31" s="3" t="s">
        <v>126</v>
      </c>
      <c r="BX31" s="3">
        <v>0</v>
      </c>
      <c r="BY31" s="3">
        <v>0</v>
      </c>
      <c r="BZ31" s="3">
        <v>0</v>
      </c>
      <c r="CA31" s="3" t="s">
        <v>126</v>
      </c>
      <c r="CB31" s="3">
        <v>0</v>
      </c>
      <c r="CC31" s="3">
        <v>0</v>
      </c>
      <c r="CD31" s="3" t="s">
        <v>126</v>
      </c>
      <c r="CE31" s="3" t="s">
        <v>126</v>
      </c>
      <c r="CF31" s="3" t="s">
        <v>126</v>
      </c>
      <c r="CG31" s="3" t="s">
        <v>126</v>
      </c>
      <c r="CH31" s="3" t="s">
        <v>126</v>
      </c>
      <c r="CI31" s="3" t="s">
        <v>126</v>
      </c>
      <c r="CJ31" s="3" t="s">
        <v>126</v>
      </c>
      <c r="CK31" s="3" t="s">
        <v>126</v>
      </c>
      <c r="CL31" s="3" t="s">
        <v>126</v>
      </c>
      <c r="CM31" s="3" t="s">
        <v>126</v>
      </c>
      <c r="CN31" s="3" t="s">
        <v>126</v>
      </c>
      <c r="CO31" s="3">
        <v>1.1</v>
      </c>
      <c r="CP31" s="3">
        <v>0.9</v>
      </c>
      <c r="CQ31" s="3">
        <v>1.4</v>
      </c>
      <c r="CS31" s="1"/>
      <c r="CT31" s="11" t="s">
        <v>232</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232</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232</v>
      </c>
      <c r="EQ31" s="3" t="s">
        <v>126</v>
      </c>
      <c r="ER31" s="3" t="s">
        <v>126</v>
      </c>
      <c r="ES31" s="3" t="s">
        <v>126</v>
      </c>
      <c r="ET31" s="3" t="s">
        <v>126</v>
      </c>
      <c r="EU31" s="3" t="s">
        <v>126</v>
      </c>
      <c r="EV31" s="3" t="s">
        <v>126</v>
      </c>
      <c r="EW31" s="3" t="s">
        <v>126</v>
      </c>
      <c r="EX31" s="3" t="s">
        <v>126</v>
      </c>
      <c r="EY31" s="3" t="s">
        <v>126</v>
      </c>
      <c r="EZ31" s="3" t="s">
        <v>126</v>
      </c>
      <c r="FA31" s="3" t="s">
        <v>126</v>
      </c>
      <c r="FB31" s="3" t="s">
        <v>126</v>
      </c>
      <c r="FC31" s="3" t="s">
        <v>126</v>
      </c>
      <c r="FD31" s="3">
        <v>0</v>
      </c>
      <c r="FE31" s="3">
        <v>0</v>
      </c>
      <c r="FF31" s="3">
        <v>0</v>
      </c>
      <c r="FG31" s="3">
        <v>0</v>
      </c>
      <c r="FH31" s="3">
        <v>0</v>
      </c>
      <c r="FI31" s="3">
        <v>0</v>
      </c>
      <c r="FJ31" s="3">
        <v>0</v>
      </c>
      <c r="FK31" s="3">
        <v>0</v>
      </c>
    </row>
    <row r="32" ht="14.5" spans="1:167">
      <c r="A32" s="1"/>
      <c r="B32" s="11" t="s">
        <v>233</v>
      </c>
      <c r="C32" s="3" t="s">
        <v>126</v>
      </c>
      <c r="D32" s="3" t="s">
        <v>126</v>
      </c>
      <c r="E32" s="3" t="s">
        <v>126</v>
      </c>
      <c r="F32" s="3" t="s">
        <v>126</v>
      </c>
      <c r="G32" s="3" t="s">
        <v>126</v>
      </c>
      <c r="H32" s="3" t="s">
        <v>126</v>
      </c>
      <c r="I32" s="3">
        <v>2</v>
      </c>
      <c r="J32" s="3" t="s">
        <v>126</v>
      </c>
      <c r="K32" s="3">
        <v>1.7</v>
      </c>
      <c r="L32" s="3">
        <v>1.7</v>
      </c>
      <c r="M32" s="3" t="s">
        <v>126</v>
      </c>
      <c r="N32" s="3">
        <v>3.7</v>
      </c>
      <c r="O32" s="3" t="s">
        <v>126</v>
      </c>
      <c r="P32" s="3">
        <v>4.3</v>
      </c>
      <c r="Q32" s="3">
        <v>4.5</v>
      </c>
      <c r="R32" s="3">
        <v>4.5</v>
      </c>
      <c r="S32" s="3">
        <v>5.3</v>
      </c>
      <c r="T32" s="3">
        <v>4.4</v>
      </c>
      <c r="U32" s="3" t="s">
        <v>126</v>
      </c>
      <c r="V32" s="3" t="s">
        <v>126</v>
      </c>
      <c r="W32" s="3" t="s">
        <v>126</v>
      </c>
      <c r="Y32" s="1"/>
      <c r="Z32" s="11" t="s">
        <v>233</v>
      </c>
      <c r="AA32" s="3" t="s">
        <v>126</v>
      </c>
      <c r="AB32" s="3" t="s">
        <v>126</v>
      </c>
      <c r="AC32" s="3" t="s">
        <v>126</v>
      </c>
      <c r="AD32" s="3" t="s">
        <v>126</v>
      </c>
      <c r="AE32" s="3" t="s">
        <v>126</v>
      </c>
      <c r="AF32" s="3" t="s">
        <v>126</v>
      </c>
      <c r="AG32" s="3">
        <v>1.4</v>
      </c>
      <c r="AH32" s="3">
        <v>1.5</v>
      </c>
      <c r="AI32" s="3">
        <v>1.8</v>
      </c>
      <c r="AJ32" s="3">
        <v>1.4</v>
      </c>
      <c r="AK32" s="3">
        <v>1.3</v>
      </c>
      <c r="AL32" s="3">
        <v>1.3</v>
      </c>
      <c r="AM32" s="3">
        <v>1.3</v>
      </c>
      <c r="AN32" s="3">
        <v>1.2</v>
      </c>
      <c r="AO32" s="3">
        <v>1</v>
      </c>
      <c r="AP32" s="3">
        <v>1.2</v>
      </c>
      <c r="AQ32" s="3" t="s">
        <v>126</v>
      </c>
      <c r="AR32" s="3">
        <v>1.5</v>
      </c>
      <c r="AS32" s="3">
        <v>1.7</v>
      </c>
      <c r="AT32" s="3">
        <v>1.3</v>
      </c>
      <c r="AU32" s="3">
        <v>2</v>
      </c>
      <c r="AW32" s="1"/>
      <c r="AX32" s="11" t="s">
        <v>233</v>
      </c>
      <c r="AY32" s="3" t="s">
        <v>126</v>
      </c>
      <c r="AZ32" s="3" t="s">
        <v>126</v>
      </c>
      <c r="BA32" s="3" t="s">
        <v>126</v>
      </c>
      <c r="BB32" s="3" t="s">
        <v>126</v>
      </c>
      <c r="BC32" s="3" t="s">
        <v>126</v>
      </c>
      <c r="BD32" s="3">
        <v>0.9</v>
      </c>
      <c r="BE32" s="3">
        <v>0.6</v>
      </c>
      <c r="BF32" s="3">
        <v>0.8</v>
      </c>
      <c r="BG32" s="3">
        <v>0.8</v>
      </c>
      <c r="BH32" s="3">
        <v>0.9</v>
      </c>
      <c r="BI32" s="3">
        <v>0.8</v>
      </c>
      <c r="BJ32" s="3">
        <v>0.8</v>
      </c>
      <c r="BK32" s="3">
        <v>0.8</v>
      </c>
      <c r="BL32" s="3">
        <v>0.8</v>
      </c>
      <c r="BM32" s="3">
        <v>1</v>
      </c>
      <c r="BN32" s="3">
        <v>0.8</v>
      </c>
      <c r="BO32" s="3" t="s">
        <v>126</v>
      </c>
      <c r="BP32" s="3">
        <v>0.7</v>
      </c>
      <c r="BQ32" s="3">
        <v>0.8</v>
      </c>
      <c r="BR32" s="3">
        <v>0.8</v>
      </c>
      <c r="BS32" s="3">
        <v>0.8</v>
      </c>
      <c r="BU32" s="1"/>
      <c r="BV32" s="11" t="s">
        <v>233</v>
      </c>
      <c r="BW32" s="3" t="s">
        <v>126</v>
      </c>
      <c r="BX32" s="3" t="s">
        <v>126</v>
      </c>
      <c r="BY32" s="3" t="s">
        <v>126</v>
      </c>
      <c r="BZ32" s="3" t="s">
        <v>126</v>
      </c>
      <c r="CA32" s="3" t="s">
        <v>126</v>
      </c>
      <c r="CB32" s="3">
        <v>0.4</v>
      </c>
      <c r="CC32" s="3">
        <v>0.4</v>
      </c>
      <c r="CD32" s="3">
        <v>0.4</v>
      </c>
      <c r="CE32" s="3">
        <v>0.4</v>
      </c>
      <c r="CF32" s="3">
        <v>0.2</v>
      </c>
      <c r="CG32" s="3">
        <v>0.3</v>
      </c>
      <c r="CH32" s="3">
        <v>0.3</v>
      </c>
      <c r="CI32" s="3">
        <v>0.4</v>
      </c>
      <c r="CJ32" s="3" t="s">
        <v>126</v>
      </c>
      <c r="CK32" s="3">
        <v>1.6</v>
      </c>
      <c r="CL32" s="3">
        <v>0.1</v>
      </c>
      <c r="CM32" s="3">
        <v>0.1</v>
      </c>
      <c r="CN32" s="3">
        <v>0.2</v>
      </c>
      <c r="CO32" s="3">
        <v>0.1</v>
      </c>
      <c r="CP32" s="3">
        <v>0.2</v>
      </c>
      <c r="CQ32" s="3">
        <v>0.2</v>
      </c>
      <c r="CS32" s="1"/>
      <c r="CT32" s="11" t="s">
        <v>233</v>
      </c>
      <c r="CU32" s="3">
        <v>0</v>
      </c>
      <c r="CV32" s="3">
        <v>0</v>
      </c>
      <c r="CW32" s="3">
        <v>0</v>
      </c>
      <c r="CX32" s="3">
        <v>0</v>
      </c>
      <c r="CY32" s="3">
        <v>0</v>
      </c>
      <c r="CZ32" s="3">
        <v>0.4</v>
      </c>
      <c r="DA32" s="3">
        <v>0.2</v>
      </c>
      <c r="DB32" s="3" t="s">
        <v>126</v>
      </c>
      <c r="DC32" s="3">
        <v>0.4</v>
      </c>
      <c r="DD32" s="3" t="s">
        <v>126</v>
      </c>
      <c r="DE32" s="3">
        <v>0.1</v>
      </c>
      <c r="DF32" s="3">
        <v>0.1</v>
      </c>
      <c r="DG32" s="3">
        <v>0.1</v>
      </c>
      <c r="DH32" s="3">
        <v>0.3</v>
      </c>
      <c r="DI32" s="3">
        <v>0.1</v>
      </c>
      <c r="DJ32" s="3" t="s">
        <v>126</v>
      </c>
      <c r="DK32" s="3">
        <v>0.1</v>
      </c>
      <c r="DL32" s="3">
        <v>0.1</v>
      </c>
      <c r="DM32" s="3">
        <v>0.1</v>
      </c>
      <c r="DN32" s="3">
        <v>0.1</v>
      </c>
      <c r="DO32" s="3">
        <v>0.2</v>
      </c>
      <c r="DQ32" s="1"/>
      <c r="DR32" s="11" t="s">
        <v>233</v>
      </c>
      <c r="DS32" s="3" t="s">
        <v>126</v>
      </c>
      <c r="DT32" s="3" t="s">
        <v>126</v>
      </c>
      <c r="DU32" s="3" t="s">
        <v>126</v>
      </c>
      <c r="DV32" s="3" t="s">
        <v>126</v>
      </c>
      <c r="DW32" s="3" t="s">
        <v>126</v>
      </c>
      <c r="DX32" s="3">
        <v>0.4</v>
      </c>
      <c r="DY32" s="3" t="s">
        <v>126</v>
      </c>
      <c r="DZ32" s="3">
        <v>0.4</v>
      </c>
      <c r="EA32" s="3">
        <v>0.3</v>
      </c>
      <c r="EB32" s="3">
        <v>0.5</v>
      </c>
      <c r="EC32" s="3">
        <v>0.5</v>
      </c>
      <c r="ED32" s="3">
        <v>0.4</v>
      </c>
      <c r="EE32" s="3">
        <v>0.3</v>
      </c>
      <c r="EF32" s="3">
        <v>0.6</v>
      </c>
      <c r="EG32" s="3" t="s">
        <v>126</v>
      </c>
      <c r="EH32" s="3" t="s">
        <v>126</v>
      </c>
      <c r="EI32" s="3">
        <v>0.2</v>
      </c>
      <c r="EJ32" s="3">
        <v>0.2</v>
      </c>
      <c r="EK32" s="3" t="s">
        <v>126</v>
      </c>
      <c r="EL32" s="3" t="s">
        <v>126</v>
      </c>
      <c r="EM32" s="3" t="s">
        <v>126</v>
      </c>
      <c r="EO32" s="1"/>
      <c r="EP32" s="11" t="s">
        <v>233</v>
      </c>
      <c r="EQ32" s="3" t="s">
        <v>126</v>
      </c>
      <c r="ER32" s="3" t="s">
        <v>126</v>
      </c>
      <c r="ES32" s="3" t="s">
        <v>126</v>
      </c>
      <c r="ET32" s="3" t="s">
        <v>126</v>
      </c>
      <c r="EU32" s="3" t="s">
        <v>126</v>
      </c>
      <c r="EV32" s="3">
        <v>0.7</v>
      </c>
      <c r="EW32" s="3" t="s">
        <v>126</v>
      </c>
      <c r="EX32" s="3">
        <v>2.4</v>
      </c>
      <c r="EY32" s="3">
        <v>1.6</v>
      </c>
      <c r="EZ32" s="3" t="s">
        <v>126</v>
      </c>
      <c r="FA32" s="3">
        <v>0.8</v>
      </c>
      <c r="FB32" s="3">
        <v>1</v>
      </c>
      <c r="FC32" s="3">
        <v>0.8</v>
      </c>
      <c r="FD32" s="3">
        <v>0.7</v>
      </c>
      <c r="FE32" s="3" t="s">
        <v>126</v>
      </c>
      <c r="FF32" s="3" t="s">
        <v>126</v>
      </c>
      <c r="FG32" s="3" t="s">
        <v>126</v>
      </c>
      <c r="FH32" s="3" t="s">
        <v>126</v>
      </c>
      <c r="FI32" s="3" t="s">
        <v>126</v>
      </c>
      <c r="FJ32" s="3" t="s">
        <v>126</v>
      </c>
      <c r="FK32" s="3" t="s">
        <v>126</v>
      </c>
    </row>
    <row r="33" ht="14.5" spans="1:167">
      <c r="A33" s="1"/>
      <c r="B33" s="11" t="s">
        <v>234</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234</v>
      </c>
      <c r="AA33" s="3" t="s">
        <v>126</v>
      </c>
      <c r="AB33" s="3" t="s">
        <v>126</v>
      </c>
      <c r="AC33" s="3" t="s">
        <v>126</v>
      </c>
      <c r="AD33" s="3" t="s">
        <v>126</v>
      </c>
      <c r="AE33" s="3" t="s">
        <v>126</v>
      </c>
      <c r="AF33" s="3" t="s">
        <v>126</v>
      </c>
      <c r="AG33" s="3" t="s">
        <v>126</v>
      </c>
      <c r="AH33" s="3" t="s">
        <v>126</v>
      </c>
      <c r="AI33" s="3" t="s">
        <v>126</v>
      </c>
      <c r="AJ33" s="3" t="s">
        <v>126</v>
      </c>
      <c r="AK33" s="3" t="s">
        <v>126</v>
      </c>
      <c r="AL33" s="3" t="s">
        <v>126</v>
      </c>
      <c r="AM33" s="3" t="s">
        <v>126</v>
      </c>
      <c r="AN33" s="3" t="s">
        <v>126</v>
      </c>
      <c r="AO33" s="3" t="s">
        <v>126</v>
      </c>
      <c r="AP33" s="3" t="s">
        <v>126</v>
      </c>
      <c r="AQ33" s="3" t="s">
        <v>126</v>
      </c>
      <c r="AR33" s="3" t="s">
        <v>126</v>
      </c>
      <c r="AS33" s="3" t="s">
        <v>126</v>
      </c>
      <c r="AT33" s="3" t="s">
        <v>126</v>
      </c>
      <c r="AU33" s="3" t="s">
        <v>126</v>
      </c>
      <c r="AW33" s="1"/>
      <c r="AX33" s="11" t="s">
        <v>234</v>
      </c>
      <c r="AY33" s="3" t="s">
        <v>126</v>
      </c>
      <c r="AZ33" s="3" t="s">
        <v>126</v>
      </c>
      <c r="BA33" s="3" t="s">
        <v>126</v>
      </c>
      <c r="BB33" s="3" t="s">
        <v>126</v>
      </c>
      <c r="BC33" s="3" t="s">
        <v>126</v>
      </c>
      <c r="BD33" s="3" t="s">
        <v>126</v>
      </c>
      <c r="BE33" s="3" t="s">
        <v>126</v>
      </c>
      <c r="BF33" s="3" t="s">
        <v>126</v>
      </c>
      <c r="BG33" s="3" t="s">
        <v>126</v>
      </c>
      <c r="BH33" s="3" t="s">
        <v>126</v>
      </c>
      <c r="BI33" s="3" t="s">
        <v>126</v>
      </c>
      <c r="BJ33" s="3" t="s">
        <v>126</v>
      </c>
      <c r="BK33" s="3" t="s">
        <v>126</v>
      </c>
      <c r="BL33" s="3">
        <v>0.9</v>
      </c>
      <c r="BM33" s="3" t="s">
        <v>126</v>
      </c>
      <c r="BN33" s="3" t="s">
        <v>126</v>
      </c>
      <c r="BO33" s="3" t="s">
        <v>126</v>
      </c>
      <c r="BP33" s="3" t="s">
        <v>126</v>
      </c>
      <c r="BQ33" s="3" t="s">
        <v>126</v>
      </c>
      <c r="BR33" s="3">
        <v>0.7</v>
      </c>
      <c r="BS33" s="3">
        <v>0.4</v>
      </c>
      <c r="BU33" s="1"/>
      <c r="BV33" s="11" t="s">
        <v>234</v>
      </c>
      <c r="BW33" s="3" t="s">
        <v>126</v>
      </c>
      <c r="BX33" s="3" t="s">
        <v>126</v>
      </c>
      <c r="BY33" s="3" t="s">
        <v>126</v>
      </c>
      <c r="BZ33" s="3" t="s">
        <v>126</v>
      </c>
      <c r="CA33" s="3" t="s">
        <v>126</v>
      </c>
      <c r="CB33" s="3" t="s">
        <v>126</v>
      </c>
      <c r="CC33" s="3" t="s">
        <v>126</v>
      </c>
      <c r="CD33" s="3" t="s">
        <v>126</v>
      </c>
      <c r="CE33" s="3" t="s">
        <v>126</v>
      </c>
      <c r="CF33" s="3" t="s">
        <v>126</v>
      </c>
      <c r="CG33" s="3" t="s">
        <v>126</v>
      </c>
      <c r="CH33" s="3" t="s">
        <v>126</v>
      </c>
      <c r="CI33" s="3" t="s">
        <v>126</v>
      </c>
      <c r="CJ33" s="3" t="s">
        <v>126</v>
      </c>
      <c r="CK33" s="3" t="s">
        <v>126</v>
      </c>
      <c r="CL33" s="3" t="s">
        <v>126</v>
      </c>
      <c r="CM33" s="3" t="s">
        <v>126</v>
      </c>
      <c r="CN33" s="3" t="s">
        <v>126</v>
      </c>
      <c r="CO33" s="3">
        <v>2</v>
      </c>
      <c r="CP33" s="3">
        <v>1.7</v>
      </c>
      <c r="CQ33" s="3">
        <v>1.6</v>
      </c>
      <c r="CS33" s="1"/>
      <c r="CT33" s="11" t="s">
        <v>234</v>
      </c>
      <c r="CU33" s="3" t="s">
        <v>126</v>
      </c>
      <c r="CV33" s="3" t="s">
        <v>126</v>
      </c>
      <c r="CW33" s="3" t="s">
        <v>126</v>
      </c>
      <c r="CX33" s="3" t="s">
        <v>126</v>
      </c>
      <c r="CY33" s="3" t="s">
        <v>126</v>
      </c>
      <c r="CZ33" s="3" t="s">
        <v>126</v>
      </c>
      <c r="DA33" s="3" t="s">
        <v>126</v>
      </c>
      <c r="DB33" s="3" t="s">
        <v>126</v>
      </c>
      <c r="DC33" s="3" t="s">
        <v>126</v>
      </c>
      <c r="DD33" s="3" t="s">
        <v>126</v>
      </c>
      <c r="DE33" s="3" t="s">
        <v>126</v>
      </c>
      <c r="DF33" s="3" t="s">
        <v>126</v>
      </c>
      <c r="DG33" s="3" t="s">
        <v>126</v>
      </c>
      <c r="DH33" s="3">
        <v>0</v>
      </c>
      <c r="DI33" s="3">
        <v>0</v>
      </c>
      <c r="DJ33" s="3">
        <v>0</v>
      </c>
      <c r="DK33" s="3">
        <v>0</v>
      </c>
      <c r="DL33" s="3">
        <v>0</v>
      </c>
      <c r="DM33" s="3">
        <v>0</v>
      </c>
      <c r="DN33" s="3">
        <v>0</v>
      </c>
      <c r="DO33" s="3">
        <v>0</v>
      </c>
      <c r="DQ33" s="1"/>
      <c r="DR33" s="11" t="s">
        <v>234</v>
      </c>
      <c r="DS33" s="3">
        <v>0</v>
      </c>
      <c r="DT33" s="3" t="s">
        <v>126</v>
      </c>
      <c r="DU33" s="3" t="s">
        <v>126</v>
      </c>
      <c r="DV33" s="3" t="s">
        <v>126</v>
      </c>
      <c r="DW33" s="3" t="s">
        <v>126</v>
      </c>
      <c r="DX33" s="3" t="s">
        <v>126</v>
      </c>
      <c r="DY33" s="3" t="s">
        <v>126</v>
      </c>
      <c r="DZ33" s="3" t="s">
        <v>126</v>
      </c>
      <c r="EA33" s="3" t="s">
        <v>126</v>
      </c>
      <c r="EB33" s="3" t="s">
        <v>126</v>
      </c>
      <c r="EC33" s="3" t="s">
        <v>126</v>
      </c>
      <c r="ED33" s="3" t="s">
        <v>126</v>
      </c>
      <c r="EE33" s="3">
        <v>0.1</v>
      </c>
      <c r="EF33" s="3">
        <v>0</v>
      </c>
      <c r="EG33" s="3" t="s">
        <v>126</v>
      </c>
      <c r="EH33" s="3" t="s">
        <v>126</v>
      </c>
      <c r="EI33" s="3" t="s">
        <v>126</v>
      </c>
      <c r="EJ33" s="3" t="s">
        <v>126</v>
      </c>
      <c r="EK33" s="3" t="s">
        <v>126</v>
      </c>
      <c r="EL33" s="3" t="s">
        <v>126</v>
      </c>
      <c r="EM33" s="3" t="s">
        <v>126</v>
      </c>
      <c r="EO33" s="1"/>
      <c r="EP33" s="11" t="s">
        <v>234</v>
      </c>
      <c r="EQ33" s="3" t="s">
        <v>126</v>
      </c>
      <c r="ER33" s="3" t="s">
        <v>126</v>
      </c>
      <c r="ES33" s="3" t="s">
        <v>126</v>
      </c>
      <c r="ET33" s="3" t="s">
        <v>126</v>
      </c>
      <c r="EU33" s="3" t="s">
        <v>126</v>
      </c>
      <c r="EV33" s="3" t="s">
        <v>126</v>
      </c>
      <c r="EW33" s="3" t="s">
        <v>126</v>
      </c>
      <c r="EX33" s="3" t="s">
        <v>126</v>
      </c>
      <c r="EY33" s="3" t="s">
        <v>126</v>
      </c>
      <c r="EZ33" s="3" t="s">
        <v>126</v>
      </c>
      <c r="FA33" s="3" t="s">
        <v>126</v>
      </c>
      <c r="FB33" s="3" t="s">
        <v>126</v>
      </c>
      <c r="FC33" s="3">
        <v>0</v>
      </c>
      <c r="FD33" s="3">
        <v>0</v>
      </c>
      <c r="FE33" s="3" t="s">
        <v>126</v>
      </c>
      <c r="FF33" s="3" t="s">
        <v>126</v>
      </c>
      <c r="FG33" s="3" t="s">
        <v>126</v>
      </c>
      <c r="FH33" s="3">
        <v>0</v>
      </c>
      <c r="FI33" s="3">
        <v>0</v>
      </c>
      <c r="FJ33" s="3">
        <v>0</v>
      </c>
      <c r="FK33" s="3">
        <v>0</v>
      </c>
    </row>
    <row r="34" ht="14.5" spans="1:167">
      <c r="A34" s="1"/>
      <c r="B34" s="11" t="s">
        <v>235</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235</v>
      </c>
      <c r="AA34" s="3" t="s">
        <v>126</v>
      </c>
      <c r="AB34" s="3" t="s">
        <v>126</v>
      </c>
      <c r="AC34" s="3" t="s">
        <v>126</v>
      </c>
      <c r="AD34" s="3" t="s">
        <v>126</v>
      </c>
      <c r="AE34" s="3" t="s">
        <v>126</v>
      </c>
      <c r="AF34" s="3" t="s">
        <v>126</v>
      </c>
      <c r="AG34" s="3">
        <v>0</v>
      </c>
      <c r="AH34" s="3">
        <v>0</v>
      </c>
      <c r="AI34" s="3">
        <v>0</v>
      </c>
      <c r="AJ34" s="3">
        <v>0</v>
      </c>
      <c r="AK34" s="3">
        <v>0</v>
      </c>
      <c r="AL34" s="3">
        <v>0</v>
      </c>
      <c r="AM34" s="3">
        <v>0</v>
      </c>
      <c r="AN34" s="3">
        <v>0</v>
      </c>
      <c r="AO34" s="3" t="s">
        <v>126</v>
      </c>
      <c r="AP34" s="3">
        <v>0</v>
      </c>
      <c r="AQ34" s="3">
        <v>0</v>
      </c>
      <c r="AR34" s="3">
        <v>0</v>
      </c>
      <c r="AS34" s="3">
        <v>0</v>
      </c>
      <c r="AT34" s="3">
        <v>0</v>
      </c>
      <c r="AU34" s="3">
        <v>0</v>
      </c>
      <c r="AW34" s="1"/>
      <c r="AX34" s="11" t="s">
        <v>235</v>
      </c>
      <c r="AY34" s="3" t="s">
        <v>126</v>
      </c>
      <c r="AZ34" s="3" t="s">
        <v>126</v>
      </c>
      <c r="BA34" s="3" t="s">
        <v>126</v>
      </c>
      <c r="BB34" s="3" t="s">
        <v>126</v>
      </c>
      <c r="BC34" s="3" t="s">
        <v>126</v>
      </c>
      <c r="BD34" s="3" t="s">
        <v>126</v>
      </c>
      <c r="BE34" s="3" t="s">
        <v>126</v>
      </c>
      <c r="BF34" s="3" t="s">
        <v>126</v>
      </c>
      <c r="BG34" s="3" t="s">
        <v>126</v>
      </c>
      <c r="BH34" s="3" t="s">
        <v>126</v>
      </c>
      <c r="BI34" s="3" t="s">
        <v>126</v>
      </c>
      <c r="BJ34" s="3" t="s">
        <v>126</v>
      </c>
      <c r="BK34" s="3" t="s">
        <v>126</v>
      </c>
      <c r="BL34" s="3" t="s">
        <v>126</v>
      </c>
      <c r="BM34" s="3" t="s">
        <v>126</v>
      </c>
      <c r="BN34" s="3" t="s">
        <v>126</v>
      </c>
      <c r="BO34" s="3" t="s">
        <v>126</v>
      </c>
      <c r="BP34" s="3" t="s">
        <v>126</v>
      </c>
      <c r="BQ34" s="3">
        <v>0</v>
      </c>
      <c r="BR34" s="3">
        <v>0</v>
      </c>
      <c r="BS34" s="3">
        <v>0</v>
      </c>
      <c r="BU34" s="1"/>
      <c r="BV34" s="11" t="s">
        <v>235</v>
      </c>
      <c r="BW34" s="3" t="s">
        <v>126</v>
      </c>
      <c r="BX34" s="3" t="s">
        <v>126</v>
      </c>
      <c r="BY34" s="3" t="s">
        <v>126</v>
      </c>
      <c r="BZ34" s="3" t="s">
        <v>126</v>
      </c>
      <c r="CA34" s="3">
        <v>0</v>
      </c>
      <c r="CB34" s="3" t="s">
        <v>126</v>
      </c>
      <c r="CC34" s="3" t="s">
        <v>126</v>
      </c>
      <c r="CD34" s="3">
        <v>0</v>
      </c>
      <c r="CE34" s="3">
        <v>0</v>
      </c>
      <c r="CF34" s="3">
        <v>0</v>
      </c>
      <c r="CG34" s="3">
        <v>0</v>
      </c>
      <c r="CH34" s="3">
        <v>0</v>
      </c>
      <c r="CI34" s="3">
        <v>0</v>
      </c>
      <c r="CJ34" s="3">
        <v>0</v>
      </c>
      <c r="CK34" s="3">
        <v>0</v>
      </c>
      <c r="CL34" s="3">
        <v>0</v>
      </c>
      <c r="CM34" s="3">
        <v>0</v>
      </c>
      <c r="CN34" s="3">
        <v>0</v>
      </c>
      <c r="CO34" s="3">
        <v>0</v>
      </c>
      <c r="CP34" s="3">
        <v>0</v>
      </c>
      <c r="CQ34" s="3">
        <v>0</v>
      </c>
      <c r="CS34" s="1"/>
      <c r="CT34" s="11" t="s">
        <v>235</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235</v>
      </c>
      <c r="DS34" s="3" t="s">
        <v>126</v>
      </c>
      <c r="DT34" s="3" t="s">
        <v>126</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235</v>
      </c>
      <c r="EQ34" s="3">
        <v>0</v>
      </c>
      <c r="ER34" s="3">
        <v>0</v>
      </c>
      <c r="ES34" s="3">
        <v>0</v>
      </c>
      <c r="ET34" s="3">
        <v>0</v>
      </c>
      <c r="EU34" s="3">
        <v>0</v>
      </c>
      <c r="EV34" s="3">
        <v>0</v>
      </c>
      <c r="EW34" s="3">
        <v>0</v>
      </c>
      <c r="EX34" s="3">
        <v>0</v>
      </c>
      <c r="EY34" s="3">
        <v>0</v>
      </c>
      <c r="EZ34" s="3">
        <v>0</v>
      </c>
      <c r="FA34" s="3">
        <v>0</v>
      </c>
      <c r="FB34" s="3">
        <v>0</v>
      </c>
      <c r="FC34" s="3">
        <v>0</v>
      </c>
      <c r="FD34" s="3">
        <v>0</v>
      </c>
      <c r="FE34" s="3">
        <v>0</v>
      </c>
      <c r="FF34" s="3" t="s">
        <v>126</v>
      </c>
      <c r="FG34" s="3" t="s">
        <v>126</v>
      </c>
      <c r="FH34" s="3">
        <v>0</v>
      </c>
      <c r="FI34" s="3">
        <v>0</v>
      </c>
      <c r="FJ34" s="3">
        <v>0</v>
      </c>
      <c r="FK34" s="3">
        <v>0</v>
      </c>
    </row>
    <row r="35" ht="14.5" spans="1:167">
      <c r="A35" s="1"/>
      <c r="B35" s="11" t="s">
        <v>236</v>
      </c>
      <c r="C35" s="3">
        <v>21.9</v>
      </c>
      <c r="D35" s="3" t="s">
        <v>126</v>
      </c>
      <c r="E35" s="3" t="s">
        <v>126</v>
      </c>
      <c r="F35" s="3" t="s">
        <v>126</v>
      </c>
      <c r="G35" s="3" t="s">
        <v>126</v>
      </c>
      <c r="H35" s="3">
        <v>28.2</v>
      </c>
      <c r="I35" s="3">
        <v>33.6</v>
      </c>
      <c r="J35" s="3">
        <v>34.5</v>
      </c>
      <c r="K35" s="3" t="s">
        <v>126</v>
      </c>
      <c r="L35" s="3" t="s">
        <v>126</v>
      </c>
      <c r="M35" s="3">
        <v>19.9</v>
      </c>
      <c r="N35" s="3">
        <v>12.3</v>
      </c>
      <c r="O35" s="3">
        <v>12.8</v>
      </c>
      <c r="P35" s="3">
        <v>16.3</v>
      </c>
      <c r="Q35" s="3" t="s">
        <v>126</v>
      </c>
      <c r="R35" s="3" t="s">
        <v>126</v>
      </c>
      <c r="S35" s="3" t="s">
        <v>126</v>
      </c>
      <c r="T35" s="3" t="s">
        <v>126</v>
      </c>
      <c r="U35" s="3">
        <v>25.8</v>
      </c>
      <c r="V35" s="3">
        <v>19.3</v>
      </c>
      <c r="W35" s="3">
        <v>21.6</v>
      </c>
      <c r="Y35" s="1"/>
      <c r="Z35" s="11" t="s">
        <v>236</v>
      </c>
      <c r="AA35" s="3">
        <v>12.2</v>
      </c>
      <c r="AB35" s="3">
        <v>9.3</v>
      </c>
      <c r="AC35" s="3">
        <v>12.8</v>
      </c>
      <c r="AD35" s="3">
        <v>13.2</v>
      </c>
      <c r="AE35" s="3">
        <v>13.5</v>
      </c>
      <c r="AF35" s="3">
        <v>11.2</v>
      </c>
      <c r="AG35" s="3">
        <v>14.8</v>
      </c>
      <c r="AH35" s="3">
        <v>14.3</v>
      </c>
      <c r="AI35" s="3">
        <v>19.7</v>
      </c>
      <c r="AJ35" s="3">
        <v>19.5</v>
      </c>
      <c r="AK35" s="3">
        <v>14.1</v>
      </c>
      <c r="AL35" s="3">
        <v>11.5</v>
      </c>
      <c r="AM35" s="3">
        <v>11.6</v>
      </c>
      <c r="AN35" s="3">
        <v>9.7</v>
      </c>
      <c r="AO35" s="3">
        <v>13.6</v>
      </c>
      <c r="AP35" s="3">
        <v>18.8</v>
      </c>
      <c r="AQ35" s="3">
        <v>15.4</v>
      </c>
      <c r="AR35" s="3">
        <v>15.5</v>
      </c>
      <c r="AS35" s="3">
        <v>15.4</v>
      </c>
      <c r="AT35" s="3">
        <v>15.8</v>
      </c>
      <c r="AU35" s="3">
        <v>12.3</v>
      </c>
      <c r="AW35" s="1"/>
      <c r="AX35" s="11" t="s">
        <v>236</v>
      </c>
      <c r="AY35" s="3">
        <v>4.3</v>
      </c>
      <c r="AZ35" s="3">
        <v>3.2</v>
      </c>
      <c r="BA35" s="3">
        <v>3.6</v>
      </c>
      <c r="BB35" s="3">
        <v>4.3</v>
      </c>
      <c r="BC35" s="3">
        <v>6.1</v>
      </c>
      <c r="BD35" s="3">
        <v>4.9</v>
      </c>
      <c r="BE35" s="3">
        <v>5.8</v>
      </c>
      <c r="BF35" s="3">
        <v>4.8</v>
      </c>
      <c r="BG35" s="3">
        <v>4.9</v>
      </c>
      <c r="BH35" s="3">
        <v>5.3</v>
      </c>
      <c r="BI35" s="3">
        <v>6.1</v>
      </c>
      <c r="BJ35" s="3">
        <v>5.6</v>
      </c>
      <c r="BK35" s="3">
        <v>3.9</v>
      </c>
      <c r="BL35" s="3">
        <v>5.5</v>
      </c>
      <c r="BM35" s="3">
        <v>7</v>
      </c>
      <c r="BN35" s="3">
        <v>4.7</v>
      </c>
      <c r="BO35" s="3">
        <v>2.4</v>
      </c>
      <c r="BP35" s="3">
        <v>6.1</v>
      </c>
      <c r="BQ35" s="3">
        <v>5.1</v>
      </c>
      <c r="BR35" s="3">
        <v>4.3</v>
      </c>
      <c r="BS35" s="3">
        <v>5.1</v>
      </c>
      <c r="BU35" s="1"/>
      <c r="BV35" s="11" t="s">
        <v>236</v>
      </c>
      <c r="BW35" s="3" t="s">
        <v>126</v>
      </c>
      <c r="BX35" s="3" t="s">
        <v>126</v>
      </c>
      <c r="BY35" s="3" t="s">
        <v>126</v>
      </c>
      <c r="BZ35" s="3" t="s">
        <v>126</v>
      </c>
      <c r="CA35" s="3" t="s">
        <v>126</v>
      </c>
      <c r="CB35" s="3" t="s">
        <v>126</v>
      </c>
      <c r="CC35" s="3" t="s">
        <v>126</v>
      </c>
      <c r="CD35" s="3" t="s">
        <v>126</v>
      </c>
      <c r="CE35" s="3" t="s">
        <v>126</v>
      </c>
      <c r="CF35" s="3" t="s">
        <v>126</v>
      </c>
      <c r="CG35" s="3" t="s">
        <v>126</v>
      </c>
      <c r="CH35" s="3" t="s">
        <v>126</v>
      </c>
      <c r="CI35" s="3" t="s">
        <v>126</v>
      </c>
      <c r="CJ35" s="3" t="s">
        <v>126</v>
      </c>
      <c r="CK35" s="3" t="s">
        <v>126</v>
      </c>
      <c r="CL35" s="3" t="s">
        <v>126</v>
      </c>
      <c r="CM35" s="3" t="s">
        <v>126</v>
      </c>
      <c r="CN35" s="3" t="s">
        <v>126</v>
      </c>
      <c r="CO35" s="3" t="s">
        <v>126</v>
      </c>
      <c r="CP35" s="3" t="s">
        <v>126</v>
      </c>
      <c r="CQ35" s="3">
        <v>7.5</v>
      </c>
      <c r="CS35" s="1"/>
      <c r="CT35" s="11" t="s">
        <v>236</v>
      </c>
      <c r="CU35" s="3" t="s">
        <v>126</v>
      </c>
      <c r="CV35" s="3" t="s">
        <v>126</v>
      </c>
      <c r="CW35" s="3" t="s">
        <v>126</v>
      </c>
      <c r="CX35" s="3" t="s">
        <v>126</v>
      </c>
      <c r="CY35" s="3" t="s">
        <v>126</v>
      </c>
      <c r="CZ35" s="3">
        <v>0</v>
      </c>
      <c r="DA35" s="3" t="s">
        <v>126</v>
      </c>
      <c r="DB35" s="3" t="s">
        <v>126</v>
      </c>
      <c r="DC35" s="3" t="s">
        <v>126</v>
      </c>
      <c r="DD35" s="3">
        <v>0</v>
      </c>
      <c r="DE35" s="3">
        <v>0</v>
      </c>
      <c r="DF35" s="3">
        <v>0</v>
      </c>
      <c r="DG35" s="3" t="s">
        <v>126</v>
      </c>
      <c r="DH35" s="3" t="s">
        <v>126</v>
      </c>
      <c r="DI35" s="3" t="s">
        <v>126</v>
      </c>
      <c r="DJ35" s="3" t="s">
        <v>126</v>
      </c>
      <c r="DK35" s="3" t="s">
        <v>126</v>
      </c>
      <c r="DL35" s="3" t="s">
        <v>126</v>
      </c>
      <c r="DM35" s="3" t="s">
        <v>126</v>
      </c>
      <c r="DN35" s="3" t="s">
        <v>126</v>
      </c>
      <c r="DO35" s="3">
        <v>7.6</v>
      </c>
      <c r="DQ35" s="1"/>
      <c r="DR35" s="11" t="s">
        <v>236</v>
      </c>
      <c r="DS35" s="3">
        <v>6.3</v>
      </c>
      <c r="DT35" s="3">
        <v>5.7</v>
      </c>
      <c r="DU35" s="3">
        <v>8.7</v>
      </c>
      <c r="DV35" s="3">
        <v>12.6</v>
      </c>
      <c r="DW35" s="3">
        <v>14.9</v>
      </c>
      <c r="DX35" s="3">
        <v>14.6</v>
      </c>
      <c r="DY35" s="3">
        <v>15</v>
      </c>
      <c r="DZ35" s="3">
        <v>16.4</v>
      </c>
      <c r="EA35" s="3">
        <v>12.1</v>
      </c>
      <c r="EB35" s="3">
        <v>9</v>
      </c>
      <c r="EC35" s="3">
        <v>9.1</v>
      </c>
      <c r="ED35" s="3">
        <v>10.1</v>
      </c>
      <c r="EE35" s="3">
        <v>10.3</v>
      </c>
      <c r="EF35" s="3">
        <v>13.5</v>
      </c>
      <c r="EG35" s="3">
        <v>10.4</v>
      </c>
      <c r="EH35" s="3">
        <v>5</v>
      </c>
      <c r="EI35" s="3">
        <v>0</v>
      </c>
      <c r="EJ35" s="3">
        <v>7.8</v>
      </c>
      <c r="EK35" s="3">
        <v>10.4</v>
      </c>
      <c r="EL35" s="3">
        <v>8.3</v>
      </c>
      <c r="EM35" s="3">
        <v>10.7</v>
      </c>
      <c r="EO35" s="1"/>
      <c r="EP35" s="11" t="s">
        <v>236</v>
      </c>
      <c r="EQ35" s="3">
        <v>19.1</v>
      </c>
      <c r="ER35" s="3">
        <v>13.6</v>
      </c>
      <c r="ES35" s="3">
        <v>16.2</v>
      </c>
      <c r="ET35" s="3">
        <v>18.9</v>
      </c>
      <c r="EU35" s="3">
        <v>22.5</v>
      </c>
      <c r="EV35" s="3">
        <v>19.1</v>
      </c>
      <c r="EW35" s="3">
        <v>33.1</v>
      </c>
      <c r="EX35" s="3">
        <v>27.9</v>
      </c>
      <c r="EY35" s="3">
        <v>32.9</v>
      </c>
      <c r="EZ35" s="3">
        <v>27.6</v>
      </c>
      <c r="FA35" s="3">
        <v>25.2</v>
      </c>
      <c r="FB35" s="3">
        <v>25.2</v>
      </c>
      <c r="FC35" s="3">
        <v>17.8</v>
      </c>
      <c r="FD35" s="3">
        <v>22.4</v>
      </c>
      <c r="FE35" s="3">
        <v>39.4</v>
      </c>
      <c r="FF35" s="3">
        <v>39.1</v>
      </c>
      <c r="FG35" s="3">
        <v>25.3</v>
      </c>
      <c r="FH35" s="3">
        <v>36</v>
      </c>
      <c r="FI35" s="3">
        <v>27.8</v>
      </c>
      <c r="FJ35" s="3">
        <v>26.7</v>
      </c>
      <c r="FK35" s="3">
        <v>23.6</v>
      </c>
    </row>
    <row r="36" ht="14.5" spans="1:167">
      <c r="A36" s="1"/>
      <c r="B36" s="11" t="s">
        <v>237</v>
      </c>
      <c r="C36" s="3">
        <v>0</v>
      </c>
      <c r="D36" s="3">
        <v>0</v>
      </c>
      <c r="E36" s="3">
        <v>0</v>
      </c>
      <c r="F36" s="3">
        <v>0</v>
      </c>
      <c r="G36" s="3">
        <v>0</v>
      </c>
      <c r="H36" s="3">
        <v>0</v>
      </c>
      <c r="I36" s="3">
        <v>0</v>
      </c>
      <c r="J36" s="3">
        <v>0</v>
      </c>
      <c r="K36" s="3">
        <v>0</v>
      </c>
      <c r="L36" s="3" t="s">
        <v>126</v>
      </c>
      <c r="M36" s="3" t="s">
        <v>126</v>
      </c>
      <c r="N36" s="3" t="s">
        <v>126</v>
      </c>
      <c r="O36" s="3" t="s">
        <v>126</v>
      </c>
      <c r="P36" s="3" t="s">
        <v>126</v>
      </c>
      <c r="Q36" s="3" t="s">
        <v>126</v>
      </c>
      <c r="R36" s="3" t="s">
        <v>126</v>
      </c>
      <c r="S36" s="3">
        <v>0</v>
      </c>
      <c r="T36" s="3">
        <v>0</v>
      </c>
      <c r="U36" s="3">
        <v>0</v>
      </c>
      <c r="V36" s="3">
        <v>0</v>
      </c>
      <c r="W36" s="3">
        <v>0</v>
      </c>
      <c r="Y36" s="1"/>
      <c r="Z36" s="11" t="s">
        <v>237</v>
      </c>
      <c r="AA36" s="3">
        <v>0.2</v>
      </c>
      <c r="AB36" s="3">
        <v>0.1</v>
      </c>
      <c r="AC36" s="3">
        <v>0.1</v>
      </c>
      <c r="AD36" s="3">
        <v>0</v>
      </c>
      <c r="AE36" s="3">
        <v>0.1</v>
      </c>
      <c r="AF36" s="3">
        <v>0.1</v>
      </c>
      <c r="AG36" s="3">
        <v>0.1</v>
      </c>
      <c r="AH36" s="3">
        <v>0.4</v>
      </c>
      <c r="AI36" s="3">
        <v>0.1</v>
      </c>
      <c r="AJ36" s="3">
        <v>0.1</v>
      </c>
      <c r="AK36" s="3" t="s">
        <v>126</v>
      </c>
      <c r="AL36" s="3" t="s">
        <v>126</v>
      </c>
      <c r="AM36" s="3" t="s">
        <v>126</v>
      </c>
      <c r="AN36" s="3" t="s">
        <v>126</v>
      </c>
      <c r="AO36" s="3" t="s">
        <v>126</v>
      </c>
      <c r="AP36" s="3" t="s">
        <v>126</v>
      </c>
      <c r="AQ36" s="3" t="s">
        <v>126</v>
      </c>
      <c r="AR36" s="3">
        <v>1</v>
      </c>
      <c r="AS36" s="3">
        <v>0.9</v>
      </c>
      <c r="AT36" s="3">
        <v>1.2</v>
      </c>
      <c r="AU36" s="3">
        <v>4.2</v>
      </c>
      <c r="AW36" s="1"/>
      <c r="AX36" s="11" t="s">
        <v>237</v>
      </c>
      <c r="AY36" s="3">
        <v>2</v>
      </c>
      <c r="AZ36" s="3">
        <v>2.1</v>
      </c>
      <c r="BA36" s="3">
        <v>2</v>
      </c>
      <c r="BB36" s="3">
        <v>1.7</v>
      </c>
      <c r="BC36" s="3">
        <v>1.8</v>
      </c>
      <c r="BD36" s="3">
        <v>1.5</v>
      </c>
      <c r="BE36" s="3">
        <v>1.1</v>
      </c>
      <c r="BF36" s="3">
        <v>0.9</v>
      </c>
      <c r="BG36" s="3">
        <v>0.8</v>
      </c>
      <c r="BH36" s="3">
        <v>1.5</v>
      </c>
      <c r="BI36" s="3" t="s">
        <v>126</v>
      </c>
      <c r="BJ36" s="3" t="s">
        <v>126</v>
      </c>
      <c r="BK36" s="3" t="s">
        <v>126</v>
      </c>
      <c r="BL36" s="3" t="s">
        <v>126</v>
      </c>
      <c r="BM36" s="3" t="s">
        <v>126</v>
      </c>
      <c r="BN36" s="3" t="s">
        <v>126</v>
      </c>
      <c r="BO36" s="3" t="s">
        <v>126</v>
      </c>
      <c r="BP36" s="3" t="s">
        <v>126</v>
      </c>
      <c r="BQ36" s="3">
        <v>0</v>
      </c>
      <c r="BR36" s="3">
        <v>0</v>
      </c>
      <c r="BS36" s="3">
        <v>0</v>
      </c>
      <c r="BU36" s="1"/>
      <c r="BV36" s="11" t="s">
        <v>237</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237</v>
      </c>
      <c r="CU36" s="3">
        <v>0</v>
      </c>
      <c r="CV36" s="3">
        <v>0</v>
      </c>
      <c r="CW36" s="3">
        <v>0</v>
      </c>
      <c r="CX36" s="3">
        <v>0</v>
      </c>
      <c r="CY36" s="3">
        <v>0</v>
      </c>
      <c r="CZ36" s="3" t="s">
        <v>126</v>
      </c>
      <c r="DA36" s="3" t="s">
        <v>126</v>
      </c>
      <c r="DB36" s="3" t="s">
        <v>126</v>
      </c>
      <c r="DC36" s="3" t="s">
        <v>126</v>
      </c>
      <c r="DD36" s="3" t="s">
        <v>126</v>
      </c>
      <c r="DE36" s="3" t="s">
        <v>126</v>
      </c>
      <c r="DF36" s="3" t="s">
        <v>126</v>
      </c>
      <c r="DG36" s="3" t="s">
        <v>126</v>
      </c>
      <c r="DH36" s="3" t="s">
        <v>126</v>
      </c>
      <c r="DI36" s="3" t="s">
        <v>126</v>
      </c>
      <c r="DJ36" s="3" t="s">
        <v>126</v>
      </c>
      <c r="DK36" s="3" t="s">
        <v>126</v>
      </c>
      <c r="DL36" s="3" t="s">
        <v>126</v>
      </c>
      <c r="DM36" s="3">
        <v>23.3</v>
      </c>
      <c r="DN36" s="3">
        <v>26.3</v>
      </c>
      <c r="DO36" s="3">
        <v>29.7</v>
      </c>
      <c r="DQ36" s="1"/>
      <c r="DR36" s="11" t="s">
        <v>237</v>
      </c>
      <c r="DS36" s="3">
        <v>8.7</v>
      </c>
      <c r="DT36" s="3">
        <v>10.4</v>
      </c>
      <c r="DU36" s="3">
        <v>8.4</v>
      </c>
      <c r="DV36" s="3">
        <v>8.4</v>
      </c>
      <c r="DW36" s="3">
        <v>7.2</v>
      </c>
      <c r="DX36" s="3">
        <v>7.3</v>
      </c>
      <c r="DY36" s="3">
        <v>5.7</v>
      </c>
      <c r="DZ36" s="3">
        <v>5.8</v>
      </c>
      <c r="EA36" s="3">
        <v>6.6</v>
      </c>
      <c r="EB36" s="3">
        <v>25.9</v>
      </c>
      <c r="EC36" s="3">
        <v>7.7</v>
      </c>
      <c r="ED36" s="3">
        <v>10.1</v>
      </c>
      <c r="EE36" s="3">
        <v>10</v>
      </c>
      <c r="EF36" s="3">
        <v>6.3</v>
      </c>
      <c r="EG36" s="3" t="s">
        <v>126</v>
      </c>
      <c r="EH36" s="3" t="s">
        <v>126</v>
      </c>
      <c r="EI36" s="3" t="s">
        <v>126</v>
      </c>
      <c r="EJ36" s="3">
        <v>7.8</v>
      </c>
      <c r="EK36" s="3">
        <v>5</v>
      </c>
      <c r="EL36" s="3">
        <v>8.4</v>
      </c>
      <c r="EM36" s="3">
        <v>9</v>
      </c>
      <c r="EO36" s="1"/>
      <c r="EP36" s="11" t="s">
        <v>237</v>
      </c>
      <c r="EQ36" s="3">
        <v>0</v>
      </c>
      <c r="ER36" s="3">
        <v>0</v>
      </c>
      <c r="ES36" s="3">
        <v>0</v>
      </c>
      <c r="ET36" s="3">
        <v>0</v>
      </c>
      <c r="EU36" s="3">
        <v>0</v>
      </c>
      <c r="EV36" s="3">
        <v>0</v>
      </c>
      <c r="EW36" s="3">
        <v>0</v>
      </c>
      <c r="EX36" s="3">
        <v>0</v>
      </c>
      <c r="EY36" s="3">
        <v>0.2</v>
      </c>
      <c r="EZ36" s="3">
        <v>0.2</v>
      </c>
      <c r="FA36" s="3">
        <v>0.2</v>
      </c>
      <c r="FB36" s="3" t="s">
        <v>126</v>
      </c>
      <c r="FC36" s="3" t="s">
        <v>126</v>
      </c>
      <c r="FD36" s="3" t="s">
        <v>126</v>
      </c>
      <c r="FE36" s="3" t="s">
        <v>126</v>
      </c>
      <c r="FF36" s="3">
        <v>0.2</v>
      </c>
      <c r="FG36" s="3" t="s">
        <v>126</v>
      </c>
      <c r="FH36" s="3" t="s">
        <v>126</v>
      </c>
      <c r="FI36" s="3">
        <v>0.2</v>
      </c>
      <c r="FJ36" s="3">
        <v>0.2</v>
      </c>
      <c r="FK36" s="3">
        <v>0.1</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59.5" spans="1:167">
      <c r="A38" s="8"/>
      <c r="B38" s="12" t="s">
        <v>292</v>
      </c>
      <c r="C38" s="5">
        <v>1</v>
      </c>
      <c r="D38" s="5">
        <v>1</v>
      </c>
      <c r="E38" s="5">
        <v>1</v>
      </c>
      <c r="F38" s="5">
        <v>0.9</v>
      </c>
      <c r="G38" s="5">
        <v>1</v>
      </c>
      <c r="H38" s="5">
        <v>0.8</v>
      </c>
      <c r="I38" s="5">
        <v>1</v>
      </c>
      <c r="J38" s="5">
        <v>1</v>
      </c>
      <c r="K38" s="5">
        <v>0.9</v>
      </c>
      <c r="L38" s="5">
        <v>0.8</v>
      </c>
      <c r="M38" s="5">
        <v>0.8</v>
      </c>
      <c r="N38" s="5">
        <v>0.8</v>
      </c>
      <c r="O38" s="5">
        <v>0.8</v>
      </c>
      <c r="P38" s="5">
        <v>0.8</v>
      </c>
      <c r="Q38" s="5">
        <v>0.6</v>
      </c>
      <c r="R38" s="5">
        <v>0.5</v>
      </c>
      <c r="S38" s="5">
        <v>0.5</v>
      </c>
      <c r="T38" s="5">
        <v>0.5</v>
      </c>
      <c r="U38" s="5">
        <v>0.6</v>
      </c>
      <c r="V38" s="5">
        <v>0.7</v>
      </c>
      <c r="W38" s="5">
        <v>0.7</v>
      </c>
      <c r="Y38" s="8"/>
      <c r="Z38" s="12" t="s">
        <v>292</v>
      </c>
      <c r="AA38" s="5">
        <v>3.3</v>
      </c>
      <c r="AB38" s="5">
        <v>3.2</v>
      </c>
      <c r="AC38" s="5">
        <v>3.3</v>
      </c>
      <c r="AD38" s="5">
        <v>3</v>
      </c>
      <c r="AE38" s="5">
        <v>3.3</v>
      </c>
      <c r="AF38" s="5">
        <v>2.9</v>
      </c>
      <c r="AG38" s="5">
        <v>2.9</v>
      </c>
      <c r="AH38" s="5">
        <v>2.9</v>
      </c>
      <c r="AI38" s="5">
        <v>2.9</v>
      </c>
      <c r="AJ38" s="5">
        <v>2.6</v>
      </c>
      <c r="AK38" s="5">
        <v>2.8</v>
      </c>
      <c r="AL38" s="5">
        <v>3.2</v>
      </c>
      <c r="AM38" s="5">
        <v>3.3</v>
      </c>
      <c r="AN38" s="5">
        <v>3.7</v>
      </c>
      <c r="AO38" s="5">
        <v>3.1</v>
      </c>
      <c r="AP38" s="5">
        <v>2.6</v>
      </c>
      <c r="AQ38" s="5">
        <v>2.6</v>
      </c>
      <c r="AR38" s="5">
        <v>2.6</v>
      </c>
      <c r="AS38" s="5">
        <v>2.5</v>
      </c>
      <c r="AT38" s="5">
        <v>2.7</v>
      </c>
      <c r="AU38" s="5">
        <v>2.3</v>
      </c>
      <c r="AW38" s="8"/>
      <c r="AX38" s="12" t="s">
        <v>292</v>
      </c>
      <c r="AY38" s="5">
        <v>7</v>
      </c>
      <c r="AZ38" s="5">
        <v>6.5</v>
      </c>
      <c r="BA38" s="5">
        <v>7.1</v>
      </c>
      <c r="BB38" s="5">
        <v>7.7</v>
      </c>
      <c r="BC38" s="5">
        <v>8</v>
      </c>
      <c r="BD38" s="5">
        <v>7.8</v>
      </c>
      <c r="BE38" s="5">
        <v>7</v>
      </c>
      <c r="BF38" s="5">
        <v>7.3</v>
      </c>
      <c r="BG38" s="5">
        <v>6.9</v>
      </c>
      <c r="BH38" s="5">
        <v>5.8</v>
      </c>
      <c r="BI38" s="5">
        <v>5.8</v>
      </c>
      <c r="BJ38" s="5">
        <v>6</v>
      </c>
      <c r="BK38" s="5">
        <v>5.8</v>
      </c>
      <c r="BL38" s="5">
        <v>5.6</v>
      </c>
      <c r="BM38" s="5">
        <v>5.4</v>
      </c>
      <c r="BN38" s="5">
        <v>5.4</v>
      </c>
      <c r="BO38" s="5">
        <v>5.3</v>
      </c>
      <c r="BP38" s="5">
        <v>5.6</v>
      </c>
      <c r="BQ38" s="5">
        <v>5.5</v>
      </c>
      <c r="BR38" s="5">
        <v>5.3</v>
      </c>
      <c r="BS38" s="5">
        <v>4.9</v>
      </c>
      <c r="BU38" s="8"/>
      <c r="BV38" s="12" t="s">
        <v>292</v>
      </c>
      <c r="BW38" s="5">
        <v>0.5</v>
      </c>
      <c r="BX38" s="5">
        <v>0.4</v>
      </c>
      <c r="BY38" s="5">
        <v>0.5</v>
      </c>
      <c r="BZ38" s="5">
        <v>0.4</v>
      </c>
      <c r="CA38" s="5">
        <v>0.5</v>
      </c>
      <c r="CB38" s="5">
        <v>0.5</v>
      </c>
      <c r="CC38" s="5">
        <v>0.6</v>
      </c>
      <c r="CD38" s="5">
        <v>0.7</v>
      </c>
      <c r="CE38" s="5">
        <v>0.7</v>
      </c>
      <c r="CF38" s="5">
        <v>0.6</v>
      </c>
      <c r="CG38" s="5">
        <v>0.6</v>
      </c>
      <c r="CH38" s="5">
        <v>0.6</v>
      </c>
      <c r="CI38" s="5">
        <v>0.7</v>
      </c>
      <c r="CJ38" s="5">
        <v>0.5</v>
      </c>
      <c r="CK38" s="5">
        <v>0.6</v>
      </c>
      <c r="CL38" s="5">
        <v>0.8</v>
      </c>
      <c r="CM38" s="5">
        <v>0.8</v>
      </c>
      <c r="CN38" s="5">
        <v>0.9</v>
      </c>
      <c r="CO38" s="5">
        <v>0.6</v>
      </c>
      <c r="CP38" s="5">
        <v>0.6</v>
      </c>
      <c r="CQ38" s="5">
        <v>0.7</v>
      </c>
      <c r="CS38" s="8"/>
      <c r="CT38" s="12" t="s">
        <v>292</v>
      </c>
      <c r="CU38" s="5">
        <v>0.6</v>
      </c>
      <c r="CV38" s="5">
        <v>0.5</v>
      </c>
      <c r="CW38" s="5">
        <v>0.4</v>
      </c>
      <c r="CX38" s="5">
        <v>0.2</v>
      </c>
      <c r="CY38" s="5">
        <v>0.2</v>
      </c>
      <c r="CZ38" s="5">
        <v>0.2</v>
      </c>
      <c r="DA38" s="5">
        <v>0.5</v>
      </c>
      <c r="DB38" s="5">
        <v>0.4</v>
      </c>
      <c r="DC38" s="5">
        <v>0.5</v>
      </c>
      <c r="DD38" s="5">
        <v>0.4</v>
      </c>
      <c r="DE38" s="5">
        <v>0.3</v>
      </c>
      <c r="DF38" s="5">
        <v>0.4</v>
      </c>
      <c r="DG38" s="5">
        <v>0.4</v>
      </c>
      <c r="DH38" s="5">
        <v>0.4</v>
      </c>
      <c r="DI38" s="5">
        <v>0.6</v>
      </c>
      <c r="DJ38" s="5">
        <v>0.4</v>
      </c>
      <c r="DK38" s="5">
        <v>0.4</v>
      </c>
      <c r="DL38" s="5">
        <v>0.4</v>
      </c>
      <c r="DM38" s="5">
        <v>0.4</v>
      </c>
      <c r="DN38" s="5">
        <v>0.4</v>
      </c>
      <c r="DO38" s="5">
        <v>0.3</v>
      </c>
      <c r="DQ38" s="8"/>
      <c r="DR38" s="12" t="s">
        <v>292</v>
      </c>
      <c r="DS38" s="5">
        <v>3.1</v>
      </c>
      <c r="DT38" s="5">
        <v>2.2</v>
      </c>
      <c r="DU38" s="5">
        <v>2</v>
      </c>
      <c r="DV38" s="5">
        <v>1.7</v>
      </c>
      <c r="DW38" s="5">
        <v>1.5</v>
      </c>
      <c r="DX38" s="5">
        <v>1.3</v>
      </c>
      <c r="DY38" s="5">
        <v>1.7</v>
      </c>
      <c r="DZ38" s="5">
        <v>1.8</v>
      </c>
      <c r="EA38" s="5">
        <v>1.8</v>
      </c>
      <c r="EB38" s="5">
        <v>1.5</v>
      </c>
      <c r="EC38" s="5">
        <v>1.7</v>
      </c>
      <c r="ED38" s="5">
        <v>1.8</v>
      </c>
      <c r="EE38" s="5">
        <v>1.8</v>
      </c>
      <c r="EF38" s="5">
        <v>2.1</v>
      </c>
      <c r="EG38" s="5">
        <v>2.1</v>
      </c>
      <c r="EH38" s="5">
        <v>1.9</v>
      </c>
      <c r="EI38" s="5">
        <v>2</v>
      </c>
      <c r="EJ38" s="5">
        <v>1.7</v>
      </c>
      <c r="EK38" s="5">
        <v>1.7</v>
      </c>
      <c r="EL38" s="5">
        <v>1.8</v>
      </c>
      <c r="EM38" s="5">
        <v>1.7</v>
      </c>
      <c r="EO38" s="8"/>
      <c r="EP38" s="12" t="s">
        <v>292</v>
      </c>
      <c r="EQ38" s="5">
        <v>3.1</v>
      </c>
      <c r="ER38" s="5">
        <v>3.5</v>
      </c>
      <c r="ES38" s="5">
        <v>2.8</v>
      </c>
      <c r="ET38" s="5">
        <v>2.9</v>
      </c>
      <c r="EU38" s="5">
        <v>2.8</v>
      </c>
      <c r="EV38" s="5">
        <v>3</v>
      </c>
      <c r="EW38" s="5">
        <v>1.5</v>
      </c>
      <c r="EX38" s="5">
        <v>1.6</v>
      </c>
      <c r="EY38" s="5">
        <v>1.2</v>
      </c>
      <c r="EZ38" s="5">
        <v>1.1</v>
      </c>
      <c r="FA38" s="5">
        <v>1.1</v>
      </c>
      <c r="FB38" s="5">
        <v>1.1</v>
      </c>
      <c r="FC38" s="5">
        <v>1.5</v>
      </c>
      <c r="FD38" s="5">
        <v>1.5</v>
      </c>
      <c r="FE38" s="5">
        <v>1.3</v>
      </c>
      <c r="FF38" s="5">
        <v>1.3</v>
      </c>
      <c r="FG38" s="5">
        <v>1.2</v>
      </c>
      <c r="FH38" s="5">
        <v>1.1</v>
      </c>
      <c r="FI38" s="5">
        <v>1.3</v>
      </c>
      <c r="FJ38" s="5">
        <v>1.2</v>
      </c>
      <c r="FK38" s="5">
        <v>1.2</v>
      </c>
    </row>
    <row r="39" ht="16.5" spans="1:167">
      <c r="A39" s="1"/>
      <c r="B39" s="10" t="s">
        <v>240</v>
      </c>
      <c r="C39" s="3"/>
      <c r="D39" s="3"/>
      <c r="E39" s="3"/>
      <c r="F39" s="3"/>
      <c r="G39" s="3"/>
      <c r="H39" s="3"/>
      <c r="I39" s="3"/>
      <c r="J39" s="3"/>
      <c r="K39" s="3"/>
      <c r="L39" s="3"/>
      <c r="M39" s="3"/>
      <c r="N39" s="3"/>
      <c r="O39" s="3"/>
      <c r="P39" s="3"/>
      <c r="Q39" s="3"/>
      <c r="R39" s="3"/>
      <c r="S39" s="3"/>
      <c r="T39" s="3"/>
      <c r="U39" s="3"/>
      <c r="V39" s="3"/>
      <c r="W39" s="3"/>
      <c r="Y39" s="1"/>
      <c r="Z39" s="10" t="s">
        <v>240</v>
      </c>
      <c r="AA39" s="3"/>
      <c r="AB39" s="3"/>
      <c r="AC39" s="3"/>
      <c r="AD39" s="3"/>
      <c r="AE39" s="3"/>
      <c r="AF39" s="3"/>
      <c r="AG39" s="3"/>
      <c r="AH39" s="3"/>
      <c r="AI39" s="3"/>
      <c r="AJ39" s="3"/>
      <c r="AK39" s="3"/>
      <c r="AL39" s="3"/>
      <c r="AM39" s="3"/>
      <c r="AN39" s="3"/>
      <c r="AO39" s="3"/>
      <c r="AP39" s="3"/>
      <c r="AQ39" s="3"/>
      <c r="AR39" s="3"/>
      <c r="AS39" s="3"/>
      <c r="AT39" s="3"/>
      <c r="AU39" s="3"/>
      <c r="AW39" s="1"/>
      <c r="AX39" s="10" t="s">
        <v>240</v>
      </c>
      <c r="AY39" s="3"/>
      <c r="AZ39" s="3"/>
      <c r="BA39" s="3"/>
      <c r="BB39" s="3"/>
      <c r="BC39" s="3"/>
      <c r="BD39" s="3"/>
      <c r="BE39" s="3"/>
      <c r="BF39" s="3"/>
      <c r="BG39" s="3"/>
      <c r="BH39" s="3"/>
      <c r="BI39" s="3"/>
      <c r="BJ39" s="3"/>
      <c r="BK39" s="3"/>
      <c r="BL39" s="3"/>
      <c r="BM39" s="3"/>
      <c r="BN39" s="3"/>
      <c r="BO39" s="3"/>
      <c r="BP39" s="3"/>
      <c r="BQ39" s="3"/>
      <c r="BR39" s="3"/>
      <c r="BS39" s="3"/>
      <c r="BU39" s="1"/>
      <c r="BV39" s="10" t="s">
        <v>240</v>
      </c>
      <c r="BW39" s="3"/>
      <c r="BX39" s="3"/>
      <c r="BY39" s="3"/>
      <c r="BZ39" s="3"/>
      <c r="CA39" s="3"/>
      <c r="CB39" s="3"/>
      <c r="CC39" s="3"/>
      <c r="CD39" s="3"/>
      <c r="CE39" s="3"/>
      <c r="CF39" s="3"/>
      <c r="CG39" s="3"/>
      <c r="CH39" s="3"/>
      <c r="CI39" s="3"/>
      <c r="CJ39" s="3"/>
      <c r="CK39" s="3"/>
      <c r="CL39" s="3"/>
      <c r="CM39" s="3"/>
      <c r="CN39" s="3"/>
      <c r="CO39" s="3"/>
      <c r="CP39" s="3"/>
      <c r="CQ39" s="3"/>
      <c r="CS39" s="1"/>
      <c r="CT39" s="10" t="s">
        <v>240</v>
      </c>
      <c r="CU39" s="3"/>
      <c r="CV39" s="3"/>
      <c r="CW39" s="3"/>
      <c r="CX39" s="3"/>
      <c r="CY39" s="3"/>
      <c r="CZ39" s="3"/>
      <c r="DA39" s="3"/>
      <c r="DB39" s="3"/>
      <c r="DC39" s="3"/>
      <c r="DD39" s="3"/>
      <c r="DE39" s="3"/>
      <c r="DF39" s="3"/>
      <c r="DG39" s="3"/>
      <c r="DH39" s="3"/>
      <c r="DI39" s="3"/>
      <c r="DJ39" s="3"/>
      <c r="DK39" s="3"/>
      <c r="DL39" s="3"/>
      <c r="DM39" s="3"/>
      <c r="DN39" s="3"/>
      <c r="DO39" s="3"/>
      <c r="DQ39" s="1"/>
      <c r="DR39" s="10" t="s">
        <v>240</v>
      </c>
      <c r="DS39" s="3"/>
      <c r="DT39" s="3"/>
      <c r="DU39" s="3"/>
      <c r="DV39" s="3"/>
      <c r="DW39" s="3"/>
      <c r="DX39" s="3"/>
      <c r="DY39" s="3"/>
      <c r="DZ39" s="3"/>
      <c r="EA39" s="3"/>
      <c r="EB39" s="3"/>
      <c r="EC39" s="3"/>
      <c r="ED39" s="3"/>
      <c r="EE39" s="3"/>
      <c r="EF39" s="3"/>
      <c r="EG39" s="3"/>
      <c r="EH39" s="3"/>
      <c r="EI39" s="3"/>
      <c r="EJ39" s="3"/>
      <c r="EK39" s="3"/>
      <c r="EL39" s="3"/>
      <c r="EM39" s="3"/>
      <c r="EO39" s="1"/>
      <c r="EP39" s="10" t="s">
        <v>240</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228</v>
      </c>
      <c r="C40" s="13" t="s">
        <v>241</v>
      </c>
      <c r="D40" s="13" t="s">
        <v>241</v>
      </c>
      <c r="E40" s="13" t="s">
        <v>241</v>
      </c>
      <c r="F40" s="13" t="s">
        <v>241</v>
      </c>
      <c r="G40" s="13" t="s">
        <v>241</v>
      </c>
      <c r="H40" s="13" t="s">
        <v>241</v>
      </c>
      <c r="I40" s="13" t="s">
        <v>241</v>
      </c>
      <c r="J40" s="13" t="s">
        <v>241</v>
      </c>
      <c r="K40" s="13" t="s">
        <v>241</v>
      </c>
      <c r="L40" s="13" t="s">
        <v>241</v>
      </c>
      <c r="M40" s="13" t="s">
        <v>241</v>
      </c>
      <c r="N40" s="13" t="s">
        <v>241</v>
      </c>
      <c r="O40" s="13" t="s">
        <v>241</v>
      </c>
      <c r="P40" s="13" t="s">
        <v>241</v>
      </c>
      <c r="Q40" s="13" t="s">
        <v>241</v>
      </c>
      <c r="R40" s="13" t="s">
        <v>241</v>
      </c>
      <c r="S40" s="13" t="s">
        <v>241</v>
      </c>
      <c r="T40" s="13" t="s">
        <v>241</v>
      </c>
      <c r="U40" s="13" t="s">
        <v>241</v>
      </c>
      <c r="V40" s="13" t="s">
        <v>241</v>
      </c>
      <c r="W40" s="13" t="s">
        <v>241</v>
      </c>
      <c r="Y40" s="1"/>
      <c r="Z40" s="11" t="s">
        <v>228</v>
      </c>
      <c r="AA40" s="13" t="s">
        <v>241</v>
      </c>
      <c r="AB40" s="13" t="s">
        <v>241</v>
      </c>
      <c r="AC40" s="13" t="s">
        <v>241</v>
      </c>
      <c r="AD40" s="13" t="s">
        <v>241</v>
      </c>
      <c r="AE40" s="13" t="s">
        <v>241</v>
      </c>
      <c r="AF40" s="13" t="s">
        <v>241</v>
      </c>
      <c r="AG40" s="13" t="s">
        <v>241</v>
      </c>
      <c r="AH40" s="13" t="s">
        <v>241</v>
      </c>
      <c r="AI40" s="13" t="s">
        <v>241</v>
      </c>
      <c r="AJ40" s="13" t="s">
        <v>241</v>
      </c>
      <c r="AK40" s="13" t="s">
        <v>241</v>
      </c>
      <c r="AL40" s="13" t="s">
        <v>241</v>
      </c>
      <c r="AM40" s="13" t="s">
        <v>241</v>
      </c>
      <c r="AN40" s="13" t="s">
        <v>241</v>
      </c>
      <c r="AO40" s="13" t="s">
        <v>241</v>
      </c>
      <c r="AP40" s="13" t="s">
        <v>241</v>
      </c>
      <c r="AQ40" s="13" t="s">
        <v>241</v>
      </c>
      <c r="AR40" s="13" t="s">
        <v>241</v>
      </c>
      <c r="AS40" s="13" t="s">
        <v>241</v>
      </c>
      <c r="AT40" s="13" t="s">
        <v>241</v>
      </c>
      <c r="AU40" s="13" t="s">
        <v>241</v>
      </c>
      <c r="AW40" s="1"/>
      <c r="AX40" s="11" t="s">
        <v>228</v>
      </c>
      <c r="AY40" s="13" t="s">
        <v>241</v>
      </c>
      <c r="AZ40" s="13" t="s">
        <v>241</v>
      </c>
      <c r="BA40" s="13" t="s">
        <v>241</v>
      </c>
      <c r="BB40" s="13" t="s">
        <v>241</v>
      </c>
      <c r="BC40" s="13" t="s">
        <v>241</v>
      </c>
      <c r="BD40" s="13" t="s">
        <v>241</v>
      </c>
      <c r="BE40" s="13" t="s">
        <v>241</v>
      </c>
      <c r="BF40" s="13" t="s">
        <v>241</v>
      </c>
      <c r="BG40" s="13" t="s">
        <v>241</v>
      </c>
      <c r="BH40" s="13" t="s">
        <v>241</v>
      </c>
      <c r="BI40" s="13" t="s">
        <v>241</v>
      </c>
      <c r="BJ40" s="13" t="s">
        <v>241</v>
      </c>
      <c r="BK40" s="13" t="s">
        <v>241</v>
      </c>
      <c r="BL40" s="13" t="s">
        <v>241</v>
      </c>
      <c r="BM40" s="13" t="s">
        <v>241</v>
      </c>
      <c r="BN40" s="13" t="s">
        <v>241</v>
      </c>
      <c r="BO40" s="13" t="s">
        <v>241</v>
      </c>
      <c r="BP40" s="13" t="s">
        <v>241</v>
      </c>
      <c r="BQ40" s="13" t="s">
        <v>241</v>
      </c>
      <c r="BR40" s="13" t="s">
        <v>241</v>
      </c>
      <c r="BS40" s="13" t="s">
        <v>241</v>
      </c>
      <c r="BU40" s="1"/>
      <c r="BV40" s="11" t="s">
        <v>228</v>
      </c>
      <c r="BW40" s="13" t="s">
        <v>241</v>
      </c>
      <c r="BX40" s="13" t="s">
        <v>241</v>
      </c>
      <c r="BY40" s="13" t="s">
        <v>241</v>
      </c>
      <c r="BZ40" s="13" t="s">
        <v>241</v>
      </c>
      <c r="CA40" s="13" t="s">
        <v>241</v>
      </c>
      <c r="CB40" s="13" t="s">
        <v>241</v>
      </c>
      <c r="CC40" s="13" t="s">
        <v>241</v>
      </c>
      <c r="CD40" s="13" t="s">
        <v>241</v>
      </c>
      <c r="CE40" s="13" t="s">
        <v>241</v>
      </c>
      <c r="CF40" s="13" t="s">
        <v>241</v>
      </c>
      <c r="CG40" s="13" t="s">
        <v>241</v>
      </c>
      <c r="CH40" s="13" t="s">
        <v>241</v>
      </c>
      <c r="CI40" s="13" t="s">
        <v>241</v>
      </c>
      <c r="CJ40" s="13" t="s">
        <v>241</v>
      </c>
      <c r="CK40" s="13" t="s">
        <v>241</v>
      </c>
      <c r="CL40" s="13" t="s">
        <v>241</v>
      </c>
      <c r="CM40" s="13" t="s">
        <v>241</v>
      </c>
      <c r="CN40" s="13" t="s">
        <v>241</v>
      </c>
      <c r="CO40" s="13" t="s">
        <v>241</v>
      </c>
      <c r="CP40" s="13" t="s">
        <v>241</v>
      </c>
      <c r="CQ40" s="13" t="s">
        <v>241</v>
      </c>
      <c r="CS40" s="1"/>
      <c r="CT40" s="11" t="s">
        <v>228</v>
      </c>
      <c r="CU40" s="13" t="s">
        <v>241</v>
      </c>
      <c r="CV40" s="13" t="s">
        <v>241</v>
      </c>
      <c r="CW40" s="13" t="s">
        <v>241</v>
      </c>
      <c r="CX40" s="13" t="s">
        <v>241</v>
      </c>
      <c r="CY40" s="13" t="s">
        <v>241</v>
      </c>
      <c r="CZ40" s="13" t="s">
        <v>241</v>
      </c>
      <c r="DA40" s="13" t="s">
        <v>241</v>
      </c>
      <c r="DB40" s="13" t="s">
        <v>241</v>
      </c>
      <c r="DC40" s="13" t="s">
        <v>241</v>
      </c>
      <c r="DD40" s="13" t="s">
        <v>241</v>
      </c>
      <c r="DE40" s="13" t="s">
        <v>241</v>
      </c>
      <c r="DF40" s="13" t="s">
        <v>241</v>
      </c>
      <c r="DG40" s="13" t="s">
        <v>241</v>
      </c>
      <c r="DH40" s="13" t="s">
        <v>241</v>
      </c>
      <c r="DI40" s="13" t="s">
        <v>241</v>
      </c>
      <c r="DJ40" s="13" t="s">
        <v>241</v>
      </c>
      <c r="DK40" s="13" t="s">
        <v>241</v>
      </c>
      <c r="DL40" s="13" t="s">
        <v>241</v>
      </c>
      <c r="DM40" s="13" t="s">
        <v>241</v>
      </c>
      <c r="DN40" s="13" t="s">
        <v>241</v>
      </c>
      <c r="DO40" s="13" t="s">
        <v>241</v>
      </c>
      <c r="DQ40" s="1"/>
      <c r="DR40" s="11" t="s">
        <v>228</v>
      </c>
      <c r="DS40" s="13" t="s">
        <v>241</v>
      </c>
      <c r="DT40" s="13" t="s">
        <v>241</v>
      </c>
      <c r="DU40" s="13" t="s">
        <v>241</v>
      </c>
      <c r="DV40" s="13" t="s">
        <v>241</v>
      </c>
      <c r="DW40" s="13" t="s">
        <v>241</v>
      </c>
      <c r="DX40" s="13" t="s">
        <v>241</v>
      </c>
      <c r="DY40" s="13" t="s">
        <v>241</v>
      </c>
      <c r="DZ40" s="13" t="s">
        <v>241</v>
      </c>
      <c r="EA40" s="13" t="s">
        <v>241</v>
      </c>
      <c r="EB40" s="13" t="s">
        <v>241</v>
      </c>
      <c r="EC40" s="13" t="s">
        <v>241</v>
      </c>
      <c r="ED40" s="13" t="s">
        <v>241</v>
      </c>
      <c r="EE40" s="13" t="s">
        <v>241</v>
      </c>
      <c r="EF40" s="13" t="s">
        <v>241</v>
      </c>
      <c r="EG40" s="13" t="s">
        <v>241</v>
      </c>
      <c r="EH40" s="13" t="s">
        <v>241</v>
      </c>
      <c r="EI40" s="13" t="s">
        <v>241</v>
      </c>
      <c r="EJ40" s="13" t="s">
        <v>241</v>
      </c>
      <c r="EK40" s="13" t="s">
        <v>241</v>
      </c>
      <c r="EL40" s="13" t="s">
        <v>241</v>
      </c>
      <c r="EM40" s="13" t="s">
        <v>241</v>
      </c>
      <c r="EO40" s="1"/>
      <c r="EP40" s="11" t="s">
        <v>228</v>
      </c>
      <c r="EQ40" s="13" t="s">
        <v>241</v>
      </c>
      <c r="ER40" s="13" t="s">
        <v>241</v>
      </c>
      <c r="ES40" s="13" t="s">
        <v>241</v>
      </c>
      <c r="ET40" s="13" t="s">
        <v>241</v>
      </c>
      <c r="EU40" s="13" t="s">
        <v>241</v>
      </c>
      <c r="EV40" s="13" t="s">
        <v>241</v>
      </c>
      <c r="EW40" s="13" t="s">
        <v>241</v>
      </c>
      <c r="EX40" s="13" t="s">
        <v>241</v>
      </c>
      <c r="EY40" s="13" t="s">
        <v>241</v>
      </c>
      <c r="EZ40" s="13" t="s">
        <v>241</v>
      </c>
      <c r="FA40" s="13" t="s">
        <v>241</v>
      </c>
      <c r="FB40" s="13" t="s">
        <v>241</v>
      </c>
      <c r="FC40" s="13" t="s">
        <v>241</v>
      </c>
      <c r="FD40" s="13" t="s">
        <v>241</v>
      </c>
      <c r="FE40" s="13" t="s">
        <v>241</v>
      </c>
      <c r="FF40" s="13" t="s">
        <v>241</v>
      </c>
      <c r="FG40" s="13" t="s">
        <v>241</v>
      </c>
      <c r="FH40" s="13" t="s">
        <v>241</v>
      </c>
      <c r="FI40" s="13" t="s">
        <v>241</v>
      </c>
      <c r="FJ40" s="13" t="s">
        <v>241</v>
      </c>
      <c r="FK40" s="13" t="s">
        <v>241</v>
      </c>
    </row>
    <row r="41" ht="14.5" spans="1:170">
      <c r="A41" s="1"/>
      <c r="B41" s="11" t="s">
        <v>229</v>
      </c>
      <c r="C41" s="3">
        <v>0</v>
      </c>
      <c r="D41" s="3">
        <v>0</v>
      </c>
      <c r="E41" s="3" t="s">
        <v>126</v>
      </c>
      <c r="F41" s="3" t="s">
        <v>126</v>
      </c>
      <c r="G41" s="3" t="s">
        <v>126</v>
      </c>
      <c r="H41" s="3" t="s">
        <v>126</v>
      </c>
      <c r="I41" s="3" t="s">
        <v>126</v>
      </c>
      <c r="J41" s="3" t="s">
        <v>126</v>
      </c>
      <c r="K41" s="3" t="s">
        <v>126</v>
      </c>
      <c r="L41" s="3" t="s">
        <v>126</v>
      </c>
      <c r="M41" s="3" t="s">
        <v>126</v>
      </c>
      <c r="N41" s="3">
        <v>0.1</v>
      </c>
      <c r="O41" s="3" t="s">
        <v>126</v>
      </c>
      <c r="P41" s="3" t="s">
        <v>126</v>
      </c>
      <c r="Q41" s="3" t="s">
        <v>126</v>
      </c>
      <c r="R41" s="3" t="s">
        <v>126</v>
      </c>
      <c r="S41" s="3">
        <v>0.3</v>
      </c>
      <c r="T41" s="3">
        <v>0.3</v>
      </c>
      <c r="U41" s="3">
        <v>0.3</v>
      </c>
      <c r="V41" s="3">
        <v>0.4</v>
      </c>
      <c r="W41" s="3">
        <v>0.4</v>
      </c>
      <c r="X41" s="16">
        <f t="shared" ref="X41:X49" si="0">W16</f>
        <v>7.2</v>
      </c>
      <c r="Y41" s="17">
        <f>W41*1000/X41</f>
        <v>55.5555555555556</v>
      </c>
      <c r="Z41" s="11" t="s">
        <v>229</v>
      </c>
      <c r="AA41" s="3">
        <v>2.6</v>
      </c>
      <c r="AB41" s="3">
        <v>2.4</v>
      </c>
      <c r="AC41" s="3">
        <v>2.6</v>
      </c>
      <c r="AD41" s="3">
        <v>2.3</v>
      </c>
      <c r="AE41" s="3">
        <v>2.5</v>
      </c>
      <c r="AF41" s="3">
        <v>2.1</v>
      </c>
      <c r="AG41" s="3">
        <v>2.1</v>
      </c>
      <c r="AH41" s="3">
        <v>2.1</v>
      </c>
      <c r="AI41" s="3">
        <v>2.1</v>
      </c>
      <c r="AJ41" s="3">
        <v>1.9</v>
      </c>
      <c r="AK41" s="3">
        <v>2.1</v>
      </c>
      <c r="AL41" s="3">
        <v>2.4</v>
      </c>
      <c r="AM41" s="3">
        <v>2.6</v>
      </c>
      <c r="AN41" s="3">
        <v>3.1</v>
      </c>
      <c r="AO41" s="3">
        <v>2.4</v>
      </c>
      <c r="AP41" s="3">
        <v>2.1</v>
      </c>
      <c r="AQ41" s="3">
        <v>2.1</v>
      </c>
      <c r="AR41" s="3">
        <v>2.1</v>
      </c>
      <c r="AS41" s="3">
        <v>2</v>
      </c>
      <c r="AT41" s="3">
        <v>2.2</v>
      </c>
      <c r="AU41" s="3">
        <v>1.9</v>
      </c>
      <c r="AV41" s="16">
        <f t="shared" ref="AV41:AV49" si="1">AU16</f>
        <v>39.2</v>
      </c>
      <c r="AW41" s="17">
        <f>AU41*1000/AV41</f>
        <v>48.469387755102</v>
      </c>
      <c r="AX41" s="11" t="s">
        <v>229</v>
      </c>
      <c r="AY41" s="3">
        <v>5.9</v>
      </c>
      <c r="AZ41" s="3">
        <v>5.2</v>
      </c>
      <c r="BA41" s="3">
        <v>5.9</v>
      </c>
      <c r="BB41" s="3">
        <v>6.6</v>
      </c>
      <c r="BC41" s="3">
        <v>6.8</v>
      </c>
      <c r="BD41" s="3">
        <v>6.5</v>
      </c>
      <c r="BE41" s="3">
        <v>5.9</v>
      </c>
      <c r="BF41" s="3">
        <v>6.1</v>
      </c>
      <c r="BG41" s="3">
        <v>5.8</v>
      </c>
      <c r="BH41" s="3">
        <v>4.9</v>
      </c>
      <c r="BI41" s="3">
        <v>5</v>
      </c>
      <c r="BJ41" s="3">
        <v>5.1</v>
      </c>
      <c r="BK41" s="3">
        <v>5.1</v>
      </c>
      <c r="BL41" s="3">
        <v>4.8</v>
      </c>
      <c r="BM41" s="3">
        <v>4.7</v>
      </c>
      <c r="BN41" s="3">
        <v>4.8</v>
      </c>
      <c r="BO41" s="3">
        <v>4.7</v>
      </c>
      <c r="BP41" s="3">
        <v>5</v>
      </c>
      <c r="BQ41" s="3">
        <v>4.9</v>
      </c>
      <c r="BR41" s="3">
        <v>4.7</v>
      </c>
      <c r="BS41" s="3">
        <v>4.4</v>
      </c>
      <c r="BT41" s="16">
        <f t="shared" ref="BT41:BT49" si="2">BS16</f>
        <v>90</v>
      </c>
      <c r="BU41" s="17">
        <f t="shared" ref="BU41:BU46" si="3">BS41*1000/BT41</f>
        <v>48.8888888888889</v>
      </c>
      <c r="BV41" s="11" t="s">
        <v>229</v>
      </c>
      <c r="BW41" s="3">
        <v>0.4</v>
      </c>
      <c r="BX41" s="3">
        <v>0.4</v>
      </c>
      <c r="BY41" s="3">
        <v>0.5</v>
      </c>
      <c r="BZ41" s="3">
        <v>0.4</v>
      </c>
      <c r="CA41" s="3">
        <v>0.4</v>
      </c>
      <c r="CB41" s="3">
        <v>0.5</v>
      </c>
      <c r="CC41" s="3">
        <v>0.5</v>
      </c>
      <c r="CD41" s="3">
        <v>0.6</v>
      </c>
      <c r="CE41" s="3">
        <v>0.6</v>
      </c>
      <c r="CF41" s="3">
        <v>0.6</v>
      </c>
      <c r="CG41" s="3" t="s">
        <v>126</v>
      </c>
      <c r="CH41" s="3">
        <v>0.5</v>
      </c>
      <c r="CI41" s="3">
        <v>0.6</v>
      </c>
      <c r="CJ41" s="3" t="s">
        <v>126</v>
      </c>
      <c r="CK41" s="3" t="s">
        <v>126</v>
      </c>
      <c r="CL41" s="3" t="s">
        <v>126</v>
      </c>
      <c r="CM41" s="3" t="s">
        <v>126</v>
      </c>
      <c r="CN41" s="3">
        <v>0.9</v>
      </c>
      <c r="CO41" s="3">
        <v>0.6</v>
      </c>
      <c r="CP41" s="3">
        <v>0.6</v>
      </c>
      <c r="CQ41" s="3">
        <v>0.6</v>
      </c>
      <c r="CR41" s="16">
        <f t="shared" ref="CR41:CR49" si="4">CQ16</f>
        <v>12.2</v>
      </c>
      <c r="CS41" s="17">
        <f>CQ41*1000/CR41</f>
        <v>49.1803278688525</v>
      </c>
      <c r="CT41" s="11" t="s">
        <v>229</v>
      </c>
      <c r="CU41" s="3">
        <v>0.5</v>
      </c>
      <c r="CV41" s="3">
        <v>0.4</v>
      </c>
      <c r="CW41" s="3">
        <v>0.3</v>
      </c>
      <c r="CX41" s="3">
        <v>0.1</v>
      </c>
      <c r="CY41" s="3">
        <v>0</v>
      </c>
      <c r="CZ41" s="3">
        <v>0</v>
      </c>
      <c r="DA41" s="3">
        <v>0.3</v>
      </c>
      <c r="DB41" s="3">
        <v>0.3</v>
      </c>
      <c r="DC41" s="3" t="s">
        <v>126</v>
      </c>
      <c r="DD41" s="3" t="s">
        <v>126</v>
      </c>
      <c r="DE41" s="3" t="s">
        <v>126</v>
      </c>
      <c r="DF41" s="3" t="s">
        <v>126</v>
      </c>
      <c r="DG41" s="3" t="s">
        <v>126</v>
      </c>
      <c r="DH41" s="3" t="s">
        <v>126</v>
      </c>
      <c r="DI41" s="3" t="s">
        <v>126</v>
      </c>
      <c r="DJ41" s="3" t="s">
        <v>126</v>
      </c>
      <c r="DK41" s="3" t="s">
        <v>126</v>
      </c>
      <c r="DL41" s="3" t="s">
        <v>126</v>
      </c>
      <c r="DM41" s="3">
        <v>0.4</v>
      </c>
      <c r="DN41" s="3">
        <v>0.4</v>
      </c>
      <c r="DO41" s="3">
        <v>0.3</v>
      </c>
      <c r="DP41" s="16">
        <f t="shared" ref="DP41:DP49" si="5">DO16</f>
        <v>6.6</v>
      </c>
      <c r="DQ41" s="17">
        <f>DO41*1000/DP41</f>
        <v>45.4545454545455</v>
      </c>
      <c r="DR41" s="11" t="s">
        <v>229</v>
      </c>
      <c r="DS41" s="3">
        <v>3.1</v>
      </c>
      <c r="DT41" s="3">
        <v>2</v>
      </c>
      <c r="DU41" s="3">
        <v>1.8</v>
      </c>
      <c r="DV41" s="3">
        <v>1.5</v>
      </c>
      <c r="DW41" s="3">
        <v>1.3</v>
      </c>
      <c r="DX41" s="3">
        <v>1.1</v>
      </c>
      <c r="DY41" s="3">
        <v>1.6</v>
      </c>
      <c r="DZ41" s="3">
        <v>1.7</v>
      </c>
      <c r="EA41" s="3">
        <v>1.6</v>
      </c>
      <c r="EB41" s="3">
        <v>1.4</v>
      </c>
      <c r="EC41" s="3">
        <v>1.5</v>
      </c>
      <c r="ED41" s="3">
        <v>1.6</v>
      </c>
      <c r="EE41" s="3">
        <v>1.7</v>
      </c>
      <c r="EF41" s="3">
        <v>2</v>
      </c>
      <c r="EG41" s="3">
        <v>2</v>
      </c>
      <c r="EH41" s="3">
        <v>1.8</v>
      </c>
      <c r="EI41" s="3" t="s">
        <v>126</v>
      </c>
      <c r="EJ41" s="3" t="s">
        <v>126</v>
      </c>
      <c r="EK41" s="3">
        <v>1.6</v>
      </c>
      <c r="EL41" s="3">
        <v>1.7</v>
      </c>
      <c r="EM41" s="3">
        <v>1.6</v>
      </c>
      <c r="EN41" s="16">
        <f t="shared" ref="EN41:EN49" si="6">EM16</f>
        <v>32</v>
      </c>
      <c r="EO41" s="17">
        <f>EM41*1000/EN41</f>
        <v>50</v>
      </c>
      <c r="EP41" s="11" t="s">
        <v>229</v>
      </c>
      <c r="EQ41" s="3">
        <v>2.9</v>
      </c>
      <c r="ER41" s="3">
        <v>3.2</v>
      </c>
      <c r="ES41" s="3">
        <v>2.5</v>
      </c>
      <c r="ET41" s="3">
        <v>2.7</v>
      </c>
      <c r="EU41" s="3">
        <v>2.5</v>
      </c>
      <c r="EV41" s="3">
        <v>2.9</v>
      </c>
      <c r="EW41" s="3">
        <v>1.2</v>
      </c>
      <c r="EX41" s="3" t="s">
        <v>126</v>
      </c>
      <c r="EY41" s="3" t="s">
        <v>126</v>
      </c>
      <c r="EZ41" s="3" t="s">
        <v>126</v>
      </c>
      <c r="FA41" s="3" t="s">
        <v>126</v>
      </c>
      <c r="FB41" s="3" t="s">
        <v>126</v>
      </c>
      <c r="FC41" s="3" t="s">
        <v>126</v>
      </c>
      <c r="FD41" s="3" t="s">
        <v>126</v>
      </c>
      <c r="FE41" s="3">
        <v>1</v>
      </c>
      <c r="FF41" s="3">
        <v>1</v>
      </c>
      <c r="FG41" s="3" t="s">
        <v>126</v>
      </c>
      <c r="FH41" s="3">
        <v>0.9</v>
      </c>
      <c r="FI41" s="3">
        <v>1.1</v>
      </c>
      <c r="FJ41" s="3">
        <v>1</v>
      </c>
      <c r="FK41" s="3">
        <v>1.1</v>
      </c>
      <c r="FL41" s="16">
        <f t="shared" ref="FL41:FL49" si="7">FK16</f>
        <v>20.9</v>
      </c>
      <c r="FM41" s="17">
        <f>FK41*1000/FL41</f>
        <v>52.6315789473684</v>
      </c>
      <c r="FN41">
        <f t="shared" ref="FN41:FN42" si="8">AVERAGE(Y41,AW41,BU41,CS41,DQ41,EO41,FM41)</f>
        <v>50.0257549243304</v>
      </c>
    </row>
    <row r="42" ht="14.5" spans="1:170">
      <c r="A42" s="1"/>
      <c r="B42" s="11" t="s">
        <v>230</v>
      </c>
      <c r="C42" s="3" t="s">
        <v>126</v>
      </c>
      <c r="D42" s="3" t="s">
        <v>126</v>
      </c>
      <c r="E42" s="3" t="s">
        <v>126</v>
      </c>
      <c r="F42" s="3" t="s">
        <v>126</v>
      </c>
      <c r="G42" s="3" t="s">
        <v>126</v>
      </c>
      <c r="H42" s="3" t="s">
        <v>126</v>
      </c>
      <c r="I42" s="3" t="s">
        <v>126</v>
      </c>
      <c r="J42" s="3" t="s">
        <v>126</v>
      </c>
      <c r="K42" s="3" t="s">
        <v>126</v>
      </c>
      <c r="L42" s="3" t="s">
        <v>126</v>
      </c>
      <c r="M42" s="3" t="s">
        <v>126</v>
      </c>
      <c r="N42" s="3" t="s">
        <v>126</v>
      </c>
      <c r="O42" s="3" t="s">
        <v>126</v>
      </c>
      <c r="P42" s="3" t="s">
        <v>126</v>
      </c>
      <c r="Q42" s="3">
        <v>0.1</v>
      </c>
      <c r="R42" s="3" t="s">
        <v>126</v>
      </c>
      <c r="S42" s="3">
        <v>0.1</v>
      </c>
      <c r="T42" s="3">
        <v>0.1</v>
      </c>
      <c r="U42" s="3">
        <v>0.1</v>
      </c>
      <c r="V42" s="3">
        <v>0.1</v>
      </c>
      <c r="W42" s="3">
        <v>0.1</v>
      </c>
      <c r="X42" s="16">
        <f t="shared" si="0"/>
        <v>1.4</v>
      </c>
      <c r="Y42" s="17">
        <f>W42*1000/X42</f>
        <v>71.4285714285714</v>
      </c>
      <c r="Z42" s="11" t="s">
        <v>230</v>
      </c>
      <c r="AA42" s="3" t="s">
        <v>126</v>
      </c>
      <c r="AB42" s="3" t="s">
        <v>126</v>
      </c>
      <c r="AC42" s="3" t="s">
        <v>126</v>
      </c>
      <c r="AD42" s="3" t="s">
        <v>126</v>
      </c>
      <c r="AE42" s="3" t="s">
        <v>126</v>
      </c>
      <c r="AF42" s="3" t="s">
        <v>126</v>
      </c>
      <c r="AG42" s="3" t="s">
        <v>126</v>
      </c>
      <c r="AH42" s="3" t="s">
        <v>126</v>
      </c>
      <c r="AI42" s="3" t="s">
        <v>126</v>
      </c>
      <c r="AJ42" s="3" t="s">
        <v>126</v>
      </c>
      <c r="AK42" s="3" t="s">
        <v>126</v>
      </c>
      <c r="AL42" s="3" t="s">
        <v>126</v>
      </c>
      <c r="AM42" s="3" t="s">
        <v>126</v>
      </c>
      <c r="AN42" s="3" t="s">
        <v>126</v>
      </c>
      <c r="AO42" s="3" t="s">
        <v>126</v>
      </c>
      <c r="AP42" s="3" t="s">
        <v>126</v>
      </c>
      <c r="AQ42" s="3" t="s">
        <v>126</v>
      </c>
      <c r="AR42" s="3" t="s">
        <v>126</v>
      </c>
      <c r="AS42" s="3">
        <v>0.2</v>
      </c>
      <c r="AT42" s="3" t="s">
        <v>126</v>
      </c>
      <c r="AU42" s="3" t="s">
        <v>126</v>
      </c>
      <c r="AV42" s="16" t="str">
        <f t="shared" si="1"/>
        <v>X</v>
      </c>
      <c r="AW42" s="17"/>
      <c r="AX42" s="11" t="s">
        <v>230</v>
      </c>
      <c r="AY42" s="3">
        <v>0.4</v>
      </c>
      <c r="AZ42" s="3">
        <v>0.4</v>
      </c>
      <c r="BA42" s="3">
        <v>0.4</v>
      </c>
      <c r="BB42" s="3" t="s">
        <v>126</v>
      </c>
      <c r="BC42" s="3" t="s">
        <v>126</v>
      </c>
      <c r="BD42" s="3" t="s">
        <v>126</v>
      </c>
      <c r="BE42" s="3">
        <v>0.2</v>
      </c>
      <c r="BF42" s="3" t="s">
        <v>126</v>
      </c>
      <c r="BG42" s="3">
        <v>0.2</v>
      </c>
      <c r="BH42" s="3">
        <v>0.2</v>
      </c>
      <c r="BI42" s="3" t="s">
        <v>126</v>
      </c>
      <c r="BJ42" s="3" t="s">
        <v>126</v>
      </c>
      <c r="BK42" s="3" t="s">
        <v>126</v>
      </c>
      <c r="BL42" s="3" t="s">
        <v>126</v>
      </c>
      <c r="BM42" s="3" t="s">
        <v>126</v>
      </c>
      <c r="BN42" s="3" t="s">
        <v>126</v>
      </c>
      <c r="BO42" s="3" t="s">
        <v>126</v>
      </c>
      <c r="BP42" s="3" t="s">
        <v>126</v>
      </c>
      <c r="BQ42" s="3" t="s">
        <v>126</v>
      </c>
      <c r="BR42" s="3">
        <v>0.2</v>
      </c>
      <c r="BS42" s="3">
        <v>0.1</v>
      </c>
      <c r="BT42" s="16">
        <f t="shared" si="2"/>
        <v>1.9</v>
      </c>
      <c r="BU42" s="17">
        <f t="shared" si="3"/>
        <v>52.6315789473684</v>
      </c>
      <c r="BV42" s="11" t="s">
        <v>230</v>
      </c>
      <c r="BW42" s="3" t="s">
        <v>126</v>
      </c>
      <c r="BX42" s="3" t="s">
        <v>126</v>
      </c>
      <c r="BY42" s="3" t="s">
        <v>126</v>
      </c>
      <c r="BZ42" s="3" t="s">
        <v>126</v>
      </c>
      <c r="CA42" s="3" t="s">
        <v>126</v>
      </c>
      <c r="CB42" s="3" t="s">
        <v>126</v>
      </c>
      <c r="CC42" s="3" t="s">
        <v>126</v>
      </c>
      <c r="CD42" s="3" t="s">
        <v>126</v>
      </c>
      <c r="CE42" s="3" t="s">
        <v>126</v>
      </c>
      <c r="CF42" s="3" t="s">
        <v>126</v>
      </c>
      <c r="CG42" s="3">
        <v>0</v>
      </c>
      <c r="CH42" s="3" t="s">
        <v>126</v>
      </c>
      <c r="CI42" s="3">
        <v>0</v>
      </c>
      <c r="CJ42" s="3" t="s">
        <v>126</v>
      </c>
      <c r="CK42" s="3" t="s">
        <v>126</v>
      </c>
      <c r="CL42" s="3" t="s">
        <v>126</v>
      </c>
      <c r="CM42" s="3">
        <v>0</v>
      </c>
      <c r="CN42" s="3">
        <v>0</v>
      </c>
      <c r="CO42" s="3" t="s">
        <v>126</v>
      </c>
      <c r="CP42" s="3" t="s">
        <v>126</v>
      </c>
      <c r="CQ42" s="3" t="s">
        <v>126</v>
      </c>
      <c r="CR42" s="16" t="str">
        <f t="shared" si="4"/>
        <v>X</v>
      </c>
      <c r="CS42" s="17"/>
      <c r="CT42" s="11" t="s">
        <v>230</v>
      </c>
      <c r="CU42" s="3" t="s">
        <v>126</v>
      </c>
      <c r="CV42" s="3" t="s">
        <v>126</v>
      </c>
      <c r="CW42" s="3" t="s">
        <v>126</v>
      </c>
      <c r="CX42" s="3" t="s">
        <v>126</v>
      </c>
      <c r="CY42" s="3" t="s">
        <v>126</v>
      </c>
      <c r="CZ42" s="3" t="s">
        <v>126</v>
      </c>
      <c r="DA42" s="3" t="s">
        <v>126</v>
      </c>
      <c r="DB42" s="3" t="s">
        <v>126</v>
      </c>
      <c r="DC42" s="3" t="s">
        <v>126</v>
      </c>
      <c r="DD42" s="3" t="s">
        <v>126</v>
      </c>
      <c r="DE42" s="3">
        <v>0</v>
      </c>
      <c r="DF42" s="3">
        <v>0</v>
      </c>
      <c r="DG42" s="3">
        <v>0</v>
      </c>
      <c r="DH42" s="3">
        <v>0</v>
      </c>
      <c r="DI42" s="3">
        <v>0.1</v>
      </c>
      <c r="DJ42" s="3" t="s">
        <v>126</v>
      </c>
      <c r="DK42" s="3">
        <v>0</v>
      </c>
      <c r="DL42" s="3">
        <v>0</v>
      </c>
      <c r="DM42" s="3">
        <v>0</v>
      </c>
      <c r="DN42" s="3">
        <v>0</v>
      </c>
      <c r="DO42" s="3">
        <v>0</v>
      </c>
      <c r="DP42" s="16">
        <f t="shared" si="5"/>
        <v>0.1</v>
      </c>
      <c r="DQ42" s="17"/>
      <c r="DR42" s="11" t="s">
        <v>230</v>
      </c>
      <c r="DS42" s="3" t="s">
        <v>126</v>
      </c>
      <c r="DT42" s="3" t="s">
        <v>126</v>
      </c>
      <c r="DU42" s="3" t="s">
        <v>126</v>
      </c>
      <c r="DV42" s="3" t="s">
        <v>126</v>
      </c>
      <c r="DW42" s="3" t="s">
        <v>126</v>
      </c>
      <c r="DX42" s="3" t="s">
        <v>126</v>
      </c>
      <c r="DY42" s="3" t="s">
        <v>126</v>
      </c>
      <c r="DZ42" s="3" t="s">
        <v>126</v>
      </c>
      <c r="EA42" s="3" t="s">
        <v>126</v>
      </c>
      <c r="EB42" s="3" t="s">
        <v>126</v>
      </c>
      <c r="EC42" s="3" t="s">
        <v>126</v>
      </c>
      <c r="ED42" s="3" t="s">
        <v>126</v>
      </c>
      <c r="EE42" s="3" t="s">
        <v>126</v>
      </c>
      <c r="EF42" s="3" t="s">
        <v>126</v>
      </c>
      <c r="EG42" s="3" t="s">
        <v>126</v>
      </c>
      <c r="EH42" s="3" t="s">
        <v>126</v>
      </c>
      <c r="EI42" s="3" t="s">
        <v>126</v>
      </c>
      <c r="EJ42" s="3" t="s">
        <v>126</v>
      </c>
      <c r="EK42" s="3" t="s">
        <v>126</v>
      </c>
      <c r="EL42" s="3" t="s">
        <v>126</v>
      </c>
      <c r="EM42" s="3" t="s">
        <v>126</v>
      </c>
      <c r="EN42" s="16" t="str">
        <f t="shared" si="6"/>
        <v>X</v>
      </c>
      <c r="EO42" s="17"/>
      <c r="EP42" s="11" t="s">
        <v>230</v>
      </c>
      <c r="EQ42" s="3" t="s">
        <v>126</v>
      </c>
      <c r="ER42" s="3" t="s">
        <v>126</v>
      </c>
      <c r="ES42" s="3" t="s">
        <v>126</v>
      </c>
      <c r="ET42" s="3" t="s">
        <v>126</v>
      </c>
      <c r="EU42" s="3" t="s">
        <v>126</v>
      </c>
      <c r="EV42" s="3" t="s">
        <v>126</v>
      </c>
      <c r="EW42" s="3" t="s">
        <v>126</v>
      </c>
      <c r="EX42" s="3" t="s">
        <v>126</v>
      </c>
      <c r="EY42" s="3" t="s">
        <v>126</v>
      </c>
      <c r="EZ42" s="3" t="s">
        <v>126</v>
      </c>
      <c r="FA42" s="3" t="s">
        <v>126</v>
      </c>
      <c r="FB42" s="3" t="s">
        <v>126</v>
      </c>
      <c r="FC42" s="3" t="s">
        <v>126</v>
      </c>
      <c r="FD42" s="3" t="s">
        <v>126</v>
      </c>
      <c r="FE42" s="3" t="s">
        <v>126</v>
      </c>
      <c r="FF42" s="3" t="s">
        <v>126</v>
      </c>
      <c r="FG42" s="3" t="s">
        <v>126</v>
      </c>
      <c r="FH42" s="3" t="s">
        <v>126</v>
      </c>
      <c r="FI42" s="3" t="s">
        <v>126</v>
      </c>
      <c r="FJ42" s="3" t="s">
        <v>126</v>
      </c>
      <c r="FK42" s="3" t="s">
        <v>126</v>
      </c>
      <c r="FL42" s="16" t="str">
        <f t="shared" si="7"/>
        <v>X</v>
      </c>
      <c r="FM42" s="17"/>
      <c r="FN42">
        <f t="shared" si="8"/>
        <v>62.0300751879699</v>
      </c>
    </row>
    <row r="43" ht="14.5" spans="1:169">
      <c r="A43" s="1"/>
      <c r="B43" s="11" t="s">
        <v>231</v>
      </c>
      <c r="C43" s="3">
        <v>0.6</v>
      </c>
      <c r="D43" s="3">
        <v>0.6</v>
      </c>
      <c r="E43" s="3">
        <v>0.6</v>
      </c>
      <c r="F43" s="3">
        <v>0.6</v>
      </c>
      <c r="G43" s="3">
        <v>0.6</v>
      </c>
      <c r="H43" s="3">
        <v>0.5</v>
      </c>
      <c r="I43" s="3">
        <v>0.6</v>
      </c>
      <c r="J43" s="3">
        <v>0.6</v>
      </c>
      <c r="K43" s="3">
        <v>0.5</v>
      </c>
      <c r="L43" s="3">
        <v>0.6</v>
      </c>
      <c r="M43" s="3" t="s">
        <v>126</v>
      </c>
      <c r="N43" s="3" t="s">
        <v>126</v>
      </c>
      <c r="O43" s="3" t="s">
        <v>126</v>
      </c>
      <c r="P43" s="3" t="s">
        <v>126</v>
      </c>
      <c r="Q43" s="3">
        <v>0.2</v>
      </c>
      <c r="R43" s="3">
        <v>0.1</v>
      </c>
      <c r="S43" s="3" t="s">
        <v>126</v>
      </c>
      <c r="T43" s="3">
        <v>0.1</v>
      </c>
      <c r="U43" s="3" t="s">
        <v>126</v>
      </c>
      <c r="V43" s="3" t="s">
        <v>126</v>
      </c>
      <c r="W43" s="3" t="s">
        <v>126</v>
      </c>
      <c r="X43" s="16" t="str">
        <f t="shared" si="0"/>
        <v>X</v>
      </c>
      <c r="Y43" s="17"/>
      <c r="Z43" s="11" t="s">
        <v>231</v>
      </c>
      <c r="AA43" s="3">
        <v>0.1</v>
      </c>
      <c r="AB43" s="3">
        <v>0.1</v>
      </c>
      <c r="AC43" s="3">
        <v>0.1</v>
      </c>
      <c r="AD43" s="3">
        <v>0.2</v>
      </c>
      <c r="AE43" s="3">
        <v>0.2</v>
      </c>
      <c r="AF43" s="3">
        <v>0.2</v>
      </c>
      <c r="AG43" s="3">
        <v>0.1</v>
      </c>
      <c r="AH43" s="3">
        <v>0.1</v>
      </c>
      <c r="AI43" s="3">
        <v>0.1</v>
      </c>
      <c r="AJ43" s="3">
        <v>0.1</v>
      </c>
      <c r="AK43" s="3" t="s">
        <v>126</v>
      </c>
      <c r="AL43" s="3" t="s">
        <v>126</v>
      </c>
      <c r="AM43" s="3" t="s">
        <v>126</v>
      </c>
      <c r="AN43" s="3">
        <v>0.1</v>
      </c>
      <c r="AO43" s="3">
        <v>0.1</v>
      </c>
      <c r="AP43" s="3">
        <v>0</v>
      </c>
      <c r="AQ43" s="3">
        <v>0</v>
      </c>
      <c r="AR43" s="3">
        <v>0</v>
      </c>
      <c r="AS43" s="3">
        <v>0</v>
      </c>
      <c r="AT43" s="3">
        <v>0</v>
      </c>
      <c r="AU43" s="3">
        <v>0</v>
      </c>
      <c r="AV43" s="16">
        <f t="shared" si="1"/>
        <v>0.1</v>
      </c>
      <c r="AW43" s="17"/>
      <c r="AX43" s="11" t="s">
        <v>231</v>
      </c>
      <c r="AY43" s="3">
        <v>0.1</v>
      </c>
      <c r="AZ43" s="3">
        <v>0.2</v>
      </c>
      <c r="BA43" s="3">
        <v>0.1</v>
      </c>
      <c r="BB43" s="3">
        <v>0.2</v>
      </c>
      <c r="BC43" s="3">
        <v>0.2</v>
      </c>
      <c r="BD43" s="3">
        <v>0.2</v>
      </c>
      <c r="BE43" s="3">
        <v>0.2</v>
      </c>
      <c r="BF43" s="3">
        <v>0.2</v>
      </c>
      <c r="BG43" s="3">
        <v>0.1</v>
      </c>
      <c r="BH43" s="3">
        <v>0.1</v>
      </c>
      <c r="BI43" s="3" t="s">
        <v>126</v>
      </c>
      <c r="BJ43" s="3" t="s">
        <v>126</v>
      </c>
      <c r="BK43" s="3" t="s">
        <v>126</v>
      </c>
      <c r="BL43" s="3" t="s">
        <v>126</v>
      </c>
      <c r="BM43" s="3" t="s">
        <v>126</v>
      </c>
      <c r="BN43" s="3" t="s">
        <v>126</v>
      </c>
      <c r="BO43" s="3" t="s">
        <v>126</v>
      </c>
      <c r="BP43" s="3" t="s">
        <v>126</v>
      </c>
      <c r="BQ43" s="3" t="s">
        <v>126</v>
      </c>
      <c r="BR43" s="3">
        <v>0</v>
      </c>
      <c r="BS43" s="3">
        <v>0</v>
      </c>
      <c r="BT43" s="16">
        <f t="shared" si="2"/>
        <v>0.3</v>
      </c>
      <c r="BU43" s="17"/>
      <c r="BV43" s="11" t="s">
        <v>231</v>
      </c>
      <c r="BW43" s="3">
        <v>0</v>
      </c>
      <c r="BX43" s="3">
        <v>0</v>
      </c>
      <c r="BY43" s="3" t="s">
        <v>126</v>
      </c>
      <c r="BZ43" s="3">
        <v>0</v>
      </c>
      <c r="CA43" s="3">
        <v>0</v>
      </c>
      <c r="CB43" s="3">
        <v>0</v>
      </c>
      <c r="CC43" s="3">
        <v>0</v>
      </c>
      <c r="CD43" s="3">
        <v>0</v>
      </c>
      <c r="CE43" s="3">
        <v>0</v>
      </c>
      <c r="CF43" s="3">
        <v>0</v>
      </c>
      <c r="CG43" s="3">
        <v>0</v>
      </c>
      <c r="CH43" s="3">
        <v>0</v>
      </c>
      <c r="CI43" s="3" t="s">
        <v>126</v>
      </c>
      <c r="CJ43" s="3" t="s">
        <v>126</v>
      </c>
      <c r="CK43" s="3" t="s">
        <v>126</v>
      </c>
      <c r="CL43" s="3" t="s">
        <v>126</v>
      </c>
      <c r="CM43" s="3">
        <v>0</v>
      </c>
      <c r="CN43" s="3" t="s">
        <v>126</v>
      </c>
      <c r="CO43" s="3" t="s">
        <v>126</v>
      </c>
      <c r="CP43" s="3" t="s">
        <v>126</v>
      </c>
      <c r="CQ43" s="3">
        <v>0</v>
      </c>
      <c r="CR43" s="16">
        <f t="shared" si="4"/>
        <v>0</v>
      </c>
      <c r="CS43" s="17"/>
      <c r="CT43" s="11" t="s">
        <v>231</v>
      </c>
      <c r="CU43" s="3">
        <v>0</v>
      </c>
      <c r="CV43" s="3">
        <v>0</v>
      </c>
      <c r="CW43" s="3">
        <v>0</v>
      </c>
      <c r="CX43" s="3">
        <v>0</v>
      </c>
      <c r="CY43" s="3">
        <v>0</v>
      </c>
      <c r="CZ43" s="3">
        <v>0</v>
      </c>
      <c r="DA43" s="3">
        <v>0</v>
      </c>
      <c r="DB43" s="3">
        <v>0</v>
      </c>
      <c r="DC43" s="3" t="s">
        <v>126</v>
      </c>
      <c r="DD43" s="3">
        <v>0</v>
      </c>
      <c r="DE43" s="3">
        <v>0</v>
      </c>
      <c r="DF43" s="3" t="s">
        <v>126</v>
      </c>
      <c r="DG43" s="3" t="s">
        <v>126</v>
      </c>
      <c r="DH43" s="3">
        <v>0</v>
      </c>
      <c r="DI43" s="3" t="s">
        <v>126</v>
      </c>
      <c r="DJ43" s="3" t="s">
        <v>126</v>
      </c>
      <c r="DK43" s="3">
        <v>0</v>
      </c>
      <c r="DL43" s="3">
        <v>0</v>
      </c>
      <c r="DM43" s="3">
        <v>0</v>
      </c>
      <c r="DN43" s="3">
        <v>0</v>
      </c>
      <c r="DO43" s="3">
        <v>0</v>
      </c>
      <c r="DP43" s="16">
        <f t="shared" si="5"/>
        <v>0</v>
      </c>
      <c r="DQ43" s="17"/>
      <c r="DR43" s="11" t="s">
        <v>231</v>
      </c>
      <c r="DS43" s="3">
        <v>0</v>
      </c>
      <c r="DT43" s="3">
        <v>0</v>
      </c>
      <c r="DU43" s="3">
        <v>0</v>
      </c>
      <c r="DV43" s="3">
        <v>0</v>
      </c>
      <c r="DW43" s="3" t="s">
        <v>126</v>
      </c>
      <c r="DX43" s="3" t="s">
        <v>126</v>
      </c>
      <c r="DY43" s="3" t="s">
        <v>126</v>
      </c>
      <c r="DZ43" s="3" t="s">
        <v>126</v>
      </c>
      <c r="EA43" s="3" t="s">
        <v>126</v>
      </c>
      <c r="EB43" s="3" t="s">
        <v>126</v>
      </c>
      <c r="EC43" s="3">
        <v>0</v>
      </c>
      <c r="ED43" s="3" t="s">
        <v>126</v>
      </c>
      <c r="EE43" s="3" t="s">
        <v>126</v>
      </c>
      <c r="EF43" s="3">
        <v>0</v>
      </c>
      <c r="EG43" s="3" t="s">
        <v>126</v>
      </c>
      <c r="EH43" s="3" t="s">
        <v>126</v>
      </c>
      <c r="EI43" s="3">
        <v>0</v>
      </c>
      <c r="EJ43" s="3" t="s">
        <v>126</v>
      </c>
      <c r="EK43" s="3">
        <v>0</v>
      </c>
      <c r="EL43" s="3">
        <v>0</v>
      </c>
      <c r="EM43" s="3">
        <v>0</v>
      </c>
      <c r="EN43" s="16">
        <f t="shared" si="6"/>
        <v>0</v>
      </c>
      <c r="EO43" s="17"/>
      <c r="EP43" s="11" t="s">
        <v>231</v>
      </c>
      <c r="EQ43" s="3" t="s">
        <v>126</v>
      </c>
      <c r="ER43" s="3" t="s">
        <v>126</v>
      </c>
      <c r="ES43" s="3">
        <v>0</v>
      </c>
      <c r="ET43" s="3" t="s">
        <v>126</v>
      </c>
      <c r="EU43" s="3">
        <v>0</v>
      </c>
      <c r="EV43" s="3">
        <v>0</v>
      </c>
      <c r="EW43" s="3">
        <v>0</v>
      </c>
      <c r="EX43" s="3">
        <v>0</v>
      </c>
      <c r="EY43" s="3">
        <v>0</v>
      </c>
      <c r="EZ43" s="3" t="s">
        <v>126</v>
      </c>
      <c r="FA43" s="3" t="s">
        <v>126</v>
      </c>
      <c r="FB43" s="3">
        <v>0</v>
      </c>
      <c r="FC43" s="3" t="s">
        <v>126</v>
      </c>
      <c r="FD43" s="3" t="s">
        <v>126</v>
      </c>
      <c r="FE43" s="3" t="s">
        <v>126</v>
      </c>
      <c r="FF43" s="3" t="s">
        <v>126</v>
      </c>
      <c r="FG43" s="3" t="s">
        <v>126</v>
      </c>
      <c r="FH43" s="3" t="s">
        <v>126</v>
      </c>
      <c r="FI43" s="3">
        <v>0</v>
      </c>
      <c r="FJ43" s="3">
        <v>0</v>
      </c>
      <c r="FK43" s="3">
        <v>0</v>
      </c>
      <c r="FL43" s="16">
        <f t="shared" si="7"/>
        <v>0</v>
      </c>
      <c r="FM43" s="17"/>
    </row>
    <row r="44" ht="14.5" spans="1:169">
      <c r="A44" s="1"/>
      <c r="B44" s="11" t="s">
        <v>232</v>
      </c>
      <c r="C44" s="3">
        <v>0</v>
      </c>
      <c r="D44" s="3">
        <v>0</v>
      </c>
      <c r="E44" s="3">
        <v>0</v>
      </c>
      <c r="F44" s="3">
        <v>0</v>
      </c>
      <c r="G44" s="3">
        <v>0</v>
      </c>
      <c r="H44" s="3">
        <v>0</v>
      </c>
      <c r="I44" s="3">
        <v>0</v>
      </c>
      <c r="J44" s="3">
        <v>0</v>
      </c>
      <c r="K44" s="3" t="s">
        <v>126</v>
      </c>
      <c r="L44" s="3" t="s">
        <v>126</v>
      </c>
      <c r="M44" s="3">
        <v>0</v>
      </c>
      <c r="N44" s="3">
        <v>0</v>
      </c>
      <c r="O44" s="3">
        <v>0</v>
      </c>
      <c r="P44" s="3">
        <v>0</v>
      </c>
      <c r="Q44" s="3">
        <v>0</v>
      </c>
      <c r="R44" s="3">
        <v>0</v>
      </c>
      <c r="S44" s="3">
        <v>0</v>
      </c>
      <c r="T44" s="3">
        <v>0</v>
      </c>
      <c r="U44" s="3">
        <v>0</v>
      </c>
      <c r="V44" s="3">
        <v>0</v>
      </c>
      <c r="W44" s="3">
        <v>0</v>
      </c>
      <c r="X44" s="16">
        <f t="shared" si="0"/>
        <v>0</v>
      </c>
      <c r="Y44" s="17"/>
      <c r="Z44" s="11" t="s">
        <v>232</v>
      </c>
      <c r="AA44" s="3" t="s">
        <v>126</v>
      </c>
      <c r="AB44" s="3" t="s">
        <v>126</v>
      </c>
      <c r="AC44" s="3" t="s">
        <v>126</v>
      </c>
      <c r="AD44" s="3" t="s">
        <v>126</v>
      </c>
      <c r="AE44" s="3" t="s">
        <v>126</v>
      </c>
      <c r="AF44" s="3" t="s">
        <v>126</v>
      </c>
      <c r="AG44" s="3" t="s">
        <v>126</v>
      </c>
      <c r="AH44" s="3" t="s">
        <v>126</v>
      </c>
      <c r="AI44" s="3" t="s">
        <v>126</v>
      </c>
      <c r="AJ44" s="3" t="s">
        <v>126</v>
      </c>
      <c r="AK44" s="3" t="s">
        <v>126</v>
      </c>
      <c r="AL44" s="3" t="s">
        <v>126</v>
      </c>
      <c r="AM44" s="3" t="s">
        <v>126</v>
      </c>
      <c r="AN44" s="3" t="s">
        <v>126</v>
      </c>
      <c r="AO44" s="3" t="s">
        <v>126</v>
      </c>
      <c r="AP44" s="3" t="s">
        <v>126</v>
      </c>
      <c r="AQ44" s="3" t="s">
        <v>126</v>
      </c>
      <c r="AR44" s="3" t="s">
        <v>126</v>
      </c>
      <c r="AS44" s="3">
        <v>0</v>
      </c>
      <c r="AT44" s="3">
        <v>0</v>
      </c>
      <c r="AU44" s="3">
        <v>0</v>
      </c>
      <c r="AV44" s="16">
        <f t="shared" si="1"/>
        <v>0.3</v>
      </c>
      <c r="AW44" s="17"/>
      <c r="AX44" s="11" t="s">
        <v>232</v>
      </c>
      <c r="AY44" s="3" t="s">
        <v>126</v>
      </c>
      <c r="AZ44" s="3" t="s">
        <v>126</v>
      </c>
      <c r="BA44" s="3" t="s">
        <v>126</v>
      </c>
      <c r="BB44" s="3" t="s">
        <v>126</v>
      </c>
      <c r="BC44" s="3" t="s">
        <v>126</v>
      </c>
      <c r="BD44" s="3" t="s">
        <v>126</v>
      </c>
      <c r="BE44" s="3" t="s">
        <v>126</v>
      </c>
      <c r="BF44" s="3" t="s">
        <v>126</v>
      </c>
      <c r="BG44" s="3" t="s">
        <v>126</v>
      </c>
      <c r="BH44" s="3" t="s">
        <v>126</v>
      </c>
      <c r="BI44" s="3" t="s">
        <v>126</v>
      </c>
      <c r="BJ44" s="3" t="s">
        <v>126</v>
      </c>
      <c r="BK44" s="3" t="s">
        <v>126</v>
      </c>
      <c r="BL44" s="3" t="s">
        <v>126</v>
      </c>
      <c r="BM44" s="3" t="s">
        <v>126</v>
      </c>
      <c r="BN44" s="3" t="s">
        <v>126</v>
      </c>
      <c r="BO44" s="3" t="s">
        <v>126</v>
      </c>
      <c r="BP44" s="3" t="s">
        <v>126</v>
      </c>
      <c r="BQ44" s="3" t="s">
        <v>126</v>
      </c>
      <c r="BR44" s="3">
        <v>0.2</v>
      </c>
      <c r="BS44" s="3">
        <v>0.2</v>
      </c>
      <c r="BT44" s="16">
        <f t="shared" si="2"/>
        <v>2.2</v>
      </c>
      <c r="BU44" s="17">
        <f t="shared" si="3"/>
        <v>90.9090909090909</v>
      </c>
      <c r="BV44" s="11" t="s">
        <v>232</v>
      </c>
      <c r="BW44" s="3" t="s">
        <v>126</v>
      </c>
      <c r="BX44" s="3">
        <v>0</v>
      </c>
      <c r="BY44" s="3">
        <v>0</v>
      </c>
      <c r="BZ44" s="3">
        <v>0</v>
      </c>
      <c r="CA44" s="3" t="s">
        <v>126</v>
      </c>
      <c r="CB44" s="3">
        <v>0</v>
      </c>
      <c r="CC44" s="3">
        <v>0</v>
      </c>
      <c r="CD44" s="3" t="s">
        <v>126</v>
      </c>
      <c r="CE44" s="3" t="s">
        <v>126</v>
      </c>
      <c r="CF44" s="3" t="s">
        <v>126</v>
      </c>
      <c r="CG44" s="3" t="s">
        <v>126</v>
      </c>
      <c r="CH44" s="3" t="s">
        <v>126</v>
      </c>
      <c r="CI44" s="3" t="s">
        <v>126</v>
      </c>
      <c r="CJ44" s="3" t="s">
        <v>126</v>
      </c>
      <c r="CK44" s="3" t="s">
        <v>126</v>
      </c>
      <c r="CL44" s="3" t="s">
        <v>126</v>
      </c>
      <c r="CM44" s="3" t="s">
        <v>126</v>
      </c>
      <c r="CN44" s="3" t="s">
        <v>126</v>
      </c>
      <c r="CO44" s="3">
        <v>0</v>
      </c>
      <c r="CP44" s="3">
        <v>0</v>
      </c>
      <c r="CQ44" s="3">
        <v>0</v>
      </c>
      <c r="CR44" s="16">
        <f t="shared" si="4"/>
        <v>0.3</v>
      </c>
      <c r="CS44" s="17"/>
      <c r="CT44" s="11" t="s">
        <v>232</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5"/>
        <v>0</v>
      </c>
      <c r="DQ44" s="17"/>
      <c r="DR44" s="11" t="s">
        <v>232</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6"/>
        <v>0</v>
      </c>
      <c r="EO44" s="17"/>
      <c r="EP44" s="11" t="s">
        <v>232</v>
      </c>
      <c r="EQ44" s="3" t="s">
        <v>126</v>
      </c>
      <c r="ER44" s="3" t="s">
        <v>126</v>
      </c>
      <c r="ES44" s="3" t="s">
        <v>126</v>
      </c>
      <c r="ET44" s="3" t="s">
        <v>126</v>
      </c>
      <c r="EU44" s="3" t="s">
        <v>126</v>
      </c>
      <c r="EV44" s="3" t="s">
        <v>126</v>
      </c>
      <c r="EW44" s="3" t="s">
        <v>126</v>
      </c>
      <c r="EX44" s="3" t="s">
        <v>126</v>
      </c>
      <c r="EY44" s="3" t="s">
        <v>126</v>
      </c>
      <c r="EZ44" s="3" t="s">
        <v>126</v>
      </c>
      <c r="FA44" s="3" t="s">
        <v>126</v>
      </c>
      <c r="FB44" s="3" t="s">
        <v>126</v>
      </c>
      <c r="FC44" s="3" t="s">
        <v>126</v>
      </c>
      <c r="FD44" s="3">
        <v>0</v>
      </c>
      <c r="FE44" s="3">
        <v>0</v>
      </c>
      <c r="FF44" s="3">
        <v>0</v>
      </c>
      <c r="FG44" s="3">
        <v>0</v>
      </c>
      <c r="FH44" s="3">
        <v>0</v>
      </c>
      <c r="FI44" s="3">
        <v>0</v>
      </c>
      <c r="FJ44" s="3">
        <v>0</v>
      </c>
      <c r="FK44" s="3">
        <v>0</v>
      </c>
      <c r="FL44" s="16">
        <f t="shared" si="7"/>
        <v>0</v>
      </c>
      <c r="FM44" s="17"/>
    </row>
    <row r="45" ht="14.5" spans="1:170">
      <c r="A45" s="1"/>
      <c r="B45" s="11" t="s">
        <v>233</v>
      </c>
      <c r="C45" s="3" t="s">
        <v>126</v>
      </c>
      <c r="D45" s="3" t="s">
        <v>126</v>
      </c>
      <c r="E45" s="3" t="s">
        <v>126</v>
      </c>
      <c r="F45" s="3" t="s">
        <v>126</v>
      </c>
      <c r="G45" s="3" t="s">
        <v>126</v>
      </c>
      <c r="H45" s="3" t="s">
        <v>126</v>
      </c>
      <c r="I45" s="3">
        <v>0</v>
      </c>
      <c r="J45" s="3" t="s">
        <v>126</v>
      </c>
      <c r="K45" s="3">
        <v>0</v>
      </c>
      <c r="L45" s="3">
        <v>0</v>
      </c>
      <c r="M45" s="3" t="s">
        <v>126</v>
      </c>
      <c r="N45" s="3">
        <v>0.1</v>
      </c>
      <c r="O45" s="3" t="s">
        <v>126</v>
      </c>
      <c r="P45" s="3">
        <v>0.1</v>
      </c>
      <c r="Q45" s="3">
        <v>0.1</v>
      </c>
      <c r="R45" s="3">
        <v>0.1</v>
      </c>
      <c r="S45" s="3">
        <v>0.1</v>
      </c>
      <c r="T45" s="3">
        <v>0.1</v>
      </c>
      <c r="U45" s="3" t="s">
        <v>126</v>
      </c>
      <c r="V45" s="3" t="s">
        <v>126</v>
      </c>
      <c r="W45" s="3" t="s">
        <v>126</v>
      </c>
      <c r="X45" s="16" t="str">
        <f t="shared" si="0"/>
        <v>X</v>
      </c>
      <c r="Y45" s="17"/>
      <c r="Z45" s="11" t="s">
        <v>233</v>
      </c>
      <c r="AA45" s="3" t="s">
        <v>126</v>
      </c>
      <c r="AB45" s="3" t="s">
        <v>126</v>
      </c>
      <c r="AC45" s="3" t="s">
        <v>126</v>
      </c>
      <c r="AD45" s="3" t="s">
        <v>126</v>
      </c>
      <c r="AE45" s="3" t="s">
        <v>126</v>
      </c>
      <c r="AF45" s="3" t="s">
        <v>126</v>
      </c>
      <c r="AG45" s="3">
        <v>0.1</v>
      </c>
      <c r="AH45" s="3">
        <v>0.1</v>
      </c>
      <c r="AI45" s="3">
        <v>0.1</v>
      </c>
      <c r="AJ45" s="3">
        <v>0.1</v>
      </c>
      <c r="AK45" s="3">
        <v>0.1</v>
      </c>
      <c r="AL45" s="3">
        <v>0.1</v>
      </c>
      <c r="AM45" s="3">
        <v>0.1</v>
      </c>
      <c r="AN45" s="3">
        <v>0.1</v>
      </c>
      <c r="AO45" s="3">
        <v>0.1</v>
      </c>
      <c r="AP45" s="3">
        <v>0.1</v>
      </c>
      <c r="AQ45" s="3" t="s">
        <v>126</v>
      </c>
      <c r="AR45" s="3">
        <v>0.1</v>
      </c>
      <c r="AS45" s="3">
        <v>0.1</v>
      </c>
      <c r="AT45" s="3">
        <v>0.1</v>
      </c>
      <c r="AU45" s="3">
        <v>0.1</v>
      </c>
      <c r="AV45" s="16">
        <f t="shared" si="1"/>
        <v>2</v>
      </c>
      <c r="AW45" s="17">
        <f>AU45*1000/AV45</f>
        <v>50</v>
      </c>
      <c r="AX45" s="11" t="s">
        <v>233</v>
      </c>
      <c r="AY45" s="3" t="s">
        <v>126</v>
      </c>
      <c r="AZ45" s="3" t="s">
        <v>126</v>
      </c>
      <c r="BA45" s="3" t="s">
        <v>126</v>
      </c>
      <c r="BB45" s="3" t="s">
        <v>126</v>
      </c>
      <c r="BC45" s="3" t="s">
        <v>126</v>
      </c>
      <c r="BD45" s="3">
        <v>0.1</v>
      </c>
      <c r="BE45" s="3">
        <v>0.1</v>
      </c>
      <c r="BF45" s="3">
        <v>0.1</v>
      </c>
      <c r="BG45" s="3">
        <v>0.1</v>
      </c>
      <c r="BH45" s="3">
        <v>0.1</v>
      </c>
      <c r="BI45" s="3">
        <v>0.1</v>
      </c>
      <c r="BJ45" s="3">
        <v>0.1</v>
      </c>
      <c r="BK45" s="3">
        <v>0.1</v>
      </c>
      <c r="BL45" s="3">
        <v>0.1</v>
      </c>
      <c r="BM45" s="3">
        <v>0.1</v>
      </c>
      <c r="BN45" s="3">
        <v>0.1</v>
      </c>
      <c r="BO45" s="3" t="s">
        <v>126</v>
      </c>
      <c r="BP45" s="3">
        <v>0.1</v>
      </c>
      <c r="BQ45" s="3">
        <v>0.1</v>
      </c>
      <c r="BR45" s="3">
        <v>0.1</v>
      </c>
      <c r="BS45" s="3">
        <v>0.1</v>
      </c>
      <c r="BT45" s="16">
        <f t="shared" si="2"/>
        <v>1.2</v>
      </c>
      <c r="BU45" s="17">
        <f t="shared" si="3"/>
        <v>83.3333333333333</v>
      </c>
      <c r="BV45" s="11" t="s">
        <v>233</v>
      </c>
      <c r="BW45" s="3" t="s">
        <v>126</v>
      </c>
      <c r="BX45" s="3" t="s">
        <v>126</v>
      </c>
      <c r="BY45" s="3" t="s">
        <v>126</v>
      </c>
      <c r="BZ45" s="3" t="s">
        <v>126</v>
      </c>
      <c r="CA45" s="3" t="s">
        <v>126</v>
      </c>
      <c r="CB45" s="3">
        <v>0</v>
      </c>
      <c r="CC45" s="3">
        <v>0</v>
      </c>
      <c r="CD45" s="3">
        <v>0</v>
      </c>
      <c r="CE45" s="3">
        <v>0</v>
      </c>
      <c r="CF45" s="3">
        <v>0</v>
      </c>
      <c r="CG45" s="3">
        <v>0</v>
      </c>
      <c r="CH45" s="3">
        <v>0</v>
      </c>
      <c r="CI45" s="3">
        <v>0</v>
      </c>
      <c r="CJ45" s="3" t="s">
        <v>126</v>
      </c>
      <c r="CK45" s="3">
        <v>0</v>
      </c>
      <c r="CL45" s="3">
        <v>0</v>
      </c>
      <c r="CM45" s="3">
        <v>0</v>
      </c>
      <c r="CN45" s="3">
        <v>0</v>
      </c>
      <c r="CO45" s="3">
        <v>0</v>
      </c>
      <c r="CP45" s="3">
        <v>0</v>
      </c>
      <c r="CQ45" s="3">
        <v>0</v>
      </c>
      <c r="CR45" s="16">
        <f t="shared" si="4"/>
        <v>0</v>
      </c>
      <c r="CS45" s="17"/>
      <c r="CT45" s="11" t="s">
        <v>233</v>
      </c>
      <c r="CU45" s="3">
        <v>0</v>
      </c>
      <c r="CV45" s="3">
        <v>0</v>
      </c>
      <c r="CW45" s="3">
        <v>0</v>
      </c>
      <c r="CX45" s="3">
        <v>0</v>
      </c>
      <c r="CY45" s="3">
        <v>0</v>
      </c>
      <c r="CZ45" s="3">
        <v>0</v>
      </c>
      <c r="DA45" s="3">
        <v>0</v>
      </c>
      <c r="DB45" s="3" t="s">
        <v>126</v>
      </c>
      <c r="DC45" s="3">
        <v>0</v>
      </c>
      <c r="DD45" s="3" t="s">
        <v>126</v>
      </c>
      <c r="DE45" s="3">
        <v>0</v>
      </c>
      <c r="DF45" s="3">
        <v>0</v>
      </c>
      <c r="DG45" s="3">
        <v>0</v>
      </c>
      <c r="DH45" s="3">
        <v>0</v>
      </c>
      <c r="DI45" s="3">
        <v>0</v>
      </c>
      <c r="DJ45" s="3" t="s">
        <v>126</v>
      </c>
      <c r="DK45" s="3">
        <v>0</v>
      </c>
      <c r="DL45" s="3">
        <v>0</v>
      </c>
      <c r="DM45" s="3">
        <v>0</v>
      </c>
      <c r="DN45" s="3">
        <v>0</v>
      </c>
      <c r="DO45" s="3">
        <v>0</v>
      </c>
      <c r="DP45" s="16">
        <f t="shared" si="5"/>
        <v>0</v>
      </c>
      <c r="DQ45" s="17"/>
      <c r="DR45" s="11" t="s">
        <v>233</v>
      </c>
      <c r="DS45" s="3" t="s">
        <v>126</v>
      </c>
      <c r="DT45" s="3" t="s">
        <v>126</v>
      </c>
      <c r="DU45" s="3" t="s">
        <v>126</v>
      </c>
      <c r="DV45" s="3" t="s">
        <v>126</v>
      </c>
      <c r="DW45" s="3" t="s">
        <v>126</v>
      </c>
      <c r="DX45" s="3">
        <v>0</v>
      </c>
      <c r="DY45" s="3" t="s">
        <v>126</v>
      </c>
      <c r="DZ45" s="3">
        <v>0</v>
      </c>
      <c r="EA45" s="3">
        <v>0</v>
      </c>
      <c r="EB45" s="3">
        <v>0</v>
      </c>
      <c r="EC45" s="3">
        <v>0</v>
      </c>
      <c r="ED45" s="3">
        <v>0</v>
      </c>
      <c r="EE45" s="3">
        <v>0</v>
      </c>
      <c r="EF45" s="3">
        <v>0</v>
      </c>
      <c r="EG45" s="3" t="s">
        <v>126</v>
      </c>
      <c r="EH45" s="3" t="s">
        <v>126</v>
      </c>
      <c r="EI45" s="3">
        <v>0</v>
      </c>
      <c r="EJ45" s="3">
        <v>0</v>
      </c>
      <c r="EK45" s="3" t="s">
        <v>126</v>
      </c>
      <c r="EL45" s="3" t="s">
        <v>126</v>
      </c>
      <c r="EM45" s="3" t="s">
        <v>126</v>
      </c>
      <c r="EN45" s="16" t="str">
        <f t="shared" si="6"/>
        <v>X</v>
      </c>
      <c r="EO45" s="17"/>
      <c r="EP45" s="11" t="s">
        <v>233</v>
      </c>
      <c r="EQ45" s="3" t="s">
        <v>126</v>
      </c>
      <c r="ER45" s="3" t="s">
        <v>126</v>
      </c>
      <c r="ES45" s="3" t="s">
        <v>126</v>
      </c>
      <c r="ET45" s="3" t="s">
        <v>126</v>
      </c>
      <c r="EU45" s="3" t="s">
        <v>126</v>
      </c>
      <c r="EV45" s="3">
        <v>0</v>
      </c>
      <c r="EW45" s="3" t="s">
        <v>126</v>
      </c>
      <c r="EX45" s="3">
        <v>0.1</v>
      </c>
      <c r="EY45" s="3">
        <v>0.1</v>
      </c>
      <c r="EZ45" s="3" t="s">
        <v>126</v>
      </c>
      <c r="FA45" s="3">
        <v>0</v>
      </c>
      <c r="FB45" s="3">
        <v>0</v>
      </c>
      <c r="FC45" s="3">
        <v>0</v>
      </c>
      <c r="FD45" s="3">
        <v>0</v>
      </c>
      <c r="FE45" s="3" t="s">
        <v>126</v>
      </c>
      <c r="FF45" s="3" t="s">
        <v>126</v>
      </c>
      <c r="FG45" s="3" t="s">
        <v>126</v>
      </c>
      <c r="FH45" s="3" t="s">
        <v>126</v>
      </c>
      <c r="FI45" s="3" t="s">
        <v>126</v>
      </c>
      <c r="FJ45" s="3" t="s">
        <v>126</v>
      </c>
      <c r="FK45" s="3" t="s">
        <v>126</v>
      </c>
      <c r="FL45" s="16" t="str">
        <f t="shared" si="7"/>
        <v>X</v>
      </c>
      <c r="FM45" s="17"/>
      <c r="FN45">
        <f t="shared" ref="FN45:FN46" si="9">AVERAGE(Y45,AW45,BU45,CS45,DQ45,EO45,FM45)</f>
        <v>66.6666666666667</v>
      </c>
    </row>
    <row r="46" ht="14.5" spans="1:170">
      <c r="A46" s="1"/>
      <c r="B46" s="11" t="s">
        <v>234</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234</v>
      </c>
      <c r="AA46" s="3" t="s">
        <v>126</v>
      </c>
      <c r="AB46" s="3" t="s">
        <v>126</v>
      </c>
      <c r="AC46" s="3" t="s">
        <v>126</v>
      </c>
      <c r="AD46" s="3" t="s">
        <v>126</v>
      </c>
      <c r="AE46" s="3" t="s">
        <v>126</v>
      </c>
      <c r="AF46" s="3" t="s">
        <v>126</v>
      </c>
      <c r="AG46" s="3" t="s">
        <v>126</v>
      </c>
      <c r="AH46" s="3" t="s">
        <v>126</v>
      </c>
      <c r="AI46" s="3" t="s">
        <v>126</v>
      </c>
      <c r="AJ46" s="3" t="s">
        <v>126</v>
      </c>
      <c r="AK46" s="3" t="s">
        <v>126</v>
      </c>
      <c r="AL46" s="3" t="s">
        <v>126</v>
      </c>
      <c r="AM46" s="3" t="s">
        <v>126</v>
      </c>
      <c r="AN46" s="3" t="s">
        <v>126</v>
      </c>
      <c r="AO46" s="3" t="s">
        <v>126</v>
      </c>
      <c r="AP46" s="3" t="s">
        <v>126</v>
      </c>
      <c r="AQ46" s="3" t="s">
        <v>126</v>
      </c>
      <c r="AR46" s="3" t="s">
        <v>126</v>
      </c>
      <c r="AS46" s="3" t="s">
        <v>126</v>
      </c>
      <c r="AT46" s="3" t="s">
        <v>126</v>
      </c>
      <c r="AU46" s="3" t="s">
        <v>126</v>
      </c>
      <c r="AV46" s="16" t="str">
        <f t="shared" si="1"/>
        <v>X</v>
      </c>
      <c r="AW46" s="17"/>
      <c r="AX46" s="11" t="s">
        <v>234</v>
      </c>
      <c r="AY46" s="3" t="s">
        <v>126</v>
      </c>
      <c r="AZ46" s="3" t="s">
        <v>126</v>
      </c>
      <c r="BA46" s="3" t="s">
        <v>126</v>
      </c>
      <c r="BB46" s="3" t="s">
        <v>126</v>
      </c>
      <c r="BC46" s="3" t="s">
        <v>126</v>
      </c>
      <c r="BD46" s="3" t="s">
        <v>126</v>
      </c>
      <c r="BE46" s="3" t="s">
        <v>126</v>
      </c>
      <c r="BF46" s="3" t="s">
        <v>126</v>
      </c>
      <c r="BG46" s="3" t="s">
        <v>126</v>
      </c>
      <c r="BH46" s="3" t="s">
        <v>126</v>
      </c>
      <c r="BI46" s="3" t="s">
        <v>126</v>
      </c>
      <c r="BJ46" s="3" t="s">
        <v>126</v>
      </c>
      <c r="BK46" s="3" t="s">
        <v>126</v>
      </c>
      <c r="BL46" s="3">
        <v>0.2</v>
      </c>
      <c r="BM46" s="3" t="s">
        <v>126</v>
      </c>
      <c r="BN46" s="3" t="s">
        <v>126</v>
      </c>
      <c r="BO46" s="3" t="s">
        <v>126</v>
      </c>
      <c r="BP46" s="3" t="s">
        <v>126</v>
      </c>
      <c r="BQ46" s="3" t="s">
        <v>126</v>
      </c>
      <c r="BR46" s="3">
        <v>0.1</v>
      </c>
      <c r="BS46" s="3">
        <v>0.1</v>
      </c>
      <c r="BT46" s="16">
        <f t="shared" si="2"/>
        <v>0.6</v>
      </c>
      <c r="BU46" s="17">
        <f t="shared" si="3"/>
        <v>166.666666666667</v>
      </c>
      <c r="BV46" s="11" t="s">
        <v>234</v>
      </c>
      <c r="BW46" s="3" t="s">
        <v>126</v>
      </c>
      <c r="BX46" s="3" t="s">
        <v>126</v>
      </c>
      <c r="BY46" s="3" t="s">
        <v>126</v>
      </c>
      <c r="BZ46" s="3" t="s">
        <v>126</v>
      </c>
      <c r="CA46" s="3" t="s">
        <v>126</v>
      </c>
      <c r="CB46" s="3" t="s">
        <v>126</v>
      </c>
      <c r="CC46" s="3" t="s">
        <v>126</v>
      </c>
      <c r="CD46" s="3" t="s">
        <v>126</v>
      </c>
      <c r="CE46" s="3" t="s">
        <v>126</v>
      </c>
      <c r="CF46" s="3" t="s">
        <v>126</v>
      </c>
      <c r="CG46" s="3" t="s">
        <v>126</v>
      </c>
      <c r="CH46" s="3" t="s">
        <v>126</v>
      </c>
      <c r="CI46" s="3" t="s">
        <v>126</v>
      </c>
      <c r="CJ46" s="3" t="s">
        <v>126</v>
      </c>
      <c r="CK46" s="3" t="s">
        <v>126</v>
      </c>
      <c r="CL46" s="3" t="s">
        <v>126</v>
      </c>
      <c r="CM46" s="3" t="s">
        <v>126</v>
      </c>
      <c r="CN46" s="3" t="s">
        <v>126</v>
      </c>
      <c r="CO46" s="3">
        <v>0</v>
      </c>
      <c r="CP46" s="3">
        <v>0</v>
      </c>
      <c r="CQ46" s="3">
        <v>0</v>
      </c>
      <c r="CR46" s="16">
        <f t="shared" si="4"/>
        <v>0.3</v>
      </c>
      <c r="CS46" s="17"/>
      <c r="CT46" s="11" t="s">
        <v>234</v>
      </c>
      <c r="CU46" s="3" t="s">
        <v>126</v>
      </c>
      <c r="CV46" s="3" t="s">
        <v>126</v>
      </c>
      <c r="CW46" s="3" t="s">
        <v>126</v>
      </c>
      <c r="CX46" s="3" t="s">
        <v>126</v>
      </c>
      <c r="CY46" s="3" t="s">
        <v>126</v>
      </c>
      <c r="CZ46" s="3" t="s">
        <v>126</v>
      </c>
      <c r="DA46" s="3" t="s">
        <v>126</v>
      </c>
      <c r="DB46" s="3" t="s">
        <v>126</v>
      </c>
      <c r="DC46" s="3" t="s">
        <v>126</v>
      </c>
      <c r="DD46" s="3" t="s">
        <v>126</v>
      </c>
      <c r="DE46" s="3" t="s">
        <v>126</v>
      </c>
      <c r="DF46" s="3" t="s">
        <v>126</v>
      </c>
      <c r="DG46" s="3" t="s">
        <v>126</v>
      </c>
      <c r="DH46" s="3">
        <v>0</v>
      </c>
      <c r="DI46" s="3">
        <v>0</v>
      </c>
      <c r="DJ46" s="3">
        <v>0</v>
      </c>
      <c r="DK46" s="3">
        <v>0</v>
      </c>
      <c r="DL46" s="3">
        <v>0</v>
      </c>
      <c r="DM46" s="3">
        <v>0</v>
      </c>
      <c r="DN46" s="3">
        <v>0</v>
      </c>
      <c r="DO46" s="3">
        <v>0</v>
      </c>
      <c r="DP46" s="16">
        <f t="shared" si="5"/>
        <v>0</v>
      </c>
      <c r="DQ46" s="17"/>
      <c r="DR46" s="11" t="s">
        <v>234</v>
      </c>
      <c r="DS46" s="3">
        <v>0</v>
      </c>
      <c r="DT46" s="3" t="s">
        <v>126</v>
      </c>
      <c r="DU46" s="3" t="s">
        <v>126</v>
      </c>
      <c r="DV46" s="3" t="s">
        <v>126</v>
      </c>
      <c r="DW46" s="3" t="s">
        <v>126</v>
      </c>
      <c r="DX46" s="3" t="s">
        <v>126</v>
      </c>
      <c r="DY46" s="3" t="s">
        <v>126</v>
      </c>
      <c r="DZ46" s="3" t="s">
        <v>126</v>
      </c>
      <c r="EA46" s="3" t="s">
        <v>126</v>
      </c>
      <c r="EB46" s="3" t="s">
        <v>126</v>
      </c>
      <c r="EC46" s="3" t="s">
        <v>126</v>
      </c>
      <c r="ED46" s="3" t="s">
        <v>126</v>
      </c>
      <c r="EE46" s="3">
        <v>0</v>
      </c>
      <c r="EF46" s="3">
        <v>0</v>
      </c>
      <c r="EG46" s="3" t="s">
        <v>126</v>
      </c>
      <c r="EH46" s="3" t="s">
        <v>126</v>
      </c>
      <c r="EI46" s="3" t="s">
        <v>126</v>
      </c>
      <c r="EJ46" s="3" t="s">
        <v>126</v>
      </c>
      <c r="EK46" s="3" t="s">
        <v>126</v>
      </c>
      <c r="EL46" s="3" t="s">
        <v>126</v>
      </c>
      <c r="EM46" s="3" t="s">
        <v>126</v>
      </c>
      <c r="EN46" s="16" t="str">
        <f t="shared" si="6"/>
        <v>X</v>
      </c>
      <c r="EO46" s="17"/>
      <c r="EP46" s="11" t="s">
        <v>234</v>
      </c>
      <c r="EQ46" s="3" t="s">
        <v>126</v>
      </c>
      <c r="ER46" s="3" t="s">
        <v>126</v>
      </c>
      <c r="ES46" s="3" t="s">
        <v>126</v>
      </c>
      <c r="ET46" s="3" t="s">
        <v>126</v>
      </c>
      <c r="EU46" s="3" t="s">
        <v>126</v>
      </c>
      <c r="EV46" s="3" t="s">
        <v>126</v>
      </c>
      <c r="EW46" s="3" t="s">
        <v>126</v>
      </c>
      <c r="EX46" s="3" t="s">
        <v>126</v>
      </c>
      <c r="EY46" s="3" t="s">
        <v>126</v>
      </c>
      <c r="EZ46" s="3" t="s">
        <v>126</v>
      </c>
      <c r="FA46" s="3" t="s">
        <v>126</v>
      </c>
      <c r="FB46" s="3" t="s">
        <v>126</v>
      </c>
      <c r="FC46" s="3">
        <v>0</v>
      </c>
      <c r="FD46" s="3">
        <v>0</v>
      </c>
      <c r="FE46" s="3" t="s">
        <v>126</v>
      </c>
      <c r="FF46" s="3" t="s">
        <v>126</v>
      </c>
      <c r="FG46" s="3" t="s">
        <v>126</v>
      </c>
      <c r="FH46" s="3">
        <v>0</v>
      </c>
      <c r="FI46" s="3">
        <v>0</v>
      </c>
      <c r="FJ46" s="3">
        <v>0</v>
      </c>
      <c r="FK46" s="3">
        <v>0</v>
      </c>
      <c r="FL46" s="16">
        <f t="shared" si="7"/>
        <v>0</v>
      </c>
      <c r="FM46" s="17"/>
      <c r="FN46">
        <f t="shared" si="9"/>
        <v>166.666666666667</v>
      </c>
    </row>
    <row r="47" ht="14.5" spans="1:169">
      <c r="A47" s="1"/>
      <c r="B47" s="11" t="s">
        <v>235</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235</v>
      </c>
      <c r="AA47" s="3" t="s">
        <v>126</v>
      </c>
      <c r="AB47" s="3" t="s">
        <v>126</v>
      </c>
      <c r="AC47" s="3" t="s">
        <v>126</v>
      </c>
      <c r="AD47" s="3" t="s">
        <v>126</v>
      </c>
      <c r="AE47" s="3" t="s">
        <v>126</v>
      </c>
      <c r="AF47" s="3" t="s">
        <v>126</v>
      </c>
      <c r="AG47" s="3">
        <v>0</v>
      </c>
      <c r="AH47" s="3">
        <v>0</v>
      </c>
      <c r="AI47" s="3">
        <v>0</v>
      </c>
      <c r="AJ47" s="3">
        <v>0</v>
      </c>
      <c r="AK47" s="3">
        <v>0</v>
      </c>
      <c r="AL47" s="3">
        <v>0</v>
      </c>
      <c r="AM47" s="3">
        <v>0</v>
      </c>
      <c r="AN47" s="3">
        <v>0</v>
      </c>
      <c r="AO47" s="3" t="s">
        <v>126</v>
      </c>
      <c r="AP47" s="3">
        <v>0</v>
      </c>
      <c r="AQ47" s="3">
        <v>0</v>
      </c>
      <c r="AR47" s="3">
        <v>0</v>
      </c>
      <c r="AS47" s="3">
        <v>0</v>
      </c>
      <c r="AT47" s="3">
        <v>0</v>
      </c>
      <c r="AU47" s="3">
        <v>0</v>
      </c>
      <c r="AV47" s="16">
        <f t="shared" si="1"/>
        <v>0</v>
      </c>
      <c r="AW47" s="17"/>
      <c r="AX47" s="11" t="s">
        <v>235</v>
      </c>
      <c r="AY47" s="3" t="s">
        <v>126</v>
      </c>
      <c r="AZ47" s="3" t="s">
        <v>126</v>
      </c>
      <c r="BA47" s="3" t="s">
        <v>126</v>
      </c>
      <c r="BB47" s="3" t="s">
        <v>126</v>
      </c>
      <c r="BC47" s="3" t="s">
        <v>126</v>
      </c>
      <c r="BD47" s="3" t="s">
        <v>126</v>
      </c>
      <c r="BE47" s="3" t="s">
        <v>126</v>
      </c>
      <c r="BF47" s="3" t="s">
        <v>126</v>
      </c>
      <c r="BG47" s="3" t="s">
        <v>126</v>
      </c>
      <c r="BH47" s="3" t="s">
        <v>126</v>
      </c>
      <c r="BI47" s="3" t="s">
        <v>126</v>
      </c>
      <c r="BJ47" s="3" t="s">
        <v>126</v>
      </c>
      <c r="BK47" s="3" t="s">
        <v>126</v>
      </c>
      <c r="BL47" s="3" t="s">
        <v>126</v>
      </c>
      <c r="BM47" s="3" t="s">
        <v>126</v>
      </c>
      <c r="BN47" s="3" t="s">
        <v>126</v>
      </c>
      <c r="BO47" s="3" t="s">
        <v>126</v>
      </c>
      <c r="BP47" s="3" t="s">
        <v>126</v>
      </c>
      <c r="BQ47" s="3">
        <v>0</v>
      </c>
      <c r="BR47" s="3">
        <v>0</v>
      </c>
      <c r="BS47" s="3">
        <v>0</v>
      </c>
      <c r="BT47" s="16">
        <f t="shared" si="2"/>
        <v>0</v>
      </c>
      <c r="BU47" s="17"/>
      <c r="BV47" s="11" t="s">
        <v>235</v>
      </c>
      <c r="BW47" s="3" t="s">
        <v>126</v>
      </c>
      <c r="BX47" s="3" t="s">
        <v>126</v>
      </c>
      <c r="BY47" s="3" t="s">
        <v>126</v>
      </c>
      <c r="BZ47" s="3" t="s">
        <v>126</v>
      </c>
      <c r="CA47" s="3">
        <v>0</v>
      </c>
      <c r="CB47" s="3" t="s">
        <v>126</v>
      </c>
      <c r="CC47" s="3" t="s">
        <v>126</v>
      </c>
      <c r="CD47" s="3">
        <v>0</v>
      </c>
      <c r="CE47" s="3">
        <v>0</v>
      </c>
      <c r="CF47" s="3">
        <v>0</v>
      </c>
      <c r="CG47" s="3">
        <v>0</v>
      </c>
      <c r="CH47" s="3">
        <v>0</v>
      </c>
      <c r="CI47" s="3">
        <v>0</v>
      </c>
      <c r="CJ47" s="3">
        <v>0</v>
      </c>
      <c r="CK47" s="3">
        <v>0</v>
      </c>
      <c r="CL47" s="3">
        <v>0</v>
      </c>
      <c r="CM47" s="3">
        <v>0</v>
      </c>
      <c r="CN47" s="3">
        <v>0</v>
      </c>
      <c r="CO47" s="3">
        <v>0</v>
      </c>
      <c r="CP47" s="3">
        <v>0</v>
      </c>
      <c r="CQ47" s="3">
        <v>0</v>
      </c>
      <c r="CR47" s="16">
        <f t="shared" si="4"/>
        <v>0</v>
      </c>
      <c r="CS47" s="17"/>
      <c r="CT47" s="11" t="s">
        <v>235</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5"/>
        <v>0</v>
      </c>
      <c r="DQ47" s="17"/>
      <c r="DR47" s="11" t="s">
        <v>235</v>
      </c>
      <c r="DS47" s="3" t="s">
        <v>126</v>
      </c>
      <c r="DT47" s="3" t="s">
        <v>126</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6"/>
        <v>0</v>
      </c>
      <c r="EO47" s="17"/>
      <c r="EP47" s="11" t="s">
        <v>235</v>
      </c>
      <c r="EQ47" s="3">
        <v>0</v>
      </c>
      <c r="ER47" s="3">
        <v>0</v>
      </c>
      <c r="ES47" s="3">
        <v>0</v>
      </c>
      <c r="ET47" s="3">
        <v>0</v>
      </c>
      <c r="EU47" s="3">
        <v>0</v>
      </c>
      <c r="EV47" s="3">
        <v>0</v>
      </c>
      <c r="EW47" s="3">
        <v>0</v>
      </c>
      <c r="EX47" s="3">
        <v>0</v>
      </c>
      <c r="EY47" s="3">
        <v>0</v>
      </c>
      <c r="EZ47" s="3">
        <v>0</v>
      </c>
      <c r="FA47" s="3">
        <v>0</v>
      </c>
      <c r="FB47" s="3">
        <v>0</v>
      </c>
      <c r="FC47" s="3">
        <v>0</v>
      </c>
      <c r="FD47" s="3">
        <v>0</v>
      </c>
      <c r="FE47" s="3">
        <v>0</v>
      </c>
      <c r="FF47" s="3" t="s">
        <v>126</v>
      </c>
      <c r="FG47" s="3" t="s">
        <v>126</v>
      </c>
      <c r="FH47" s="3">
        <v>0</v>
      </c>
      <c r="FI47" s="3">
        <v>0</v>
      </c>
      <c r="FJ47" s="3">
        <v>0</v>
      </c>
      <c r="FK47" s="3">
        <v>0</v>
      </c>
      <c r="FL47" s="16">
        <f t="shared" si="7"/>
        <v>0</v>
      </c>
      <c r="FM47" s="17"/>
    </row>
    <row r="48" ht="14.5" spans="1:169">
      <c r="A48" s="1"/>
      <c r="B48" s="11" t="s">
        <v>236</v>
      </c>
      <c r="C48" s="3">
        <v>0</v>
      </c>
      <c r="D48" s="3" t="s">
        <v>126</v>
      </c>
      <c r="E48" s="3" t="s">
        <v>126</v>
      </c>
      <c r="F48" s="3" t="s">
        <v>126</v>
      </c>
      <c r="G48" s="3" t="s">
        <v>126</v>
      </c>
      <c r="H48" s="3">
        <v>0</v>
      </c>
      <c r="I48" s="3">
        <v>0</v>
      </c>
      <c r="J48" s="3">
        <v>0</v>
      </c>
      <c r="K48" s="3" t="s">
        <v>126</v>
      </c>
      <c r="L48" s="3" t="s">
        <v>126</v>
      </c>
      <c r="M48" s="3">
        <v>0</v>
      </c>
      <c r="N48" s="3">
        <v>0</v>
      </c>
      <c r="O48" s="3">
        <v>0</v>
      </c>
      <c r="P48" s="3">
        <v>0</v>
      </c>
      <c r="Q48" s="3" t="s">
        <v>126</v>
      </c>
      <c r="R48" s="3" t="s">
        <v>126</v>
      </c>
      <c r="S48" s="3" t="s">
        <v>126</v>
      </c>
      <c r="T48" s="3" t="s">
        <v>126</v>
      </c>
      <c r="U48" s="3">
        <v>0</v>
      </c>
      <c r="V48" s="3">
        <v>0</v>
      </c>
      <c r="W48" s="3">
        <v>0</v>
      </c>
      <c r="X48" s="16">
        <f t="shared" si="0"/>
        <v>5.2</v>
      </c>
      <c r="Y48" s="17"/>
      <c r="Z48" s="11" t="s">
        <v>236</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12.3</v>
      </c>
      <c r="AW48" s="17"/>
      <c r="AX48" s="11" t="s">
        <v>236</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8.2</v>
      </c>
      <c r="BU48" s="17"/>
      <c r="BV48" s="11" t="s">
        <v>236</v>
      </c>
      <c r="BW48" s="3" t="s">
        <v>126</v>
      </c>
      <c r="BX48" s="3" t="s">
        <v>126</v>
      </c>
      <c r="BY48" s="3" t="s">
        <v>126</v>
      </c>
      <c r="BZ48" s="3" t="s">
        <v>126</v>
      </c>
      <c r="CA48" s="3" t="s">
        <v>126</v>
      </c>
      <c r="CB48" s="3" t="s">
        <v>126</v>
      </c>
      <c r="CC48" s="3" t="s">
        <v>126</v>
      </c>
      <c r="CD48" s="3" t="s">
        <v>126</v>
      </c>
      <c r="CE48" s="3" t="s">
        <v>126</v>
      </c>
      <c r="CF48" s="3" t="s">
        <v>126</v>
      </c>
      <c r="CG48" s="3" t="s">
        <v>126</v>
      </c>
      <c r="CH48" s="3" t="s">
        <v>126</v>
      </c>
      <c r="CI48" s="3" t="s">
        <v>126</v>
      </c>
      <c r="CJ48" s="3" t="s">
        <v>126</v>
      </c>
      <c r="CK48" s="3" t="s">
        <v>126</v>
      </c>
      <c r="CL48" s="3" t="s">
        <v>126</v>
      </c>
      <c r="CM48" s="3" t="s">
        <v>126</v>
      </c>
      <c r="CN48" s="3" t="s">
        <v>126</v>
      </c>
      <c r="CO48" s="3" t="s">
        <v>126</v>
      </c>
      <c r="CP48" s="3" t="s">
        <v>126</v>
      </c>
      <c r="CQ48" s="3">
        <v>0</v>
      </c>
      <c r="CR48" s="16">
        <f t="shared" si="4"/>
        <v>1.5</v>
      </c>
      <c r="CS48" s="17"/>
      <c r="CT48" s="11" t="s">
        <v>236</v>
      </c>
      <c r="CU48" s="3" t="s">
        <v>126</v>
      </c>
      <c r="CV48" s="3" t="s">
        <v>126</v>
      </c>
      <c r="CW48" s="3" t="s">
        <v>126</v>
      </c>
      <c r="CX48" s="3" t="s">
        <v>126</v>
      </c>
      <c r="CY48" s="3" t="s">
        <v>126</v>
      </c>
      <c r="CZ48" s="3">
        <v>0</v>
      </c>
      <c r="DA48" s="3" t="s">
        <v>126</v>
      </c>
      <c r="DB48" s="3" t="s">
        <v>126</v>
      </c>
      <c r="DC48" s="3" t="s">
        <v>126</v>
      </c>
      <c r="DD48" s="3">
        <v>0</v>
      </c>
      <c r="DE48" s="3">
        <v>0</v>
      </c>
      <c r="DF48" s="3">
        <v>0</v>
      </c>
      <c r="DG48" s="3" t="s">
        <v>126</v>
      </c>
      <c r="DH48" s="3" t="s">
        <v>126</v>
      </c>
      <c r="DI48" s="3" t="s">
        <v>126</v>
      </c>
      <c r="DJ48" s="3" t="s">
        <v>126</v>
      </c>
      <c r="DK48" s="3" t="s">
        <v>126</v>
      </c>
      <c r="DL48" s="3" t="s">
        <v>126</v>
      </c>
      <c r="DM48" s="3" t="s">
        <v>126</v>
      </c>
      <c r="DN48" s="3" t="s">
        <v>126</v>
      </c>
      <c r="DO48" s="3">
        <v>0</v>
      </c>
      <c r="DP48" s="16">
        <f t="shared" si="5"/>
        <v>1.2</v>
      </c>
      <c r="DQ48" s="17"/>
      <c r="DR48" s="11" t="s">
        <v>236</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6"/>
        <v>6.2</v>
      </c>
      <c r="EO48" s="17"/>
      <c r="EP48" s="11" t="s">
        <v>236</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7"/>
        <v>11.7</v>
      </c>
      <c r="FM48" s="17"/>
    </row>
    <row r="49" ht="14.5" spans="1:169">
      <c r="A49" s="1"/>
      <c r="B49" s="11" t="s">
        <v>237</v>
      </c>
      <c r="C49" s="3">
        <v>0</v>
      </c>
      <c r="D49" s="3">
        <v>0</v>
      </c>
      <c r="E49" s="3">
        <v>0</v>
      </c>
      <c r="F49" s="3">
        <v>0</v>
      </c>
      <c r="G49" s="3">
        <v>0</v>
      </c>
      <c r="H49" s="3">
        <v>0</v>
      </c>
      <c r="I49" s="3">
        <v>0</v>
      </c>
      <c r="J49" s="3">
        <v>0</v>
      </c>
      <c r="K49" s="3">
        <v>0</v>
      </c>
      <c r="L49" s="3" t="s">
        <v>126</v>
      </c>
      <c r="M49" s="3" t="s">
        <v>126</v>
      </c>
      <c r="N49" s="3" t="s">
        <v>126</v>
      </c>
      <c r="O49" s="3" t="s">
        <v>126</v>
      </c>
      <c r="P49" s="3" t="s">
        <v>126</v>
      </c>
      <c r="Q49" s="3" t="s">
        <v>126</v>
      </c>
      <c r="R49" s="3" t="s">
        <v>126</v>
      </c>
      <c r="S49" s="3">
        <v>0</v>
      </c>
      <c r="T49" s="3">
        <v>0</v>
      </c>
      <c r="U49" s="3">
        <v>0</v>
      </c>
      <c r="V49" s="3">
        <v>0</v>
      </c>
      <c r="W49" s="3">
        <v>0</v>
      </c>
      <c r="X49" s="16">
        <f t="shared" si="0"/>
        <v>0</v>
      </c>
      <c r="Y49" s="17"/>
      <c r="Z49" s="11" t="s">
        <v>237</v>
      </c>
      <c r="AA49" s="3">
        <v>0</v>
      </c>
      <c r="AB49" s="3">
        <v>0</v>
      </c>
      <c r="AC49" s="3">
        <v>0</v>
      </c>
      <c r="AD49" s="3">
        <v>0</v>
      </c>
      <c r="AE49" s="3">
        <v>0</v>
      </c>
      <c r="AF49" s="3">
        <v>0</v>
      </c>
      <c r="AG49" s="3">
        <v>0</v>
      </c>
      <c r="AH49" s="3">
        <v>0</v>
      </c>
      <c r="AI49" s="3">
        <v>0</v>
      </c>
      <c r="AJ49" s="3">
        <v>0</v>
      </c>
      <c r="AK49" s="3" t="s">
        <v>126</v>
      </c>
      <c r="AL49" s="3" t="s">
        <v>126</v>
      </c>
      <c r="AM49" s="3" t="s">
        <v>126</v>
      </c>
      <c r="AN49" s="3" t="s">
        <v>126</v>
      </c>
      <c r="AO49" s="3" t="s">
        <v>126</v>
      </c>
      <c r="AP49" s="3" t="s">
        <v>126</v>
      </c>
      <c r="AQ49" s="3" t="s">
        <v>126</v>
      </c>
      <c r="AR49" s="3">
        <v>0</v>
      </c>
      <c r="AS49" s="3">
        <v>0</v>
      </c>
      <c r="AT49" s="3">
        <v>0</v>
      </c>
      <c r="AU49" s="3">
        <v>0</v>
      </c>
      <c r="AV49" s="16">
        <f t="shared" si="1"/>
        <v>4.2</v>
      </c>
      <c r="AW49" s="17"/>
      <c r="AX49" s="11" t="s">
        <v>237</v>
      </c>
      <c r="AY49" s="3">
        <v>0</v>
      </c>
      <c r="AZ49" s="3">
        <v>0</v>
      </c>
      <c r="BA49" s="3">
        <v>0</v>
      </c>
      <c r="BB49" s="3">
        <v>0</v>
      </c>
      <c r="BC49" s="3">
        <v>0</v>
      </c>
      <c r="BD49" s="3">
        <v>0</v>
      </c>
      <c r="BE49" s="3">
        <v>0</v>
      </c>
      <c r="BF49" s="3">
        <v>0</v>
      </c>
      <c r="BG49" s="3">
        <v>0</v>
      </c>
      <c r="BH49" s="3">
        <v>0</v>
      </c>
      <c r="BI49" s="3" t="s">
        <v>126</v>
      </c>
      <c r="BJ49" s="3" t="s">
        <v>126</v>
      </c>
      <c r="BK49" s="3" t="s">
        <v>126</v>
      </c>
      <c r="BL49" s="3" t="s">
        <v>126</v>
      </c>
      <c r="BM49" s="3" t="s">
        <v>126</v>
      </c>
      <c r="BN49" s="3" t="s">
        <v>126</v>
      </c>
      <c r="BO49" s="3" t="s">
        <v>126</v>
      </c>
      <c r="BP49" s="3" t="s">
        <v>126</v>
      </c>
      <c r="BQ49" s="3">
        <v>0</v>
      </c>
      <c r="BR49" s="3">
        <v>0</v>
      </c>
      <c r="BS49" s="3">
        <v>0</v>
      </c>
      <c r="BT49" s="16">
        <f t="shared" si="2"/>
        <v>0</v>
      </c>
      <c r="BU49" s="17"/>
      <c r="BV49" s="11" t="s">
        <v>237</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4"/>
        <v>0</v>
      </c>
      <c r="CS49" s="17"/>
      <c r="CT49" s="11" t="s">
        <v>237</v>
      </c>
      <c r="CU49" s="3">
        <v>0</v>
      </c>
      <c r="CV49" s="3">
        <v>0</v>
      </c>
      <c r="CW49" s="3">
        <v>0</v>
      </c>
      <c r="CX49" s="3">
        <v>0</v>
      </c>
      <c r="CY49" s="3">
        <v>0</v>
      </c>
      <c r="CZ49" s="3" t="s">
        <v>126</v>
      </c>
      <c r="DA49" s="3" t="s">
        <v>126</v>
      </c>
      <c r="DB49" s="3" t="s">
        <v>126</v>
      </c>
      <c r="DC49" s="3" t="s">
        <v>126</v>
      </c>
      <c r="DD49" s="3" t="s">
        <v>126</v>
      </c>
      <c r="DE49" s="3" t="s">
        <v>126</v>
      </c>
      <c r="DF49" s="3" t="s">
        <v>126</v>
      </c>
      <c r="DG49" s="3" t="s">
        <v>126</v>
      </c>
      <c r="DH49" s="3" t="s">
        <v>126</v>
      </c>
      <c r="DI49" s="3" t="s">
        <v>126</v>
      </c>
      <c r="DJ49" s="3" t="s">
        <v>126</v>
      </c>
      <c r="DK49" s="3" t="s">
        <v>126</v>
      </c>
      <c r="DL49" s="3" t="s">
        <v>126</v>
      </c>
      <c r="DM49" s="3">
        <v>0</v>
      </c>
      <c r="DN49" s="3">
        <v>0</v>
      </c>
      <c r="DO49" s="3">
        <v>0</v>
      </c>
      <c r="DP49" s="16">
        <f t="shared" si="5"/>
        <v>4.5</v>
      </c>
      <c r="DQ49" s="17"/>
      <c r="DR49" s="11" t="s">
        <v>237</v>
      </c>
      <c r="DS49" s="3">
        <v>0</v>
      </c>
      <c r="DT49" s="3">
        <v>0</v>
      </c>
      <c r="DU49" s="3">
        <v>0</v>
      </c>
      <c r="DV49" s="3">
        <v>0</v>
      </c>
      <c r="DW49" s="3">
        <v>0</v>
      </c>
      <c r="DX49" s="3">
        <v>0</v>
      </c>
      <c r="DY49" s="3">
        <v>0</v>
      </c>
      <c r="DZ49" s="3">
        <v>0</v>
      </c>
      <c r="EA49" s="3">
        <v>0</v>
      </c>
      <c r="EB49" s="3">
        <v>0</v>
      </c>
      <c r="EC49" s="3">
        <v>0</v>
      </c>
      <c r="ED49" s="3">
        <v>0</v>
      </c>
      <c r="EE49" s="3">
        <v>0</v>
      </c>
      <c r="EF49" s="3">
        <v>0</v>
      </c>
      <c r="EG49" s="3" t="s">
        <v>126</v>
      </c>
      <c r="EH49" s="3" t="s">
        <v>126</v>
      </c>
      <c r="EI49" s="3" t="s">
        <v>126</v>
      </c>
      <c r="EJ49" s="3">
        <v>0</v>
      </c>
      <c r="EK49" s="3">
        <v>0</v>
      </c>
      <c r="EL49" s="3">
        <v>0</v>
      </c>
      <c r="EM49" s="3">
        <v>0</v>
      </c>
      <c r="EN49" s="16">
        <f t="shared" si="6"/>
        <v>5.2</v>
      </c>
      <c r="EO49" s="17"/>
      <c r="EP49" s="11" t="s">
        <v>237</v>
      </c>
      <c r="EQ49" s="3">
        <v>0</v>
      </c>
      <c r="ER49" s="3">
        <v>0</v>
      </c>
      <c r="ES49" s="3">
        <v>0</v>
      </c>
      <c r="ET49" s="3">
        <v>0</v>
      </c>
      <c r="EU49" s="3">
        <v>0</v>
      </c>
      <c r="EV49" s="3">
        <v>0</v>
      </c>
      <c r="EW49" s="3">
        <v>0</v>
      </c>
      <c r="EX49" s="3">
        <v>0</v>
      </c>
      <c r="EY49" s="3">
        <v>0</v>
      </c>
      <c r="EZ49" s="3">
        <v>0</v>
      </c>
      <c r="FA49" s="3">
        <v>0</v>
      </c>
      <c r="FB49" s="3" t="s">
        <v>126</v>
      </c>
      <c r="FC49" s="3" t="s">
        <v>126</v>
      </c>
      <c r="FD49" s="3" t="s">
        <v>126</v>
      </c>
      <c r="FE49" s="3" t="s">
        <v>126</v>
      </c>
      <c r="FF49" s="3">
        <v>0</v>
      </c>
      <c r="FG49" s="3" t="s">
        <v>126</v>
      </c>
      <c r="FH49" s="3" t="s">
        <v>126</v>
      </c>
      <c r="FI49" s="3">
        <v>0</v>
      </c>
      <c r="FJ49" s="3">
        <v>0</v>
      </c>
      <c r="FK49" s="3">
        <v>0</v>
      </c>
      <c r="FL49" s="16">
        <f t="shared" si="7"/>
        <v>0.1</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242</v>
      </c>
      <c r="C51" s="5">
        <v>35.1</v>
      </c>
      <c r="D51" s="5">
        <v>37.8</v>
      </c>
      <c r="E51" s="5">
        <v>36.2</v>
      </c>
      <c r="F51" s="5">
        <v>34.6</v>
      </c>
      <c r="G51" s="5">
        <v>32.8</v>
      </c>
      <c r="H51" s="5">
        <v>26</v>
      </c>
      <c r="I51" s="5">
        <v>27.5</v>
      </c>
      <c r="J51" s="5">
        <v>27.7</v>
      </c>
      <c r="K51" s="5">
        <v>26.3</v>
      </c>
      <c r="L51" s="5">
        <v>26.1</v>
      </c>
      <c r="M51" s="5">
        <v>26.9</v>
      </c>
      <c r="N51" s="5">
        <v>31.2</v>
      </c>
      <c r="O51" s="5">
        <v>29.9</v>
      </c>
      <c r="P51" s="5">
        <v>28.3</v>
      </c>
      <c r="Q51" s="5">
        <v>30.1</v>
      </c>
      <c r="R51" s="5">
        <v>25.9</v>
      </c>
      <c r="S51" s="5">
        <v>23.2</v>
      </c>
      <c r="T51" s="5">
        <v>21.8</v>
      </c>
      <c r="U51" s="5">
        <v>24.4</v>
      </c>
      <c r="V51" s="5">
        <v>25.9</v>
      </c>
      <c r="W51" s="5">
        <v>27.1</v>
      </c>
      <c r="Y51" s="8"/>
      <c r="Z51" s="9" t="s">
        <v>242</v>
      </c>
      <c r="AA51" s="5">
        <v>26.5</v>
      </c>
      <c r="AB51" s="5">
        <v>26.6</v>
      </c>
      <c r="AC51" s="5">
        <v>25.8</v>
      </c>
      <c r="AD51" s="5">
        <v>24</v>
      </c>
      <c r="AE51" s="5">
        <v>25</v>
      </c>
      <c r="AF51" s="5">
        <v>23</v>
      </c>
      <c r="AG51" s="5">
        <v>25.4</v>
      </c>
      <c r="AH51" s="5">
        <v>26.1</v>
      </c>
      <c r="AI51" s="5">
        <v>24.6</v>
      </c>
      <c r="AJ51" s="5">
        <v>23.8</v>
      </c>
      <c r="AK51" s="5">
        <v>25.9</v>
      </c>
      <c r="AL51" s="5">
        <v>28.1</v>
      </c>
      <c r="AM51" s="5">
        <v>28.3</v>
      </c>
      <c r="AN51" s="5">
        <v>27.9</v>
      </c>
      <c r="AO51" s="5">
        <v>24.9</v>
      </c>
      <c r="AP51" s="5">
        <v>24.2</v>
      </c>
      <c r="AQ51" s="5">
        <v>25.1</v>
      </c>
      <c r="AR51" s="5">
        <v>25.8</v>
      </c>
      <c r="AS51" s="5">
        <v>25.2</v>
      </c>
      <c r="AT51" s="5">
        <v>24.9</v>
      </c>
      <c r="AU51" s="5">
        <v>23</v>
      </c>
      <c r="AW51" s="8"/>
      <c r="AX51" s="9" t="s">
        <v>242</v>
      </c>
      <c r="AY51" s="5">
        <v>33.4</v>
      </c>
      <c r="AZ51" s="5">
        <v>34.5</v>
      </c>
      <c r="BA51" s="5">
        <v>35.4</v>
      </c>
      <c r="BB51" s="5">
        <v>36.4</v>
      </c>
      <c r="BC51" s="5">
        <v>36.2</v>
      </c>
      <c r="BD51" s="5">
        <v>34.9</v>
      </c>
      <c r="BE51" s="5">
        <v>31.1</v>
      </c>
      <c r="BF51" s="5">
        <v>31.4</v>
      </c>
      <c r="BG51" s="5">
        <v>30.7</v>
      </c>
      <c r="BH51" s="5">
        <v>29.6</v>
      </c>
      <c r="BI51" s="5">
        <v>30</v>
      </c>
      <c r="BJ51" s="5">
        <v>29.3</v>
      </c>
      <c r="BK51" s="5">
        <v>29.3</v>
      </c>
      <c r="BL51" s="5">
        <v>29.1</v>
      </c>
      <c r="BM51" s="5">
        <v>29.8</v>
      </c>
      <c r="BN51" s="5">
        <v>30.5</v>
      </c>
      <c r="BO51" s="5">
        <v>31.8</v>
      </c>
      <c r="BP51" s="5">
        <v>31.8</v>
      </c>
      <c r="BQ51" s="5">
        <v>30.5</v>
      </c>
      <c r="BR51" s="5">
        <v>31.7</v>
      </c>
      <c r="BS51" s="5">
        <v>30.5</v>
      </c>
      <c r="BU51" s="8"/>
      <c r="BV51" s="9" t="s">
        <v>242</v>
      </c>
      <c r="BW51" s="5">
        <v>28.8</v>
      </c>
      <c r="BX51" s="5">
        <v>27.7</v>
      </c>
      <c r="BY51" s="5">
        <v>30.6</v>
      </c>
      <c r="BZ51" s="5">
        <v>28.4</v>
      </c>
      <c r="CA51" s="5">
        <v>31.5</v>
      </c>
      <c r="CB51" s="5">
        <v>31.5</v>
      </c>
      <c r="CC51" s="5">
        <v>31.3</v>
      </c>
      <c r="CD51" s="5">
        <v>30.6</v>
      </c>
      <c r="CE51" s="5">
        <v>31</v>
      </c>
      <c r="CF51" s="5">
        <v>31.5</v>
      </c>
      <c r="CG51" s="5">
        <v>31.1</v>
      </c>
      <c r="CH51" s="5">
        <v>29.9</v>
      </c>
      <c r="CI51" s="5">
        <v>30.7</v>
      </c>
      <c r="CJ51" s="5">
        <v>30.3</v>
      </c>
      <c r="CK51" s="5">
        <v>32.1</v>
      </c>
      <c r="CL51" s="5">
        <v>37.2</v>
      </c>
      <c r="CM51" s="5">
        <v>34.2</v>
      </c>
      <c r="CN51" s="5">
        <v>39.1</v>
      </c>
      <c r="CO51" s="5">
        <v>33.7</v>
      </c>
      <c r="CP51" s="5">
        <v>32.7</v>
      </c>
      <c r="CQ51" s="5">
        <v>33.8</v>
      </c>
      <c r="CS51" s="8"/>
      <c r="CT51" s="9" t="s">
        <v>242</v>
      </c>
      <c r="CU51" s="5">
        <v>43.2</v>
      </c>
      <c r="CV51" s="5">
        <v>41.7</v>
      </c>
      <c r="CW51" s="5">
        <v>38.7</v>
      </c>
      <c r="CX51" s="5">
        <v>27.2</v>
      </c>
      <c r="CY51" s="5">
        <v>29.6</v>
      </c>
      <c r="CZ51" s="5">
        <v>33.4</v>
      </c>
      <c r="DA51" s="5">
        <v>39.4</v>
      </c>
      <c r="DB51" s="5">
        <v>38.3</v>
      </c>
      <c r="DC51" s="5">
        <v>38.3</v>
      </c>
      <c r="DD51" s="5">
        <v>39.9</v>
      </c>
      <c r="DE51" s="5">
        <v>34.3</v>
      </c>
      <c r="DF51" s="5">
        <v>29.3</v>
      </c>
      <c r="DG51" s="5">
        <v>25.1</v>
      </c>
      <c r="DH51" s="5">
        <v>19</v>
      </c>
      <c r="DI51" s="5">
        <v>26.7</v>
      </c>
      <c r="DJ51" s="5">
        <v>22.9</v>
      </c>
      <c r="DK51" s="5">
        <v>23.7</v>
      </c>
      <c r="DL51" s="5">
        <v>21.5</v>
      </c>
      <c r="DM51" s="5">
        <v>25.1</v>
      </c>
      <c r="DN51" s="5">
        <v>25</v>
      </c>
      <c r="DO51" s="5">
        <v>22.2</v>
      </c>
      <c r="DQ51" s="8"/>
      <c r="DR51" s="9" t="s">
        <v>242</v>
      </c>
      <c r="DS51" s="5">
        <v>37.1</v>
      </c>
      <c r="DT51" s="5">
        <v>35.9</v>
      </c>
      <c r="DU51" s="5">
        <v>35.2</v>
      </c>
      <c r="DV51" s="5">
        <v>33</v>
      </c>
      <c r="DW51" s="5">
        <v>31.4</v>
      </c>
      <c r="DX51" s="5">
        <v>28.1</v>
      </c>
      <c r="DY51" s="5">
        <v>29.1</v>
      </c>
      <c r="DZ51" s="5">
        <v>29.5</v>
      </c>
      <c r="EA51" s="5">
        <v>30.7</v>
      </c>
      <c r="EB51" s="5">
        <v>24.8</v>
      </c>
      <c r="EC51" s="5">
        <v>30.5</v>
      </c>
      <c r="ED51" s="5">
        <v>28.9</v>
      </c>
      <c r="EE51" s="5">
        <v>28.1</v>
      </c>
      <c r="EF51" s="5">
        <v>28.9</v>
      </c>
      <c r="EG51" s="5">
        <v>30.2</v>
      </c>
      <c r="EH51" s="5">
        <v>33.1</v>
      </c>
      <c r="EI51" s="5">
        <v>34.1</v>
      </c>
      <c r="EJ51" s="5">
        <v>28.8</v>
      </c>
      <c r="EK51" s="5">
        <v>31.4</v>
      </c>
      <c r="EL51" s="5">
        <v>30.3</v>
      </c>
      <c r="EM51" s="5">
        <v>29.3</v>
      </c>
      <c r="EO51" s="8"/>
      <c r="EP51" s="9" t="s">
        <v>242</v>
      </c>
      <c r="EQ51" s="5">
        <v>35.2</v>
      </c>
      <c r="ER51" s="5">
        <v>37.1</v>
      </c>
      <c r="ES51" s="5">
        <v>34.4</v>
      </c>
      <c r="ET51" s="5">
        <v>33.3</v>
      </c>
      <c r="EU51" s="5">
        <v>31.6</v>
      </c>
      <c r="EV51" s="5">
        <v>32.1</v>
      </c>
      <c r="EW51" s="5">
        <v>22.4</v>
      </c>
      <c r="EX51" s="5">
        <v>23.8</v>
      </c>
      <c r="EY51" s="5">
        <v>22.3</v>
      </c>
      <c r="EZ51" s="5">
        <v>21.6</v>
      </c>
      <c r="FA51" s="5">
        <v>21.9</v>
      </c>
      <c r="FB51" s="5">
        <v>23</v>
      </c>
      <c r="FC51" s="5">
        <v>27.6</v>
      </c>
      <c r="FD51" s="5">
        <v>25.4</v>
      </c>
      <c r="FE51" s="5">
        <v>20.4</v>
      </c>
      <c r="FF51" s="5">
        <v>21.1</v>
      </c>
      <c r="FG51" s="5">
        <v>23.5</v>
      </c>
      <c r="FH51" s="5">
        <v>19.3</v>
      </c>
      <c r="FI51" s="5">
        <v>22.9</v>
      </c>
      <c r="FJ51" s="5">
        <v>21.9</v>
      </c>
      <c r="FK51" s="5">
        <v>24.7</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243</v>
      </c>
      <c r="B53" s="14"/>
      <c r="C53" s="1"/>
      <c r="D53" s="1"/>
      <c r="E53" s="1"/>
      <c r="F53" s="1"/>
      <c r="G53" s="1"/>
      <c r="H53" s="1"/>
      <c r="I53" s="1"/>
      <c r="J53" s="1"/>
      <c r="K53" s="1"/>
      <c r="L53" s="1"/>
      <c r="M53" s="1"/>
      <c r="N53" s="1"/>
      <c r="O53" s="1"/>
      <c r="P53" s="1"/>
      <c r="Q53" s="1"/>
      <c r="R53" s="1"/>
      <c r="S53" s="1"/>
      <c r="T53" s="1"/>
      <c r="U53" s="1"/>
      <c r="V53" s="1"/>
      <c r="W53" s="1"/>
      <c r="Y53" s="14" t="s">
        <v>243</v>
      </c>
      <c r="Z53" s="14"/>
      <c r="AA53" s="1"/>
      <c r="AB53" s="1"/>
      <c r="AC53" s="1"/>
      <c r="AD53" s="1"/>
      <c r="AE53" s="1"/>
      <c r="AF53" s="1"/>
      <c r="AG53" s="1"/>
      <c r="AH53" s="1"/>
      <c r="AI53" s="1"/>
      <c r="AJ53" s="1"/>
      <c r="AK53" s="1"/>
      <c r="AL53" s="1"/>
      <c r="AM53" s="1"/>
      <c r="AN53" s="1"/>
      <c r="AO53" s="1"/>
      <c r="AP53" s="1"/>
      <c r="AQ53" s="1"/>
      <c r="AR53" s="1"/>
      <c r="AS53" s="1"/>
      <c r="AT53" s="1"/>
      <c r="AU53" s="1"/>
      <c r="AW53" s="14" t="s">
        <v>243</v>
      </c>
      <c r="AX53" s="14"/>
      <c r="AY53" s="1"/>
      <c r="AZ53" s="1"/>
      <c r="BA53" s="1"/>
      <c r="BB53" s="1"/>
      <c r="BC53" s="1"/>
      <c r="BD53" s="1"/>
      <c r="BE53" s="1"/>
      <c r="BF53" s="1"/>
      <c r="BG53" s="1"/>
      <c r="BH53" s="1"/>
      <c r="BI53" s="1"/>
      <c r="BJ53" s="1"/>
      <c r="BK53" s="1"/>
      <c r="BL53" s="1"/>
      <c r="BM53" s="1"/>
      <c r="BN53" s="1"/>
      <c r="BO53" s="1"/>
      <c r="BP53" s="1"/>
      <c r="BQ53" s="1"/>
      <c r="BR53" s="1"/>
      <c r="BS53" s="1"/>
      <c r="BU53" s="14" t="s">
        <v>243</v>
      </c>
      <c r="BV53" s="14"/>
      <c r="BW53" s="1"/>
      <c r="BX53" s="1"/>
      <c r="BY53" s="1"/>
      <c r="BZ53" s="1"/>
      <c r="CA53" s="1"/>
      <c r="CB53" s="1"/>
      <c r="CC53" s="1"/>
      <c r="CD53" s="1"/>
      <c r="CE53" s="1"/>
      <c r="CF53" s="1"/>
      <c r="CG53" s="1"/>
      <c r="CH53" s="1"/>
      <c r="CI53" s="1"/>
      <c r="CJ53" s="1"/>
      <c r="CK53" s="1"/>
      <c r="CL53" s="1"/>
      <c r="CM53" s="1"/>
      <c r="CN53" s="1"/>
      <c r="CO53" s="1"/>
      <c r="CP53" s="1"/>
      <c r="CQ53" s="1"/>
      <c r="CS53" s="14" t="s">
        <v>243</v>
      </c>
      <c r="CT53" s="14"/>
      <c r="CU53" s="1"/>
      <c r="CV53" s="1"/>
      <c r="CW53" s="1"/>
      <c r="CX53" s="1"/>
      <c r="CY53" s="1"/>
      <c r="CZ53" s="1"/>
      <c r="DA53" s="1"/>
      <c r="DB53" s="1"/>
      <c r="DC53" s="1"/>
      <c r="DD53" s="1"/>
      <c r="DE53" s="1"/>
      <c r="DF53" s="1"/>
      <c r="DG53" s="1"/>
      <c r="DH53" s="1"/>
      <c r="DI53" s="1"/>
      <c r="DJ53" s="1"/>
      <c r="DK53" s="1"/>
      <c r="DL53" s="1"/>
      <c r="DM53" s="1"/>
      <c r="DN53" s="1"/>
      <c r="DO53" s="1"/>
      <c r="DQ53" s="14" t="s">
        <v>243</v>
      </c>
      <c r="DR53" s="14"/>
      <c r="DS53" s="1"/>
      <c r="DT53" s="1"/>
      <c r="DU53" s="1"/>
      <c r="DV53" s="1"/>
      <c r="DW53" s="1"/>
      <c r="DX53" s="1"/>
      <c r="DY53" s="1"/>
      <c r="DZ53" s="1"/>
      <c r="EA53" s="1"/>
      <c r="EB53" s="1"/>
      <c r="EC53" s="1"/>
      <c r="ED53" s="1"/>
      <c r="EE53" s="1"/>
      <c r="EF53" s="1"/>
      <c r="EG53" s="1"/>
      <c r="EH53" s="1"/>
      <c r="EI53" s="1"/>
      <c r="EJ53" s="1"/>
      <c r="EK53" s="1"/>
      <c r="EL53" s="1"/>
      <c r="EM53" s="1"/>
      <c r="EO53" s="14" t="s">
        <v>243</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244</v>
      </c>
      <c r="B54" s="7"/>
      <c r="C54" s="1"/>
      <c r="D54" s="1"/>
      <c r="E54" s="1"/>
      <c r="F54" s="1"/>
      <c r="G54" s="1"/>
      <c r="H54" s="1"/>
      <c r="I54" s="1"/>
      <c r="J54" s="1"/>
      <c r="K54" s="1"/>
      <c r="L54" s="1"/>
      <c r="M54" s="1"/>
      <c r="N54" s="1"/>
      <c r="O54" s="1"/>
      <c r="P54" s="1"/>
      <c r="Q54" s="1"/>
      <c r="R54" s="1"/>
      <c r="S54" s="1"/>
      <c r="T54" s="1"/>
      <c r="U54" s="1"/>
      <c r="V54" s="1"/>
      <c r="W54" s="1"/>
      <c r="Y54" s="7" t="s">
        <v>244</v>
      </c>
      <c r="Z54" s="7"/>
      <c r="AA54" s="1"/>
      <c r="AB54" s="1"/>
      <c r="AC54" s="1"/>
      <c r="AD54" s="1"/>
      <c r="AE54" s="1"/>
      <c r="AF54" s="1"/>
      <c r="AG54" s="1"/>
      <c r="AH54" s="1"/>
      <c r="AI54" s="1"/>
      <c r="AJ54" s="1"/>
      <c r="AK54" s="1"/>
      <c r="AL54" s="1"/>
      <c r="AM54" s="1"/>
      <c r="AN54" s="1"/>
      <c r="AO54" s="1"/>
      <c r="AP54" s="1"/>
      <c r="AQ54" s="1"/>
      <c r="AR54" s="1"/>
      <c r="AS54" s="1"/>
      <c r="AT54" s="1"/>
      <c r="AU54" s="1"/>
      <c r="AW54" s="7" t="s">
        <v>244</v>
      </c>
      <c r="AX54" s="7"/>
      <c r="AY54" s="1"/>
      <c r="AZ54" s="1"/>
      <c r="BA54" s="1"/>
      <c r="BB54" s="1"/>
      <c r="BC54" s="1"/>
      <c r="BD54" s="1"/>
      <c r="BE54" s="1"/>
      <c r="BF54" s="1"/>
      <c r="BG54" s="1"/>
      <c r="BH54" s="1"/>
      <c r="BI54" s="1"/>
      <c r="BJ54" s="1"/>
      <c r="BK54" s="1"/>
      <c r="BL54" s="1"/>
      <c r="BM54" s="1"/>
      <c r="BN54" s="1"/>
      <c r="BO54" s="1"/>
      <c r="BP54" s="1"/>
      <c r="BQ54" s="1"/>
      <c r="BR54" s="1"/>
      <c r="BS54" s="1"/>
      <c r="BU54" s="7" t="s">
        <v>244</v>
      </c>
      <c r="BV54" s="7"/>
      <c r="BW54" s="1"/>
      <c r="BX54" s="1"/>
      <c r="BY54" s="1"/>
      <c r="BZ54" s="1"/>
      <c r="CA54" s="1"/>
      <c r="CB54" s="1"/>
      <c r="CC54" s="1"/>
      <c r="CD54" s="1"/>
      <c r="CE54" s="1"/>
      <c r="CF54" s="1"/>
      <c r="CG54" s="1"/>
      <c r="CH54" s="1"/>
      <c r="CI54" s="1"/>
      <c r="CJ54" s="1"/>
      <c r="CK54" s="1"/>
      <c r="CL54" s="1"/>
      <c r="CM54" s="1"/>
      <c r="CN54" s="1"/>
      <c r="CO54" s="1"/>
      <c r="CP54" s="1"/>
      <c r="CQ54" s="1"/>
      <c r="CS54" s="7" t="s">
        <v>244</v>
      </c>
      <c r="CT54" s="7"/>
      <c r="CU54" s="1"/>
      <c r="CV54" s="1"/>
      <c r="CW54" s="1"/>
      <c r="CX54" s="1"/>
      <c r="CY54" s="1"/>
      <c r="CZ54" s="1"/>
      <c r="DA54" s="1"/>
      <c r="DB54" s="1"/>
      <c r="DC54" s="1"/>
      <c r="DD54" s="1"/>
      <c r="DE54" s="1"/>
      <c r="DF54" s="1"/>
      <c r="DG54" s="1"/>
      <c r="DH54" s="1"/>
      <c r="DI54" s="1"/>
      <c r="DJ54" s="1"/>
      <c r="DK54" s="1"/>
      <c r="DL54" s="1"/>
      <c r="DM54" s="1"/>
      <c r="DN54" s="1"/>
      <c r="DO54" s="1"/>
      <c r="DQ54" s="7" t="s">
        <v>244</v>
      </c>
      <c r="DR54" s="7"/>
      <c r="DS54" s="1"/>
      <c r="DT54" s="1"/>
      <c r="DU54" s="1"/>
      <c r="DV54" s="1"/>
      <c r="DW54" s="1"/>
      <c r="DX54" s="1"/>
      <c r="DY54" s="1"/>
      <c r="DZ54" s="1"/>
      <c r="EA54" s="1"/>
      <c r="EB54" s="1"/>
      <c r="EC54" s="1"/>
      <c r="ED54" s="1"/>
      <c r="EE54" s="1"/>
      <c r="EF54" s="1"/>
      <c r="EG54" s="1"/>
      <c r="EH54" s="1"/>
      <c r="EI54" s="1"/>
      <c r="EJ54" s="1"/>
      <c r="EK54" s="1"/>
      <c r="EL54" s="1"/>
      <c r="EM54" s="1"/>
      <c r="EO54" s="7" t="s">
        <v>244</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24"/>
  <sheetViews>
    <sheetView tabSelected="1" zoomScale="70" zoomScaleNormal="70" workbookViewId="0">
      <selection activeCell="J32" sqref="J32"/>
    </sheetView>
  </sheetViews>
  <sheetFormatPr defaultColWidth="9" defaultRowHeight="12.5"/>
  <cols>
    <col min="5" max="5" width="13.7272727272727" customWidth="1"/>
    <col min="10" max="10" width="10.5454545454545" customWidth="1"/>
    <col min="14" max="14" width="76.1818181818182" customWidth="1"/>
  </cols>
  <sheetData>
    <row r="1" ht="14.5" spans="3:14">
      <c r="C1" s="176" t="s">
        <v>45</v>
      </c>
      <c r="D1" s="176"/>
      <c r="E1" s="176"/>
      <c r="F1" s="177"/>
      <c r="G1" s="177"/>
      <c r="H1" s="177"/>
      <c r="I1" s="177"/>
      <c r="J1" s="177"/>
      <c r="N1" s="21"/>
    </row>
    <row r="2" ht="14.5" spans="3:10">
      <c r="C2" s="178" t="s">
        <v>46</v>
      </c>
      <c r="D2" s="178" t="s">
        <v>47</v>
      </c>
      <c r="E2" s="178" t="s">
        <v>48</v>
      </c>
      <c r="F2" s="178" t="s">
        <v>49</v>
      </c>
      <c r="G2" s="178" t="s">
        <v>50</v>
      </c>
      <c r="H2" s="178" t="s">
        <v>51</v>
      </c>
      <c r="I2" s="178" t="s">
        <v>52</v>
      </c>
      <c r="J2" s="178" t="s">
        <v>53</v>
      </c>
    </row>
    <row r="3" ht="14.5" spans="2:19">
      <c r="B3" s="177"/>
      <c r="C3" s="20" t="s">
        <v>54</v>
      </c>
      <c r="D3" s="20"/>
      <c r="E3" s="20" t="s">
        <v>55</v>
      </c>
      <c r="F3" s="20"/>
      <c r="G3" s="179" t="s">
        <v>12</v>
      </c>
      <c r="H3" s="180" t="s">
        <v>56</v>
      </c>
      <c r="I3" s="179"/>
      <c r="J3" s="177"/>
      <c r="N3" s="177"/>
      <c r="O3" s="177"/>
      <c r="P3" s="177"/>
      <c r="Q3" s="177"/>
      <c r="R3" s="177"/>
      <c r="S3" s="177"/>
    </row>
    <row r="4" ht="14.5" spans="2:19">
      <c r="B4" s="121"/>
      <c r="C4" s="20" t="s">
        <v>54</v>
      </c>
      <c r="D4" s="20"/>
      <c r="E4" s="107" t="s">
        <v>57</v>
      </c>
      <c r="F4" s="107"/>
      <c r="G4" s="181" t="s">
        <v>12</v>
      </c>
      <c r="H4" s="181" t="s">
        <v>58</v>
      </c>
      <c r="I4" s="179" t="s">
        <v>14</v>
      </c>
      <c r="J4" s="177"/>
      <c r="N4" s="177"/>
      <c r="O4" s="177"/>
      <c r="P4" s="177"/>
      <c r="Q4" s="177"/>
      <c r="R4" s="177"/>
      <c r="S4" s="177"/>
    </row>
    <row r="5" ht="14.5" spans="2:15">
      <c r="B5" s="177"/>
      <c r="C5" s="20" t="s">
        <v>54</v>
      </c>
      <c r="D5" s="20"/>
      <c r="E5" s="20" t="s">
        <v>59</v>
      </c>
      <c r="F5" s="20"/>
      <c r="G5" s="179" t="s">
        <v>12</v>
      </c>
      <c r="H5" s="180" t="s">
        <v>56</v>
      </c>
      <c r="I5" s="189" t="s">
        <v>17</v>
      </c>
      <c r="O5" s="177"/>
    </row>
    <row r="6" ht="17.25" customHeight="1" spans="2:19">
      <c r="B6" s="177"/>
      <c r="C6" s="20" t="s">
        <v>54</v>
      </c>
      <c r="D6" s="20"/>
      <c r="E6" s="20" t="s">
        <v>60</v>
      </c>
      <c r="F6" s="20"/>
      <c r="G6" s="179" t="s">
        <v>12</v>
      </c>
      <c r="H6" s="180" t="s">
        <v>56</v>
      </c>
      <c r="I6" s="179"/>
      <c r="J6" s="177"/>
      <c r="N6" s="177"/>
      <c r="O6" s="177"/>
      <c r="P6" s="177"/>
      <c r="Q6" s="177"/>
      <c r="R6" s="177"/>
      <c r="S6" s="177"/>
    </row>
    <row r="7" ht="18" customHeight="1" spans="2:15">
      <c r="B7" s="177"/>
      <c r="C7" s="20" t="s">
        <v>54</v>
      </c>
      <c r="D7" s="20"/>
      <c r="E7" s="20" t="s">
        <v>61</v>
      </c>
      <c r="F7" s="20"/>
      <c r="G7" s="179" t="s">
        <v>12</v>
      </c>
      <c r="H7" s="180" t="s">
        <v>56</v>
      </c>
      <c r="I7" s="20"/>
      <c r="O7" s="177"/>
    </row>
    <row r="8" ht="14.5" spans="2:15">
      <c r="B8" s="177"/>
      <c r="C8" s="20" t="s">
        <v>54</v>
      </c>
      <c r="D8" s="20"/>
      <c r="E8" s="20" t="s">
        <v>62</v>
      </c>
      <c r="F8" s="20"/>
      <c r="G8" s="179" t="s">
        <v>12</v>
      </c>
      <c r="H8" s="180" t="s">
        <v>56</v>
      </c>
      <c r="I8" s="20"/>
      <c r="O8" s="177"/>
    </row>
    <row r="9" ht="14.5" spans="2:15">
      <c r="B9" s="177"/>
      <c r="C9" s="20" t="s">
        <v>54</v>
      </c>
      <c r="D9" s="20"/>
      <c r="E9" s="20" t="s">
        <v>63</v>
      </c>
      <c r="F9" s="20"/>
      <c r="G9" s="179" t="s">
        <v>12</v>
      </c>
      <c r="H9" s="180" t="s">
        <v>56</v>
      </c>
      <c r="I9" s="20"/>
      <c r="N9" s="177"/>
      <c r="O9" s="177"/>
    </row>
    <row r="10" ht="14.5" spans="2:15">
      <c r="B10" s="177"/>
      <c r="C10" s="20" t="s">
        <v>54</v>
      </c>
      <c r="D10" s="20"/>
      <c r="E10" s="20" t="s">
        <v>64</v>
      </c>
      <c r="F10" s="20"/>
      <c r="G10" s="179" t="s">
        <v>12</v>
      </c>
      <c r="H10" s="180" t="s">
        <v>56</v>
      </c>
      <c r="I10" s="20"/>
      <c r="O10" s="177"/>
    </row>
    <row r="11" ht="14.5" spans="2:15">
      <c r="B11" s="177"/>
      <c r="C11" s="20" t="s">
        <v>54</v>
      </c>
      <c r="D11" s="20"/>
      <c r="E11" s="20" t="s">
        <v>65</v>
      </c>
      <c r="F11" s="20"/>
      <c r="G11" s="179" t="s">
        <v>12</v>
      </c>
      <c r="H11" s="180" t="s">
        <v>56</v>
      </c>
      <c r="I11" s="20"/>
      <c r="O11" s="177"/>
    </row>
    <row r="12" ht="14.5" spans="3:9">
      <c r="C12" s="20" t="s">
        <v>66</v>
      </c>
      <c r="D12" s="20"/>
      <c r="E12" s="179" t="s">
        <v>67</v>
      </c>
      <c r="F12" s="20"/>
      <c r="G12" s="180" t="s">
        <v>12</v>
      </c>
      <c r="H12" s="180" t="s">
        <v>56</v>
      </c>
      <c r="I12" s="20"/>
    </row>
    <row r="13" ht="14.5" spans="3:9">
      <c r="C13" s="20" t="s">
        <v>66</v>
      </c>
      <c r="D13" s="20"/>
      <c r="E13" s="180" t="s">
        <v>68</v>
      </c>
      <c r="F13" s="20"/>
      <c r="G13" s="180" t="s">
        <v>12</v>
      </c>
      <c r="H13" s="180" t="s">
        <v>56</v>
      </c>
      <c r="I13" s="20"/>
    </row>
    <row r="14" ht="14.5" spans="2:9">
      <c r="B14" s="121"/>
      <c r="C14" s="20" t="s">
        <v>66</v>
      </c>
      <c r="D14" s="180"/>
      <c r="E14" s="180" t="s">
        <v>69</v>
      </c>
      <c r="F14" s="20"/>
      <c r="G14" s="180" t="s">
        <v>12</v>
      </c>
      <c r="H14" s="180" t="s">
        <v>56</v>
      </c>
      <c r="I14" s="20"/>
    </row>
    <row r="15" ht="14.5" spans="2:19">
      <c r="B15" s="121"/>
      <c r="C15" t="s">
        <v>36</v>
      </c>
      <c r="M15" s="20" t="s">
        <v>66</v>
      </c>
      <c r="N15" s="182"/>
      <c r="O15" s="180" t="s">
        <v>70</v>
      </c>
      <c r="P15" s="20"/>
      <c r="Q15" s="180" t="s">
        <v>12</v>
      </c>
      <c r="R15" s="180" t="s">
        <v>56</v>
      </c>
      <c r="S15" s="20"/>
    </row>
    <row r="16" ht="14.5" spans="2:18">
      <c r="B16" s="121"/>
      <c r="C16" s="20" t="s">
        <v>66</v>
      </c>
      <c r="D16" s="182"/>
      <c r="E16" s="180" t="s">
        <v>71</v>
      </c>
      <c r="F16" s="20"/>
      <c r="G16" s="180" t="s">
        <v>12</v>
      </c>
      <c r="H16" s="180" t="s">
        <v>56</v>
      </c>
      <c r="I16" s="20"/>
      <c r="M16" s="20" t="s">
        <v>66</v>
      </c>
      <c r="N16" s="182"/>
      <c r="O16" s="180" t="s">
        <v>72</v>
      </c>
      <c r="P16" s="20"/>
      <c r="Q16" s="180" t="s">
        <v>12</v>
      </c>
      <c r="R16" s="180" t="s">
        <v>56</v>
      </c>
    </row>
    <row r="17" ht="14.5" spans="2:9">
      <c r="B17" s="121"/>
      <c r="C17" s="20" t="s">
        <v>66</v>
      </c>
      <c r="D17" s="182"/>
      <c r="E17" s="180" t="s">
        <v>73</v>
      </c>
      <c r="F17" s="20"/>
      <c r="G17" s="180" t="s">
        <v>12</v>
      </c>
      <c r="H17" s="180" t="s">
        <v>56</v>
      </c>
      <c r="I17" s="20"/>
    </row>
    <row r="18" ht="14.5" spans="2:9">
      <c r="B18" s="121"/>
      <c r="C18" s="20" t="s">
        <v>66</v>
      </c>
      <c r="D18" s="182"/>
      <c r="E18" s="180" t="s">
        <v>74</v>
      </c>
      <c r="F18" s="20"/>
      <c r="G18" s="180" t="s">
        <v>12</v>
      </c>
      <c r="H18" s="180" t="s">
        <v>56</v>
      </c>
      <c r="I18" s="20"/>
    </row>
    <row r="19" ht="14.5" spans="2:9">
      <c r="B19" s="183"/>
      <c r="C19" s="20" t="s">
        <v>66</v>
      </c>
      <c r="D19" s="182"/>
      <c r="E19" s="180" t="s">
        <v>75</v>
      </c>
      <c r="F19" s="20"/>
      <c r="G19" s="180" t="s">
        <v>12</v>
      </c>
      <c r="H19" s="180" t="s">
        <v>56</v>
      </c>
      <c r="I19" s="20"/>
    </row>
    <row r="20" ht="14.5" spans="2:9">
      <c r="B20" s="121"/>
      <c r="C20" s="20" t="s">
        <v>66</v>
      </c>
      <c r="D20" s="182"/>
      <c r="E20" s="180" t="s">
        <v>76</v>
      </c>
      <c r="F20" s="20"/>
      <c r="G20" s="180" t="s">
        <v>12</v>
      </c>
      <c r="H20" s="180" t="s">
        <v>56</v>
      </c>
      <c r="I20" s="20"/>
    </row>
    <row r="21" ht="14.5" spans="2:9">
      <c r="B21" s="121"/>
      <c r="C21" t="s">
        <v>36</v>
      </c>
      <c r="I21" s="20"/>
    </row>
    <row r="22" ht="14.5" spans="2:9">
      <c r="B22" s="121"/>
      <c r="C22" s="20" t="s">
        <v>54</v>
      </c>
      <c r="D22" s="182"/>
      <c r="E22" s="20" t="s">
        <v>77</v>
      </c>
      <c r="F22" s="184"/>
      <c r="G22" s="184" t="s">
        <v>12</v>
      </c>
      <c r="H22" s="184" t="s">
        <v>56</v>
      </c>
      <c r="I22" s="189" t="s">
        <v>14</v>
      </c>
    </row>
    <row r="23" ht="14.5" spans="2:9">
      <c r="B23" s="121"/>
      <c r="C23" s="20" t="s">
        <v>54</v>
      </c>
      <c r="D23" s="185"/>
      <c r="E23" t="s">
        <v>78</v>
      </c>
      <c r="G23" s="184" t="s">
        <v>12</v>
      </c>
      <c r="H23" s="184" t="s">
        <v>56</v>
      </c>
      <c r="I23" s="179"/>
    </row>
    <row r="24" ht="14.5" spans="2:9">
      <c r="B24" s="121"/>
      <c r="C24" s="186"/>
      <c r="D24" s="185"/>
      <c r="I24" s="21"/>
    </row>
    <row r="25" ht="14.5" spans="2:9">
      <c r="B25" s="121"/>
      <c r="C25" s="186"/>
      <c r="D25" s="185"/>
      <c r="I25" s="21"/>
    </row>
    <row r="26" ht="14.5" spans="2:2">
      <c r="B26" s="121"/>
    </row>
    <row r="27" ht="14.5" spans="2:2">
      <c r="B27" s="121"/>
    </row>
    <row r="28" ht="14.5" spans="2:4">
      <c r="B28" s="121"/>
      <c r="C28" s="186"/>
      <c r="D28" s="185"/>
    </row>
    <row r="29" ht="14.5" spans="2:4">
      <c r="B29" s="121"/>
      <c r="C29" s="186"/>
      <c r="D29" s="185"/>
    </row>
    <row r="30" ht="14.5" spans="2:4">
      <c r="B30" s="121"/>
      <c r="C30" s="186"/>
      <c r="D30" s="185"/>
    </row>
    <row r="31" ht="14.5" spans="2:4">
      <c r="B31" s="121"/>
      <c r="C31" s="186"/>
      <c r="D31" s="185"/>
    </row>
    <row r="32" ht="14.5" spans="2:4">
      <c r="B32" s="121"/>
      <c r="C32" s="186"/>
      <c r="D32" s="185"/>
    </row>
    <row r="33" ht="14.5" spans="2:4">
      <c r="B33" s="121"/>
      <c r="C33" s="186"/>
      <c r="D33" s="185"/>
    </row>
    <row r="34" ht="14.5" spans="2:4">
      <c r="B34" s="121"/>
      <c r="C34" s="186"/>
      <c r="D34" s="185"/>
    </row>
    <row r="35" ht="14.5" spans="2:4">
      <c r="B35" s="121"/>
      <c r="C35" s="186"/>
      <c r="D35" s="185"/>
    </row>
    <row r="36" ht="14.5" spans="2:4">
      <c r="B36" s="121"/>
      <c r="C36" s="186"/>
      <c r="D36" s="185"/>
    </row>
    <row r="37" ht="14.5" spans="2:4">
      <c r="B37" s="121"/>
      <c r="C37" s="186"/>
      <c r="D37" s="185"/>
    </row>
    <row r="38" ht="14.5" spans="2:4">
      <c r="B38" s="121"/>
      <c r="C38" s="186"/>
      <c r="D38" s="185"/>
    </row>
    <row r="39" ht="14.5" spans="2:4">
      <c r="B39" s="121"/>
      <c r="C39" s="186"/>
      <c r="D39" s="185"/>
    </row>
    <row r="40" ht="14.5" spans="2:4">
      <c r="B40" s="121"/>
      <c r="C40" s="186"/>
      <c r="D40" s="185"/>
    </row>
    <row r="41" ht="14.5" spans="2:4">
      <c r="B41" s="121"/>
      <c r="C41" s="186"/>
      <c r="D41" s="185"/>
    </row>
    <row r="42" ht="14.5" spans="2:4">
      <c r="B42" s="121"/>
      <c r="C42" s="186"/>
      <c r="D42" s="185"/>
    </row>
    <row r="43" ht="14.5" spans="2:4">
      <c r="B43" s="121"/>
      <c r="C43" s="186"/>
      <c r="D43" s="185"/>
    </row>
    <row r="44" ht="14.5" spans="2:4">
      <c r="B44" s="121"/>
      <c r="C44" s="186"/>
      <c r="D44" s="185"/>
    </row>
    <row r="45" ht="14.5" spans="2:4">
      <c r="B45" s="121"/>
      <c r="C45" s="187"/>
      <c r="D45" s="185"/>
    </row>
    <row r="46" ht="14.5" spans="2:4">
      <c r="B46" s="121"/>
      <c r="C46" s="188"/>
      <c r="D46" s="185"/>
    </row>
    <row r="47" ht="14.5" spans="2:4">
      <c r="B47" s="121"/>
      <c r="C47" s="185"/>
      <c r="D47" s="185"/>
    </row>
    <row r="48" ht="14.5" spans="2:4">
      <c r="B48" s="121"/>
      <c r="C48" s="185"/>
      <c r="D48" s="185"/>
    </row>
    <row r="49" ht="14.5" spans="2:4">
      <c r="B49" s="121"/>
      <c r="C49" s="185"/>
      <c r="D49" s="185"/>
    </row>
    <row r="50" ht="14.5" spans="2:4">
      <c r="B50" s="121"/>
      <c r="C50" s="185"/>
      <c r="D50" s="185"/>
    </row>
    <row r="51" ht="14.5" spans="2:4">
      <c r="B51" s="121"/>
      <c r="C51" s="185"/>
      <c r="D51" s="185"/>
    </row>
    <row r="52" ht="14.5" spans="2:4">
      <c r="B52" s="121"/>
      <c r="C52" s="185"/>
      <c r="D52" s="185"/>
    </row>
    <row r="53" ht="14.5" spans="2:4">
      <c r="B53" s="121"/>
      <c r="C53" s="185"/>
      <c r="D53" s="185"/>
    </row>
    <row r="54" ht="14.5" spans="2:4">
      <c r="B54" s="121"/>
      <c r="C54" s="185"/>
      <c r="D54" s="185"/>
    </row>
    <row r="55" ht="14.5" spans="2:4">
      <c r="B55" s="121"/>
      <c r="C55" s="185"/>
      <c r="D55" s="185"/>
    </row>
    <row r="56" ht="14.5" spans="2:4">
      <c r="B56" s="121"/>
      <c r="C56" s="185"/>
      <c r="D56" s="185"/>
    </row>
    <row r="57" ht="14.5" spans="2:4">
      <c r="B57" s="121"/>
      <c r="C57" s="185"/>
      <c r="D57" s="185"/>
    </row>
    <row r="58" ht="14.5" spans="2:4">
      <c r="B58" s="121"/>
      <c r="C58" s="185"/>
      <c r="D58" s="185"/>
    </row>
    <row r="59" ht="14.5" spans="2:4">
      <c r="B59" s="121"/>
      <c r="C59" s="185"/>
      <c r="D59" s="185"/>
    </row>
    <row r="60" ht="14.5" spans="2:4">
      <c r="B60" s="121"/>
      <c r="C60" s="185"/>
      <c r="D60" s="185"/>
    </row>
    <row r="61" ht="14.5" spans="2:4">
      <c r="B61" s="121"/>
      <c r="C61" s="185"/>
      <c r="D61" s="185"/>
    </row>
    <row r="62" ht="14.5" spans="2:4">
      <c r="B62" s="121"/>
      <c r="C62" s="185"/>
      <c r="D62" s="185"/>
    </row>
    <row r="63" ht="14.5" spans="2:4">
      <c r="B63" s="121"/>
      <c r="C63" s="185"/>
      <c r="D63" s="185"/>
    </row>
    <row r="64" ht="14.5" spans="2:4">
      <c r="B64" s="121"/>
      <c r="C64" s="185"/>
      <c r="D64" s="185"/>
    </row>
    <row r="65" ht="14.5" spans="2:4">
      <c r="B65" s="121"/>
      <c r="C65" s="185"/>
      <c r="D65" s="185"/>
    </row>
    <row r="66" ht="14.5" spans="2:4">
      <c r="B66" s="121"/>
      <c r="C66" s="185"/>
      <c r="D66" s="185"/>
    </row>
    <row r="67" ht="14.5" spans="2:4">
      <c r="B67" s="121"/>
      <c r="C67" s="185"/>
      <c r="D67" s="185"/>
    </row>
    <row r="68" ht="14.5" spans="2:4">
      <c r="B68" s="121"/>
      <c r="C68" s="185"/>
      <c r="D68" s="185"/>
    </row>
    <row r="69" ht="14.5" spans="2:4">
      <c r="B69" s="121"/>
      <c r="C69" s="185"/>
      <c r="D69" s="185"/>
    </row>
    <row r="70" ht="14.5" spans="2:4">
      <c r="B70" s="121"/>
      <c r="C70" s="185"/>
      <c r="D70" s="185"/>
    </row>
    <row r="71" ht="14.5" spans="2:4">
      <c r="B71" s="121"/>
      <c r="C71" s="185"/>
      <c r="D71" s="185"/>
    </row>
    <row r="72" ht="14.5" spans="2:4">
      <c r="B72" s="121"/>
      <c r="C72" s="185"/>
      <c r="D72" s="185"/>
    </row>
    <row r="73" ht="14.5" spans="2:4">
      <c r="B73" s="121"/>
      <c r="C73" s="185"/>
      <c r="D73" s="185"/>
    </row>
    <row r="74" ht="14.5" spans="2:4">
      <c r="B74" s="121"/>
      <c r="C74" s="185"/>
      <c r="D74" s="185"/>
    </row>
    <row r="75" ht="14.5" spans="2:4">
      <c r="B75" s="121"/>
      <c r="C75" s="185"/>
      <c r="D75" s="185"/>
    </row>
    <row r="76" ht="14.5" spans="2:4">
      <c r="B76" s="121"/>
      <c r="C76" s="185"/>
      <c r="D76" s="185"/>
    </row>
    <row r="77" ht="14.5" spans="2:4">
      <c r="B77" s="121"/>
      <c r="C77" s="185"/>
      <c r="D77" s="185"/>
    </row>
    <row r="78" ht="14.5" spans="2:4">
      <c r="B78" s="121"/>
      <c r="C78" s="185"/>
      <c r="D78" s="185"/>
    </row>
    <row r="79" ht="14.5" spans="2:4">
      <c r="B79" s="121"/>
      <c r="C79" s="185"/>
      <c r="D79" s="185"/>
    </row>
    <row r="80" ht="14.5" spans="2:4">
      <c r="B80" s="121"/>
      <c r="C80" s="185"/>
      <c r="D80" s="185"/>
    </row>
    <row r="81" ht="14.5" spans="2:4">
      <c r="B81" s="121"/>
      <c r="C81" s="190"/>
      <c r="D81" s="185"/>
    </row>
    <row r="82" ht="14.5" spans="2:4">
      <c r="B82" s="121"/>
      <c r="C82" s="188"/>
      <c r="D82" s="185"/>
    </row>
    <row r="83" ht="14.5" spans="2:4">
      <c r="B83" s="121"/>
      <c r="C83" s="185"/>
      <c r="D83" s="185"/>
    </row>
    <row r="84" ht="14.5" spans="2:4">
      <c r="B84" s="121"/>
      <c r="C84" s="185"/>
      <c r="D84" s="185"/>
    </row>
    <row r="85" ht="14.5" spans="2:4">
      <c r="B85" s="121"/>
      <c r="C85" s="185"/>
      <c r="D85" s="185"/>
    </row>
    <row r="86" ht="14.5" spans="2:4">
      <c r="B86" s="121"/>
      <c r="C86" s="185"/>
      <c r="D86" s="185"/>
    </row>
    <row r="87" ht="14.5" spans="2:4">
      <c r="B87" s="121"/>
      <c r="C87" s="185"/>
      <c r="D87" s="185"/>
    </row>
    <row r="88" ht="14.5" spans="2:4">
      <c r="B88" s="121"/>
      <c r="C88" s="185"/>
      <c r="D88" s="185"/>
    </row>
    <row r="89" ht="14.5" spans="2:4">
      <c r="B89" s="121"/>
      <c r="C89" s="185"/>
      <c r="D89" s="185"/>
    </row>
    <row r="90" ht="14.5" spans="2:4">
      <c r="B90" s="121"/>
      <c r="C90" s="185"/>
      <c r="D90" s="185"/>
    </row>
    <row r="91" ht="14.5" spans="2:4">
      <c r="B91" s="121"/>
      <c r="C91" s="185"/>
      <c r="D91" s="185"/>
    </row>
    <row r="92" ht="14.5" spans="2:4">
      <c r="B92" s="121"/>
      <c r="C92" s="185"/>
      <c r="D92" s="185"/>
    </row>
    <row r="93" ht="14.5" spans="2:4">
      <c r="B93" s="121"/>
      <c r="C93" s="185"/>
      <c r="D93" s="185"/>
    </row>
    <row r="94" ht="14.5" spans="2:4">
      <c r="B94" s="121"/>
      <c r="C94" s="185"/>
      <c r="D94" s="185"/>
    </row>
    <row r="95" ht="14.5" spans="2:4">
      <c r="B95" s="121"/>
      <c r="C95" s="185"/>
      <c r="D95" s="185"/>
    </row>
    <row r="96" ht="14.5" spans="2:4">
      <c r="B96" s="121"/>
      <c r="C96" s="185"/>
      <c r="D96" s="185"/>
    </row>
    <row r="97" ht="14.5" spans="2:4">
      <c r="B97" s="121"/>
      <c r="C97" s="185"/>
      <c r="D97" s="185"/>
    </row>
    <row r="98" ht="14.5" spans="2:4">
      <c r="B98" s="121"/>
      <c r="C98" s="185"/>
      <c r="D98" s="185"/>
    </row>
    <row r="99" ht="14.5" spans="2:4">
      <c r="B99" s="121"/>
      <c r="C99" s="185"/>
      <c r="D99" s="185"/>
    </row>
    <row r="100" ht="14.5" spans="2:4">
      <c r="B100" s="121"/>
      <c r="C100" s="185"/>
      <c r="D100" s="185"/>
    </row>
    <row r="101" ht="14.5" spans="2:4">
      <c r="B101" s="121"/>
      <c r="C101" s="185"/>
      <c r="D101" s="185"/>
    </row>
    <row r="102" ht="14.5" spans="2:4">
      <c r="B102" s="121"/>
      <c r="C102" s="185"/>
      <c r="D102" s="185"/>
    </row>
    <row r="103" ht="14.5" spans="2:4">
      <c r="B103" s="121"/>
      <c r="C103" s="185"/>
      <c r="D103" s="185"/>
    </row>
    <row r="104" ht="14.5" spans="2:4">
      <c r="B104" s="121"/>
      <c r="C104" s="185"/>
      <c r="D104" s="185"/>
    </row>
    <row r="105" ht="14.5" spans="2:4">
      <c r="B105" s="121"/>
      <c r="C105" s="185"/>
      <c r="D105" s="185"/>
    </row>
    <row r="106" ht="14.5" spans="2:4">
      <c r="B106" s="121"/>
      <c r="C106" s="185"/>
      <c r="D106" s="185"/>
    </row>
    <row r="107" ht="14.5" spans="2:4">
      <c r="B107" s="121"/>
      <c r="C107" s="185"/>
      <c r="D107" s="185"/>
    </row>
    <row r="108" ht="14.5" spans="2:4">
      <c r="B108" s="121"/>
      <c r="C108" s="185"/>
      <c r="D108" s="185"/>
    </row>
    <row r="109" ht="14.5" spans="2:4">
      <c r="B109" s="121"/>
      <c r="C109" s="185"/>
      <c r="D109" s="185"/>
    </row>
    <row r="110" ht="14.5" spans="2:4">
      <c r="B110" s="121"/>
      <c r="C110" s="185"/>
      <c r="D110" s="185"/>
    </row>
    <row r="111" ht="14.5" spans="2:4">
      <c r="B111" s="121"/>
      <c r="C111" s="185"/>
      <c r="D111" s="185"/>
    </row>
    <row r="112" ht="14.5" spans="2:4">
      <c r="B112" s="121"/>
      <c r="C112" s="185"/>
      <c r="D112" s="185"/>
    </row>
    <row r="113" ht="14.5" spans="2:4">
      <c r="B113" s="121"/>
      <c r="C113" s="185"/>
      <c r="D113" s="185"/>
    </row>
    <row r="114" ht="14.5" spans="2:4">
      <c r="B114" s="121"/>
      <c r="C114" s="185"/>
      <c r="D114" s="185"/>
    </row>
    <row r="115" ht="14.5" spans="2:4">
      <c r="B115" s="121"/>
      <c r="C115" s="185"/>
      <c r="D115" s="185"/>
    </row>
    <row r="116" ht="14.5" spans="2:4">
      <c r="B116" s="121"/>
      <c r="C116" s="185"/>
      <c r="D116" s="185"/>
    </row>
    <row r="117" ht="14.5" spans="2:4">
      <c r="B117" s="121"/>
      <c r="C117" s="185"/>
      <c r="D117" s="185"/>
    </row>
    <row r="118" ht="14.5" spans="2:4">
      <c r="B118" s="121"/>
      <c r="C118" s="185"/>
      <c r="D118" s="185"/>
    </row>
    <row r="119" ht="14.5" spans="2:4">
      <c r="B119" s="121"/>
      <c r="C119" s="185"/>
      <c r="D119" s="185"/>
    </row>
    <row r="120" ht="14.5" spans="2:4">
      <c r="B120" s="121"/>
      <c r="C120" s="185"/>
      <c r="D120" s="185"/>
    </row>
    <row r="121" ht="14.5" spans="2:4">
      <c r="B121" s="121"/>
      <c r="C121" s="185"/>
      <c r="D121" s="185"/>
    </row>
    <row r="122" ht="14.5" spans="2:4">
      <c r="B122" s="121"/>
      <c r="C122" s="185"/>
      <c r="D122" s="185"/>
    </row>
    <row r="123" ht="14.5" spans="2:4">
      <c r="B123" s="121"/>
      <c r="C123" s="190"/>
      <c r="D123" s="185"/>
    </row>
    <row r="124" ht="14.5" spans="2:4">
      <c r="B124" s="121"/>
      <c r="C124" s="121"/>
      <c r="D124" s="121"/>
    </row>
  </sheetData>
  <mergeCells count="2">
    <mergeCell ref="C46:C81"/>
    <mergeCell ref="C82:C123"/>
  </mergeCells>
  <pageMargins left="0.75" right="0.75" top="1" bottom="1" header="0.5" footer="0.5"/>
  <pageSetup paperSize="1" orientation="portrait"/>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N70"/>
  <sheetViews>
    <sheetView workbookViewId="0">
      <selection activeCell="FN41" sqref="FN41"/>
    </sheetView>
  </sheetViews>
  <sheetFormatPr defaultColWidth="9" defaultRowHeight="12.5"/>
  <cols>
    <col min="4" max="22" width="9" hidden="1" customWidth="1"/>
    <col min="28" max="46" width="9" hidden="1" customWidth="1"/>
    <col min="52" max="70" width="9" hidden="1" customWidth="1"/>
    <col min="76" max="94" width="9" hidden="1" customWidth="1"/>
    <col min="98" max="98" width="44.8181818181818" customWidth="1"/>
    <col min="100" max="118" width="9" hidden="1" customWidth="1"/>
    <col min="124" max="142" width="9" hidden="1" customWidth="1"/>
    <col min="146" max="146" width="49.2727272727273"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216</v>
      </c>
      <c r="B5" s="2"/>
      <c r="C5" s="1"/>
      <c r="D5" s="1"/>
      <c r="E5" s="1"/>
      <c r="F5" s="1"/>
      <c r="G5" s="1"/>
      <c r="H5" s="1"/>
      <c r="I5" s="1"/>
      <c r="J5" s="3"/>
      <c r="K5" s="1"/>
      <c r="L5" s="3"/>
      <c r="M5" s="3"/>
      <c r="N5" s="3"/>
      <c r="O5" s="3"/>
      <c r="P5" s="1"/>
      <c r="Q5" s="3"/>
      <c r="R5" s="3"/>
      <c r="S5" s="3"/>
      <c r="T5" s="3"/>
      <c r="U5" s="3"/>
      <c r="V5" s="3"/>
      <c r="W5" s="3"/>
      <c r="Y5" s="2" t="s">
        <v>216</v>
      </c>
      <c r="Z5" s="2"/>
      <c r="AA5" s="1"/>
      <c r="AB5" s="1"/>
      <c r="AC5" s="1"/>
      <c r="AD5" s="1"/>
      <c r="AE5" s="1"/>
      <c r="AF5" s="1"/>
      <c r="AG5" s="1"/>
      <c r="AH5" s="3"/>
      <c r="AI5" s="1"/>
      <c r="AJ5" s="3"/>
      <c r="AK5" s="3"/>
      <c r="AL5" s="3"/>
      <c r="AM5" s="3"/>
      <c r="AN5" s="1"/>
      <c r="AO5" s="3"/>
      <c r="AP5" s="3"/>
      <c r="AQ5" s="3"/>
      <c r="AR5" s="3"/>
      <c r="AS5" s="3"/>
      <c r="AT5" s="3"/>
      <c r="AU5" s="3"/>
      <c r="AW5" s="2" t="s">
        <v>216</v>
      </c>
      <c r="AX5" s="2"/>
      <c r="AY5" s="1"/>
      <c r="AZ5" s="1"/>
      <c r="BA5" s="1"/>
      <c r="BB5" s="1"/>
      <c r="BC5" s="1"/>
      <c r="BD5" s="1"/>
      <c r="BE5" s="1"/>
      <c r="BF5" s="3"/>
      <c r="BG5" s="1"/>
      <c r="BH5" s="3"/>
      <c r="BI5" s="3"/>
      <c r="BJ5" s="3"/>
      <c r="BK5" s="3"/>
      <c r="BL5" s="1"/>
      <c r="BM5" s="3"/>
      <c r="BN5" s="3"/>
      <c r="BO5" s="3"/>
      <c r="BP5" s="3"/>
      <c r="BQ5" s="3"/>
      <c r="BR5" s="3"/>
      <c r="BS5" s="3"/>
      <c r="BU5" s="2" t="s">
        <v>216</v>
      </c>
      <c r="BV5" s="2"/>
      <c r="BW5" s="1"/>
      <c r="BX5" s="1"/>
      <c r="BY5" s="1"/>
      <c r="BZ5" s="1"/>
      <c r="CA5" s="1"/>
      <c r="CB5" s="1"/>
      <c r="CC5" s="1"/>
      <c r="CD5" s="3"/>
      <c r="CE5" s="1"/>
      <c r="CF5" s="3"/>
      <c r="CG5" s="3"/>
      <c r="CH5" s="3"/>
      <c r="CI5" s="3"/>
      <c r="CJ5" s="1"/>
      <c r="CK5" s="3"/>
      <c r="CL5" s="3"/>
      <c r="CM5" s="3"/>
      <c r="CN5" s="3"/>
      <c r="CO5" s="3"/>
      <c r="CP5" s="3"/>
      <c r="CQ5" s="3"/>
      <c r="CS5" s="2" t="s">
        <v>216</v>
      </c>
      <c r="CT5" s="2"/>
      <c r="CU5" s="1"/>
      <c r="CV5" s="1"/>
      <c r="CW5" s="1"/>
      <c r="CX5" s="1"/>
      <c r="CY5" s="1"/>
      <c r="CZ5" s="1"/>
      <c r="DA5" s="1"/>
      <c r="DB5" s="3"/>
      <c r="DC5" s="1"/>
      <c r="DD5" s="3"/>
      <c r="DE5" s="3"/>
      <c r="DF5" s="3"/>
      <c r="DG5" s="3"/>
      <c r="DH5" s="1"/>
      <c r="DI5" s="3"/>
      <c r="DJ5" s="3"/>
      <c r="DK5" s="3"/>
      <c r="DL5" s="3"/>
      <c r="DM5" s="3"/>
      <c r="DN5" s="3"/>
      <c r="DO5" s="3"/>
      <c r="DQ5" s="2" t="s">
        <v>216</v>
      </c>
      <c r="DR5" s="2"/>
      <c r="DS5" s="1"/>
      <c r="DT5" s="1"/>
      <c r="DU5" s="1"/>
      <c r="DV5" s="1"/>
      <c r="DW5" s="1"/>
      <c r="DX5" s="1"/>
      <c r="DY5" s="1"/>
      <c r="DZ5" s="3"/>
      <c r="EA5" s="1"/>
      <c r="EB5" s="1"/>
      <c r="EC5" s="1"/>
      <c r="ED5" s="1"/>
      <c r="EE5" s="1"/>
      <c r="EF5" s="1"/>
      <c r="EG5" s="1"/>
      <c r="EH5" s="1"/>
      <c r="EI5" s="1"/>
      <c r="EJ5" s="1"/>
      <c r="EK5" s="1"/>
      <c r="EL5" s="1"/>
      <c r="EM5" s="1"/>
      <c r="EO5" s="2" t="s">
        <v>216</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217</v>
      </c>
      <c r="B7" s="4"/>
      <c r="C7" s="1"/>
      <c r="D7" s="1"/>
      <c r="E7" s="1"/>
      <c r="F7" s="1"/>
      <c r="G7" s="1"/>
      <c r="H7" s="1"/>
      <c r="I7" s="1"/>
      <c r="J7" s="1"/>
      <c r="K7" s="1"/>
      <c r="L7" s="1"/>
      <c r="M7" s="1"/>
      <c r="N7" s="1"/>
      <c r="O7" s="1"/>
      <c r="P7" s="1"/>
      <c r="Q7" s="1"/>
      <c r="R7" s="1"/>
      <c r="S7" s="1"/>
      <c r="T7" s="1"/>
      <c r="U7" s="1"/>
      <c r="V7" s="1"/>
      <c r="W7" s="1"/>
      <c r="Y7" s="4" t="s">
        <v>218</v>
      </c>
      <c r="Z7" s="4"/>
      <c r="AA7" s="1"/>
      <c r="AB7" s="1"/>
      <c r="AC7" s="1"/>
      <c r="AD7" s="1"/>
      <c r="AE7" s="1"/>
      <c r="AF7" s="1"/>
      <c r="AG7" s="1"/>
      <c r="AH7" s="1"/>
      <c r="AI7" s="1"/>
      <c r="AJ7" s="1"/>
      <c r="AK7" s="1"/>
      <c r="AL7" s="1"/>
      <c r="AM7" s="1"/>
      <c r="AN7" s="1"/>
      <c r="AO7" s="1"/>
      <c r="AP7" s="1"/>
      <c r="AQ7" s="1"/>
      <c r="AR7" s="1"/>
      <c r="AS7" s="1"/>
      <c r="AT7" s="1"/>
      <c r="AU7" s="1"/>
      <c r="AW7" s="4" t="s">
        <v>219</v>
      </c>
      <c r="AX7" s="4"/>
      <c r="AY7" s="1"/>
      <c r="AZ7" s="1"/>
      <c r="BA7" s="1"/>
      <c r="BB7" s="1"/>
      <c r="BC7" s="1"/>
      <c r="BD7" s="1"/>
      <c r="BE7" s="1"/>
      <c r="BF7" s="1"/>
      <c r="BG7" s="1"/>
      <c r="BH7" s="1"/>
      <c r="BI7" s="1"/>
      <c r="BJ7" s="1"/>
      <c r="BK7" s="1"/>
      <c r="BL7" s="1"/>
      <c r="BM7" s="1"/>
      <c r="BN7" s="1"/>
      <c r="BO7" s="1"/>
      <c r="BP7" s="1"/>
      <c r="BQ7" s="1"/>
      <c r="BR7" s="1"/>
      <c r="BS7" s="1"/>
      <c r="BU7" s="4" t="s">
        <v>220</v>
      </c>
      <c r="BV7" s="4"/>
      <c r="BW7" s="1"/>
      <c r="BX7" s="1"/>
      <c r="BY7" s="1"/>
      <c r="BZ7" s="1"/>
      <c r="CA7" s="1"/>
      <c r="CB7" s="1"/>
      <c r="CC7" s="1"/>
      <c r="CD7" s="1"/>
      <c r="CE7" s="1"/>
      <c r="CF7" s="1"/>
      <c r="CG7" s="1"/>
      <c r="CH7" s="1"/>
      <c r="CI7" s="1"/>
      <c r="CJ7" s="1"/>
      <c r="CK7" s="1"/>
      <c r="CL7" s="1"/>
      <c r="CM7" s="1"/>
      <c r="CN7" s="1"/>
      <c r="CO7" s="1"/>
      <c r="CP7" s="1"/>
      <c r="CQ7" s="1"/>
      <c r="CS7" s="4" t="s">
        <v>221</v>
      </c>
      <c r="CT7" s="4"/>
      <c r="CU7" s="1"/>
      <c r="CV7" s="1"/>
      <c r="CW7" s="1"/>
      <c r="CX7" s="1"/>
      <c r="CY7" s="1"/>
      <c r="CZ7" s="1"/>
      <c r="DA7" s="1"/>
      <c r="DB7" s="1"/>
      <c r="DC7" s="1"/>
      <c r="DD7" s="1"/>
      <c r="DE7" s="1"/>
      <c r="DF7" s="1"/>
      <c r="DG7" s="1"/>
      <c r="DH7" s="1"/>
      <c r="DI7" s="1"/>
      <c r="DJ7" s="1"/>
      <c r="DK7" s="1"/>
      <c r="DL7" s="1"/>
      <c r="DM7" s="1"/>
      <c r="DN7" s="1"/>
      <c r="DO7" s="1"/>
      <c r="DQ7" s="4" t="s">
        <v>222</v>
      </c>
      <c r="DR7" s="4"/>
      <c r="DS7" s="1"/>
      <c r="DT7" s="1"/>
      <c r="DU7" s="1"/>
      <c r="DV7" s="1"/>
      <c r="DW7" s="1"/>
      <c r="DX7" s="1"/>
      <c r="DY7" s="1"/>
      <c r="DZ7" s="1"/>
      <c r="EA7" s="1"/>
      <c r="EB7" s="1"/>
      <c r="EC7" s="1"/>
      <c r="ED7" s="1"/>
      <c r="EE7" s="1"/>
      <c r="EF7" s="1"/>
      <c r="EG7" s="1"/>
      <c r="EH7" s="1"/>
      <c r="EI7" s="1"/>
      <c r="EJ7" s="1"/>
      <c r="EK7" s="1"/>
      <c r="EL7" s="1"/>
      <c r="EM7" s="1"/>
      <c r="EO7" s="4" t="s">
        <v>223</v>
      </c>
      <c r="EP7" s="4"/>
      <c r="EQ7" s="1"/>
      <c r="ER7" s="1"/>
      <c r="ES7" s="1"/>
      <c r="ET7" s="1"/>
      <c r="EU7" s="1"/>
      <c r="EV7" s="1"/>
      <c r="EW7" s="1"/>
      <c r="EX7" s="1"/>
      <c r="EY7" s="1"/>
      <c r="EZ7" s="1"/>
      <c r="FA7" s="1"/>
      <c r="FB7" s="1"/>
      <c r="FC7" s="1"/>
      <c r="FD7" s="1"/>
      <c r="FE7" s="1"/>
      <c r="FF7" s="1"/>
      <c r="FG7" s="1"/>
      <c r="FH7" s="1"/>
      <c r="FI7" s="1"/>
      <c r="FJ7" s="1"/>
      <c r="FK7" s="1"/>
    </row>
    <row r="8" ht="15.5" spans="1:167">
      <c r="A8" s="4" t="s">
        <v>293</v>
      </c>
      <c r="B8" s="4"/>
      <c r="C8" s="1"/>
      <c r="D8" s="1"/>
      <c r="E8" s="1"/>
      <c r="F8" s="1"/>
      <c r="G8" s="1"/>
      <c r="H8" s="1"/>
      <c r="I8" s="1"/>
      <c r="J8" s="1"/>
      <c r="K8" s="1"/>
      <c r="L8" s="1"/>
      <c r="M8" s="1"/>
      <c r="N8" s="1"/>
      <c r="O8" s="1"/>
      <c r="P8" s="1"/>
      <c r="Q8" s="1"/>
      <c r="R8" s="1"/>
      <c r="S8" s="1"/>
      <c r="T8" s="1"/>
      <c r="U8" s="1"/>
      <c r="V8" s="1"/>
      <c r="W8" s="1"/>
      <c r="Y8" s="4" t="s">
        <v>293</v>
      </c>
      <c r="Z8" s="4"/>
      <c r="AA8" s="1"/>
      <c r="AB8" s="1"/>
      <c r="AC8" s="1"/>
      <c r="AD8" s="1"/>
      <c r="AE8" s="1"/>
      <c r="AF8" s="1"/>
      <c r="AG8" s="1"/>
      <c r="AH8" s="1"/>
      <c r="AI8" s="1"/>
      <c r="AJ8" s="1"/>
      <c r="AK8" s="1"/>
      <c r="AL8" s="1"/>
      <c r="AM8" s="1"/>
      <c r="AN8" s="1"/>
      <c r="AO8" s="1"/>
      <c r="AP8" s="1"/>
      <c r="AQ8" s="1"/>
      <c r="AR8" s="1"/>
      <c r="AS8" s="1"/>
      <c r="AT8" s="1"/>
      <c r="AU8" s="1"/>
      <c r="AW8" s="4" t="s">
        <v>293</v>
      </c>
      <c r="AX8" s="4"/>
      <c r="AY8" s="1"/>
      <c r="AZ8" s="1"/>
      <c r="BA8" s="1"/>
      <c r="BB8" s="1"/>
      <c r="BC8" s="1"/>
      <c r="BD8" s="1"/>
      <c r="BE8" s="1"/>
      <c r="BF8" s="1"/>
      <c r="BG8" s="1"/>
      <c r="BH8" s="1"/>
      <c r="BI8" s="1"/>
      <c r="BJ8" s="1"/>
      <c r="BK8" s="1"/>
      <c r="BL8" s="1"/>
      <c r="BM8" s="1"/>
      <c r="BN8" s="1"/>
      <c r="BO8" s="1"/>
      <c r="BP8" s="1"/>
      <c r="BQ8" s="1"/>
      <c r="BR8" s="1"/>
      <c r="BS8" s="1"/>
      <c r="BU8" s="4" t="s">
        <v>293</v>
      </c>
      <c r="BV8" s="4"/>
      <c r="BW8" s="1"/>
      <c r="BX8" s="1"/>
      <c r="BY8" s="1"/>
      <c r="BZ8" s="1"/>
      <c r="CA8" s="1"/>
      <c r="CB8" s="1"/>
      <c r="CC8" s="1"/>
      <c r="CD8" s="1"/>
      <c r="CE8" s="1"/>
      <c r="CF8" s="1"/>
      <c r="CG8" s="1"/>
      <c r="CH8" s="1"/>
      <c r="CI8" s="1"/>
      <c r="CJ8" s="1"/>
      <c r="CK8" s="1"/>
      <c r="CL8" s="1"/>
      <c r="CM8" s="1"/>
      <c r="CN8" s="1"/>
      <c r="CO8" s="1"/>
      <c r="CP8" s="1"/>
      <c r="CQ8" s="1"/>
      <c r="CS8" s="4" t="s">
        <v>293</v>
      </c>
      <c r="CT8" s="4"/>
      <c r="CU8" s="1"/>
      <c r="CV8" s="1"/>
      <c r="CW8" s="1"/>
      <c r="CX8" s="1"/>
      <c r="CY8" s="1"/>
      <c r="CZ8" s="1"/>
      <c r="DA8" s="1"/>
      <c r="DB8" s="1"/>
      <c r="DC8" s="1"/>
      <c r="DD8" s="1"/>
      <c r="DE8" s="1"/>
      <c r="DF8" s="1"/>
      <c r="DG8" s="1"/>
      <c r="DH8" s="1"/>
      <c r="DI8" s="1"/>
      <c r="DJ8" s="1"/>
      <c r="DK8" s="1"/>
      <c r="DL8" s="1"/>
      <c r="DM8" s="1"/>
      <c r="DN8" s="1"/>
      <c r="DO8" s="1"/>
      <c r="DQ8" s="4" t="s">
        <v>293</v>
      </c>
      <c r="DR8" s="4"/>
      <c r="DS8" s="1"/>
      <c r="DT8" s="1"/>
      <c r="DU8" s="1"/>
      <c r="DV8" s="1"/>
      <c r="DW8" s="1"/>
      <c r="DX8" s="1"/>
      <c r="DY8" s="1"/>
      <c r="DZ8" s="1"/>
      <c r="EA8" s="1"/>
      <c r="EB8" s="1"/>
      <c r="EC8" s="1"/>
      <c r="ED8" s="1"/>
      <c r="EE8" s="1"/>
      <c r="EF8" s="1"/>
      <c r="EG8" s="1"/>
      <c r="EH8" s="1"/>
      <c r="EI8" s="1"/>
      <c r="EJ8" s="1"/>
      <c r="EK8" s="1"/>
      <c r="EL8" s="1"/>
      <c r="EM8" s="1"/>
      <c r="EO8" s="4" t="s">
        <v>293</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3" spans="1:167">
      <c r="A13" s="8"/>
      <c r="B13" s="9" t="s">
        <v>294</v>
      </c>
      <c r="C13" s="5">
        <v>0.9</v>
      </c>
      <c r="D13" s="5">
        <v>0.7</v>
      </c>
      <c r="E13" s="5">
        <v>0.8</v>
      </c>
      <c r="F13" s="5">
        <v>1</v>
      </c>
      <c r="G13" s="5">
        <v>1</v>
      </c>
      <c r="H13" s="5">
        <v>1.2</v>
      </c>
      <c r="I13" s="5">
        <v>4</v>
      </c>
      <c r="J13" s="5">
        <v>4.1</v>
      </c>
      <c r="K13" s="5">
        <v>4.1</v>
      </c>
      <c r="L13" s="5">
        <v>2.5</v>
      </c>
      <c r="M13" s="5">
        <v>4.3</v>
      </c>
      <c r="N13" s="5">
        <v>4.5</v>
      </c>
      <c r="O13" s="5">
        <v>4.3</v>
      </c>
      <c r="P13" s="5">
        <v>4.1</v>
      </c>
      <c r="Q13" s="5">
        <v>4.1</v>
      </c>
      <c r="R13" s="5">
        <v>4.8</v>
      </c>
      <c r="S13" s="5">
        <v>4.5</v>
      </c>
      <c r="T13" s="5">
        <v>4</v>
      </c>
      <c r="U13" s="5">
        <v>4.4</v>
      </c>
      <c r="V13" s="5">
        <v>3.8</v>
      </c>
      <c r="W13" s="5">
        <v>1.8</v>
      </c>
      <c r="Y13" s="8"/>
      <c r="Z13" s="9" t="s">
        <v>294</v>
      </c>
      <c r="AA13" s="5">
        <v>4.3</v>
      </c>
      <c r="AB13" s="5">
        <v>4.5</v>
      </c>
      <c r="AC13" s="5">
        <v>4.9</v>
      </c>
      <c r="AD13" s="5">
        <v>7.6</v>
      </c>
      <c r="AE13" s="5">
        <v>8.5</v>
      </c>
      <c r="AF13" s="5">
        <v>8.9</v>
      </c>
      <c r="AG13" s="5">
        <v>8.1</v>
      </c>
      <c r="AH13" s="5">
        <v>6.5</v>
      </c>
      <c r="AI13" s="5">
        <v>6.7</v>
      </c>
      <c r="AJ13" s="5">
        <v>9.5</v>
      </c>
      <c r="AK13" s="5">
        <v>7.5</v>
      </c>
      <c r="AL13" s="5">
        <v>5.5</v>
      </c>
      <c r="AM13" s="5">
        <v>5.8</v>
      </c>
      <c r="AN13" s="5">
        <v>5.4</v>
      </c>
      <c r="AO13" s="5">
        <v>5.3</v>
      </c>
      <c r="AP13" s="5">
        <v>5.4</v>
      </c>
      <c r="AQ13" s="5">
        <v>6.2</v>
      </c>
      <c r="AR13" s="5">
        <v>6.2</v>
      </c>
      <c r="AS13" s="5">
        <v>6.4</v>
      </c>
      <c r="AT13" s="5">
        <v>7.2</v>
      </c>
      <c r="AU13" s="5">
        <v>5.9</v>
      </c>
      <c r="AW13" s="8"/>
      <c r="AX13" s="9" t="s">
        <v>294</v>
      </c>
      <c r="AY13" s="5">
        <v>4.4</v>
      </c>
      <c r="AZ13" s="5">
        <v>3.6</v>
      </c>
      <c r="BA13" s="5">
        <v>3.5</v>
      </c>
      <c r="BB13" s="5">
        <v>3.6</v>
      </c>
      <c r="BC13" s="5">
        <v>7.6</v>
      </c>
      <c r="BD13" s="5">
        <v>7.2</v>
      </c>
      <c r="BE13" s="5">
        <v>6.4</v>
      </c>
      <c r="BF13" s="5">
        <v>7.5</v>
      </c>
      <c r="BG13" s="5">
        <v>7.6</v>
      </c>
      <c r="BH13" s="5">
        <v>2.4</v>
      </c>
      <c r="BI13" s="5">
        <v>1.9</v>
      </c>
      <c r="BJ13" s="5">
        <v>2.2</v>
      </c>
      <c r="BK13" s="5">
        <v>1.5</v>
      </c>
      <c r="BL13" s="5">
        <v>1.8</v>
      </c>
      <c r="BM13" s="5">
        <v>1.4</v>
      </c>
      <c r="BN13" s="5">
        <v>3.6</v>
      </c>
      <c r="BO13" s="5">
        <v>3.9</v>
      </c>
      <c r="BP13" s="5">
        <v>4.3</v>
      </c>
      <c r="BQ13" s="5">
        <v>3.9</v>
      </c>
      <c r="BR13" s="5">
        <v>4</v>
      </c>
      <c r="BS13" s="5">
        <v>3.4</v>
      </c>
      <c r="BU13" s="8"/>
      <c r="BV13" s="9" t="s">
        <v>294</v>
      </c>
      <c r="BW13" s="5">
        <v>0.2</v>
      </c>
      <c r="BX13" s="5">
        <v>0.6</v>
      </c>
      <c r="BY13" s="5">
        <v>0.7</v>
      </c>
      <c r="BZ13" s="5">
        <v>0.4</v>
      </c>
      <c r="CA13" s="5">
        <v>0.2</v>
      </c>
      <c r="CB13" s="5">
        <v>0.3</v>
      </c>
      <c r="CC13" s="5">
        <v>0.2</v>
      </c>
      <c r="CD13" s="5">
        <v>0.2</v>
      </c>
      <c r="CE13" s="5">
        <v>0.2</v>
      </c>
      <c r="CF13" s="5">
        <v>0.1</v>
      </c>
      <c r="CG13" s="5">
        <v>0.1</v>
      </c>
      <c r="CH13" s="5">
        <v>0.1</v>
      </c>
      <c r="CI13" s="5">
        <v>0.1</v>
      </c>
      <c r="CJ13" s="5">
        <v>0.1</v>
      </c>
      <c r="CK13" s="5">
        <v>0.2</v>
      </c>
      <c r="CL13" s="5">
        <v>0.1</v>
      </c>
      <c r="CM13" s="5">
        <v>0.2</v>
      </c>
      <c r="CN13" s="5">
        <v>0.4</v>
      </c>
      <c r="CO13" s="5">
        <v>0.5</v>
      </c>
      <c r="CP13" s="5">
        <v>0.4</v>
      </c>
      <c r="CQ13" s="5">
        <v>0.5</v>
      </c>
      <c r="CS13" s="8"/>
      <c r="CT13" s="9" t="s">
        <v>294</v>
      </c>
      <c r="CU13" s="5">
        <v>0.2</v>
      </c>
      <c r="CV13" s="5">
        <v>0.2</v>
      </c>
      <c r="CW13" s="5">
        <v>0.1</v>
      </c>
      <c r="CX13" s="5">
        <v>0.1</v>
      </c>
      <c r="CY13" s="5">
        <v>0.2</v>
      </c>
      <c r="CZ13" s="5">
        <v>0.2</v>
      </c>
      <c r="DA13" s="5">
        <v>0.3</v>
      </c>
      <c r="DB13" s="5">
        <v>0.2</v>
      </c>
      <c r="DC13" s="5">
        <v>0.1</v>
      </c>
      <c r="DD13" s="5">
        <v>0.1</v>
      </c>
      <c r="DE13" s="5">
        <v>0.2</v>
      </c>
      <c r="DF13" s="5">
        <v>0.2</v>
      </c>
      <c r="DG13" s="5">
        <v>0.2</v>
      </c>
      <c r="DH13" s="5">
        <v>0.2</v>
      </c>
      <c r="DI13" s="5">
        <v>0.2</v>
      </c>
      <c r="DJ13" s="5">
        <v>0.2</v>
      </c>
      <c r="DK13" s="5">
        <v>0.2</v>
      </c>
      <c r="DL13" s="5">
        <v>0.2</v>
      </c>
      <c r="DM13" s="5">
        <v>0.1</v>
      </c>
      <c r="DN13" s="5">
        <v>0.2</v>
      </c>
      <c r="DO13" s="5">
        <v>0.3</v>
      </c>
      <c r="DQ13" s="8"/>
      <c r="DR13" s="9" t="s">
        <v>294</v>
      </c>
      <c r="DS13" s="5">
        <v>1.3</v>
      </c>
      <c r="DT13" s="5">
        <v>1.9</v>
      </c>
      <c r="DU13" s="5">
        <v>1.1</v>
      </c>
      <c r="DV13" s="5">
        <v>1.2</v>
      </c>
      <c r="DW13" s="5">
        <v>1.2</v>
      </c>
      <c r="DX13" s="5">
        <v>1.4</v>
      </c>
      <c r="DY13" s="5">
        <v>1.8</v>
      </c>
      <c r="DZ13" s="5">
        <v>1.8</v>
      </c>
      <c r="EA13" s="5">
        <v>1.9</v>
      </c>
      <c r="EB13" s="5">
        <v>1.7</v>
      </c>
      <c r="EC13" s="5">
        <v>1.9</v>
      </c>
      <c r="ED13" s="5">
        <v>1.4</v>
      </c>
      <c r="EE13" s="5">
        <v>1</v>
      </c>
      <c r="EF13" s="5">
        <v>0.9</v>
      </c>
      <c r="EG13" s="5">
        <v>0.8</v>
      </c>
      <c r="EH13" s="5">
        <v>1.7</v>
      </c>
      <c r="EI13" s="5">
        <v>1.9</v>
      </c>
      <c r="EJ13" s="5">
        <v>1.2</v>
      </c>
      <c r="EK13" s="5">
        <v>1.2</v>
      </c>
      <c r="EL13" s="5">
        <v>1.8</v>
      </c>
      <c r="EM13" s="5">
        <v>2.6</v>
      </c>
      <c r="EO13" s="8"/>
      <c r="EP13" s="9" t="s">
        <v>294</v>
      </c>
      <c r="EQ13" s="5">
        <v>5.9</v>
      </c>
      <c r="ER13" s="5">
        <v>8.7</v>
      </c>
      <c r="ES13" s="5">
        <v>8.9</v>
      </c>
      <c r="ET13" s="5">
        <v>9</v>
      </c>
      <c r="EU13" s="5">
        <v>9.4</v>
      </c>
      <c r="EV13" s="5">
        <v>9.7</v>
      </c>
      <c r="EW13" s="5">
        <v>10.6</v>
      </c>
      <c r="EX13" s="5">
        <v>9.7</v>
      </c>
      <c r="EY13" s="5">
        <v>10.3</v>
      </c>
      <c r="EZ13" s="5">
        <v>5.1</v>
      </c>
      <c r="FA13" s="5">
        <v>6.5</v>
      </c>
      <c r="FB13" s="5">
        <v>5.8</v>
      </c>
      <c r="FC13" s="5">
        <v>6</v>
      </c>
      <c r="FD13" s="5">
        <v>6.7</v>
      </c>
      <c r="FE13" s="5">
        <v>6.5</v>
      </c>
      <c r="FF13" s="5">
        <v>7.3</v>
      </c>
      <c r="FG13" s="5">
        <v>6.6</v>
      </c>
      <c r="FH13" s="5">
        <v>9</v>
      </c>
      <c r="FI13" s="5">
        <v>10.3</v>
      </c>
      <c r="FJ13" s="5">
        <v>7.8</v>
      </c>
      <c r="FK13" s="5">
        <v>6.6</v>
      </c>
    </row>
    <row r="14" ht="14.5" spans="1:167">
      <c r="A14" s="1"/>
      <c r="B14" s="10" t="s">
        <v>227</v>
      </c>
      <c r="C14" s="3"/>
      <c r="D14" s="3"/>
      <c r="E14" s="3"/>
      <c r="F14" s="3"/>
      <c r="G14" s="3"/>
      <c r="H14" s="3"/>
      <c r="I14" s="3"/>
      <c r="J14" s="3"/>
      <c r="K14" s="3"/>
      <c r="L14" s="3"/>
      <c r="M14" s="3"/>
      <c r="N14" s="3"/>
      <c r="O14" s="3"/>
      <c r="P14" s="3"/>
      <c r="Q14" s="3"/>
      <c r="R14" s="3"/>
      <c r="S14" s="3"/>
      <c r="T14" s="3"/>
      <c r="U14" s="3"/>
      <c r="V14" s="3"/>
      <c r="W14" s="3"/>
      <c r="Y14" s="1"/>
      <c r="Z14" s="10" t="s">
        <v>227</v>
      </c>
      <c r="AA14" s="3"/>
      <c r="AB14" s="3"/>
      <c r="AC14" s="3"/>
      <c r="AD14" s="3"/>
      <c r="AE14" s="3"/>
      <c r="AF14" s="3"/>
      <c r="AG14" s="3"/>
      <c r="AH14" s="3"/>
      <c r="AI14" s="3"/>
      <c r="AJ14" s="3"/>
      <c r="AK14" s="3"/>
      <c r="AL14" s="3"/>
      <c r="AM14" s="3"/>
      <c r="AN14" s="3"/>
      <c r="AO14" s="3"/>
      <c r="AP14" s="3"/>
      <c r="AQ14" s="3"/>
      <c r="AR14" s="3"/>
      <c r="AS14" s="3"/>
      <c r="AT14" s="3"/>
      <c r="AU14" s="3"/>
      <c r="AW14" s="1"/>
      <c r="AX14" s="10" t="s">
        <v>227</v>
      </c>
      <c r="AY14" s="3"/>
      <c r="AZ14" s="3"/>
      <c r="BA14" s="3"/>
      <c r="BB14" s="3"/>
      <c r="BC14" s="3"/>
      <c r="BD14" s="3"/>
      <c r="BE14" s="3"/>
      <c r="BF14" s="3"/>
      <c r="BG14" s="3"/>
      <c r="BH14" s="3"/>
      <c r="BI14" s="3"/>
      <c r="BJ14" s="3"/>
      <c r="BK14" s="3"/>
      <c r="BL14" s="3"/>
      <c r="BM14" s="3"/>
      <c r="BN14" s="3"/>
      <c r="BO14" s="3"/>
      <c r="BP14" s="3"/>
      <c r="BQ14" s="3"/>
      <c r="BR14" s="3"/>
      <c r="BS14" s="3"/>
      <c r="BU14" s="1"/>
      <c r="BV14" s="10" t="s">
        <v>227</v>
      </c>
      <c r="BW14" s="3"/>
      <c r="BX14" s="3"/>
      <c r="BY14" s="3"/>
      <c r="BZ14" s="3"/>
      <c r="CA14" s="3"/>
      <c r="CB14" s="3"/>
      <c r="CC14" s="3"/>
      <c r="CD14" s="3"/>
      <c r="CE14" s="3"/>
      <c r="CF14" s="3"/>
      <c r="CG14" s="3"/>
      <c r="CH14" s="3"/>
      <c r="CI14" s="3"/>
      <c r="CJ14" s="3"/>
      <c r="CK14" s="3"/>
      <c r="CL14" s="3"/>
      <c r="CM14" s="3"/>
      <c r="CN14" s="3"/>
      <c r="CO14" s="3"/>
      <c r="CP14" s="3"/>
      <c r="CQ14" s="3"/>
      <c r="CS14" s="1"/>
      <c r="CT14" s="10" t="s">
        <v>227</v>
      </c>
      <c r="CU14" s="3"/>
      <c r="CV14" s="3"/>
      <c r="CW14" s="3"/>
      <c r="CX14" s="3"/>
      <c r="CY14" s="3"/>
      <c r="CZ14" s="3"/>
      <c r="DA14" s="3"/>
      <c r="DB14" s="3"/>
      <c r="DC14" s="3"/>
      <c r="DD14" s="3"/>
      <c r="DE14" s="3"/>
      <c r="DF14" s="3"/>
      <c r="DG14" s="3"/>
      <c r="DH14" s="3"/>
      <c r="DI14" s="3"/>
      <c r="DJ14" s="3"/>
      <c r="DK14" s="3"/>
      <c r="DL14" s="3"/>
      <c r="DM14" s="3"/>
      <c r="DN14" s="3"/>
      <c r="DO14" s="3"/>
      <c r="DQ14" s="1"/>
      <c r="DR14" s="10" t="s">
        <v>227</v>
      </c>
      <c r="DS14" s="3"/>
      <c r="DT14" s="3"/>
      <c r="DU14" s="3"/>
      <c r="DV14" s="3"/>
      <c r="DW14" s="3"/>
      <c r="DX14" s="3"/>
      <c r="DY14" s="3"/>
      <c r="DZ14" s="3"/>
      <c r="EA14" s="3"/>
      <c r="EB14" s="3"/>
      <c r="EC14" s="3"/>
      <c r="ED14" s="3"/>
      <c r="EE14" s="3"/>
      <c r="EF14" s="3"/>
      <c r="EG14" s="3"/>
      <c r="EH14" s="3"/>
      <c r="EI14" s="3"/>
      <c r="EJ14" s="3"/>
      <c r="EK14" s="3"/>
      <c r="EL14" s="3"/>
      <c r="EM14" s="3"/>
      <c r="EO14" s="1"/>
      <c r="EP14" s="10" t="s">
        <v>227</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228</v>
      </c>
      <c r="C15" s="3" t="s">
        <v>270</v>
      </c>
      <c r="D15" s="3" t="s">
        <v>270</v>
      </c>
      <c r="E15" s="3" t="s">
        <v>270</v>
      </c>
      <c r="F15" s="3" t="s">
        <v>270</v>
      </c>
      <c r="G15" s="3" t="s">
        <v>270</v>
      </c>
      <c r="H15" s="3" t="s">
        <v>270</v>
      </c>
      <c r="I15" s="3" t="s">
        <v>270</v>
      </c>
      <c r="J15" s="3" t="s">
        <v>270</v>
      </c>
      <c r="K15" s="3" t="s">
        <v>270</v>
      </c>
      <c r="L15" s="3" t="s">
        <v>270</v>
      </c>
      <c r="M15" s="3" t="s">
        <v>270</v>
      </c>
      <c r="N15" s="3" t="s">
        <v>270</v>
      </c>
      <c r="O15" s="3" t="s">
        <v>270</v>
      </c>
      <c r="P15" s="3" t="s">
        <v>270</v>
      </c>
      <c r="Q15" s="3" t="s">
        <v>270</v>
      </c>
      <c r="R15" s="3" t="s">
        <v>270</v>
      </c>
      <c r="S15" s="3" t="s">
        <v>270</v>
      </c>
      <c r="T15" s="3" t="s">
        <v>270</v>
      </c>
      <c r="U15" s="3" t="s">
        <v>270</v>
      </c>
      <c r="V15" s="3" t="s">
        <v>270</v>
      </c>
      <c r="W15" s="3" t="s">
        <v>270</v>
      </c>
      <c r="Y15" s="1"/>
      <c r="Z15" s="11" t="s">
        <v>228</v>
      </c>
      <c r="AA15" s="3" t="s">
        <v>270</v>
      </c>
      <c r="AB15" s="3" t="s">
        <v>270</v>
      </c>
      <c r="AC15" s="3" t="s">
        <v>270</v>
      </c>
      <c r="AD15" s="3" t="s">
        <v>270</v>
      </c>
      <c r="AE15" s="3" t="s">
        <v>270</v>
      </c>
      <c r="AF15" s="3" t="s">
        <v>270</v>
      </c>
      <c r="AG15" s="3" t="s">
        <v>270</v>
      </c>
      <c r="AH15" s="3" t="s">
        <v>270</v>
      </c>
      <c r="AI15" s="3" t="s">
        <v>270</v>
      </c>
      <c r="AJ15" s="3" t="s">
        <v>270</v>
      </c>
      <c r="AK15" s="3" t="s">
        <v>270</v>
      </c>
      <c r="AL15" s="3" t="s">
        <v>270</v>
      </c>
      <c r="AM15" s="3" t="s">
        <v>270</v>
      </c>
      <c r="AN15" s="3" t="s">
        <v>270</v>
      </c>
      <c r="AO15" s="3" t="s">
        <v>270</v>
      </c>
      <c r="AP15" s="3" t="s">
        <v>270</v>
      </c>
      <c r="AQ15" s="3" t="s">
        <v>270</v>
      </c>
      <c r="AR15" s="3" t="s">
        <v>270</v>
      </c>
      <c r="AS15" s="3" t="s">
        <v>270</v>
      </c>
      <c r="AT15" s="3" t="s">
        <v>270</v>
      </c>
      <c r="AU15" s="3" t="s">
        <v>270</v>
      </c>
      <c r="AW15" s="1"/>
      <c r="AX15" s="11" t="s">
        <v>228</v>
      </c>
      <c r="AY15" s="3" t="s">
        <v>270</v>
      </c>
      <c r="AZ15" s="3" t="s">
        <v>270</v>
      </c>
      <c r="BA15" s="3" t="s">
        <v>270</v>
      </c>
      <c r="BB15" s="3" t="s">
        <v>270</v>
      </c>
      <c r="BC15" s="3" t="s">
        <v>270</v>
      </c>
      <c r="BD15" s="3" t="s">
        <v>270</v>
      </c>
      <c r="BE15" s="3" t="s">
        <v>270</v>
      </c>
      <c r="BF15" s="3" t="s">
        <v>270</v>
      </c>
      <c r="BG15" s="3" t="s">
        <v>270</v>
      </c>
      <c r="BH15" s="3" t="s">
        <v>270</v>
      </c>
      <c r="BI15" s="3" t="s">
        <v>270</v>
      </c>
      <c r="BJ15" s="3" t="s">
        <v>270</v>
      </c>
      <c r="BK15" s="3" t="s">
        <v>270</v>
      </c>
      <c r="BL15" s="3" t="s">
        <v>270</v>
      </c>
      <c r="BM15" s="3" t="s">
        <v>270</v>
      </c>
      <c r="BN15" s="3" t="s">
        <v>270</v>
      </c>
      <c r="BO15" s="3" t="s">
        <v>270</v>
      </c>
      <c r="BP15" s="3" t="s">
        <v>270</v>
      </c>
      <c r="BQ15" s="3" t="s">
        <v>270</v>
      </c>
      <c r="BR15" s="3" t="s">
        <v>270</v>
      </c>
      <c r="BS15" s="3" t="s">
        <v>270</v>
      </c>
      <c r="BU15" s="1"/>
      <c r="BV15" s="11" t="s">
        <v>228</v>
      </c>
      <c r="BW15" s="3" t="s">
        <v>270</v>
      </c>
      <c r="BX15" s="3" t="s">
        <v>270</v>
      </c>
      <c r="BY15" s="3" t="s">
        <v>270</v>
      </c>
      <c r="BZ15" s="3" t="s">
        <v>270</v>
      </c>
      <c r="CA15" s="3" t="s">
        <v>270</v>
      </c>
      <c r="CB15" s="3" t="s">
        <v>270</v>
      </c>
      <c r="CC15" s="3" t="s">
        <v>270</v>
      </c>
      <c r="CD15" s="3" t="s">
        <v>270</v>
      </c>
      <c r="CE15" s="3" t="s">
        <v>270</v>
      </c>
      <c r="CF15" s="3" t="s">
        <v>270</v>
      </c>
      <c r="CG15" s="3" t="s">
        <v>270</v>
      </c>
      <c r="CH15" s="3" t="s">
        <v>270</v>
      </c>
      <c r="CI15" s="3" t="s">
        <v>270</v>
      </c>
      <c r="CJ15" s="3" t="s">
        <v>270</v>
      </c>
      <c r="CK15" s="3" t="s">
        <v>270</v>
      </c>
      <c r="CL15" s="3" t="s">
        <v>270</v>
      </c>
      <c r="CM15" s="3" t="s">
        <v>270</v>
      </c>
      <c r="CN15" s="3" t="s">
        <v>270</v>
      </c>
      <c r="CO15" s="3" t="s">
        <v>270</v>
      </c>
      <c r="CP15" s="3" t="s">
        <v>270</v>
      </c>
      <c r="CQ15" s="3" t="s">
        <v>270</v>
      </c>
      <c r="CS15" s="1"/>
      <c r="CT15" s="11" t="s">
        <v>228</v>
      </c>
      <c r="CU15" s="3" t="s">
        <v>270</v>
      </c>
      <c r="CV15" s="3" t="s">
        <v>270</v>
      </c>
      <c r="CW15" s="3" t="s">
        <v>270</v>
      </c>
      <c r="CX15" s="3" t="s">
        <v>270</v>
      </c>
      <c r="CY15" s="3" t="s">
        <v>270</v>
      </c>
      <c r="CZ15" s="3" t="s">
        <v>270</v>
      </c>
      <c r="DA15" s="3" t="s">
        <v>270</v>
      </c>
      <c r="DB15" s="3" t="s">
        <v>270</v>
      </c>
      <c r="DC15" s="3" t="s">
        <v>270</v>
      </c>
      <c r="DD15" s="3" t="s">
        <v>270</v>
      </c>
      <c r="DE15" s="3" t="s">
        <v>270</v>
      </c>
      <c r="DF15" s="3" t="s">
        <v>270</v>
      </c>
      <c r="DG15" s="3" t="s">
        <v>270</v>
      </c>
      <c r="DH15" s="3" t="s">
        <v>270</v>
      </c>
      <c r="DI15" s="3" t="s">
        <v>270</v>
      </c>
      <c r="DJ15" s="3" t="s">
        <v>270</v>
      </c>
      <c r="DK15" s="3" t="s">
        <v>270</v>
      </c>
      <c r="DL15" s="3" t="s">
        <v>270</v>
      </c>
      <c r="DM15" s="3" t="s">
        <v>270</v>
      </c>
      <c r="DN15" s="3" t="s">
        <v>270</v>
      </c>
      <c r="DO15" s="3" t="s">
        <v>270</v>
      </c>
      <c r="DQ15" s="1"/>
      <c r="DR15" s="11" t="s">
        <v>228</v>
      </c>
      <c r="DS15" s="3" t="s">
        <v>270</v>
      </c>
      <c r="DT15" s="3" t="s">
        <v>270</v>
      </c>
      <c r="DU15" s="3" t="s">
        <v>270</v>
      </c>
      <c r="DV15" s="3" t="s">
        <v>270</v>
      </c>
      <c r="DW15" s="3" t="s">
        <v>270</v>
      </c>
      <c r="DX15" s="3" t="s">
        <v>270</v>
      </c>
      <c r="DY15" s="3" t="s">
        <v>270</v>
      </c>
      <c r="DZ15" s="3" t="s">
        <v>270</v>
      </c>
      <c r="EA15" s="3" t="s">
        <v>270</v>
      </c>
      <c r="EB15" s="3" t="s">
        <v>270</v>
      </c>
      <c r="EC15" s="3" t="s">
        <v>270</v>
      </c>
      <c r="ED15" s="3" t="s">
        <v>270</v>
      </c>
      <c r="EE15" s="3" t="s">
        <v>270</v>
      </c>
      <c r="EF15" s="3" t="s">
        <v>270</v>
      </c>
      <c r="EG15" s="3" t="s">
        <v>270</v>
      </c>
      <c r="EH15" s="3" t="s">
        <v>270</v>
      </c>
      <c r="EI15" s="3" t="s">
        <v>270</v>
      </c>
      <c r="EJ15" s="3" t="s">
        <v>270</v>
      </c>
      <c r="EK15" s="3" t="s">
        <v>270</v>
      </c>
      <c r="EL15" s="3" t="s">
        <v>270</v>
      </c>
      <c r="EM15" s="3" t="s">
        <v>270</v>
      </c>
      <c r="EO15" s="1"/>
      <c r="EP15" s="11" t="s">
        <v>228</v>
      </c>
      <c r="EQ15" s="3" t="s">
        <v>270</v>
      </c>
      <c r="ER15" s="3" t="s">
        <v>270</v>
      </c>
      <c r="ES15" s="3" t="s">
        <v>270</v>
      </c>
      <c r="ET15" s="3" t="s">
        <v>270</v>
      </c>
      <c r="EU15" s="3" t="s">
        <v>270</v>
      </c>
      <c r="EV15" s="3" t="s">
        <v>270</v>
      </c>
      <c r="EW15" s="3" t="s">
        <v>270</v>
      </c>
      <c r="EX15" s="3" t="s">
        <v>270</v>
      </c>
      <c r="EY15" s="3" t="s">
        <v>270</v>
      </c>
      <c r="EZ15" s="3" t="s">
        <v>270</v>
      </c>
      <c r="FA15" s="3" t="s">
        <v>270</v>
      </c>
      <c r="FB15" s="3" t="s">
        <v>270</v>
      </c>
      <c r="FC15" s="3" t="s">
        <v>270</v>
      </c>
      <c r="FD15" s="3" t="s">
        <v>270</v>
      </c>
      <c r="FE15" s="3" t="s">
        <v>270</v>
      </c>
      <c r="FF15" s="3" t="s">
        <v>270</v>
      </c>
      <c r="FG15" s="3" t="s">
        <v>270</v>
      </c>
      <c r="FH15" s="3" t="s">
        <v>270</v>
      </c>
      <c r="FI15" s="3" t="s">
        <v>270</v>
      </c>
      <c r="FJ15" s="3" t="s">
        <v>270</v>
      </c>
      <c r="FK15" s="3" t="s">
        <v>270</v>
      </c>
    </row>
    <row r="16" ht="14.5" spans="1:167">
      <c r="A16" s="1"/>
      <c r="B16" s="11" t="s">
        <v>229</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Y16" s="1"/>
      <c r="Z16" s="11" t="s">
        <v>229</v>
      </c>
      <c r="AA16" s="3">
        <v>0</v>
      </c>
      <c r="AB16" s="3">
        <v>0</v>
      </c>
      <c r="AC16" s="3">
        <v>0</v>
      </c>
      <c r="AD16" s="3">
        <v>0</v>
      </c>
      <c r="AE16" s="3">
        <v>0</v>
      </c>
      <c r="AF16" s="3">
        <v>0</v>
      </c>
      <c r="AG16" s="3">
        <v>0</v>
      </c>
      <c r="AH16" s="3">
        <v>0</v>
      </c>
      <c r="AI16" s="3">
        <v>0</v>
      </c>
      <c r="AJ16" s="3">
        <v>0</v>
      </c>
      <c r="AK16" s="3">
        <v>0</v>
      </c>
      <c r="AL16" s="3">
        <v>0</v>
      </c>
      <c r="AM16" s="3">
        <v>0</v>
      </c>
      <c r="AN16" s="3">
        <v>0</v>
      </c>
      <c r="AO16" s="3">
        <v>0</v>
      </c>
      <c r="AP16" s="3">
        <v>0</v>
      </c>
      <c r="AQ16" s="3">
        <v>0</v>
      </c>
      <c r="AR16" s="3">
        <v>0</v>
      </c>
      <c r="AS16" s="3">
        <v>0</v>
      </c>
      <c r="AT16" s="3">
        <v>0</v>
      </c>
      <c r="AU16" s="3">
        <v>0</v>
      </c>
      <c r="AW16" s="1"/>
      <c r="AX16" s="11" t="s">
        <v>229</v>
      </c>
      <c r="AY16" s="3">
        <v>0</v>
      </c>
      <c r="AZ16" s="3">
        <v>0</v>
      </c>
      <c r="BA16" s="3">
        <v>0</v>
      </c>
      <c r="BB16" s="3">
        <v>0</v>
      </c>
      <c r="BC16" s="3">
        <v>0</v>
      </c>
      <c r="BD16" s="3">
        <v>0</v>
      </c>
      <c r="BE16" s="3">
        <v>0</v>
      </c>
      <c r="BF16" s="3">
        <v>0</v>
      </c>
      <c r="BG16" s="3">
        <v>0</v>
      </c>
      <c r="BH16" s="3">
        <v>0</v>
      </c>
      <c r="BI16" s="3">
        <v>0</v>
      </c>
      <c r="BJ16" s="3">
        <v>0</v>
      </c>
      <c r="BK16" s="3">
        <v>0</v>
      </c>
      <c r="BL16" s="3">
        <v>0</v>
      </c>
      <c r="BM16" s="3">
        <v>0</v>
      </c>
      <c r="BN16" s="3">
        <v>0</v>
      </c>
      <c r="BO16" s="3">
        <v>0</v>
      </c>
      <c r="BP16" s="3">
        <v>0</v>
      </c>
      <c r="BQ16" s="3">
        <v>0</v>
      </c>
      <c r="BR16" s="3">
        <v>0</v>
      </c>
      <c r="BS16" s="3">
        <v>0</v>
      </c>
      <c r="BU16" s="1"/>
      <c r="BV16" s="11" t="s">
        <v>229</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v>0</v>
      </c>
      <c r="CN16" s="3">
        <v>0</v>
      </c>
      <c r="CO16" s="3">
        <v>0</v>
      </c>
      <c r="CP16" s="3">
        <v>0</v>
      </c>
      <c r="CQ16" s="3">
        <v>0</v>
      </c>
      <c r="CS16" s="1"/>
      <c r="CT16" s="11" t="s">
        <v>229</v>
      </c>
      <c r="CU16" s="3">
        <v>0</v>
      </c>
      <c r="CV16" s="3">
        <v>0</v>
      </c>
      <c r="CW16" s="3">
        <v>0</v>
      </c>
      <c r="CX16" s="3">
        <v>0</v>
      </c>
      <c r="CY16" s="3">
        <v>0</v>
      </c>
      <c r="CZ16" s="3">
        <v>0</v>
      </c>
      <c r="DA16" s="3">
        <v>0</v>
      </c>
      <c r="DB16" s="3">
        <v>0</v>
      </c>
      <c r="DC16" s="3">
        <v>0</v>
      </c>
      <c r="DD16" s="3">
        <v>0</v>
      </c>
      <c r="DE16" s="3">
        <v>0</v>
      </c>
      <c r="DF16" s="3">
        <v>0</v>
      </c>
      <c r="DG16" s="3">
        <v>0</v>
      </c>
      <c r="DH16" s="3">
        <v>0</v>
      </c>
      <c r="DI16" s="3">
        <v>0</v>
      </c>
      <c r="DJ16" s="3">
        <v>0</v>
      </c>
      <c r="DK16" s="3">
        <v>0</v>
      </c>
      <c r="DL16" s="3">
        <v>0</v>
      </c>
      <c r="DM16" s="3">
        <v>0</v>
      </c>
      <c r="DN16" s="3">
        <v>0</v>
      </c>
      <c r="DO16" s="3">
        <v>0</v>
      </c>
      <c r="DQ16" s="1"/>
      <c r="DR16" s="11" t="s">
        <v>229</v>
      </c>
      <c r="DS16" s="3">
        <v>0</v>
      </c>
      <c r="DT16" s="3">
        <v>0</v>
      </c>
      <c r="DU16" s="3">
        <v>0</v>
      </c>
      <c r="DV16" s="3">
        <v>0</v>
      </c>
      <c r="DW16" s="3">
        <v>0</v>
      </c>
      <c r="DX16" s="3">
        <v>0</v>
      </c>
      <c r="DY16" s="3">
        <v>0</v>
      </c>
      <c r="DZ16" s="3">
        <v>0</v>
      </c>
      <c r="EA16" s="3">
        <v>0</v>
      </c>
      <c r="EB16" s="3">
        <v>0</v>
      </c>
      <c r="EC16" s="3">
        <v>0</v>
      </c>
      <c r="ED16" s="3">
        <v>0</v>
      </c>
      <c r="EE16" s="3">
        <v>0</v>
      </c>
      <c r="EF16" s="3">
        <v>0</v>
      </c>
      <c r="EG16" s="3">
        <v>0</v>
      </c>
      <c r="EH16" s="3">
        <v>0</v>
      </c>
      <c r="EI16" s="3">
        <v>0</v>
      </c>
      <c r="EJ16" s="3">
        <v>0</v>
      </c>
      <c r="EK16" s="3">
        <v>0</v>
      </c>
      <c r="EL16" s="3">
        <v>0</v>
      </c>
      <c r="EM16" s="3">
        <v>0</v>
      </c>
      <c r="EO16" s="1"/>
      <c r="EP16" s="11" t="s">
        <v>229</v>
      </c>
      <c r="EQ16" s="3">
        <v>0</v>
      </c>
      <c r="ER16" s="3">
        <v>0</v>
      </c>
      <c r="ES16" s="3">
        <v>0</v>
      </c>
      <c r="ET16" s="3">
        <v>0</v>
      </c>
      <c r="EU16" s="3">
        <v>0</v>
      </c>
      <c r="EV16" s="3">
        <v>0</v>
      </c>
      <c r="EW16" s="3">
        <v>0</v>
      </c>
      <c r="EX16" s="3">
        <v>0</v>
      </c>
      <c r="EY16" s="3">
        <v>0</v>
      </c>
      <c r="EZ16" s="3">
        <v>0</v>
      </c>
      <c r="FA16" s="3">
        <v>0</v>
      </c>
      <c r="FB16" s="3">
        <v>0</v>
      </c>
      <c r="FC16" s="3">
        <v>0</v>
      </c>
      <c r="FD16" s="3">
        <v>0</v>
      </c>
      <c r="FE16" s="3">
        <v>0</v>
      </c>
      <c r="FF16" s="3">
        <v>0</v>
      </c>
      <c r="FG16" s="3">
        <v>0</v>
      </c>
      <c r="FH16" s="3">
        <v>0</v>
      </c>
      <c r="FI16" s="3">
        <v>0</v>
      </c>
      <c r="FJ16" s="3">
        <v>0</v>
      </c>
      <c r="FK16" s="3">
        <v>0</v>
      </c>
    </row>
    <row r="17" ht="14.5" spans="1:167">
      <c r="A17" s="1"/>
      <c r="B17" s="11" t="s">
        <v>230</v>
      </c>
      <c r="C17" s="3">
        <v>0.9</v>
      </c>
      <c r="D17" s="3">
        <v>0.7</v>
      </c>
      <c r="E17" s="3">
        <v>0.8</v>
      </c>
      <c r="F17" s="3">
        <v>1</v>
      </c>
      <c r="G17" s="3">
        <v>1</v>
      </c>
      <c r="H17" s="3">
        <v>1.2</v>
      </c>
      <c r="I17" s="3">
        <v>3.4</v>
      </c>
      <c r="J17" s="3">
        <v>3.3</v>
      </c>
      <c r="K17" s="3">
        <v>3.4</v>
      </c>
      <c r="L17" s="3">
        <v>2.5</v>
      </c>
      <c r="M17" s="3" t="s">
        <v>126</v>
      </c>
      <c r="N17" s="3" t="s">
        <v>126</v>
      </c>
      <c r="O17" s="3" t="s">
        <v>126</v>
      </c>
      <c r="P17" s="3" t="s">
        <v>126</v>
      </c>
      <c r="Q17" s="3" t="s">
        <v>126</v>
      </c>
      <c r="R17" s="3" t="s">
        <v>126</v>
      </c>
      <c r="S17" s="3">
        <v>4.5</v>
      </c>
      <c r="T17" s="3">
        <v>4</v>
      </c>
      <c r="U17" s="3">
        <v>4.4</v>
      </c>
      <c r="V17" s="3">
        <v>3.8</v>
      </c>
      <c r="W17" s="3">
        <v>1.8</v>
      </c>
      <c r="Y17" s="1"/>
      <c r="Z17" s="11" t="s">
        <v>230</v>
      </c>
      <c r="AA17" s="3">
        <v>4.3</v>
      </c>
      <c r="AB17" s="3">
        <v>4.3</v>
      </c>
      <c r="AC17" s="3">
        <v>4.8</v>
      </c>
      <c r="AD17" s="3">
        <v>5.6</v>
      </c>
      <c r="AE17" s="3">
        <v>7.3</v>
      </c>
      <c r="AF17" s="3">
        <v>8.3</v>
      </c>
      <c r="AG17" s="3">
        <v>7.6</v>
      </c>
      <c r="AH17" s="3">
        <v>6.3</v>
      </c>
      <c r="AI17" s="3">
        <v>6.2</v>
      </c>
      <c r="AJ17" s="3">
        <v>7.8</v>
      </c>
      <c r="AK17" s="3" t="s">
        <v>126</v>
      </c>
      <c r="AL17" s="3" t="s">
        <v>126</v>
      </c>
      <c r="AM17" s="3" t="s">
        <v>126</v>
      </c>
      <c r="AN17" s="3" t="s">
        <v>126</v>
      </c>
      <c r="AO17" s="3" t="s">
        <v>126</v>
      </c>
      <c r="AP17" s="3" t="s">
        <v>126</v>
      </c>
      <c r="AQ17" s="3" t="s">
        <v>126</v>
      </c>
      <c r="AR17" s="3">
        <v>5.5</v>
      </c>
      <c r="AS17" s="3">
        <v>5.7</v>
      </c>
      <c r="AT17" s="3">
        <v>6.6</v>
      </c>
      <c r="AU17" s="3">
        <v>5.9</v>
      </c>
      <c r="AW17" s="1"/>
      <c r="AX17" s="11" t="s">
        <v>230</v>
      </c>
      <c r="AY17" s="3">
        <v>4.4</v>
      </c>
      <c r="AZ17" s="3">
        <v>3.6</v>
      </c>
      <c r="BA17" s="3">
        <v>3.5</v>
      </c>
      <c r="BB17" s="3">
        <v>3.6</v>
      </c>
      <c r="BC17" s="3">
        <v>7.6</v>
      </c>
      <c r="BD17" s="3">
        <v>6.4</v>
      </c>
      <c r="BE17" s="3">
        <v>6</v>
      </c>
      <c r="BF17" s="3">
        <v>6.8</v>
      </c>
      <c r="BG17" s="3">
        <v>7</v>
      </c>
      <c r="BH17" s="3">
        <v>2.4</v>
      </c>
      <c r="BI17" s="3">
        <v>1.9</v>
      </c>
      <c r="BJ17" s="3">
        <v>2.2</v>
      </c>
      <c r="BK17" s="3">
        <v>1.5</v>
      </c>
      <c r="BL17" s="3">
        <v>1.8</v>
      </c>
      <c r="BM17" s="3">
        <v>1.4</v>
      </c>
      <c r="BN17" s="3">
        <v>3.6</v>
      </c>
      <c r="BO17" s="3">
        <v>3.9</v>
      </c>
      <c r="BP17" s="3">
        <v>4.3</v>
      </c>
      <c r="BQ17" s="3">
        <v>3.9</v>
      </c>
      <c r="BR17" s="3">
        <v>4</v>
      </c>
      <c r="BS17" s="3">
        <v>3.4</v>
      </c>
      <c r="BU17" s="1"/>
      <c r="BV17" s="11" t="s">
        <v>230</v>
      </c>
      <c r="BW17" s="3">
        <v>0</v>
      </c>
      <c r="BX17" s="3">
        <v>0</v>
      </c>
      <c r="BY17" s="3">
        <v>0</v>
      </c>
      <c r="BZ17" s="3">
        <v>0.2</v>
      </c>
      <c r="CA17" s="3">
        <v>0.2</v>
      </c>
      <c r="CB17" s="3">
        <v>0.3</v>
      </c>
      <c r="CC17" s="3">
        <v>0.2</v>
      </c>
      <c r="CD17" s="3">
        <v>0.2</v>
      </c>
      <c r="CE17" s="3">
        <v>0.2</v>
      </c>
      <c r="CF17" s="3">
        <v>0</v>
      </c>
      <c r="CG17" s="3" t="s">
        <v>126</v>
      </c>
      <c r="CH17" s="3" t="s">
        <v>126</v>
      </c>
      <c r="CI17" s="3" t="s">
        <v>126</v>
      </c>
      <c r="CJ17" s="3" t="s">
        <v>126</v>
      </c>
      <c r="CK17" s="3" t="s">
        <v>126</v>
      </c>
      <c r="CL17" s="3" t="s">
        <v>126</v>
      </c>
      <c r="CM17" s="3">
        <v>0.2</v>
      </c>
      <c r="CN17" s="3">
        <v>0.4</v>
      </c>
      <c r="CO17" s="3">
        <v>0.5</v>
      </c>
      <c r="CP17" s="3">
        <v>0.4</v>
      </c>
      <c r="CQ17" s="3">
        <v>0.5</v>
      </c>
      <c r="CS17" s="1"/>
      <c r="CT17" s="11" t="s">
        <v>230</v>
      </c>
      <c r="CU17" s="3">
        <v>0.2</v>
      </c>
      <c r="CV17" s="3">
        <v>0.2</v>
      </c>
      <c r="CW17" s="3">
        <v>0.1</v>
      </c>
      <c r="CX17" s="3">
        <v>0.1</v>
      </c>
      <c r="CY17" s="3">
        <v>0.2</v>
      </c>
      <c r="CZ17" s="3">
        <v>0.2</v>
      </c>
      <c r="DA17" s="3">
        <v>0.2</v>
      </c>
      <c r="DB17" s="3">
        <v>0.2</v>
      </c>
      <c r="DC17" s="3">
        <v>0.1</v>
      </c>
      <c r="DD17" s="3">
        <v>0.1</v>
      </c>
      <c r="DE17" s="3" t="s">
        <v>126</v>
      </c>
      <c r="DF17" s="3" t="s">
        <v>126</v>
      </c>
      <c r="DG17" s="3" t="s">
        <v>126</v>
      </c>
      <c r="DH17" s="3" t="s">
        <v>126</v>
      </c>
      <c r="DI17" s="3" t="s">
        <v>126</v>
      </c>
      <c r="DJ17" s="3" t="s">
        <v>126</v>
      </c>
      <c r="DK17" s="3">
        <v>0.2</v>
      </c>
      <c r="DL17" s="3">
        <v>0.2</v>
      </c>
      <c r="DM17" s="3">
        <v>0.1</v>
      </c>
      <c r="DN17" s="3">
        <v>0.2</v>
      </c>
      <c r="DO17" s="3">
        <v>0.3</v>
      </c>
      <c r="DQ17" s="1"/>
      <c r="DR17" s="11" t="s">
        <v>230</v>
      </c>
      <c r="DS17" s="3">
        <v>1.3</v>
      </c>
      <c r="DT17" s="3">
        <v>1.9</v>
      </c>
      <c r="DU17" s="3">
        <v>1.1</v>
      </c>
      <c r="DV17" s="3">
        <v>1.2</v>
      </c>
      <c r="DW17" s="3">
        <v>1.2</v>
      </c>
      <c r="DX17" s="3">
        <v>1.4</v>
      </c>
      <c r="DY17" s="3">
        <v>1.8</v>
      </c>
      <c r="DZ17" s="3">
        <v>1.8</v>
      </c>
      <c r="EA17" s="3">
        <v>1.9</v>
      </c>
      <c r="EB17" s="3">
        <v>1.7</v>
      </c>
      <c r="EC17" s="3" t="s">
        <v>126</v>
      </c>
      <c r="ED17" s="3" t="s">
        <v>126</v>
      </c>
      <c r="EE17" s="3" t="s">
        <v>126</v>
      </c>
      <c r="EF17" s="3" t="s">
        <v>126</v>
      </c>
      <c r="EG17" s="3" t="s">
        <v>126</v>
      </c>
      <c r="EH17" s="3" t="s">
        <v>126</v>
      </c>
      <c r="EI17" s="3">
        <v>1.9</v>
      </c>
      <c r="EJ17" s="3">
        <v>1.2</v>
      </c>
      <c r="EK17" s="3">
        <v>1.2</v>
      </c>
      <c r="EL17" s="3">
        <v>1.8</v>
      </c>
      <c r="EM17" s="3">
        <v>2.6</v>
      </c>
      <c r="EO17" s="1"/>
      <c r="EP17" s="11" t="s">
        <v>230</v>
      </c>
      <c r="EQ17" s="3">
        <v>5.8</v>
      </c>
      <c r="ER17" s="3">
        <v>8.6</v>
      </c>
      <c r="ES17" s="3">
        <v>8.9</v>
      </c>
      <c r="ET17" s="3">
        <v>8.9</v>
      </c>
      <c r="EU17" s="3">
        <v>9.4</v>
      </c>
      <c r="EV17" s="3">
        <v>9.6</v>
      </c>
      <c r="EW17" s="3">
        <v>10.6</v>
      </c>
      <c r="EX17" s="3">
        <v>9.7</v>
      </c>
      <c r="EY17" s="3">
        <v>10.3</v>
      </c>
      <c r="EZ17" s="3">
        <v>5.1</v>
      </c>
      <c r="FA17" s="3" t="s">
        <v>126</v>
      </c>
      <c r="FB17" s="3" t="s">
        <v>126</v>
      </c>
      <c r="FC17" s="3" t="s">
        <v>126</v>
      </c>
      <c r="FD17" s="3" t="s">
        <v>126</v>
      </c>
      <c r="FE17" s="3" t="s">
        <v>126</v>
      </c>
      <c r="FF17" s="3" t="s">
        <v>126</v>
      </c>
      <c r="FG17" s="3">
        <v>6.5</v>
      </c>
      <c r="FH17" s="3">
        <v>8.9</v>
      </c>
      <c r="FI17" s="3">
        <v>10.2</v>
      </c>
      <c r="FJ17" s="3">
        <v>7.7</v>
      </c>
      <c r="FK17" s="3">
        <v>6.6</v>
      </c>
    </row>
    <row r="18" ht="14.5" spans="1:167">
      <c r="A18" s="1"/>
      <c r="B18" s="11" t="s">
        <v>231</v>
      </c>
      <c r="C18" s="3">
        <v>0</v>
      </c>
      <c r="D18" s="3">
        <v>0</v>
      </c>
      <c r="E18" s="3">
        <v>0</v>
      </c>
      <c r="F18" s="3">
        <v>0</v>
      </c>
      <c r="G18" s="3">
        <v>0</v>
      </c>
      <c r="H18" s="3">
        <v>0</v>
      </c>
      <c r="I18" s="3">
        <v>0.5</v>
      </c>
      <c r="J18" s="3">
        <v>0.9</v>
      </c>
      <c r="K18" s="3">
        <v>0.7</v>
      </c>
      <c r="L18" s="3">
        <v>0</v>
      </c>
      <c r="M18" s="3">
        <v>0</v>
      </c>
      <c r="N18" s="3">
        <v>0</v>
      </c>
      <c r="O18" s="3">
        <v>0</v>
      </c>
      <c r="P18" s="3">
        <v>0</v>
      </c>
      <c r="Q18" s="3" t="s">
        <v>126</v>
      </c>
      <c r="R18" s="3" t="s">
        <v>126</v>
      </c>
      <c r="S18" s="3">
        <v>0</v>
      </c>
      <c r="T18" s="3">
        <v>0</v>
      </c>
      <c r="U18" s="3">
        <v>0</v>
      </c>
      <c r="V18" s="3">
        <v>0</v>
      </c>
      <c r="W18" s="3">
        <v>0</v>
      </c>
      <c r="Y18" s="1"/>
      <c r="Z18" s="11" t="s">
        <v>231</v>
      </c>
      <c r="AA18" s="3">
        <v>0.1</v>
      </c>
      <c r="AB18" s="3">
        <v>0.1</v>
      </c>
      <c r="AC18" s="3">
        <v>0.1</v>
      </c>
      <c r="AD18" s="3">
        <v>2</v>
      </c>
      <c r="AE18" s="3">
        <v>1.2</v>
      </c>
      <c r="AF18" s="3">
        <v>0.6</v>
      </c>
      <c r="AG18" s="3">
        <v>0.5</v>
      </c>
      <c r="AH18" s="3">
        <v>0.2</v>
      </c>
      <c r="AI18" s="3">
        <v>0.5</v>
      </c>
      <c r="AJ18" s="3">
        <v>1.7</v>
      </c>
      <c r="AK18" s="3">
        <v>2.1</v>
      </c>
      <c r="AL18" s="3">
        <v>1.2</v>
      </c>
      <c r="AM18" s="3">
        <v>1.5</v>
      </c>
      <c r="AN18" s="3">
        <v>1.1</v>
      </c>
      <c r="AO18" s="3">
        <v>0.9</v>
      </c>
      <c r="AP18" s="3">
        <v>1</v>
      </c>
      <c r="AQ18" s="3">
        <v>0.8</v>
      </c>
      <c r="AR18" s="3">
        <v>0.7</v>
      </c>
      <c r="AS18" s="3">
        <v>0.7</v>
      </c>
      <c r="AT18" s="3">
        <v>0.6</v>
      </c>
      <c r="AU18" s="3">
        <v>0</v>
      </c>
      <c r="AW18" s="1"/>
      <c r="AX18" s="11" t="s">
        <v>231</v>
      </c>
      <c r="AY18" s="3">
        <v>0</v>
      </c>
      <c r="AZ18" s="3">
        <v>0</v>
      </c>
      <c r="BA18" s="3">
        <v>0</v>
      </c>
      <c r="BB18" s="3">
        <v>0</v>
      </c>
      <c r="BC18" s="3">
        <v>0</v>
      </c>
      <c r="BD18" s="3">
        <v>0.7</v>
      </c>
      <c r="BE18" s="3">
        <v>0.3</v>
      </c>
      <c r="BF18" s="3">
        <v>0.7</v>
      </c>
      <c r="BG18" s="3">
        <v>0.6</v>
      </c>
      <c r="BH18" s="3">
        <v>0</v>
      </c>
      <c r="BI18" s="3">
        <v>0</v>
      </c>
      <c r="BJ18" s="3">
        <v>0</v>
      </c>
      <c r="BK18" s="3">
        <v>0</v>
      </c>
      <c r="BL18" s="3">
        <v>0</v>
      </c>
      <c r="BM18" s="3">
        <v>0</v>
      </c>
      <c r="BN18" s="3">
        <v>0</v>
      </c>
      <c r="BO18" s="3">
        <v>0</v>
      </c>
      <c r="BP18" s="3">
        <v>0</v>
      </c>
      <c r="BQ18" s="3">
        <v>0</v>
      </c>
      <c r="BR18" s="3">
        <v>0</v>
      </c>
      <c r="BS18" s="3">
        <v>0</v>
      </c>
      <c r="BU18" s="1"/>
      <c r="BV18" s="11" t="s">
        <v>231</v>
      </c>
      <c r="BW18" s="3">
        <v>0.2</v>
      </c>
      <c r="BX18" s="3">
        <v>0.5</v>
      </c>
      <c r="BY18" s="3">
        <v>0.7</v>
      </c>
      <c r="BZ18" s="3">
        <v>0.3</v>
      </c>
      <c r="CA18" s="3">
        <v>0</v>
      </c>
      <c r="CB18" s="3">
        <v>0</v>
      </c>
      <c r="CC18" s="3">
        <v>0</v>
      </c>
      <c r="CD18" s="3">
        <v>0</v>
      </c>
      <c r="CE18" s="3">
        <v>0</v>
      </c>
      <c r="CF18" s="3">
        <v>0.1</v>
      </c>
      <c r="CG18" s="3">
        <v>0</v>
      </c>
      <c r="CH18" s="3">
        <v>0</v>
      </c>
      <c r="CI18" s="3">
        <v>0</v>
      </c>
      <c r="CJ18" s="3">
        <v>0</v>
      </c>
      <c r="CK18" s="3">
        <v>0</v>
      </c>
      <c r="CL18" s="3">
        <v>0</v>
      </c>
      <c r="CM18" s="3">
        <v>0</v>
      </c>
      <c r="CN18" s="3">
        <v>0</v>
      </c>
      <c r="CO18" s="3">
        <v>0</v>
      </c>
      <c r="CP18" s="3">
        <v>0</v>
      </c>
      <c r="CQ18" s="3">
        <v>0</v>
      </c>
      <c r="CS18" s="1"/>
      <c r="CT18" s="11" t="s">
        <v>231</v>
      </c>
      <c r="CU18" s="3">
        <v>0</v>
      </c>
      <c r="CV18" s="3">
        <v>0</v>
      </c>
      <c r="CW18" s="3">
        <v>0</v>
      </c>
      <c r="CX18" s="3">
        <v>0</v>
      </c>
      <c r="CY18" s="3">
        <v>0</v>
      </c>
      <c r="CZ18" s="3">
        <v>0</v>
      </c>
      <c r="DA18" s="3">
        <v>0</v>
      </c>
      <c r="DB18" s="3">
        <v>0</v>
      </c>
      <c r="DC18" s="3">
        <v>0</v>
      </c>
      <c r="DD18" s="3">
        <v>0</v>
      </c>
      <c r="DE18" s="3">
        <v>0</v>
      </c>
      <c r="DF18" s="3">
        <v>0</v>
      </c>
      <c r="DG18" s="3">
        <v>0</v>
      </c>
      <c r="DH18" s="3" t="s">
        <v>126</v>
      </c>
      <c r="DI18" s="3" t="s">
        <v>126</v>
      </c>
      <c r="DJ18" s="3" t="s">
        <v>126</v>
      </c>
      <c r="DK18" s="3">
        <v>0</v>
      </c>
      <c r="DL18" s="3">
        <v>0</v>
      </c>
      <c r="DM18" s="3">
        <v>0</v>
      </c>
      <c r="DN18" s="3">
        <v>0</v>
      </c>
      <c r="DO18" s="3">
        <v>0</v>
      </c>
      <c r="DQ18" s="1"/>
      <c r="DR18" s="11" t="s">
        <v>231</v>
      </c>
      <c r="DS18" s="3">
        <v>0</v>
      </c>
      <c r="DT18" s="3">
        <v>0</v>
      </c>
      <c r="DU18" s="3">
        <v>0</v>
      </c>
      <c r="DV18" s="3">
        <v>0</v>
      </c>
      <c r="DW18" s="3">
        <v>0</v>
      </c>
      <c r="DX18" s="3">
        <v>0</v>
      </c>
      <c r="DY18" s="3">
        <v>0</v>
      </c>
      <c r="DZ18" s="3">
        <v>0</v>
      </c>
      <c r="EA18" s="3">
        <v>0</v>
      </c>
      <c r="EB18" s="3">
        <v>0</v>
      </c>
      <c r="EC18" s="3">
        <v>0</v>
      </c>
      <c r="ED18" s="3">
        <v>0</v>
      </c>
      <c r="EE18" s="3">
        <v>0</v>
      </c>
      <c r="EF18" s="3">
        <v>0</v>
      </c>
      <c r="EG18" s="3">
        <v>0</v>
      </c>
      <c r="EH18" s="3">
        <v>0</v>
      </c>
      <c r="EI18" s="3">
        <v>0</v>
      </c>
      <c r="EJ18" s="3">
        <v>0</v>
      </c>
      <c r="EK18" s="3">
        <v>0</v>
      </c>
      <c r="EL18" s="3">
        <v>0</v>
      </c>
      <c r="EM18" s="3">
        <v>0</v>
      </c>
      <c r="EO18" s="1"/>
      <c r="EP18" s="11" t="s">
        <v>231</v>
      </c>
      <c r="EQ18" s="3">
        <v>0.1</v>
      </c>
      <c r="ER18" s="3">
        <v>0</v>
      </c>
      <c r="ES18" s="3">
        <v>0</v>
      </c>
      <c r="ET18" s="3">
        <v>0.1</v>
      </c>
      <c r="EU18" s="3">
        <v>0</v>
      </c>
      <c r="EV18" s="3">
        <v>0.1</v>
      </c>
      <c r="EW18" s="3">
        <v>0</v>
      </c>
      <c r="EX18" s="3">
        <v>0</v>
      </c>
      <c r="EY18" s="3">
        <v>0</v>
      </c>
      <c r="EZ18" s="3">
        <v>0</v>
      </c>
      <c r="FA18" s="3" t="s">
        <v>126</v>
      </c>
      <c r="FB18" s="3" t="s">
        <v>126</v>
      </c>
      <c r="FC18" s="3" t="s">
        <v>126</v>
      </c>
      <c r="FD18" s="3" t="s">
        <v>126</v>
      </c>
      <c r="FE18" s="3" t="s">
        <v>126</v>
      </c>
      <c r="FF18" s="3" t="s">
        <v>126</v>
      </c>
      <c r="FG18" s="3">
        <v>0.2</v>
      </c>
      <c r="FH18" s="3">
        <v>0.1</v>
      </c>
      <c r="FI18" s="3">
        <v>0.1</v>
      </c>
      <c r="FJ18" s="3">
        <v>0.1</v>
      </c>
      <c r="FK18" s="3">
        <v>0</v>
      </c>
    </row>
    <row r="19" ht="14.5" spans="1:167">
      <c r="A19" s="1"/>
      <c r="B19" s="11" t="s">
        <v>232</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Y19" s="1"/>
      <c r="Z19" s="11" t="s">
        <v>232</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232</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232</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232</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Q19" s="1"/>
      <c r="DR19" s="11" t="s">
        <v>232</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O19" s="1"/>
      <c r="EP19" s="11" t="s">
        <v>232</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233</v>
      </c>
      <c r="C20" s="3">
        <v>0</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Y20" s="1"/>
      <c r="Z20" s="11" t="s">
        <v>233</v>
      </c>
      <c r="AA20" s="3">
        <v>0</v>
      </c>
      <c r="AB20" s="3">
        <v>0</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W20" s="1"/>
      <c r="AX20" s="11" t="s">
        <v>233</v>
      </c>
      <c r="AY20" s="3">
        <v>0</v>
      </c>
      <c r="AZ20" s="3">
        <v>0</v>
      </c>
      <c r="BA20" s="3">
        <v>0</v>
      </c>
      <c r="BB20" s="3">
        <v>0</v>
      </c>
      <c r="BC20" s="3">
        <v>0</v>
      </c>
      <c r="BD20" s="3">
        <v>0</v>
      </c>
      <c r="BE20" s="3">
        <v>0</v>
      </c>
      <c r="BF20" s="3">
        <v>0</v>
      </c>
      <c r="BG20" s="3">
        <v>0</v>
      </c>
      <c r="BH20" s="3">
        <v>0</v>
      </c>
      <c r="BI20" s="3">
        <v>0</v>
      </c>
      <c r="BJ20" s="3">
        <v>0</v>
      </c>
      <c r="BK20" s="3">
        <v>0</v>
      </c>
      <c r="BL20" s="3">
        <v>0</v>
      </c>
      <c r="BM20" s="3">
        <v>0</v>
      </c>
      <c r="BN20" s="3">
        <v>0</v>
      </c>
      <c r="BO20" s="3">
        <v>0</v>
      </c>
      <c r="BP20" s="3">
        <v>0</v>
      </c>
      <c r="BQ20" s="3">
        <v>0</v>
      </c>
      <c r="BR20" s="3">
        <v>0</v>
      </c>
      <c r="BS20" s="3">
        <v>0</v>
      </c>
      <c r="BU20" s="1"/>
      <c r="BV20" s="11" t="s">
        <v>233</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S20" s="1"/>
      <c r="CT20" s="11" t="s">
        <v>233</v>
      </c>
      <c r="CU20" s="3">
        <v>0</v>
      </c>
      <c r="CV20" s="3">
        <v>0</v>
      </c>
      <c r="CW20" s="3">
        <v>0</v>
      </c>
      <c r="CX20" s="3">
        <v>0</v>
      </c>
      <c r="CY20" s="3">
        <v>0</v>
      </c>
      <c r="CZ20" s="3">
        <v>0</v>
      </c>
      <c r="DA20" s="3">
        <v>0</v>
      </c>
      <c r="DB20" s="3">
        <v>0</v>
      </c>
      <c r="DC20" s="3">
        <v>0</v>
      </c>
      <c r="DD20" s="3">
        <v>0</v>
      </c>
      <c r="DE20" s="3">
        <v>0</v>
      </c>
      <c r="DF20" s="3">
        <v>0</v>
      </c>
      <c r="DG20" s="3">
        <v>0</v>
      </c>
      <c r="DH20" s="3">
        <v>0</v>
      </c>
      <c r="DI20" s="3">
        <v>0</v>
      </c>
      <c r="DJ20" s="3">
        <v>0</v>
      </c>
      <c r="DK20" s="3">
        <v>0</v>
      </c>
      <c r="DL20" s="3">
        <v>0</v>
      </c>
      <c r="DM20" s="3">
        <v>0</v>
      </c>
      <c r="DN20" s="3">
        <v>0</v>
      </c>
      <c r="DO20" s="3">
        <v>0</v>
      </c>
      <c r="DQ20" s="1"/>
      <c r="DR20" s="11" t="s">
        <v>233</v>
      </c>
      <c r="DS20" s="3">
        <v>0</v>
      </c>
      <c r="DT20" s="3">
        <v>0</v>
      </c>
      <c r="DU20" s="3">
        <v>0</v>
      </c>
      <c r="DV20" s="3">
        <v>0</v>
      </c>
      <c r="DW20" s="3">
        <v>0</v>
      </c>
      <c r="DX20" s="3">
        <v>0</v>
      </c>
      <c r="DY20" s="3">
        <v>0</v>
      </c>
      <c r="DZ20" s="3">
        <v>0</v>
      </c>
      <c r="EA20" s="3">
        <v>0</v>
      </c>
      <c r="EB20" s="3">
        <v>0</v>
      </c>
      <c r="EC20" s="3">
        <v>0</v>
      </c>
      <c r="ED20" s="3">
        <v>0</v>
      </c>
      <c r="EE20" s="3">
        <v>0</v>
      </c>
      <c r="EF20" s="3">
        <v>0</v>
      </c>
      <c r="EG20" s="3">
        <v>0</v>
      </c>
      <c r="EH20" s="3">
        <v>0</v>
      </c>
      <c r="EI20" s="3">
        <v>0</v>
      </c>
      <c r="EJ20" s="3">
        <v>0</v>
      </c>
      <c r="EK20" s="3">
        <v>0</v>
      </c>
      <c r="EL20" s="3">
        <v>0</v>
      </c>
      <c r="EM20" s="3">
        <v>0</v>
      </c>
      <c r="EO20" s="1"/>
      <c r="EP20" s="11" t="s">
        <v>233</v>
      </c>
      <c r="EQ20" s="3">
        <v>0</v>
      </c>
      <c r="ER20" s="3">
        <v>0</v>
      </c>
      <c r="ES20" s="3">
        <v>0</v>
      </c>
      <c r="ET20" s="3">
        <v>0</v>
      </c>
      <c r="EU20" s="3">
        <v>0</v>
      </c>
      <c r="EV20" s="3">
        <v>0</v>
      </c>
      <c r="EW20" s="3">
        <v>0</v>
      </c>
      <c r="EX20" s="3">
        <v>0</v>
      </c>
      <c r="EY20" s="3">
        <v>0</v>
      </c>
      <c r="EZ20" s="3">
        <v>0</v>
      </c>
      <c r="FA20" s="3">
        <v>0</v>
      </c>
      <c r="FB20" s="3">
        <v>0</v>
      </c>
      <c r="FC20" s="3">
        <v>0</v>
      </c>
      <c r="FD20" s="3">
        <v>0</v>
      </c>
      <c r="FE20" s="3">
        <v>0</v>
      </c>
      <c r="FF20" s="3">
        <v>0</v>
      </c>
      <c r="FG20" s="3">
        <v>0</v>
      </c>
      <c r="FH20" s="3">
        <v>0</v>
      </c>
      <c r="FI20" s="3">
        <v>0</v>
      </c>
      <c r="FJ20" s="3">
        <v>0</v>
      </c>
      <c r="FK20" s="3">
        <v>0</v>
      </c>
    </row>
    <row r="21" ht="14.5" spans="1:167">
      <c r="A21" s="1"/>
      <c r="B21" s="11" t="s">
        <v>234</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Y21" s="1"/>
      <c r="Z21" s="11" t="s">
        <v>234</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W21" s="1"/>
      <c r="AX21" s="11" t="s">
        <v>234</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234</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234</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234</v>
      </c>
      <c r="DS21" s="3">
        <v>0</v>
      </c>
      <c r="DT21" s="3">
        <v>0</v>
      </c>
      <c r="DU21" s="3">
        <v>0</v>
      </c>
      <c r="DV21" s="3">
        <v>0</v>
      </c>
      <c r="DW21" s="3">
        <v>0</v>
      </c>
      <c r="DX21" s="3">
        <v>0</v>
      </c>
      <c r="DY21" s="3">
        <v>0</v>
      </c>
      <c r="DZ21" s="3">
        <v>0</v>
      </c>
      <c r="EA21" s="3">
        <v>0</v>
      </c>
      <c r="EB21" s="3">
        <v>0</v>
      </c>
      <c r="EC21" s="3">
        <v>0</v>
      </c>
      <c r="ED21" s="3">
        <v>0</v>
      </c>
      <c r="EE21" s="3">
        <v>0</v>
      </c>
      <c r="EF21" s="3">
        <v>0</v>
      </c>
      <c r="EG21" s="3">
        <v>0</v>
      </c>
      <c r="EH21" s="3">
        <v>0</v>
      </c>
      <c r="EI21" s="3">
        <v>0</v>
      </c>
      <c r="EJ21" s="3">
        <v>0</v>
      </c>
      <c r="EK21" s="3">
        <v>0</v>
      </c>
      <c r="EL21" s="3">
        <v>0</v>
      </c>
      <c r="EM21" s="3">
        <v>0</v>
      </c>
      <c r="EO21" s="1"/>
      <c r="EP21" s="11" t="s">
        <v>234</v>
      </c>
      <c r="EQ21" s="3">
        <v>0</v>
      </c>
      <c r="ER21" s="3">
        <v>0</v>
      </c>
      <c r="ES21" s="3">
        <v>0</v>
      </c>
      <c r="ET21" s="3">
        <v>0</v>
      </c>
      <c r="EU21" s="3">
        <v>0</v>
      </c>
      <c r="EV21" s="3">
        <v>0</v>
      </c>
      <c r="EW21" s="3">
        <v>0</v>
      </c>
      <c r="EX21" s="3">
        <v>0</v>
      </c>
      <c r="EY21" s="3">
        <v>0</v>
      </c>
      <c r="EZ21" s="3">
        <v>0</v>
      </c>
      <c r="FA21" s="3">
        <v>0</v>
      </c>
      <c r="FB21" s="3">
        <v>0</v>
      </c>
      <c r="FC21" s="3">
        <v>0</v>
      </c>
      <c r="FD21" s="3">
        <v>0</v>
      </c>
      <c r="FE21" s="3">
        <v>0</v>
      </c>
      <c r="FF21" s="3">
        <v>0</v>
      </c>
      <c r="FG21" s="3">
        <v>0</v>
      </c>
      <c r="FH21" s="3">
        <v>0</v>
      </c>
      <c r="FI21" s="3">
        <v>0</v>
      </c>
      <c r="FJ21" s="3">
        <v>0</v>
      </c>
      <c r="FK21" s="3">
        <v>0</v>
      </c>
    </row>
    <row r="22" ht="14.5" spans="1:167">
      <c r="A22" s="1"/>
      <c r="B22" s="11" t="s">
        <v>235</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Y22" s="1"/>
      <c r="Z22" s="11" t="s">
        <v>235</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W22" s="1"/>
      <c r="AX22" s="11" t="s">
        <v>235</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235</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235</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235</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235</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236</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236</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236</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236</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236</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236</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236</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237</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237</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237</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237</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237</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237</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237</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238</v>
      </c>
      <c r="C26" s="3"/>
      <c r="D26" s="3"/>
      <c r="E26" s="3"/>
      <c r="F26" s="3"/>
      <c r="G26" s="3"/>
      <c r="H26" s="3"/>
      <c r="I26" s="3"/>
      <c r="J26" s="3"/>
      <c r="K26" s="3"/>
      <c r="L26" s="3"/>
      <c r="M26" s="3"/>
      <c r="N26" s="3"/>
      <c r="O26" s="3"/>
      <c r="P26" s="3"/>
      <c r="Q26" s="3"/>
      <c r="R26" s="3"/>
      <c r="S26" s="3"/>
      <c r="T26" s="3"/>
      <c r="U26" s="3"/>
      <c r="V26" s="3"/>
      <c r="W26" s="3"/>
      <c r="Y26" s="1"/>
      <c r="Z26" s="10" t="s">
        <v>238</v>
      </c>
      <c r="AA26" s="3"/>
      <c r="AB26" s="3"/>
      <c r="AC26" s="3"/>
      <c r="AD26" s="3"/>
      <c r="AE26" s="3"/>
      <c r="AF26" s="3"/>
      <c r="AG26" s="3"/>
      <c r="AH26" s="3"/>
      <c r="AI26" s="3"/>
      <c r="AJ26" s="3"/>
      <c r="AK26" s="3"/>
      <c r="AL26" s="3"/>
      <c r="AM26" s="3"/>
      <c r="AN26" s="3"/>
      <c r="AO26" s="3"/>
      <c r="AP26" s="3"/>
      <c r="AQ26" s="3"/>
      <c r="AR26" s="3"/>
      <c r="AS26" s="3"/>
      <c r="AT26" s="3"/>
      <c r="AU26" s="3"/>
      <c r="AW26" s="1"/>
      <c r="AX26" s="10" t="s">
        <v>238</v>
      </c>
      <c r="AY26" s="3"/>
      <c r="AZ26" s="3"/>
      <c r="BA26" s="3"/>
      <c r="BB26" s="3"/>
      <c r="BC26" s="3"/>
      <c r="BD26" s="3"/>
      <c r="BE26" s="3"/>
      <c r="BF26" s="3"/>
      <c r="BG26" s="3"/>
      <c r="BH26" s="3"/>
      <c r="BI26" s="3"/>
      <c r="BJ26" s="3"/>
      <c r="BK26" s="3"/>
      <c r="BL26" s="3"/>
      <c r="BM26" s="3"/>
      <c r="BN26" s="3"/>
      <c r="BO26" s="3"/>
      <c r="BP26" s="3"/>
      <c r="BQ26" s="3"/>
      <c r="BR26" s="3"/>
      <c r="BS26" s="3"/>
      <c r="BU26" s="1"/>
      <c r="BV26" s="10" t="s">
        <v>238</v>
      </c>
      <c r="BW26" s="3"/>
      <c r="BX26" s="3"/>
      <c r="BY26" s="3"/>
      <c r="BZ26" s="3"/>
      <c r="CA26" s="3"/>
      <c r="CB26" s="3"/>
      <c r="CC26" s="3"/>
      <c r="CD26" s="3"/>
      <c r="CE26" s="3"/>
      <c r="CF26" s="3"/>
      <c r="CG26" s="3"/>
      <c r="CH26" s="3"/>
      <c r="CI26" s="3"/>
      <c r="CJ26" s="3"/>
      <c r="CK26" s="3"/>
      <c r="CL26" s="3"/>
      <c r="CM26" s="3"/>
      <c r="CN26" s="3"/>
      <c r="CO26" s="3"/>
      <c r="CP26" s="3"/>
      <c r="CQ26" s="3"/>
      <c r="CS26" s="1"/>
      <c r="CT26" s="10" t="s">
        <v>238</v>
      </c>
      <c r="CU26" s="3"/>
      <c r="CV26" s="3"/>
      <c r="CW26" s="3"/>
      <c r="CX26" s="3"/>
      <c r="CY26" s="3"/>
      <c r="CZ26" s="3"/>
      <c r="DA26" s="3"/>
      <c r="DB26" s="3"/>
      <c r="DC26" s="3"/>
      <c r="DD26" s="3"/>
      <c r="DE26" s="3"/>
      <c r="DF26" s="3"/>
      <c r="DG26" s="3"/>
      <c r="DH26" s="3"/>
      <c r="DI26" s="3"/>
      <c r="DJ26" s="3"/>
      <c r="DK26" s="3"/>
      <c r="DL26" s="3"/>
      <c r="DM26" s="3"/>
      <c r="DN26" s="3"/>
      <c r="DO26" s="3"/>
      <c r="DQ26" s="1"/>
      <c r="DR26" s="10" t="s">
        <v>238</v>
      </c>
      <c r="DS26" s="3"/>
      <c r="DT26" s="3"/>
      <c r="DU26" s="3"/>
      <c r="DV26" s="3"/>
      <c r="DW26" s="3"/>
      <c r="DX26" s="3"/>
      <c r="DY26" s="3"/>
      <c r="DZ26" s="3"/>
      <c r="EA26" s="3"/>
      <c r="EB26" s="3"/>
      <c r="EC26" s="3"/>
      <c r="ED26" s="3"/>
      <c r="EE26" s="3"/>
      <c r="EF26" s="3"/>
      <c r="EG26" s="3"/>
      <c r="EH26" s="3"/>
      <c r="EI26" s="3"/>
      <c r="EJ26" s="3"/>
      <c r="EK26" s="3"/>
      <c r="EL26" s="3"/>
      <c r="EM26" s="3"/>
      <c r="EO26" s="1"/>
      <c r="EP26" s="10" t="s">
        <v>238</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228</v>
      </c>
      <c r="C27" s="3" t="s">
        <v>270</v>
      </c>
      <c r="D27" s="3" t="s">
        <v>270</v>
      </c>
      <c r="E27" s="3" t="s">
        <v>270</v>
      </c>
      <c r="F27" s="3" t="s">
        <v>270</v>
      </c>
      <c r="G27" s="3" t="s">
        <v>270</v>
      </c>
      <c r="H27" s="3" t="s">
        <v>270</v>
      </c>
      <c r="I27" s="3" t="s">
        <v>270</v>
      </c>
      <c r="J27" s="3" t="s">
        <v>270</v>
      </c>
      <c r="K27" s="3" t="s">
        <v>270</v>
      </c>
      <c r="L27" s="3" t="s">
        <v>270</v>
      </c>
      <c r="M27" s="3" t="s">
        <v>270</v>
      </c>
      <c r="N27" s="3" t="s">
        <v>270</v>
      </c>
      <c r="O27" s="3" t="s">
        <v>270</v>
      </c>
      <c r="P27" s="3" t="s">
        <v>270</v>
      </c>
      <c r="Q27" s="3" t="s">
        <v>270</v>
      </c>
      <c r="R27" s="3" t="s">
        <v>270</v>
      </c>
      <c r="S27" s="3" t="s">
        <v>270</v>
      </c>
      <c r="T27" s="3" t="s">
        <v>270</v>
      </c>
      <c r="U27" s="3" t="s">
        <v>270</v>
      </c>
      <c r="V27" s="3" t="s">
        <v>270</v>
      </c>
      <c r="W27" s="3" t="s">
        <v>270</v>
      </c>
      <c r="Y27" s="1"/>
      <c r="Z27" s="11" t="s">
        <v>228</v>
      </c>
      <c r="AA27" s="3" t="s">
        <v>270</v>
      </c>
      <c r="AB27" s="3" t="s">
        <v>270</v>
      </c>
      <c r="AC27" s="3" t="s">
        <v>270</v>
      </c>
      <c r="AD27" s="3" t="s">
        <v>270</v>
      </c>
      <c r="AE27" s="3" t="s">
        <v>270</v>
      </c>
      <c r="AF27" s="3" t="s">
        <v>270</v>
      </c>
      <c r="AG27" s="3" t="s">
        <v>270</v>
      </c>
      <c r="AH27" s="3" t="s">
        <v>270</v>
      </c>
      <c r="AI27" s="3" t="s">
        <v>270</v>
      </c>
      <c r="AJ27" s="3" t="s">
        <v>270</v>
      </c>
      <c r="AK27" s="3" t="s">
        <v>270</v>
      </c>
      <c r="AL27" s="3" t="s">
        <v>270</v>
      </c>
      <c r="AM27" s="3" t="s">
        <v>270</v>
      </c>
      <c r="AN27" s="3" t="s">
        <v>270</v>
      </c>
      <c r="AO27" s="3" t="s">
        <v>270</v>
      </c>
      <c r="AP27" s="3" t="s">
        <v>270</v>
      </c>
      <c r="AQ27" s="3" t="s">
        <v>270</v>
      </c>
      <c r="AR27" s="3" t="s">
        <v>270</v>
      </c>
      <c r="AS27" s="3" t="s">
        <v>270</v>
      </c>
      <c r="AT27" s="3" t="s">
        <v>270</v>
      </c>
      <c r="AU27" s="3" t="s">
        <v>270</v>
      </c>
      <c r="AW27" s="1"/>
      <c r="AX27" s="11" t="s">
        <v>228</v>
      </c>
      <c r="AY27" s="3" t="s">
        <v>270</v>
      </c>
      <c r="AZ27" s="3" t="s">
        <v>270</v>
      </c>
      <c r="BA27" s="3" t="s">
        <v>270</v>
      </c>
      <c r="BB27" s="3" t="s">
        <v>270</v>
      </c>
      <c r="BC27" s="3" t="s">
        <v>270</v>
      </c>
      <c r="BD27" s="3" t="s">
        <v>270</v>
      </c>
      <c r="BE27" s="3" t="s">
        <v>270</v>
      </c>
      <c r="BF27" s="3" t="s">
        <v>270</v>
      </c>
      <c r="BG27" s="3" t="s">
        <v>270</v>
      </c>
      <c r="BH27" s="3" t="s">
        <v>270</v>
      </c>
      <c r="BI27" s="3" t="s">
        <v>270</v>
      </c>
      <c r="BJ27" s="3" t="s">
        <v>270</v>
      </c>
      <c r="BK27" s="3" t="s">
        <v>270</v>
      </c>
      <c r="BL27" s="3" t="s">
        <v>270</v>
      </c>
      <c r="BM27" s="3" t="s">
        <v>270</v>
      </c>
      <c r="BN27" s="3" t="s">
        <v>270</v>
      </c>
      <c r="BO27" s="3" t="s">
        <v>270</v>
      </c>
      <c r="BP27" s="3" t="s">
        <v>270</v>
      </c>
      <c r="BQ27" s="3" t="s">
        <v>270</v>
      </c>
      <c r="BR27" s="3" t="s">
        <v>270</v>
      </c>
      <c r="BS27" s="3" t="s">
        <v>270</v>
      </c>
      <c r="BU27" s="1"/>
      <c r="BV27" s="11" t="s">
        <v>228</v>
      </c>
      <c r="BW27" s="3" t="s">
        <v>270</v>
      </c>
      <c r="BX27" s="3" t="s">
        <v>270</v>
      </c>
      <c r="BY27" s="3" t="s">
        <v>270</v>
      </c>
      <c r="BZ27" s="3" t="s">
        <v>270</v>
      </c>
      <c r="CA27" s="3" t="s">
        <v>270</v>
      </c>
      <c r="CB27" s="3" t="s">
        <v>270</v>
      </c>
      <c r="CC27" s="3" t="s">
        <v>270</v>
      </c>
      <c r="CD27" s="3" t="s">
        <v>270</v>
      </c>
      <c r="CE27" s="3" t="s">
        <v>270</v>
      </c>
      <c r="CF27" s="3" t="s">
        <v>270</v>
      </c>
      <c r="CG27" s="3" t="s">
        <v>270</v>
      </c>
      <c r="CH27" s="3" t="s">
        <v>270</v>
      </c>
      <c r="CI27" s="3" t="s">
        <v>270</v>
      </c>
      <c r="CJ27" s="3" t="s">
        <v>270</v>
      </c>
      <c r="CK27" s="3" t="s">
        <v>270</v>
      </c>
      <c r="CL27" s="3" t="s">
        <v>270</v>
      </c>
      <c r="CM27" s="3" t="s">
        <v>270</v>
      </c>
      <c r="CN27" s="3" t="s">
        <v>270</v>
      </c>
      <c r="CO27" s="3" t="s">
        <v>270</v>
      </c>
      <c r="CP27" s="3" t="s">
        <v>270</v>
      </c>
      <c r="CQ27" s="3" t="s">
        <v>270</v>
      </c>
      <c r="CS27" s="1"/>
      <c r="CT27" s="11" t="s">
        <v>228</v>
      </c>
      <c r="CU27" s="3" t="s">
        <v>270</v>
      </c>
      <c r="CV27" s="3" t="s">
        <v>270</v>
      </c>
      <c r="CW27" s="3" t="s">
        <v>270</v>
      </c>
      <c r="CX27" s="3" t="s">
        <v>270</v>
      </c>
      <c r="CY27" s="3" t="s">
        <v>270</v>
      </c>
      <c r="CZ27" s="3" t="s">
        <v>270</v>
      </c>
      <c r="DA27" s="3" t="s">
        <v>270</v>
      </c>
      <c r="DB27" s="3" t="s">
        <v>270</v>
      </c>
      <c r="DC27" s="3" t="s">
        <v>270</v>
      </c>
      <c r="DD27" s="3" t="s">
        <v>270</v>
      </c>
      <c r="DE27" s="3" t="s">
        <v>270</v>
      </c>
      <c r="DF27" s="3" t="s">
        <v>270</v>
      </c>
      <c r="DG27" s="3" t="s">
        <v>270</v>
      </c>
      <c r="DH27" s="3" t="s">
        <v>270</v>
      </c>
      <c r="DI27" s="3" t="s">
        <v>270</v>
      </c>
      <c r="DJ27" s="3" t="s">
        <v>270</v>
      </c>
      <c r="DK27" s="3" t="s">
        <v>270</v>
      </c>
      <c r="DL27" s="3" t="s">
        <v>270</v>
      </c>
      <c r="DM27" s="3" t="s">
        <v>270</v>
      </c>
      <c r="DN27" s="3" t="s">
        <v>270</v>
      </c>
      <c r="DO27" s="3" t="s">
        <v>270</v>
      </c>
      <c r="DQ27" s="1"/>
      <c r="DR27" s="11" t="s">
        <v>228</v>
      </c>
      <c r="DS27" s="3" t="s">
        <v>270</v>
      </c>
      <c r="DT27" s="3" t="s">
        <v>270</v>
      </c>
      <c r="DU27" s="3" t="s">
        <v>270</v>
      </c>
      <c r="DV27" s="3" t="s">
        <v>270</v>
      </c>
      <c r="DW27" s="3" t="s">
        <v>270</v>
      </c>
      <c r="DX27" s="3" t="s">
        <v>270</v>
      </c>
      <c r="DY27" s="3" t="s">
        <v>270</v>
      </c>
      <c r="DZ27" s="3" t="s">
        <v>270</v>
      </c>
      <c r="EA27" s="3" t="s">
        <v>270</v>
      </c>
      <c r="EB27" s="3" t="s">
        <v>270</v>
      </c>
      <c r="EC27" s="3" t="s">
        <v>270</v>
      </c>
      <c r="ED27" s="3" t="s">
        <v>270</v>
      </c>
      <c r="EE27" s="3" t="s">
        <v>270</v>
      </c>
      <c r="EF27" s="3" t="s">
        <v>270</v>
      </c>
      <c r="EG27" s="3" t="s">
        <v>270</v>
      </c>
      <c r="EH27" s="3" t="s">
        <v>270</v>
      </c>
      <c r="EI27" s="3" t="s">
        <v>270</v>
      </c>
      <c r="EJ27" s="3" t="s">
        <v>270</v>
      </c>
      <c r="EK27" s="3" t="s">
        <v>270</v>
      </c>
      <c r="EL27" s="3" t="s">
        <v>270</v>
      </c>
      <c r="EM27" s="3" t="s">
        <v>270</v>
      </c>
      <c r="EO27" s="1"/>
      <c r="EP27" s="11" t="s">
        <v>228</v>
      </c>
      <c r="EQ27" s="3" t="s">
        <v>270</v>
      </c>
      <c r="ER27" s="3" t="s">
        <v>270</v>
      </c>
      <c r="ES27" s="3" t="s">
        <v>270</v>
      </c>
      <c r="ET27" s="3" t="s">
        <v>270</v>
      </c>
      <c r="EU27" s="3" t="s">
        <v>270</v>
      </c>
      <c r="EV27" s="3" t="s">
        <v>270</v>
      </c>
      <c r="EW27" s="3" t="s">
        <v>270</v>
      </c>
      <c r="EX27" s="3" t="s">
        <v>270</v>
      </c>
      <c r="EY27" s="3" t="s">
        <v>270</v>
      </c>
      <c r="EZ27" s="3" t="s">
        <v>270</v>
      </c>
      <c r="FA27" s="3" t="s">
        <v>270</v>
      </c>
      <c r="FB27" s="3" t="s">
        <v>270</v>
      </c>
      <c r="FC27" s="3" t="s">
        <v>270</v>
      </c>
      <c r="FD27" s="3" t="s">
        <v>270</v>
      </c>
      <c r="FE27" s="3" t="s">
        <v>270</v>
      </c>
      <c r="FF27" s="3" t="s">
        <v>270</v>
      </c>
      <c r="FG27" s="3" t="s">
        <v>270</v>
      </c>
      <c r="FH27" s="3" t="s">
        <v>270</v>
      </c>
      <c r="FI27" s="3" t="s">
        <v>270</v>
      </c>
      <c r="FJ27" s="3" t="s">
        <v>270</v>
      </c>
      <c r="FK27" s="3" t="s">
        <v>270</v>
      </c>
    </row>
    <row r="28" ht="14.5" spans="1:167">
      <c r="A28" s="1"/>
      <c r="B28" s="11" t="s">
        <v>229</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Y28" s="1"/>
      <c r="Z28" s="11" t="s">
        <v>229</v>
      </c>
      <c r="AA28" s="3">
        <v>0</v>
      </c>
      <c r="AB28" s="3">
        <v>0</v>
      </c>
      <c r="AC28" s="3">
        <v>0</v>
      </c>
      <c r="AD28" s="3">
        <v>0</v>
      </c>
      <c r="AE28" s="3">
        <v>0</v>
      </c>
      <c r="AF28" s="3">
        <v>0</v>
      </c>
      <c r="AG28" s="3">
        <v>0</v>
      </c>
      <c r="AH28" s="3">
        <v>0</v>
      </c>
      <c r="AI28" s="3">
        <v>0</v>
      </c>
      <c r="AJ28" s="3">
        <v>0</v>
      </c>
      <c r="AK28" s="3">
        <v>0</v>
      </c>
      <c r="AL28" s="3">
        <v>0</v>
      </c>
      <c r="AM28" s="3">
        <v>0</v>
      </c>
      <c r="AN28" s="3">
        <v>0</v>
      </c>
      <c r="AO28" s="3">
        <v>0</v>
      </c>
      <c r="AP28" s="3">
        <v>0</v>
      </c>
      <c r="AQ28" s="3">
        <v>0</v>
      </c>
      <c r="AR28" s="3">
        <v>0</v>
      </c>
      <c r="AS28" s="3">
        <v>0</v>
      </c>
      <c r="AT28" s="3">
        <v>0</v>
      </c>
      <c r="AU28" s="3">
        <v>0</v>
      </c>
      <c r="AW28" s="1"/>
      <c r="AX28" s="11" t="s">
        <v>229</v>
      </c>
      <c r="AY28" s="3">
        <v>0</v>
      </c>
      <c r="AZ28" s="3">
        <v>0</v>
      </c>
      <c r="BA28" s="3">
        <v>0</v>
      </c>
      <c r="BB28" s="3">
        <v>0</v>
      </c>
      <c r="BC28" s="3">
        <v>0</v>
      </c>
      <c r="BD28" s="3">
        <v>0</v>
      </c>
      <c r="BE28" s="3">
        <v>0</v>
      </c>
      <c r="BF28" s="3">
        <v>0</v>
      </c>
      <c r="BG28" s="3">
        <v>0</v>
      </c>
      <c r="BH28" s="3">
        <v>0</v>
      </c>
      <c r="BI28" s="3">
        <v>0</v>
      </c>
      <c r="BJ28" s="3">
        <v>0</v>
      </c>
      <c r="BK28" s="3">
        <v>0</v>
      </c>
      <c r="BL28" s="3">
        <v>0</v>
      </c>
      <c r="BM28" s="3">
        <v>0</v>
      </c>
      <c r="BN28" s="3">
        <v>0</v>
      </c>
      <c r="BO28" s="3">
        <v>0</v>
      </c>
      <c r="BP28" s="3">
        <v>0</v>
      </c>
      <c r="BQ28" s="3">
        <v>0</v>
      </c>
      <c r="BR28" s="3">
        <v>0</v>
      </c>
      <c r="BS28" s="3">
        <v>0</v>
      </c>
      <c r="BU28" s="1"/>
      <c r="BV28" s="11" t="s">
        <v>229</v>
      </c>
      <c r="BW28" s="3">
        <v>0</v>
      </c>
      <c r="BX28" s="3">
        <v>0</v>
      </c>
      <c r="BY28" s="3">
        <v>0</v>
      </c>
      <c r="BZ28" s="3">
        <v>0</v>
      </c>
      <c r="CA28" s="3">
        <v>0</v>
      </c>
      <c r="CB28" s="3">
        <v>0</v>
      </c>
      <c r="CC28" s="3">
        <v>0</v>
      </c>
      <c r="CD28" s="3">
        <v>0</v>
      </c>
      <c r="CE28" s="3">
        <v>0</v>
      </c>
      <c r="CF28" s="3">
        <v>0</v>
      </c>
      <c r="CG28" s="3">
        <v>0</v>
      </c>
      <c r="CH28" s="3">
        <v>0</v>
      </c>
      <c r="CI28" s="3">
        <v>0</v>
      </c>
      <c r="CJ28" s="3">
        <v>0</v>
      </c>
      <c r="CK28" s="3">
        <v>0</v>
      </c>
      <c r="CL28" s="3">
        <v>0</v>
      </c>
      <c r="CM28" s="3">
        <v>0</v>
      </c>
      <c r="CN28" s="3">
        <v>0</v>
      </c>
      <c r="CO28" s="3">
        <v>0</v>
      </c>
      <c r="CP28" s="3">
        <v>0</v>
      </c>
      <c r="CQ28" s="3">
        <v>0</v>
      </c>
      <c r="CS28" s="1"/>
      <c r="CT28" s="11" t="s">
        <v>229</v>
      </c>
      <c r="CU28" s="3">
        <v>0</v>
      </c>
      <c r="CV28" s="3">
        <v>0</v>
      </c>
      <c r="CW28" s="3">
        <v>0</v>
      </c>
      <c r="CX28" s="3">
        <v>0</v>
      </c>
      <c r="CY28" s="3">
        <v>0</v>
      </c>
      <c r="CZ28" s="3">
        <v>0</v>
      </c>
      <c r="DA28" s="3">
        <v>0</v>
      </c>
      <c r="DB28" s="3">
        <v>0</v>
      </c>
      <c r="DC28" s="3">
        <v>0</v>
      </c>
      <c r="DD28" s="3">
        <v>0</v>
      </c>
      <c r="DE28" s="3">
        <v>0</v>
      </c>
      <c r="DF28" s="3">
        <v>0</v>
      </c>
      <c r="DG28" s="3">
        <v>0</v>
      </c>
      <c r="DH28" s="3">
        <v>0</v>
      </c>
      <c r="DI28" s="3">
        <v>0</v>
      </c>
      <c r="DJ28" s="3">
        <v>0</v>
      </c>
      <c r="DK28" s="3">
        <v>0</v>
      </c>
      <c r="DL28" s="3">
        <v>0</v>
      </c>
      <c r="DM28" s="3">
        <v>0</v>
      </c>
      <c r="DN28" s="3">
        <v>0</v>
      </c>
      <c r="DO28" s="3">
        <v>0</v>
      </c>
      <c r="DQ28" s="1"/>
      <c r="DR28" s="11" t="s">
        <v>229</v>
      </c>
      <c r="DS28" s="3">
        <v>0</v>
      </c>
      <c r="DT28" s="3">
        <v>0</v>
      </c>
      <c r="DU28" s="3">
        <v>0</v>
      </c>
      <c r="DV28" s="3">
        <v>0</v>
      </c>
      <c r="DW28" s="3">
        <v>0</v>
      </c>
      <c r="DX28" s="3">
        <v>0</v>
      </c>
      <c r="DY28" s="3">
        <v>0</v>
      </c>
      <c r="DZ28" s="3">
        <v>0</v>
      </c>
      <c r="EA28" s="3">
        <v>0</v>
      </c>
      <c r="EB28" s="3">
        <v>0</v>
      </c>
      <c r="EC28" s="3">
        <v>0</v>
      </c>
      <c r="ED28" s="3">
        <v>0</v>
      </c>
      <c r="EE28" s="3">
        <v>0</v>
      </c>
      <c r="EF28" s="3">
        <v>0</v>
      </c>
      <c r="EG28" s="3">
        <v>0</v>
      </c>
      <c r="EH28" s="3">
        <v>0</v>
      </c>
      <c r="EI28" s="3">
        <v>0</v>
      </c>
      <c r="EJ28" s="3">
        <v>0</v>
      </c>
      <c r="EK28" s="3">
        <v>0</v>
      </c>
      <c r="EL28" s="3">
        <v>0</v>
      </c>
      <c r="EM28" s="3">
        <v>0</v>
      </c>
      <c r="EO28" s="1"/>
      <c r="EP28" s="11" t="s">
        <v>229</v>
      </c>
      <c r="EQ28" s="3">
        <v>0</v>
      </c>
      <c r="ER28" s="3">
        <v>0</v>
      </c>
      <c r="ES28" s="3">
        <v>0</v>
      </c>
      <c r="ET28" s="3">
        <v>0</v>
      </c>
      <c r="EU28" s="3">
        <v>0</v>
      </c>
      <c r="EV28" s="3">
        <v>0</v>
      </c>
      <c r="EW28" s="3">
        <v>0</v>
      </c>
      <c r="EX28" s="3">
        <v>0</v>
      </c>
      <c r="EY28" s="3">
        <v>0</v>
      </c>
      <c r="EZ28" s="3">
        <v>0</v>
      </c>
      <c r="FA28" s="3">
        <v>0</v>
      </c>
      <c r="FB28" s="3">
        <v>0</v>
      </c>
      <c r="FC28" s="3">
        <v>0</v>
      </c>
      <c r="FD28" s="3">
        <v>0</v>
      </c>
      <c r="FE28" s="3">
        <v>0</v>
      </c>
      <c r="FF28" s="3">
        <v>0</v>
      </c>
      <c r="FG28" s="3">
        <v>0</v>
      </c>
      <c r="FH28" s="3">
        <v>0</v>
      </c>
      <c r="FI28" s="3">
        <v>0</v>
      </c>
      <c r="FJ28" s="3">
        <v>0</v>
      </c>
      <c r="FK28" s="3">
        <v>0</v>
      </c>
    </row>
    <row r="29" ht="14.5" spans="1:167">
      <c r="A29" s="1"/>
      <c r="B29" s="11" t="s">
        <v>230</v>
      </c>
      <c r="C29" s="3">
        <v>100</v>
      </c>
      <c r="D29" s="3">
        <v>100</v>
      </c>
      <c r="E29" s="3">
        <v>100</v>
      </c>
      <c r="F29" s="3">
        <v>100</v>
      </c>
      <c r="G29" s="3">
        <v>100</v>
      </c>
      <c r="H29" s="3">
        <v>100</v>
      </c>
      <c r="I29" s="3">
        <v>86.4</v>
      </c>
      <c r="J29" s="3">
        <v>79.4</v>
      </c>
      <c r="K29" s="3">
        <v>84.1</v>
      </c>
      <c r="L29" s="3">
        <v>99.2</v>
      </c>
      <c r="M29" s="3" t="s">
        <v>126</v>
      </c>
      <c r="N29" s="3" t="s">
        <v>126</v>
      </c>
      <c r="O29" s="3" t="s">
        <v>126</v>
      </c>
      <c r="P29" s="3" t="s">
        <v>126</v>
      </c>
      <c r="Q29" s="3" t="s">
        <v>126</v>
      </c>
      <c r="R29" s="3" t="s">
        <v>126</v>
      </c>
      <c r="S29" s="3">
        <v>99.9</v>
      </c>
      <c r="T29" s="3">
        <v>100</v>
      </c>
      <c r="U29" s="3">
        <v>100</v>
      </c>
      <c r="V29" s="3">
        <v>100</v>
      </c>
      <c r="W29" s="3">
        <v>100</v>
      </c>
      <c r="Y29" s="1"/>
      <c r="Z29" s="11" t="s">
        <v>230</v>
      </c>
      <c r="AA29" s="3">
        <v>98.8</v>
      </c>
      <c r="AB29" s="3">
        <v>96.9</v>
      </c>
      <c r="AC29" s="3">
        <v>98.5</v>
      </c>
      <c r="AD29" s="3">
        <v>74</v>
      </c>
      <c r="AE29" s="3">
        <v>85.6</v>
      </c>
      <c r="AF29" s="3">
        <v>93.2</v>
      </c>
      <c r="AG29" s="3">
        <v>93.9</v>
      </c>
      <c r="AH29" s="3">
        <v>96.7</v>
      </c>
      <c r="AI29" s="3">
        <v>92.3</v>
      </c>
      <c r="AJ29" s="3">
        <v>81.9</v>
      </c>
      <c r="AK29" s="3" t="s">
        <v>126</v>
      </c>
      <c r="AL29" s="3" t="s">
        <v>126</v>
      </c>
      <c r="AM29" s="3" t="s">
        <v>126</v>
      </c>
      <c r="AN29" s="3" t="s">
        <v>126</v>
      </c>
      <c r="AO29" s="3" t="s">
        <v>126</v>
      </c>
      <c r="AP29" s="3" t="s">
        <v>126</v>
      </c>
      <c r="AQ29" s="3" t="s">
        <v>126</v>
      </c>
      <c r="AR29" s="3">
        <v>88.3</v>
      </c>
      <c r="AS29" s="3">
        <v>88.9</v>
      </c>
      <c r="AT29" s="3">
        <v>91.8</v>
      </c>
      <c r="AU29" s="3">
        <v>99.5</v>
      </c>
      <c r="AW29" s="1"/>
      <c r="AX29" s="11" t="s">
        <v>230</v>
      </c>
      <c r="AY29" s="3">
        <v>100</v>
      </c>
      <c r="AZ29" s="3">
        <v>100</v>
      </c>
      <c r="BA29" s="3">
        <v>100</v>
      </c>
      <c r="BB29" s="3">
        <v>100</v>
      </c>
      <c r="BC29" s="3">
        <v>100</v>
      </c>
      <c r="BD29" s="3">
        <v>89.9</v>
      </c>
      <c r="BE29" s="3">
        <v>94.7</v>
      </c>
      <c r="BF29" s="3">
        <v>90.2</v>
      </c>
      <c r="BG29" s="3">
        <v>91.6</v>
      </c>
      <c r="BH29" s="3">
        <v>100</v>
      </c>
      <c r="BI29" s="3">
        <v>100</v>
      </c>
      <c r="BJ29" s="3">
        <v>100</v>
      </c>
      <c r="BK29" s="3">
        <v>100</v>
      </c>
      <c r="BL29" s="3">
        <v>100</v>
      </c>
      <c r="BM29" s="3">
        <v>100</v>
      </c>
      <c r="BN29" s="3">
        <v>100</v>
      </c>
      <c r="BO29" s="3">
        <v>100</v>
      </c>
      <c r="BP29" s="3">
        <v>100</v>
      </c>
      <c r="BQ29" s="3">
        <v>100</v>
      </c>
      <c r="BR29" s="3">
        <v>100</v>
      </c>
      <c r="BS29" s="3">
        <v>100</v>
      </c>
      <c r="BU29" s="1"/>
      <c r="BV29" s="11" t="s">
        <v>230</v>
      </c>
      <c r="BW29" s="3">
        <v>14.7</v>
      </c>
      <c r="BX29" s="3">
        <v>7.1</v>
      </c>
      <c r="BY29" s="3">
        <v>1.9</v>
      </c>
      <c r="BZ29" s="3">
        <v>36.6</v>
      </c>
      <c r="CA29" s="3">
        <v>100</v>
      </c>
      <c r="CB29" s="3">
        <v>100</v>
      </c>
      <c r="CC29" s="3">
        <v>100</v>
      </c>
      <c r="CD29" s="3">
        <v>100</v>
      </c>
      <c r="CE29" s="3">
        <v>100</v>
      </c>
      <c r="CF29" s="3">
        <v>21.2</v>
      </c>
      <c r="CG29" s="3" t="s">
        <v>126</v>
      </c>
      <c r="CH29" s="3" t="s">
        <v>126</v>
      </c>
      <c r="CI29" s="3" t="s">
        <v>126</v>
      </c>
      <c r="CJ29" s="3" t="s">
        <v>126</v>
      </c>
      <c r="CK29" s="3" t="s">
        <v>126</v>
      </c>
      <c r="CL29" s="3" t="s">
        <v>126</v>
      </c>
      <c r="CM29" s="3">
        <v>100</v>
      </c>
      <c r="CN29" s="3">
        <v>100</v>
      </c>
      <c r="CO29" s="3">
        <v>100</v>
      </c>
      <c r="CP29" s="3">
        <v>100</v>
      </c>
      <c r="CQ29" s="3">
        <v>100</v>
      </c>
      <c r="CS29" s="1"/>
      <c r="CT29" s="11" t="s">
        <v>230</v>
      </c>
      <c r="CU29" s="3">
        <v>99.5</v>
      </c>
      <c r="CV29" s="3">
        <v>98.8</v>
      </c>
      <c r="CW29" s="3">
        <v>98.1</v>
      </c>
      <c r="CX29" s="3">
        <v>100</v>
      </c>
      <c r="CY29" s="3">
        <v>89.8</v>
      </c>
      <c r="CZ29" s="3">
        <v>92</v>
      </c>
      <c r="DA29" s="3">
        <v>90.2</v>
      </c>
      <c r="DB29" s="3">
        <v>97.9</v>
      </c>
      <c r="DC29" s="3">
        <v>92.3</v>
      </c>
      <c r="DD29" s="3">
        <v>100</v>
      </c>
      <c r="DE29" s="3" t="s">
        <v>126</v>
      </c>
      <c r="DF29" s="3" t="s">
        <v>126</v>
      </c>
      <c r="DG29" s="3" t="s">
        <v>126</v>
      </c>
      <c r="DH29" s="3" t="s">
        <v>126</v>
      </c>
      <c r="DI29" s="3" t="s">
        <v>126</v>
      </c>
      <c r="DJ29" s="3" t="s">
        <v>126</v>
      </c>
      <c r="DK29" s="3">
        <v>95.3</v>
      </c>
      <c r="DL29" s="3">
        <v>96.6</v>
      </c>
      <c r="DM29" s="3">
        <v>93.9</v>
      </c>
      <c r="DN29" s="3">
        <v>96</v>
      </c>
      <c r="DO29" s="3">
        <v>97</v>
      </c>
      <c r="DQ29" s="1"/>
      <c r="DR29" s="11" t="s">
        <v>230</v>
      </c>
      <c r="DS29" s="3">
        <v>100</v>
      </c>
      <c r="DT29" s="3">
        <v>100</v>
      </c>
      <c r="DU29" s="3">
        <v>100</v>
      </c>
      <c r="DV29" s="3">
        <v>100</v>
      </c>
      <c r="DW29" s="3">
        <v>100</v>
      </c>
      <c r="DX29" s="3">
        <v>100</v>
      </c>
      <c r="DY29" s="3">
        <v>100</v>
      </c>
      <c r="DZ29" s="3">
        <v>100</v>
      </c>
      <c r="EA29" s="3">
        <v>100</v>
      </c>
      <c r="EB29" s="3">
        <v>100</v>
      </c>
      <c r="EC29" s="3" t="s">
        <v>126</v>
      </c>
      <c r="ED29" s="3" t="s">
        <v>126</v>
      </c>
      <c r="EE29" s="3" t="s">
        <v>126</v>
      </c>
      <c r="EF29" s="3" t="s">
        <v>126</v>
      </c>
      <c r="EG29" s="3" t="s">
        <v>126</v>
      </c>
      <c r="EH29" s="3" t="s">
        <v>126</v>
      </c>
      <c r="EI29" s="3">
        <v>100</v>
      </c>
      <c r="EJ29" s="3">
        <v>100</v>
      </c>
      <c r="EK29" s="3">
        <v>100</v>
      </c>
      <c r="EL29" s="3">
        <v>100</v>
      </c>
      <c r="EM29" s="3">
        <v>100</v>
      </c>
      <c r="EO29" s="1"/>
      <c r="EP29" s="11" t="s">
        <v>230</v>
      </c>
      <c r="EQ29" s="3">
        <v>97.9</v>
      </c>
      <c r="ER29" s="3">
        <v>99.7</v>
      </c>
      <c r="ES29" s="3">
        <v>99.8</v>
      </c>
      <c r="ET29" s="3">
        <v>99.2</v>
      </c>
      <c r="EU29" s="3">
        <v>100</v>
      </c>
      <c r="EV29" s="3">
        <v>99.1</v>
      </c>
      <c r="EW29" s="3">
        <v>99.6</v>
      </c>
      <c r="EX29" s="3">
        <v>100</v>
      </c>
      <c r="EY29" s="3">
        <v>100</v>
      </c>
      <c r="EZ29" s="3">
        <v>99.7</v>
      </c>
      <c r="FA29" s="3" t="s">
        <v>126</v>
      </c>
      <c r="FB29" s="3" t="s">
        <v>126</v>
      </c>
      <c r="FC29" s="3" t="s">
        <v>126</v>
      </c>
      <c r="FD29" s="3" t="s">
        <v>126</v>
      </c>
      <c r="FE29" s="3" t="s">
        <v>126</v>
      </c>
      <c r="FF29" s="3" t="s">
        <v>126</v>
      </c>
      <c r="FG29" s="3">
        <v>97.6</v>
      </c>
      <c r="FH29" s="3">
        <v>98.7</v>
      </c>
      <c r="FI29" s="3">
        <v>99</v>
      </c>
      <c r="FJ29" s="3">
        <v>98.7</v>
      </c>
      <c r="FK29" s="3">
        <v>100</v>
      </c>
    </row>
    <row r="30" ht="14.5" spans="1:167">
      <c r="A30" s="1"/>
      <c r="B30" s="11" t="s">
        <v>231</v>
      </c>
      <c r="C30" s="3">
        <v>0</v>
      </c>
      <c r="D30" s="3">
        <v>0</v>
      </c>
      <c r="E30" s="3">
        <v>0</v>
      </c>
      <c r="F30" s="3">
        <v>0</v>
      </c>
      <c r="G30" s="3">
        <v>0</v>
      </c>
      <c r="H30" s="3">
        <v>0</v>
      </c>
      <c r="I30" s="3">
        <v>13.6</v>
      </c>
      <c r="J30" s="3">
        <v>20.6</v>
      </c>
      <c r="K30" s="3">
        <v>15.9</v>
      </c>
      <c r="L30" s="3">
        <v>0.8</v>
      </c>
      <c r="M30" s="3">
        <v>0</v>
      </c>
      <c r="N30" s="3">
        <v>0</v>
      </c>
      <c r="O30" s="3">
        <v>0.2</v>
      </c>
      <c r="P30" s="3">
        <v>0.4</v>
      </c>
      <c r="Q30" s="3" t="s">
        <v>126</v>
      </c>
      <c r="R30" s="3" t="s">
        <v>126</v>
      </c>
      <c r="S30" s="3">
        <v>0.1</v>
      </c>
      <c r="T30" s="3">
        <v>0</v>
      </c>
      <c r="U30" s="3">
        <v>0</v>
      </c>
      <c r="V30" s="3">
        <v>0</v>
      </c>
      <c r="W30" s="3">
        <v>0</v>
      </c>
      <c r="Y30" s="1"/>
      <c r="Z30" s="11" t="s">
        <v>231</v>
      </c>
      <c r="AA30" s="3">
        <v>1.2</v>
      </c>
      <c r="AB30" s="3">
        <v>3.1</v>
      </c>
      <c r="AC30" s="3">
        <v>1.5</v>
      </c>
      <c r="AD30" s="3">
        <v>26</v>
      </c>
      <c r="AE30" s="3">
        <v>14.4</v>
      </c>
      <c r="AF30" s="3">
        <v>6.8</v>
      </c>
      <c r="AG30" s="3">
        <v>6.1</v>
      </c>
      <c r="AH30" s="3">
        <v>3.3</v>
      </c>
      <c r="AI30" s="3">
        <v>7.7</v>
      </c>
      <c r="AJ30" s="3">
        <v>18.1</v>
      </c>
      <c r="AK30" s="3">
        <v>28.7</v>
      </c>
      <c r="AL30" s="3">
        <v>22.5</v>
      </c>
      <c r="AM30" s="3">
        <v>25.4</v>
      </c>
      <c r="AN30" s="3">
        <v>21.3</v>
      </c>
      <c r="AO30" s="3">
        <v>17.6</v>
      </c>
      <c r="AP30" s="3">
        <v>17.6</v>
      </c>
      <c r="AQ30" s="3">
        <v>13.1</v>
      </c>
      <c r="AR30" s="3">
        <v>11.7</v>
      </c>
      <c r="AS30" s="3">
        <v>11.1</v>
      </c>
      <c r="AT30" s="3">
        <v>8.2</v>
      </c>
      <c r="AU30" s="3">
        <v>0.5</v>
      </c>
      <c r="AW30" s="1"/>
      <c r="AX30" s="11" t="s">
        <v>231</v>
      </c>
      <c r="AY30" s="3">
        <v>0</v>
      </c>
      <c r="AZ30" s="3">
        <v>0</v>
      </c>
      <c r="BA30" s="3">
        <v>0</v>
      </c>
      <c r="BB30" s="3">
        <v>0</v>
      </c>
      <c r="BC30" s="3">
        <v>0</v>
      </c>
      <c r="BD30" s="3">
        <v>10.1</v>
      </c>
      <c r="BE30" s="3">
        <v>5.3</v>
      </c>
      <c r="BF30" s="3">
        <v>9.8</v>
      </c>
      <c r="BG30" s="3">
        <v>8.4</v>
      </c>
      <c r="BH30" s="3">
        <v>0</v>
      </c>
      <c r="BI30" s="3">
        <v>0</v>
      </c>
      <c r="BJ30" s="3">
        <v>0</v>
      </c>
      <c r="BK30" s="3">
        <v>0</v>
      </c>
      <c r="BL30" s="3">
        <v>0</v>
      </c>
      <c r="BM30" s="3">
        <v>0</v>
      </c>
      <c r="BN30" s="3">
        <v>0</v>
      </c>
      <c r="BO30" s="3">
        <v>0</v>
      </c>
      <c r="BP30" s="3">
        <v>0</v>
      </c>
      <c r="BQ30" s="3">
        <v>0</v>
      </c>
      <c r="BR30" s="3">
        <v>0</v>
      </c>
      <c r="BS30" s="3">
        <v>0</v>
      </c>
      <c r="BU30" s="1"/>
      <c r="BV30" s="11" t="s">
        <v>231</v>
      </c>
      <c r="BW30" s="3">
        <v>85.3</v>
      </c>
      <c r="BX30" s="3">
        <v>92.9</v>
      </c>
      <c r="BY30" s="3">
        <v>98.1</v>
      </c>
      <c r="BZ30" s="3">
        <v>63.4</v>
      </c>
      <c r="CA30" s="3">
        <v>0</v>
      </c>
      <c r="CB30" s="3">
        <v>0</v>
      </c>
      <c r="CC30" s="3">
        <v>0</v>
      </c>
      <c r="CD30" s="3">
        <v>0</v>
      </c>
      <c r="CE30" s="3">
        <v>0</v>
      </c>
      <c r="CF30" s="3">
        <v>78.8</v>
      </c>
      <c r="CG30" s="3">
        <v>0</v>
      </c>
      <c r="CH30" s="3">
        <v>0</v>
      </c>
      <c r="CI30" s="3">
        <v>0</v>
      </c>
      <c r="CJ30" s="3">
        <v>0</v>
      </c>
      <c r="CK30" s="3">
        <v>0</v>
      </c>
      <c r="CL30" s="3">
        <v>0</v>
      </c>
      <c r="CM30" s="3">
        <v>0</v>
      </c>
      <c r="CN30" s="3">
        <v>0</v>
      </c>
      <c r="CO30" s="3">
        <v>0</v>
      </c>
      <c r="CP30" s="3">
        <v>0</v>
      </c>
      <c r="CQ30" s="3">
        <v>0</v>
      </c>
      <c r="CS30" s="1"/>
      <c r="CT30" s="11" t="s">
        <v>231</v>
      </c>
      <c r="CU30" s="3">
        <v>0.5</v>
      </c>
      <c r="CV30" s="3">
        <v>1.2</v>
      </c>
      <c r="CW30" s="3">
        <v>1.9</v>
      </c>
      <c r="CX30" s="3">
        <v>0</v>
      </c>
      <c r="CY30" s="3">
        <v>10.2</v>
      </c>
      <c r="CZ30" s="3">
        <v>8</v>
      </c>
      <c r="DA30" s="3">
        <v>9.8</v>
      </c>
      <c r="DB30" s="3">
        <v>2.1</v>
      </c>
      <c r="DC30" s="3">
        <v>7.7</v>
      </c>
      <c r="DD30" s="3">
        <v>0</v>
      </c>
      <c r="DE30" s="3">
        <v>3.3</v>
      </c>
      <c r="DF30" s="3">
        <v>3.9</v>
      </c>
      <c r="DG30" s="3">
        <v>4.3</v>
      </c>
      <c r="DH30" s="3" t="s">
        <v>126</v>
      </c>
      <c r="DI30" s="3" t="s">
        <v>126</v>
      </c>
      <c r="DJ30" s="3" t="s">
        <v>126</v>
      </c>
      <c r="DK30" s="3">
        <v>4.7</v>
      </c>
      <c r="DL30" s="3">
        <v>3.4</v>
      </c>
      <c r="DM30" s="3">
        <v>6.1</v>
      </c>
      <c r="DN30" s="3">
        <v>4</v>
      </c>
      <c r="DO30" s="3">
        <v>3</v>
      </c>
      <c r="DQ30" s="1"/>
      <c r="DR30" s="11" t="s">
        <v>231</v>
      </c>
      <c r="DS30" s="3">
        <v>0</v>
      </c>
      <c r="DT30" s="3">
        <v>0</v>
      </c>
      <c r="DU30" s="3">
        <v>0</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231</v>
      </c>
      <c r="EQ30" s="3">
        <v>2.1</v>
      </c>
      <c r="ER30" s="3">
        <v>0.3</v>
      </c>
      <c r="ES30" s="3">
        <v>0.2</v>
      </c>
      <c r="ET30" s="3">
        <v>0.8</v>
      </c>
      <c r="EU30" s="3">
        <v>0</v>
      </c>
      <c r="EV30" s="3">
        <v>0.9</v>
      </c>
      <c r="EW30" s="3">
        <v>0.4</v>
      </c>
      <c r="EX30" s="3">
        <v>0</v>
      </c>
      <c r="EY30" s="3">
        <v>0</v>
      </c>
      <c r="EZ30" s="3">
        <v>0.3</v>
      </c>
      <c r="FA30" s="3" t="s">
        <v>126</v>
      </c>
      <c r="FB30" s="3" t="s">
        <v>126</v>
      </c>
      <c r="FC30" s="3" t="s">
        <v>126</v>
      </c>
      <c r="FD30" s="3" t="s">
        <v>126</v>
      </c>
      <c r="FE30" s="3" t="s">
        <v>126</v>
      </c>
      <c r="FF30" s="3" t="s">
        <v>126</v>
      </c>
      <c r="FG30" s="3">
        <v>2.4</v>
      </c>
      <c r="FH30" s="3">
        <v>1.3</v>
      </c>
      <c r="FI30" s="3">
        <v>1</v>
      </c>
      <c r="FJ30" s="3">
        <v>1.3</v>
      </c>
      <c r="FK30" s="3">
        <v>0</v>
      </c>
    </row>
    <row r="31" ht="14.5" spans="1:167">
      <c r="A31" s="1"/>
      <c r="B31" s="11" t="s">
        <v>232</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Y31" s="1"/>
      <c r="Z31" s="11" t="s">
        <v>232</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232</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232</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v>
      </c>
      <c r="CP31" s="3">
        <v>0</v>
      </c>
      <c r="CQ31" s="3">
        <v>0</v>
      </c>
      <c r="CS31" s="1"/>
      <c r="CT31" s="11" t="s">
        <v>232</v>
      </c>
      <c r="CU31" s="3">
        <v>0</v>
      </c>
      <c r="CV31" s="3">
        <v>0</v>
      </c>
      <c r="CW31" s="3">
        <v>0</v>
      </c>
      <c r="CX31" s="3">
        <v>0</v>
      </c>
      <c r="CY31" s="3">
        <v>0</v>
      </c>
      <c r="CZ31" s="3">
        <v>0</v>
      </c>
      <c r="DA31" s="3">
        <v>0</v>
      </c>
      <c r="DB31" s="3">
        <v>0</v>
      </c>
      <c r="DC31" s="3">
        <v>0</v>
      </c>
      <c r="DD31" s="3">
        <v>0</v>
      </c>
      <c r="DE31" s="3">
        <v>0</v>
      </c>
      <c r="DF31" s="3">
        <v>0</v>
      </c>
      <c r="DG31" s="3">
        <v>0</v>
      </c>
      <c r="DH31" s="3">
        <v>0</v>
      </c>
      <c r="DI31" s="3">
        <v>0</v>
      </c>
      <c r="DJ31" s="3">
        <v>0</v>
      </c>
      <c r="DK31" s="3">
        <v>0</v>
      </c>
      <c r="DL31" s="3">
        <v>0</v>
      </c>
      <c r="DM31" s="3">
        <v>0</v>
      </c>
      <c r="DN31" s="3">
        <v>0</v>
      </c>
      <c r="DO31" s="3">
        <v>0</v>
      </c>
      <c r="DQ31" s="1"/>
      <c r="DR31" s="11" t="s">
        <v>232</v>
      </c>
      <c r="DS31" s="3">
        <v>0</v>
      </c>
      <c r="DT31" s="3">
        <v>0</v>
      </c>
      <c r="DU31" s="3">
        <v>0</v>
      </c>
      <c r="DV31" s="3">
        <v>0</v>
      </c>
      <c r="DW31" s="3">
        <v>0</v>
      </c>
      <c r="DX31" s="3">
        <v>0</v>
      </c>
      <c r="DY31" s="3">
        <v>0</v>
      </c>
      <c r="DZ31" s="3">
        <v>0</v>
      </c>
      <c r="EA31" s="3">
        <v>0</v>
      </c>
      <c r="EB31" s="3">
        <v>0</v>
      </c>
      <c r="EC31" s="3">
        <v>0</v>
      </c>
      <c r="ED31" s="3">
        <v>0</v>
      </c>
      <c r="EE31" s="3">
        <v>0</v>
      </c>
      <c r="EF31" s="3">
        <v>0</v>
      </c>
      <c r="EG31" s="3">
        <v>0</v>
      </c>
      <c r="EH31" s="3">
        <v>0</v>
      </c>
      <c r="EI31" s="3">
        <v>0</v>
      </c>
      <c r="EJ31" s="3">
        <v>0</v>
      </c>
      <c r="EK31" s="3">
        <v>0</v>
      </c>
      <c r="EL31" s="3">
        <v>0</v>
      </c>
      <c r="EM31" s="3">
        <v>0</v>
      </c>
      <c r="EO31" s="1"/>
      <c r="EP31" s="11" t="s">
        <v>232</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233</v>
      </c>
      <c r="C32" s="3">
        <v>0</v>
      </c>
      <c r="D32" s="3">
        <v>0</v>
      </c>
      <c r="E32" s="3">
        <v>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Y32" s="1"/>
      <c r="Z32" s="11" t="s">
        <v>233</v>
      </c>
      <c r="AA32" s="3">
        <v>0</v>
      </c>
      <c r="AB32" s="3">
        <v>0</v>
      </c>
      <c r="AC32" s="3">
        <v>0</v>
      </c>
      <c r="AD32" s="3">
        <v>0</v>
      </c>
      <c r="AE32" s="3">
        <v>0</v>
      </c>
      <c r="AF32" s="3">
        <v>0</v>
      </c>
      <c r="AG32" s="3">
        <v>0</v>
      </c>
      <c r="AH32" s="3">
        <v>0</v>
      </c>
      <c r="AI32" s="3">
        <v>0</v>
      </c>
      <c r="AJ32" s="3">
        <v>0</v>
      </c>
      <c r="AK32" s="3">
        <v>0</v>
      </c>
      <c r="AL32" s="3">
        <v>0</v>
      </c>
      <c r="AM32" s="3">
        <v>0</v>
      </c>
      <c r="AN32" s="3">
        <v>0</v>
      </c>
      <c r="AO32" s="3">
        <v>0</v>
      </c>
      <c r="AP32" s="3">
        <v>0</v>
      </c>
      <c r="AQ32" s="3">
        <v>0</v>
      </c>
      <c r="AR32" s="3">
        <v>0</v>
      </c>
      <c r="AS32" s="3">
        <v>0</v>
      </c>
      <c r="AT32" s="3">
        <v>0</v>
      </c>
      <c r="AU32" s="3">
        <v>0</v>
      </c>
      <c r="AW32" s="1"/>
      <c r="AX32" s="11" t="s">
        <v>233</v>
      </c>
      <c r="AY32" s="3">
        <v>0</v>
      </c>
      <c r="AZ32" s="3">
        <v>0</v>
      </c>
      <c r="BA32" s="3">
        <v>0</v>
      </c>
      <c r="BB32" s="3">
        <v>0</v>
      </c>
      <c r="BC32" s="3">
        <v>0</v>
      </c>
      <c r="BD32" s="3">
        <v>0</v>
      </c>
      <c r="BE32" s="3">
        <v>0</v>
      </c>
      <c r="BF32" s="3">
        <v>0</v>
      </c>
      <c r="BG32" s="3">
        <v>0</v>
      </c>
      <c r="BH32" s="3">
        <v>0</v>
      </c>
      <c r="BI32" s="3">
        <v>0</v>
      </c>
      <c r="BJ32" s="3">
        <v>0</v>
      </c>
      <c r="BK32" s="3">
        <v>0</v>
      </c>
      <c r="BL32" s="3">
        <v>0</v>
      </c>
      <c r="BM32" s="3">
        <v>0</v>
      </c>
      <c r="BN32" s="3">
        <v>0</v>
      </c>
      <c r="BO32" s="3">
        <v>0</v>
      </c>
      <c r="BP32" s="3">
        <v>0</v>
      </c>
      <c r="BQ32" s="3">
        <v>0</v>
      </c>
      <c r="BR32" s="3">
        <v>0</v>
      </c>
      <c r="BS32" s="3">
        <v>0</v>
      </c>
      <c r="BU32" s="1"/>
      <c r="BV32" s="11" t="s">
        <v>233</v>
      </c>
      <c r="BW32" s="3">
        <v>0</v>
      </c>
      <c r="BX32" s="3">
        <v>0</v>
      </c>
      <c r="BY32" s="3">
        <v>0</v>
      </c>
      <c r="BZ32" s="3">
        <v>0</v>
      </c>
      <c r="CA32" s="3">
        <v>0</v>
      </c>
      <c r="CB32" s="3">
        <v>0</v>
      </c>
      <c r="CC32" s="3">
        <v>0</v>
      </c>
      <c r="CD32" s="3">
        <v>0</v>
      </c>
      <c r="CE32" s="3">
        <v>0</v>
      </c>
      <c r="CF32" s="3">
        <v>0</v>
      </c>
      <c r="CG32" s="3">
        <v>0</v>
      </c>
      <c r="CH32" s="3">
        <v>0</v>
      </c>
      <c r="CI32" s="3">
        <v>0</v>
      </c>
      <c r="CJ32" s="3">
        <v>0</v>
      </c>
      <c r="CK32" s="3">
        <v>0</v>
      </c>
      <c r="CL32" s="3">
        <v>0</v>
      </c>
      <c r="CM32" s="3">
        <v>0</v>
      </c>
      <c r="CN32" s="3">
        <v>0</v>
      </c>
      <c r="CO32" s="3">
        <v>0</v>
      </c>
      <c r="CP32" s="3">
        <v>0</v>
      </c>
      <c r="CQ32" s="3">
        <v>0</v>
      </c>
      <c r="CS32" s="1"/>
      <c r="CT32" s="11" t="s">
        <v>233</v>
      </c>
      <c r="CU32" s="3">
        <v>0</v>
      </c>
      <c r="CV32" s="3">
        <v>0</v>
      </c>
      <c r="CW32" s="3">
        <v>0</v>
      </c>
      <c r="CX32" s="3">
        <v>0</v>
      </c>
      <c r="CY32" s="3">
        <v>0</v>
      </c>
      <c r="CZ32" s="3">
        <v>0</v>
      </c>
      <c r="DA32" s="3">
        <v>0</v>
      </c>
      <c r="DB32" s="3">
        <v>0</v>
      </c>
      <c r="DC32" s="3">
        <v>0</v>
      </c>
      <c r="DD32" s="3">
        <v>0</v>
      </c>
      <c r="DE32" s="3">
        <v>0</v>
      </c>
      <c r="DF32" s="3">
        <v>0</v>
      </c>
      <c r="DG32" s="3">
        <v>0</v>
      </c>
      <c r="DH32" s="3">
        <v>0</v>
      </c>
      <c r="DI32" s="3">
        <v>0</v>
      </c>
      <c r="DJ32" s="3">
        <v>0</v>
      </c>
      <c r="DK32" s="3">
        <v>0</v>
      </c>
      <c r="DL32" s="3">
        <v>0</v>
      </c>
      <c r="DM32" s="3">
        <v>0</v>
      </c>
      <c r="DN32" s="3">
        <v>0</v>
      </c>
      <c r="DO32" s="3">
        <v>0</v>
      </c>
      <c r="DQ32" s="1"/>
      <c r="DR32" s="11" t="s">
        <v>233</v>
      </c>
      <c r="DS32" s="3">
        <v>0</v>
      </c>
      <c r="DT32" s="3">
        <v>0</v>
      </c>
      <c r="DU32" s="3">
        <v>0</v>
      </c>
      <c r="DV32" s="3">
        <v>0</v>
      </c>
      <c r="DW32" s="3">
        <v>0</v>
      </c>
      <c r="DX32" s="3">
        <v>0</v>
      </c>
      <c r="DY32" s="3">
        <v>0</v>
      </c>
      <c r="DZ32" s="3">
        <v>0</v>
      </c>
      <c r="EA32" s="3">
        <v>0</v>
      </c>
      <c r="EB32" s="3">
        <v>0</v>
      </c>
      <c r="EC32" s="3">
        <v>0</v>
      </c>
      <c r="ED32" s="3">
        <v>0</v>
      </c>
      <c r="EE32" s="3">
        <v>0</v>
      </c>
      <c r="EF32" s="3">
        <v>0</v>
      </c>
      <c r="EG32" s="3">
        <v>0</v>
      </c>
      <c r="EH32" s="3">
        <v>0</v>
      </c>
      <c r="EI32" s="3">
        <v>0</v>
      </c>
      <c r="EJ32" s="3">
        <v>0</v>
      </c>
      <c r="EK32" s="3">
        <v>0</v>
      </c>
      <c r="EL32" s="3">
        <v>0</v>
      </c>
      <c r="EM32" s="3">
        <v>0</v>
      </c>
      <c r="EO32" s="1"/>
      <c r="EP32" s="11" t="s">
        <v>233</v>
      </c>
      <c r="EQ32" s="3">
        <v>0</v>
      </c>
      <c r="ER32" s="3">
        <v>0</v>
      </c>
      <c r="ES32" s="3">
        <v>0</v>
      </c>
      <c r="ET32" s="3">
        <v>0</v>
      </c>
      <c r="EU32" s="3">
        <v>0</v>
      </c>
      <c r="EV32" s="3">
        <v>0</v>
      </c>
      <c r="EW32" s="3">
        <v>0</v>
      </c>
      <c r="EX32" s="3">
        <v>0</v>
      </c>
      <c r="EY32" s="3">
        <v>0</v>
      </c>
      <c r="EZ32" s="3">
        <v>0</v>
      </c>
      <c r="FA32" s="3">
        <v>0</v>
      </c>
      <c r="FB32" s="3">
        <v>0</v>
      </c>
      <c r="FC32" s="3">
        <v>0</v>
      </c>
      <c r="FD32" s="3">
        <v>0</v>
      </c>
      <c r="FE32" s="3">
        <v>0</v>
      </c>
      <c r="FF32" s="3">
        <v>0</v>
      </c>
      <c r="FG32" s="3">
        <v>0</v>
      </c>
      <c r="FH32" s="3">
        <v>0</v>
      </c>
      <c r="FI32" s="3">
        <v>0</v>
      </c>
      <c r="FJ32" s="3">
        <v>0</v>
      </c>
      <c r="FK32" s="3">
        <v>0</v>
      </c>
    </row>
    <row r="33" ht="14.5" spans="1:167">
      <c r="A33" s="1"/>
      <c r="B33" s="11" t="s">
        <v>234</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Y33" s="1"/>
      <c r="Z33" s="11" t="s">
        <v>234</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W33" s="1"/>
      <c r="AX33" s="11" t="s">
        <v>234</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234</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234</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234</v>
      </c>
      <c r="DS33" s="3">
        <v>0</v>
      </c>
      <c r="DT33" s="3">
        <v>0</v>
      </c>
      <c r="DU33" s="3">
        <v>0</v>
      </c>
      <c r="DV33" s="3">
        <v>0</v>
      </c>
      <c r="DW33" s="3">
        <v>0</v>
      </c>
      <c r="DX33" s="3">
        <v>0</v>
      </c>
      <c r="DY33" s="3">
        <v>0</v>
      </c>
      <c r="DZ33" s="3">
        <v>0</v>
      </c>
      <c r="EA33" s="3">
        <v>0</v>
      </c>
      <c r="EB33" s="3">
        <v>0</v>
      </c>
      <c r="EC33" s="3">
        <v>0</v>
      </c>
      <c r="ED33" s="3">
        <v>0</v>
      </c>
      <c r="EE33" s="3">
        <v>0</v>
      </c>
      <c r="EF33" s="3">
        <v>0</v>
      </c>
      <c r="EG33" s="3">
        <v>0</v>
      </c>
      <c r="EH33" s="3">
        <v>0</v>
      </c>
      <c r="EI33" s="3">
        <v>0</v>
      </c>
      <c r="EJ33" s="3">
        <v>0</v>
      </c>
      <c r="EK33" s="3">
        <v>0</v>
      </c>
      <c r="EL33" s="3">
        <v>0</v>
      </c>
      <c r="EM33" s="3">
        <v>0</v>
      </c>
      <c r="EO33" s="1"/>
      <c r="EP33" s="11" t="s">
        <v>234</v>
      </c>
      <c r="EQ33" s="3">
        <v>0</v>
      </c>
      <c r="ER33" s="3">
        <v>0</v>
      </c>
      <c r="ES33" s="3">
        <v>0</v>
      </c>
      <c r="ET33" s="3">
        <v>0</v>
      </c>
      <c r="EU33" s="3">
        <v>0</v>
      </c>
      <c r="EV33" s="3">
        <v>0</v>
      </c>
      <c r="EW33" s="3">
        <v>0</v>
      </c>
      <c r="EX33" s="3">
        <v>0</v>
      </c>
      <c r="EY33" s="3">
        <v>0</v>
      </c>
      <c r="EZ33" s="3">
        <v>0</v>
      </c>
      <c r="FA33" s="3">
        <v>0</v>
      </c>
      <c r="FB33" s="3">
        <v>0</v>
      </c>
      <c r="FC33" s="3">
        <v>0</v>
      </c>
      <c r="FD33" s="3">
        <v>0</v>
      </c>
      <c r="FE33" s="3">
        <v>0</v>
      </c>
      <c r="FF33" s="3">
        <v>0</v>
      </c>
      <c r="FG33" s="3">
        <v>0</v>
      </c>
      <c r="FH33" s="3">
        <v>0</v>
      </c>
      <c r="FI33" s="3">
        <v>0</v>
      </c>
      <c r="FJ33" s="3">
        <v>0</v>
      </c>
      <c r="FK33" s="3">
        <v>0</v>
      </c>
    </row>
    <row r="34" ht="14.5" spans="1:167">
      <c r="A34" s="1"/>
      <c r="B34" s="11" t="s">
        <v>235</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Y34" s="1"/>
      <c r="Z34" s="11" t="s">
        <v>235</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W34" s="1"/>
      <c r="AX34" s="11" t="s">
        <v>235</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235</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235</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235</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235</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236</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236</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236</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236</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236</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236</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236</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237</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237</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237</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237</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237</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237</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237</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33.5" spans="1:167">
      <c r="A38" s="8"/>
      <c r="B38" s="12" t="s">
        <v>295</v>
      </c>
      <c r="C38" s="5">
        <v>0.1</v>
      </c>
      <c r="D38" s="5">
        <v>0.1</v>
      </c>
      <c r="E38" s="5">
        <v>0.1</v>
      </c>
      <c r="F38" s="5">
        <v>0.1</v>
      </c>
      <c r="G38" s="5">
        <v>0.1</v>
      </c>
      <c r="H38" s="5">
        <v>0.1</v>
      </c>
      <c r="I38" s="5">
        <v>0.3</v>
      </c>
      <c r="J38" s="5">
        <v>0.3</v>
      </c>
      <c r="K38" s="5">
        <v>0.3</v>
      </c>
      <c r="L38" s="5">
        <v>0.2</v>
      </c>
      <c r="M38" s="5">
        <v>0.3</v>
      </c>
      <c r="N38" s="5">
        <v>0.3</v>
      </c>
      <c r="O38" s="5">
        <v>0.3</v>
      </c>
      <c r="P38" s="5">
        <v>0.3</v>
      </c>
      <c r="Q38" s="5">
        <v>0.3</v>
      </c>
      <c r="R38" s="5">
        <v>0.3</v>
      </c>
      <c r="S38" s="5">
        <v>0.3</v>
      </c>
      <c r="T38" s="5">
        <v>0.3</v>
      </c>
      <c r="U38" s="5">
        <v>0.3</v>
      </c>
      <c r="V38" s="5">
        <v>0.3</v>
      </c>
      <c r="W38" s="5">
        <v>0.1</v>
      </c>
      <c r="Y38" s="8"/>
      <c r="Z38" s="12" t="s">
        <v>295</v>
      </c>
      <c r="AA38" s="5">
        <v>0.3</v>
      </c>
      <c r="AB38" s="5">
        <v>0.3</v>
      </c>
      <c r="AC38" s="5">
        <v>0.3</v>
      </c>
      <c r="AD38" s="5">
        <v>0.5</v>
      </c>
      <c r="AE38" s="5">
        <v>0.6</v>
      </c>
      <c r="AF38" s="5">
        <v>0.6</v>
      </c>
      <c r="AG38" s="5">
        <v>0.6</v>
      </c>
      <c r="AH38" s="5">
        <v>0.5</v>
      </c>
      <c r="AI38" s="5">
        <v>0.5</v>
      </c>
      <c r="AJ38" s="5">
        <v>0.7</v>
      </c>
      <c r="AK38" s="5">
        <v>0.5</v>
      </c>
      <c r="AL38" s="5">
        <v>0.4</v>
      </c>
      <c r="AM38" s="5">
        <v>0.4</v>
      </c>
      <c r="AN38" s="5">
        <v>0.4</v>
      </c>
      <c r="AO38" s="5">
        <v>0.4</v>
      </c>
      <c r="AP38" s="5">
        <v>0.4</v>
      </c>
      <c r="AQ38" s="5">
        <v>0.4</v>
      </c>
      <c r="AR38" s="5">
        <v>0.4</v>
      </c>
      <c r="AS38" s="5">
        <v>0.5</v>
      </c>
      <c r="AT38" s="5">
        <v>0.5</v>
      </c>
      <c r="AU38" s="5">
        <v>0.4</v>
      </c>
      <c r="AW38" s="8"/>
      <c r="AX38" s="12" t="s">
        <v>295</v>
      </c>
      <c r="AY38" s="5">
        <v>0.3</v>
      </c>
      <c r="AZ38" s="5">
        <v>0.3</v>
      </c>
      <c r="BA38" s="5">
        <v>0.2</v>
      </c>
      <c r="BB38" s="5">
        <v>0.3</v>
      </c>
      <c r="BC38" s="5">
        <v>0.5</v>
      </c>
      <c r="BD38" s="5">
        <v>0.5</v>
      </c>
      <c r="BE38" s="5">
        <v>0.4</v>
      </c>
      <c r="BF38" s="5">
        <v>0.5</v>
      </c>
      <c r="BG38" s="5">
        <v>0.5</v>
      </c>
      <c r="BH38" s="5">
        <v>0.2</v>
      </c>
      <c r="BI38" s="5">
        <v>0.1</v>
      </c>
      <c r="BJ38" s="5">
        <v>0.2</v>
      </c>
      <c r="BK38" s="5">
        <v>0.1</v>
      </c>
      <c r="BL38" s="5">
        <v>0.1</v>
      </c>
      <c r="BM38" s="5">
        <v>0.1</v>
      </c>
      <c r="BN38" s="5">
        <v>0.3</v>
      </c>
      <c r="BO38" s="5">
        <v>0.3</v>
      </c>
      <c r="BP38" s="5">
        <v>0.3</v>
      </c>
      <c r="BQ38" s="5">
        <v>0.3</v>
      </c>
      <c r="BR38" s="5">
        <v>0.3</v>
      </c>
      <c r="BS38" s="5">
        <v>0.2</v>
      </c>
      <c r="BU38" s="8"/>
      <c r="BV38" s="12" t="s">
        <v>295</v>
      </c>
      <c r="BW38" s="5">
        <v>0</v>
      </c>
      <c r="BX38" s="5">
        <v>0</v>
      </c>
      <c r="BY38" s="5">
        <v>0.1</v>
      </c>
      <c r="BZ38" s="5">
        <v>0</v>
      </c>
      <c r="CA38" s="5">
        <v>0</v>
      </c>
      <c r="CB38" s="5">
        <v>0</v>
      </c>
      <c r="CC38" s="5">
        <v>0</v>
      </c>
      <c r="CD38" s="5">
        <v>0</v>
      </c>
      <c r="CE38" s="5">
        <v>0</v>
      </c>
      <c r="CF38" s="5">
        <v>0</v>
      </c>
      <c r="CG38" s="5">
        <v>0</v>
      </c>
      <c r="CH38" s="5">
        <v>0</v>
      </c>
      <c r="CI38" s="5">
        <v>0</v>
      </c>
      <c r="CJ38" s="5">
        <v>0</v>
      </c>
      <c r="CK38" s="5">
        <v>0</v>
      </c>
      <c r="CL38" s="5">
        <v>0</v>
      </c>
      <c r="CM38" s="5">
        <v>0</v>
      </c>
      <c r="CN38" s="5">
        <v>0</v>
      </c>
      <c r="CO38" s="5">
        <v>0</v>
      </c>
      <c r="CP38" s="5">
        <v>0</v>
      </c>
      <c r="CQ38" s="5">
        <v>0</v>
      </c>
      <c r="CS38" s="8"/>
      <c r="CT38" s="12" t="s">
        <v>295</v>
      </c>
      <c r="CU38" s="5">
        <v>0</v>
      </c>
      <c r="CV38" s="5">
        <v>0</v>
      </c>
      <c r="CW38" s="5">
        <v>0</v>
      </c>
      <c r="CX38" s="5">
        <v>0</v>
      </c>
      <c r="CY38" s="5">
        <v>0</v>
      </c>
      <c r="CZ38" s="5">
        <v>0</v>
      </c>
      <c r="DA38" s="5">
        <v>0</v>
      </c>
      <c r="DB38" s="5">
        <v>0</v>
      </c>
      <c r="DC38" s="5">
        <v>0</v>
      </c>
      <c r="DD38" s="5">
        <v>0</v>
      </c>
      <c r="DE38" s="5">
        <v>0</v>
      </c>
      <c r="DF38" s="5">
        <v>0</v>
      </c>
      <c r="DG38" s="5">
        <v>0</v>
      </c>
      <c r="DH38" s="5">
        <v>0</v>
      </c>
      <c r="DI38" s="5">
        <v>0</v>
      </c>
      <c r="DJ38" s="5">
        <v>0</v>
      </c>
      <c r="DK38" s="5">
        <v>0</v>
      </c>
      <c r="DL38" s="5">
        <v>0</v>
      </c>
      <c r="DM38" s="5">
        <v>0</v>
      </c>
      <c r="DN38" s="5">
        <v>0</v>
      </c>
      <c r="DO38" s="5">
        <v>0</v>
      </c>
      <c r="DQ38" s="8"/>
      <c r="DR38" s="12" t="s">
        <v>295</v>
      </c>
      <c r="DS38" s="5">
        <v>0.1</v>
      </c>
      <c r="DT38" s="5">
        <v>0.1</v>
      </c>
      <c r="DU38" s="5">
        <v>0.1</v>
      </c>
      <c r="DV38" s="5">
        <v>0.1</v>
      </c>
      <c r="DW38" s="5">
        <v>0.1</v>
      </c>
      <c r="DX38" s="5">
        <v>0.1</v>
      </c>
      <c r="DY38" s="5">
        <v>0.1</v>
      </c>
      <c r="DZ38" s="5">
        <v>0.1</v>
      </c>
      <c r="EA38" s="5">
        <v>0.1</v>
      </c>
      <c r="EB38" s="5">
        <v>0.1</v>
      </c>
      <c r="EC38" s="5">
        <v>0.1</v>
      </c>
      <c r="ED38" s="5">
        <v>0.1</v>
      </c>
      <c r="EE38" s="5">
        <v>0.1</v>
      </c>
      <c r="EF38" s="5">
        <v>0.1</v>
      </c>
      <c r="EG38" s="5">
        <v>0.1</v>
      </c>
      <c r="EH38" s="5">
        <v>0.1</v>
      </c>
      <c r="EI38" s="5">
        <v>0.1</v>
      </c>
      <c r="EJ38" s="5">
        <v>0.1</v>
      </c>
      <c r="EK38" s="5">
        <v>0.1</v>
      </c>
      <c r="EL38" s="5">
        <v>0.1</v>
      </c>
      <c r="EM38" s="5">
        <v>0.2</v>
      </c>
      <c r="EO38" s="8"/>
      <c r="EP38" s="12" t="s">
        <v>295</v>
      </c>
      <c r="EQ38" s="5">
        <v>0.4</v>
      </c>
      <c r="ER38" s="5">
        <v>0.6</v>
      </c>
      <c r="ES38" s="5">
        <v>0.6</v>
      </c>
      <c r="ET38" s="5">
        <v>0.6</v>
      </c>
      <c r="EU38" s="5">
        <v>0.7</v>
      </c>
      <c r="EV38" s="5">
        <v>0.7</v>
      </c>
      <c r="EW38" s="5">
        <v>0.7</v>
      </c>
      <c r="EX38" s="5">
        <v>0.7</v>
      </c>
      <c r="EY38" s="5">
        <v>0.7</v>
      </c>
      <c r="EZ38" s="5">
        <v>0.4</v>
      </c>
      <c r="FA38" s="5">
        <v>0.5</v>
      </c>
      <c r="FB38" s="5">
        <v>0.4</v>
      </c>
      <c r="FC38" s="5">
        <v>0.4</v>
      </c>
      <c r="FD38" s="5">
        <v>0.5</v>
      </c>
      <c r="FE38" s="5">
        <v>0.5</v>
      </c>
      <c r="FF38" s="5">
        <v>0.5</v>
      </c>
      <c r="FG38" s="5">
        <v>0.5</v>
      </c>
      <c r="FH38" s="5">
        <v>0.6</v>
      </c>
      <c r="FI38" s="5">
        <v>0.7</v>
      </c>
      <c r="FJ38" s="5">
        <v>0.5</v>
      </c>
      <c r="FK38" s="5">
        <v>0.5</v>
      </c>
    </row>
    <row r="39" ht="16.5" spans="1:167">
      <c r="A39" s="1"/>
      <c r="B39" s="10" t="s">
        <v>240</v>
      </c>
      <c r="C39" s="3"/>
      <c r="D39" s="3"/>
      <c r="E39" s="3"/>
      <c r="F39" s="3"/>
      <c r="G39" s="3"/>
      <c r="H39" s="3"/>
      <c r="I39" s="3"/>
      <c r="J39" s="3"/>
      <c r="K39" s="3"/>
      <c r="L39" s="3"/>
      <c r="M39" s="3"/>
      <c r="N39" s="3"/>
      <c r="O39" s="3"/>
      <c r="P39" s="3"/>
      <c r="Q39" s="3"/>
      <c r="R39" s="3"/>
      <c r="S39" s="3"/>
      <c r="T39" s="3"/>
      <c r="U39" s="3"/>
      <c r="V39" s="3"/>
      <c r="W39" s="3"/>
      <c r="Y39" s="1"/>
      <c r="Z39" s="10" t="s">
        <v>240</v>
      </c>
      <c r="AA39" s="3"/>
      <c r="AB39" s="3"/>
      <c r="AC39" s="3"/>
      <c r="AD39" s="3"/>
      <c r="AE39" s="3"/>
      <c r="AF39" s="3"/>
      <c r="AG39" s="3"/>
      <c r="AH39" s="3"/>
      <c r="AI39" s="3"/>
      <c r="AJ39" s="3"/>
      <c r="AK39" s="3"/>
      <c r="AL39" s="3"/>
      <c r="AM39" s="3"/>
      <c r="AN39" s="3"/>
      <c r="AO39" s="3"/>
      <c r="AP39" s="3"/>
      <c r="AQ39" s="3"/>
      <c r="AR39" s="3"/>
      <c r="AS39" s="3"/>
      <c r="AT39" s="3"/>
      <c r="AU39" s="3"/>
      <c r="AW39" s="1"/>
      <c r="AX39" s="10" t="s">
        <v>240</v>
      </c>
      <c r="AY39" s="3"/>
      <c r="AZ39" s="3"/>
      <c r="BA39" s="3"/>
      <c r="BB39" s="3"/>
      <c r="BC39" s="3"/>
      <c r="BD39" s="3"/>
      <c r="BE39" s="3"/>
      <c r="BF39" s="3"/>
      <c r="BG39" s="3"/>
      <c r="BH39" s="3"/>
      <c r="BI39" s="3"/>
      <c r="BJ39" s="3"/>
      <c r="BK39" s="3"/>
      <c r="BL39" s="3"/>
      <c r="BM39" s="3"/>
      <c r="BN39" s="3"/>
      <c r="BO39" s="3"/>
      <c r="BP39" s="3"/>
      <c r="BQ39" s="3"/>
      <c r="BR39" s="3"/>
      <c r="BS39" s="3"/>
      <c r="BU39" s="1"/>
      <c r="BV39" s="10" t="s">
        <v>240</v>
      </c>
      <c r="BW39" s="3"/>
      <c r="BX39" s="3"/>
      <c r="BY39" s="3"/>
      <c r="BZ39" s="3"/>
      <c r="CA39" s="3"/>
      <c r="CB39" s="3"/>
      <c r="CC39" s="3"/>
      <c r="CD39" s="3"/>
      <c r="CE39" s="3"/>
      <c r="CF39" s="3"/>
      <c r="CG39" s="3"/>
      <c r="CH39" s="3"/>
      <c r="CI39" s="3"/>
      <c r="CJ39" s="3"/>
      <c r="CK39" s="3"/>
      <c r="CL39" s="3"/>
      <c r="CM39" s="3"/>
      <c r="CN39" s="3"/>
      <c r="CO39" s="3"/>
      <c r="CP39" s="3"/>
      <c r="CQ39" s="3"/>
      <c r="CS39" s="1"/>
      <c r="CT39" s="10" t="s">
        <v>240</v>
      </c>
      <c r="CU39" s="3"/>
      <c r="CV39" s="3"/>
      <c r="CW39" s="3"/>
      <c r="CX39" s="3"/>
      <c r="CY39" s="3"/>
      <c r="CZ39" s="3"/>
      <c r="DA39" s="3"/>
      <c r="DB39" s="3"/>
      <c r="DC39" s="3"/>
      <c r="DD39" s="3"/>
      <c r="DE39" s="3"/>
      <c r="DF39" s="3"/>
      <c r="DG39" s="3"/>
      <c r="DH39" s="3"/>
      <c r="DI39" s="3"/>
      <c r="DJ39" s="3"/>
      <c r="DK39" s="3"/>
      <c r="DL39" s="3"/>
      <c r="DM39" s="3"/>
      <c r="DN39" s="3"/>
      <c r="DO39" s="3"/>
      <c r="DQ39" s="1"/>
      <c r="DR39" s="10" t="s">
        <v>240</v>
      </c>
      <c r="DS39" s="3"/>
      <c r="DT39" s="3"/>
      <c r="DU39" s="3"/>
      <c r="DV39" s="3"/>
      <c r="DW39" s="3"/>
      <c r="DX39" s="3"/>
      <c r="DY39" s="3"/>
      <c r="DZ39" s="3"/>
      <c r="EA39" s="3"/>
      <c r="EB39" s="3"/>
      <c r="EC39" s="3"/>
      <c r="ED39" s="3"/>
      <c r="EE39" s="3"/>
      <c r="EF39" s="3"/>
      <c r="EG39" s="3"/>
      <c r="EH39" s="3"/>
      <c r="EI39" s="3"/>
      <c r="EJ39" s="3"/>
      <c r="EK39" s="3"/>
      <c r="EL39" s="3"/>
      <c r="EM39" s="3"/>
      <c r="EO39" s="1"/>
      <c r="EP39" s="10" t="s">
        <v>240</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228</v>
      </c>
      <c r="C40" s="13" t="s">
        <v>241</v>
      </c>
      <c r="D40" s="13" t="s">
        <v>241</v>
      </c>
      <c r="E40" s="13" t="s">
        <v>241</v>
      </c>
      <c r="F40" s="13" t="s">
        <v>241</v>
      </c>
      <c r="G40" s="13" t="s">
        <v>241</v>
      </c>
      <c r="H40" s="13" t="s">
        <v>241</v>
      </c>
      <c r="I40" s="13" t="s">
        <v>241</v>
      </c>
      <c r="J40" s="13" t="s">
        <v>241</v>
      </c>
      <c r="K40" s="13" t="s">
        <v>241</v>
      </c>
      <c r="L40" s="13" t="s">
        <v>241</v>
      </c>
      <c r="M40" s="13" t="s">
        <v>241</v>
      </c>
      <c r="N40" s="13" t="s">
        <v>241</v>
      </c>
      <c r="O40" s="13" t="s">
        <v>241</v>
      </c>
      <c r="P40" s="13" t="s">
        <v>241</v>
      </c>
      <c r="Q40" s="13" t="s">
        <v>241</v>
      </c>
      <c r="R40" s="13" t="s">
        <v>241</v>
      </c>
      <c r="S40" s="13" t="s">
        <v>241</v>
      </c>
      <c r="T40" s="13" t="s">
        <v>241</v>
      </c>
      <c r="U40" s="13" t="s">
        <v>241</v>
      </c>
      <c r="V40" s="13" t="s">
        <v>241</v>
      </c>
      <c r="W40" s="13" t="s">
        <v>241</v>
      </c>
      <c r="Y40" s="1"/>
      <c r="Z40" s="11" t="s">
        <v>228</v>
      </c>
      <c r="AA40" s="13" t="s">
        <v>241</v>
      </c>
      <c r="AB40" s="13" t="s">
        <v>241</v>
      </c>
      <c r="AC40" s="13" t="s">
        <v>241</v>
      </c>
      <c r="AD40" s="13" t="s">
        <v>241</v>
      </c>
      <c r="AE40" s="13" t="s">
        <v>241</v>
      </c>
      <c r="AF40" s="13" t="s">
        <v>241</v>
      </c>
      <c r="AG40" s="13" t="s">
        <v>241</v>
      </c>
      <c r="AH40" s="13" t="s">
        <v>241</v>
      </c>
      <c r="AI40" s="13" t="s">
        <v>241</v>
      </c>
      <c r="AJ40" s="13" t="s">
        <v>241</v>
      </c>
      <c r="AK40" s="13" t="s">
        <v>241</v>
      </c>
      <c r="AL40" s="13" t="s">
        <v>241</v>
      </c>
      <c r="AM40" s="13" t="s">
        <v>241</v>
      </c>
      <c r="AN40" s="13" t="s">
        <v>241</v>
      </c>
      <c r="AO40" s="13" t="s">
        <v>241</v>
      </c>
      <c r="AP40" s="13" t="s">
        <v>241</v>
      </c>
      <c r="AQ40" s="13" t="s">
        <v>241</v>
      </c>
      <c r="AR40" s="13" t="s">
        <v>241</v>
      </c>
      <c r="AS40" s="13" t="s">
        <v>241</v>
      </c>
      <c r="AT40" s="13" t="s">
        <v>241</v>
      </c>
      <c r="AU40" s="13" t="s">
        <v>241</v>
      </c>
      <c r="AW40" s="1"/>
      <c r="AX40" s="11" t="s">
        <v>228</v>
      </c>
      <c r="AY40" s="13" t="s">
        <v>241</v>
      </c>
      <c r="AZ40" s="13" t="s">
        <v>241</v>
      </c>
      <c r="BA40" s="13" t="s">
        <v>241</v>
      </c>
      <c r="BB40" s="13" t="s">
        <v>241</v>
      </c>
      <c r="BC40" s="13" t="s">
        <v>241</v>
      </c>
      <c r="BD40" s="13" t="s">
        <v>241</v>
      </c>
      <c r="BE40" s="13" t="s">
        <v>241</v>
      </c>
      <c r="BF40" s="13" t="s">
        <v>241</v>
      </c>
      <c r="BG40" s="13" t="s">
        <v>241</v>
      </c>
      <c r="BH40" s="13" t="s">
        <v>241</v>
      </c>
      <c r="BI40" s="13" t="s">
        <v>241</v>
      </c>
      <c r="BJ40" s="13" t="s">
        <v>241</v>
      </c>
      <c r="BK40" s="13" t="s">
        <v>241</v>
      </c>
      <c r="BL40" s="13" t="s">
        <v>241</v>
      </c>
      <c r="BM40" s="13" t="s">
        <v>241</v>
      </c>
      <c r="BN40" s="13" t="s">
        <v>241</v>
      </c>
      <c r="BO40" s="13" t="s">
        <v>241</v>
      </c>
      <c r="BP40" s="13" t="s">
        <v>241</v>
      </c>
      <c r="BQ40" s="13" t="s">
        <v>241</v>
      </c>
      <c r="BR40" s="13" t="s">
        <v>241</v>
      </c>
      <c r="BS40" s="13" t="s">
        <v>241</v>
      </c>
      <c r="BU40" s="1"/>
      <c r="BV40" s="11" t="s">
        <v>228</v>
      </c>
      <c r="BW40" s="13" t="s">
        <v>241</v>
      </c>
      <c r="BX40" s="13" t="s">
        <v>241</v>
      </c>
      <c r="BY40" s="13" t="s">
        <v>241</v>
      </c>
      <c r="BZ40" s="13" t="s">
        <v>241</v>
      </c>
      <c r="CA40" s="13" t="s">
        <v>241</v>
      </c>
      <c r="CB40" s="13" t="s">
        <v>241</v>
      </c>
      <c r="CC40" s="13" t="s">
        <v>241</v>
      </c>
      <c r="CD40" s="13" t="s">
        <v>241</v>
      </c>
      <c r="CE40" s="13" t="s">
        <v>241</v>
      </c>
      <c r="CF40" s="13" t="s">
        <v>241</v>
      </c>
      <c r="CG40" s="13" t="s">
        <v>241</v>
      </c>
      <c r="CH40" s="13" t="s">
        <v>241</v>
      </c>
      <c r="CI40" s="13" t="s">
        <v>241</v>
      </c>
      <c r="CJ40" s="13" t="s">
        <v>241</v>
      </c>
      <c r="CK40" s="13" t="s">
        <v>241</v>
      </c>
      <c r="CL40" s="13" t="s">
        <v>241</v>
      </c>
      <c r="CM40" s="13" t="s">
        <v>241</v>
      </c>
      <c r="CN40" s="13" t="s">
        <v>241</v>
      </c>
      <c r="CO40" s="13" t="s">
        <v>241</v>
      </c>
      <c r="CP40" s="13" t="s">
        <v>241</v>
      </c>
      <c r="CQ40" s="13" t="s">
        <v>241</v>
      </c>
      <c r="CS40" s="1"/>
      <c r="CT40" s="11" t="s">
        <v>228</v>
      </c>
      <c r="CU40" s="13" t="s">
        <v>241</v>
      </c>
      <c r="CV40" s="13" t="s">
        <v>241</v>
      </c>
      <c r="CW40" s="13" t="s">
        <v>241</v>
      </c>
      <c r="CX40" s="13" t="s">
        <v>241</v>
      </c>
      <c r="CY40" s="13" t="s">
        <v>241</v>
      </c>
      <c r="CZ40" s="13" t="s">
        <v>241</v>
      </c>
      <c r="DA40" s="13" t="s">
        <v>241</v>
      </c>
      <c r="DB40" s="13" t="s">
        <v>241</v>
      </c>
      <c r="DC40" s="13" t="s">
        <v>241</v>
      </c>
      <c r="DD40" s="13" t="s">
        <v>241</v>
      </c>
      <c r="DE40" s="13" t="s">
        <v>241</v>
      </c>
      <c r="DF40" s="13" t="s">
        <v>241</v>
      </c>
      <c r="DG40" s="13" t="s">
        <v>241</v>
      </c>
      <c r="DH40" s="13" t="s">
        <v>241</v>
      </c>
      <c r="DI40" s="13" t="s">
        <v>241</v>
      </c>
      <c r="DJ40" s="13" t="s">
        <v>241</v>
      </c>
      <c r="DK40" s="13" t="s">
        <v>241</v>
      </c>
      <c r="DL40" s="13" t="s">
        <v>241</v>
      </c>
      <c r="DM40" s="13" t="s">
        <v>241</v>
      </c>
      <c r="DN40" s="13" t="s">
        <v>241</v>
      </c>
      <c r="DO40" s="13" t="s">
        <v>241</v>
      </c>
      <c r="DQ40" s="1"/>
      <c r="DR40" s="11" t="s">
        <v>228</v>
      </c>
      <c r="DS40" s="13" t="s">
        <v>241</v>
      </c>
      <c r="DT40" s="13" t="s">
        <v>241</v>
      </c>
      <c r="DU40" s="13" t="s">
        <v>241</v>
      </c>
      <c r="DV40" s="13" t="s">
        <v>241</v>
      </c>
      <c r="DW40" s="13" t="s">
        <v>241</v>
      </c>
      <c r="DX40" s="13" t="s">
        <v>241</v>
      </c>
      <c r="DY40" s="13" t="s">
        <v>241</v>
      </c>
      <c r="DZ40" s="13" t="s">
        <v>241</v>
      </c>
      <c r="EA40" s="13" t="s">
        <v>241</v>
      </c>
      <c r="EB40" s="13" t="s">
        <v>241</v>
      </c>
      <c r="EC40" s="13" t="s">
        <v>241</v>
      </c>
      <c r="ED40" s="13" t="s">
        <v>241</v>
      </c>
      <c r="EE40" s="13" t="s">
        <v>241</v>
      </c>
      <c r="EF40" s="13" t="s">
        <v>241</v>
      </c>
      <c r="EG40" s="13" t="s">
        <v>241</v>
      </c>
      <c r="EH40" s="13" t="s">
        <v>241</v>
      </c>
      <c r="EI40" s="13" t="s">
        <v>241</v>
      </c>
      <c r="EJ40" s="13" t="s">
        <v>241</v>
      </c>
      <c r="EK40" s="13" t="s">
        <v>241</v>
      </c>
      <c r="EL40" s="13" t="s">
        <v>241</v>
      </c>
      <c r="EM40" s="13" t="s">
        <v>241</v>
      </c>
      <c r="EO40" s="1"/>
      <c r="EP40" s="11" t="s">
        <v>228</v>
      </c>
      <c r="EQ40" s="13" t="s">
        <v>241</v>
      </c>
      <c r="ER40" s="13" t="s">
        <v>241</v>
      </c>
      <c r="ES40" s="13" t="s">
        <v>241</v>
      </c>
      <c r="ET40" s="13" t="s">
        <v>241</v>
      </c>
      <c r="EU40" s="13" t="s">
        <v>241</v>
      </c>
      <c r="EV40" s="13" t="s">
        <v>241</v>
      </c>
      <c r="EW40" s="13" t="s">
        <v>241</v>
      </c>
      <c r="EX40" s="13" t="s">
        <v>241</v>
      </c>
      <c r="EY40" s="13" t="s">
        <v>241</v>
      </c>
      <c r="EZ40" s="13" t="s">
        <v>241</v>
      </c>
      <c r="FA40" s="13" t="s">
        <v>241</v>
      </c>
      <c r="FB40" s="13" t="s">
        <v>241</v>
      </c>
      <c r="FC40" s="13" t="s">
        <v>241</v>
      </c>
      <c r="FD40" s="13" t="s">
        <v>241</v>
      </c>
      <c r="FE40" s="13" t="s">
        <v>241</v>
      </c>
      <c r="FF40" s="13" t="s">
        <v>241</v>
      </c>
      <c r="FG40" s="13" t="s">
        <v>241</v>
      </c>
      <c r="FH40" s="13" t="s">
        <v>241</v>
      </c>
      <c r="FI40" s="13" t="s">
        <v>241</v>
      </c>
      <c r="FJ40" s="13" t="s">
        <v>241</v>
      </c>
      <c r="FK40" s="13" t="s">
        <v>241</v>
      </c>
    </row>
    <row r="41" ht="14.5" spans="1:169">
      <c r="A41" s="1"/>
      <c r="B41" s="11" t="s">
        <v>229</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16">
        <f t="shared" ref="X41:X49" si="0">W16</f>
        <v>0</v>
      </c>
      <c r="Y41" s="17"/>
      <c r="Z41" s="11" t="s">
        <v>229</v>
      </c>
      <c r="AA41" s="3">
        <v>0</v>
      </c>
      <c r="AB41" s="3">
        <v>0</v>
      </c>
      <c r="AC41" s="3">
        <v>0</v>
      </c>
      <c r="AD41" s="3">
        <v>0</v>
      </c>
      <c r="AE41" s="3">
        <v>0</v>
      </c>
      <c r="AF41" s="3">
        <v>0</v>
      </c>
      <c r="AG41" s="3">
        <v>0</v>
      </c>
      <c r="AH41" s="3">
        <v>0</v>
      </c>
      <c r="AI41" s="3">
        <v>0</v>
      </c>
      <c r="AJ41" s="3">
        <v>0</v>
      </c>
      <c r="AK41" s="3">
        <v>0</v>
      </c>
      <c r="AL41" s="3">
        <v>0</v>
      </c>
      <c r="AM41" s="3">
        <v>0</v>
      </c>
      <c r="AN41" s="3">
        <v>0</v>
      </c>
      <c r="AO41" s="3">
        <v>0</v>
      </c>
      <c r="AP41" s="3">
        <v>0</v>
      </c>
      <c r="AQ41" s="3">
        <v>0</v>
      </c>
      <c r="AR41" s="3">
        <v>0</v>
      </c>
      <c r="AS41" s="3">
        <v>0</v>
      </c>
      <c r="AT41" s="3">
        <v>0</v>
      </c>
      <c r="AU41" s="3">
        <v>0</v>
      </c>
      <c r="AV41" s="16">
        <f t="shared" ref="AV41:AV49" si="1">AU16</f>
        <v>0</v>
      </c>
      <c r="AW41" s="17"/>
      <c r="AX41" s="11" t="s">
        <v>229</v>
      </c>
      <c r="AY41" s="3">
        <v>0</v>
      </c>
      <c r="AZ41" s="3">
        <v>0</v>
      </c>
      <c r="BA41" s="3">
        <v>0</v>
      </c>
      <c r="BB41" s="3">
        <v>0</v>
      </c>
      <c r="BC41" s="3">
        <v>0</v>
      </c>
      <c r="BD41" s="3">
        <v>0</v>
      </c>
      <c r="BE41" s="3">
        <v>0</v>
      </c>
      <c r="BF41" s="3">
        <v>0</v>
      </c>
      <c r="BG41" s="3">
        <v>0</v>
      </c>
      <c r="BH41" s="3">
        <v>0</v>
      </c>
      <c r="BI41" s="3">
        <v>0</v>
      </c>
      <c r="BJ41" s="3">
        <v>0</v>
      </c>
      <c r="BK41" s="3">
        <v>0</v>
      </c>
      <c r="BL41" s="3">
        <v>0</v>
      </c>
      <c r="BM41" s="3">
        <v>0</v>
      </c>
      <c r="BN41" s="3">
        <v>0</v>
      </c>
      <c r="BO41" s="3">
        <v>0</v>
      </c>
      <c r="BP41" s="3">
        <v>0</v>
      </c>
      <c r="BQ41" s="3">
        <v>0</v>
      </c>
      <c r="BR41" s="3">
        <v>0</v>
      </c>
      <c r="BS41" s="3">
        <v>0</v>
      </c>
      <c r="BT41" s="16">
        <f t="shared" ref="BT41:BT49" si="2">BS16</f>
        <v>0</v>
      </c>
      <c r="BU41" s="17"/>
      <c r="BV41" s="11" t="s">
        <v>229</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v>0</v>
      </c>
      <c r="CN41" s="3">
        <v>0</v>
      </c>
      <c r="CO41" s="3">
        <v>0</v>
      </c>
      <c r="CP41" s="3">
        <v>0</v>
      </c>
      <c r="CQ41" s="3">
        <v>0</v>
      </c>
      <c r="CR41" s="16">
        <f t="shared" ref="CR41:CR49" si="3">CQ16</f>
        <v>0</v>
      </c>
      <c r="CS41" s="17"/>
      <c r="CT41" s="11" t="s">
        <v>229</v>
      </c>
      <c r="CU41" s="3">
        <v>0</v>
      </c>
      <c r="CV41" s="3">
        <v>0</v>
      </c>
      <c r="CW41" s="3">
        <v>0</v>
      </c>
      <c r="CX41" s="3">
        <v>0</v>
      </c>
      <c r="CY41" s="3">
        <v>0</v>
      </c>
      <c r="CZ41" s="3">
        <v>0</v>
      </c>
      <c r="DA41" s="3">
        <v>0</v>
      </c>
      <c r="DB41" s="3">
        <v>0</v>
      </c>
      <c r="DC41" s="3">
        <v>0</v>
      </c>
      <c r="DD41" s="3">
        <v>0</v>
      </c>
      <c r="DE41" s="3">
        <v>0</v>
      </c>
      <c r="DF41" s="3">
        <v>0</v>
      </c>
      <c r="DG41" s="3">
        <v>0</v>
      </c>
      <c r="DH41" s="3">
        <v>0</v>
      </c>
      <c r="DI41" s="3">
        <v>0</v>
      </c>
      <c r="DJ41" s="3">
        <v>0</v>
      </c>
      <c r="DK41" s="3">
        <v>0</v>
      </c>
      <c r="DL41" s="3">
        <v>0</v>
      </c>
      <c r="DM41" s="3">
        <v>0</v>
      </c>
      <c r="DN41" s="3">
        <v>0</v>
      </c>
      <c r="DO41" s="3">
        <v>0</v>
      </c>
      <c r="DP41" s="16">
        <f t="shared" ref="DP41:DP49" si="4">DO16</f>
        <v>0</v>
      </c>
      <c r="DQ41" s="17"/>
      <c r="DR41" s="11" t="s">
        <v>229</v>
      </c>
      <c r="DS41" s="3">
        <v>0</v>
      </c>
      <c r="DT41" s="3">
        <v>0</v>
      </c>
      <c r="DU41" s="3">
        <v>0</v>
      </c>
      <c r="DV41" s="3">
        <v>0</v>
      </c>
      <c r="DW41" s="3">
        <v>0</v>
      </c>
      <c r="DX41" s="3">
        <v>0</v>
      </c>
      <c r="DY41" s="3">
        <v>0</v>
      </c>
      <c r="DZ41" s="3">
        <v>0</v>
      </c>
      <c r="EA41" s="3">
        <v>0</v>
      </c>
      <c r="EB41" s="3">
        <v>0</v>
      </c>
      <c r="EC41" s="3">
        <v>0</v>
      </c>
      <c r="ED41" s="3">
        <v>0</v>
      </c>
      <c r="EE41" s="3">
        <v>0</v>
      </c>
      <c r="EF41" s="3">
        <v>0</v>
      </c>
      <c r="EG41" s="3">
        <v>0</v>
      </c>
      <c r="EH41" s="3">
        <v>0</v>
      </c>
      <c r="EI41" s="3">
        <v>0</v>
      </c>
      <c r="EJ41" s="3">
        <v>0</v>
      </c>
      <c r="EK41" s="3">
        <v>0</v>
      </c>
      <c r="EL41" s="3">
        <v>0</v>
      </c>
      <c r="EM41" s="3">
        <v>0</v>
      </c>
      <c r="EN41" s="16">
        <f t="shared" ref="EN41:EN49" si="5">EM16</f>
        <v>0</v>
      </c>
      <c r="EO41" s="17"/>
      <c r="EP41" s="11" t="s">
        <v>229</v>
      </c>
      <c r="EQ41" s="3">
        <v>0</v>
      </c>
      <c r="ER41" s="3">
        <v>0</v>
      </c>
      <c r="ES41" s="3">
        <v>0</v>
      </c>
      <c r="ET41" s="3">
        <v>0</v>
      </c>
      <c r="EU41" s="3">
        <v>0</v>
      </c>
      <c r="EV41" s="3">
        <v>0</v>
      </c>
      <c r="EW41" s="3">
        <v>0</v>
      </c>
      <c r="EX41" s="3">
        <v>0</v>
      </c>
      <c r="EY41" s="3">
        <v>0</v>
      </c>
      <c r="EZ41" s="3">
        <v>0</v>
      </c>
      <c r="FA41" s="3">
        <v>0</v>
      </c>
      <c r="FB41" s="3">
        <v>0</v>
      </c>
      <c r="FC41" s="3">
        <v>0</v>
      </c>
      <c r="FD41" s="3">
        <v>0</v>
      </c>
      <c r="FE41" s="3">
        <v>0</v>
      </c>
      <c r="FF41" s="3">
        <v>0</v>
      </c>
      <c r="FG41" s="3">
        <v>0</v>
      </c>
      <c r="FH41" s="3">
        <v>0</v>
      </c>
      <c r="FI41" s="3">
        <v>0</v>
      </c>
      <c r="FJ41" s="3">
        <v>0</v>
      </c>
      <c r="FK41" s="3">
        <v>0</v>
      </c>
      <c r="FL41" s="16">
        <f t="shared" ref="FL41:FL49" si="6">FK16</f>
        <v>0</v>
      </c>
      <c r="FM41" s="17"/>
    </row>
    <row r="42" ht="14.5" spans="1:170">
      <c r="A42" s="1"/>
      <c r="B42" s="11" t="s">
        <v>230</v>
      </c>
      <c r="C42" s="3">
        <v>0.1</v>
      </c>
      <c r="D42" s="3">
        <v>0.1</v>
      </c>
      <c r="E42" s="3">
        <v>0.1</v>
      </c>
      <c r="F42" s="3">
        <v>0.1</v>
      </c>
      <c r="G42" s="3">
        <v>0.1</v>
      </c>
      <c r="H42" s="3">
        <v>0.1</v>
      </c>
      <c r="I42" s="3">
        <v>0.2</v>
      </c>
      <c r="J42" s="3">
        <v>0.2</v>
      </c>
      <c r="K42" s="3">
        <v>0.2</v>
      </c>
      <c r="L42" s="3">
        <v>0.2</v>
      </c>
      <c r="M42" s="3" t="s">
        <v>126</v>
      </c>
      <c r="N42" s="3" t="s">
        <v>126</v>
      </c>
      <c r="O42" s="3" t="s">
        <v>126</v>
      </c>
      <c r="P42" s="3" t="s">
        <v>126</v>
      </c>
      <c r="Q42" s="3" t="s">
        <v>126</v>
      </c>
      <c r="R42" s="3" t="s">
        <v>126</v>
      </c>
      <c r="S42" s="3">
        <v>0.3</v>
      </c>
      <c r="T42" s="3">
        <v>0.3</v>
      </c>
      <c r="U42" s="3">
        <v>0.3</v>
      </c>
      <c r="V42" s="3">
        <v>0.3</v>
      </c>
      <c r="W42" s="3">
        <v>0.1</v>
      </c>
      <c r="X42" s="16">
        <f t="shared" si="0"/>
        <v>1.8</v>
      </c>
      <c r="Y42" s="17">
        <f>W42*1000/X42</f>
        <v>55.5555555555556</v>
      </c>
      <c r="Z42" s="11" t="s">
        <v>230</v>
      </c>
      <c r="AA42" s="3">
        <v>0.3</v>
      </c>
      <c r="AB42" s="3">
        <v>0.3</v>
      </c>
      <c r="AC42" s="3">
        <v>0.3</v>
      </c>
      <c r="AD42" s="3">
        <v>0.4</v>
      </c>
      <c r="AE42" s="3">
        <v>0.5</v>
      </c>
      <c r="AF42" s="3">
        <v>0.6</v>
      </c>
      <c r="AG42" s="3">
        <v>0.5</v>
      </c>
      <c r="AH42" s="3">
        <v>0.4</v>
      </c>
      <c r="AI42" s="3">
        <v>0.4</v>
      </c>
      <c r="AJ42" s="3">
        <v>0.6</v>
      </c>
      <c r="AK42" s="3" t="s">
        <v>126</v>
      </c>
      <c r="AL42" s="3" t="s">
        <v>126</v>
      </c>
      <c r="AM42" s="3" t="s">
        <v>126</v>
      </c>
      <c r="AN42" s="3" t="s">
        <v>126</v>
      </c>
      <c r="AO42" s="3" t="s">
        <v>126</v>
      </c>
      <c r="AP42" s="3" t="s">
        <v>126</v>
      </c>
      <c r="AQ42" s="3" t="s">
        <v>126</v>
      </c>
      <c r="AR42" s="3">
        <v>0.4</v>
      </c>
      <c r="AS42" s="3">
        <v>0.4</v>
      </c>
      <c r="AT42" s="3">
        <v>0.5</v>
      </c>
      <c r="AU42" s="3">
        <v>0.4</v>
      </c>
      <c r="AV42" s="16">
        <f t="shared" si="1"/>
        <v>5.9</v>
      </c>
      <c r="AW42" s="17">
        <f>AU42*1000/AV42</f>
        <v>67.7966101694915</v>
      </c>
      <c r="AX42" s="11" t="s">
        <v>230</v>
      </c>
      <c r="AY42" s="3">
        <v>0.3</v>
      </c>
      <c r="AZ42" s="3">
        <v>0.3</v>
      </c>
      <c r="BA42" s="3">
        <v>0.3</v>
      </c>
      <c r="BB42" s="3">
        <v>0.3</v>
      </c>
      <c r="BC42" s="3">
        <v>0.5</v>
      </c>
      <c r="BD42" s="3">
        <v>0.5</v>
      </c>
      <c r="BE42" s="3">
        <v>0.4</v>
      </c>
      <c r="BF42" s="3">
        <v>0.5</v>
      </c>
      <c r="BG42" s="3">
        <v>0.5</v>
      </c>
      <c r="BH42" s="3">
        <v>0.2</v>
      </c>
      <c r="BI42" s="3">
        <v>0.1</v>
      </c>
      <c r="BJ42" s="3">
        <v>0.2</v>
      </c>
      <c r="BK42" s="3">
        <v>0.1</v>
      </c>
      <c r="BL42" s="3">
        <v>0.1</v>
      </c>
      <c r="BM42" s="3">
        <v>0.1</v>
      </c>
      <c r="BN42" s="3">
        <v>0.3</v>
      </c>
      <c r="BO42" s="3">
        <v>0.3</v>
      </c>
      <c r="BP42" s="3">
        <v>0.3</v>
      </c>
      <c r="BQ42" s="3">
        <v>0.3</v>
      </c>
      <c r="BR42" s="3">
        <v>0.3</v>
      </c>
      <c r="BS42" s="3">
        <v>0.2</v>
      </c>
      <c r="BT42" s="16">
        <f t="shared" si="2"/>
        <v>3.4</v>
      </c>
      <c r="BU42" s="17">
        <f>BS42*1000/BT42</f>
        <v>58.8235294117647</v>
      </c>
      <c r="BV42" s="11" t="s">
        <v>230</v>
      </c>
      <c r="BW42" s="3">
        <v>0</v>
      </c>
      <c r="BX42" s="3">
        <v>0</v>
      </c>
      <c r="BY42" s="3">
        <v>0</v>
      </c>
      <c r="BZ42" s="3">
        <v>0</v>
      </c>
      <c r="CA42" s="3">
        <v>0</v>
      </c>
      <c r="CB42" s="3">
        <v>0</v>
      </c>
      <c r="CC42" s="3">
        <v>0</v>
      </c>
      <c r="CD42" s="3">
        <v>0</v>
      </c>
      <c r="CE42" s="3">
        <v>0</v>
      </c>
      <c r="CF42" s="3">
        <v>0</v>
      </c>
      <c r="CG42" s="3" t="s">
        <v>126</v>
      </c>
      <c r="CH42" s="3" t="s">
        <v>126</v>
      </c>
      <c r="CI42" s="3" t="s">
        <v>126</v>
      </c>
      <c r="CJ42" s="3" t="s">
        <v>126</v>
      </c>
      <c r="CK42" s="3" t="s">
        <v>126</v>
      </c>
      <c r="CL42" s="3" t="s">
        <v>126</v>
      </c>
      <c r="CM42" s="3">
        <v>0</v>
      </c>
      <c r="CN42" s="3">
        <v>0</v>
      </c>
      <c r="CO42" s="3">
        <v>0</v>
      </c>
      <c r="CP42" s="3">
        <v>0</v>
      </c>
      <c r="CQ42" s="3">
        <v>0</v>
      </c>
      <c r="CR42" s="16">
        <f t="shared" si="3"/>
        <v>0.5</v>
      </c>
      <c r="CS42" s="17"/>
      <c r="CT42" s="11" t="s">
        <v>230</v>
      </c>
      <c r="CU42" s="3">
        <v>0</v>
      </c>
      <c r="CV42" s="3">
        <v>0</v>
      </c>
      <c r="CW42" s="3">
        <v>0</v>
      </c>
      <c r="CX42" s="3">
        <v>0</v>
      </c>
      <c r="CY42" s="3">
        <v>0</v>
      </c>
      <c r="CZ42" s="3">
        <v>0</v>
      </c>
      <c r="DA42" s="3">
        <v>0</v>
      </c>
      <c r="DB42" s="3">
        <v>0</v>
      </c>
      <c r="DC42" s="3">
        <v>0</v>
      </c>
      <c r="DD42" s="3">
        <v>0</v>
      </c>
      <c r="DE42" s="3" t="s">
        <v>126</v>
      </c>
      <c r="DF42" s="3" t="s">
        <v>126</v>
      </c>
      <c r="DG42" s="3" t="s">
        <v>126</v>
      </c>
      <c r="DH42" s="3" t="s">
        <v>126</v>
      </c>
      <c r="DI42" s="3" t="s">
        <v>126</v>
      </c>
      <c r="DJ42" s="3" t="s">
        <v>126</v>
      </c>
      <c r="DK42" s="3">
        <v>0</v>
      </c>
      <c r="DL42" s="3">
        <v>0</v>
      </c>
      <c r="DM42" s="3">
        <v>0</v>
      </c>
      <c r="DN42" s="3">
        <v>0</v>
      </c>
      <c r="DO42" s="3">
        <v>0</v>
      </c>
      <c r="DP42" s="16">
        <f t="shared" si="4"/>
        <v>0.3</v>
      </c>
      <c r="DQ42" s="17"/>
      <c r="DR42" s="11" t="s">
        <v>230</v>
      </c>
      <c r="DS42" s="3">
        <v>0.1</v>
      </c>
      <c r="DT42" s="3">
        <v>0.1</v>
      </c>
      <c r="DU42" s="3">
        <v>0.1</v>
      </c>
      <c r="DV42" s="3">
        <v>0.1</v>
      </c>
      <c r="DW42" s="3">
        <v>0.1</v>
      </c>
      <c r="DX42" s="3">
        <v>0.1</v>
      </c>
      <c r="DY42" s="3">
        <v>0.1</v>
      </c>
      <c r="DZ42" s="3">
        <v>0.1</v>
      </c>
      <c r="EA42" s="3">
        <v>0.1</v>
      </c>
      <c r="EB42" s="3">
        <v>0.1</v>
      </c>
      <c r="EC42" s="3" t="s">
        <v>126</v>
      </c>
      <c r="ED42" s="3" t="s">
        <v>126</v>
      </c>
      <c r="EE42" s="3" t="s">
        <v>126</v>
      </c>
      <c r="EF42" s="3" t="s">
        <v>126</v>
      </c>
      <c r="EG42" s="3" t="s">
        <v>126</v>
      </c>
      <c r="EH42" s="3" t="s">
        <v>126</v>
      </c>
      <c r="EI42" s="3">
        <v>0.1</v>
      </c>
      <c r="EJ42" s="3">
        <v>0.1</v>
      </c>
      <c r="EK42" s="3">
        <v>0.1</v>
      </c>
      <c r="EL42" s="3">
        <v>0.1</v>
      </c>
      <c r="EM42" s="3">
        <v>0.2</v>
      </c>
      <c r="EN42" s="16">
        <f t="shared" si="5"/>
        <v>2.6</v>
      </c>
      <c r="EO42" s="17">
        <f>EM42*1000/EN42</f>
        <v>76.9230769230769</v>
      </c>
      <c r="EP42" s="11" t="s">
        <v>230</v>
      </c>
      <c r="EQ42" s="3">
        <v>0.4</v>
      </c>
      <c r="ER42" s="3">
        <v>0.6</v>
      </c>
      <c r="ES42" s="3">
        <v>0.6</v>
      </c>
      <c r="ET42" s="3">
        <v>0.6</v>
      </c>
      <c r="EU42" s="3">
        <v>0.7</v>
      </c>
      <c r="EV42" s="3">
        <v>0.7</v>
      </c>
      <c r="EW42" s="3">
        <v>0.7</v>
      </c>
      <c r="EX42" s="3">
        <v>0.7</v>
      </c>
      <c r="EY42" s="3">
        <v>0.7</v>
      </c>
      <c r="EZ42" s="3">
        <v>0.4</v>
      </c>
      <c r="FA42" s="3" t="s">
        <v>126</v>
      </c>
      <c r="FB42" s="3" t="s">
        <v>126</v>
      </c>
      <c r="FC42" s="3" t="s">
        <v>126</v>
      </c>
      <c r="FD42" s="3" t="s">
        <v>126</v>
      </c>
      <c r="FE42" s="3" t="s">
        <v>126</v>
      </c>
      <c r="FF42" s="3" t="s">
        <v>126</v>
      </c>
      <c r="FG42" s="3">
        <v>0.5</v>
      </c>
      <c r="FH42" s="3">
        <v>0.6</v>
      </c>
      <c r="FI42" s="3">
        <v>0.7</v>
      </c>
      <c r="FJ42" s="3">
        <v>0.5</v>
      </c>
      <c r="FK42" s="3">
        <v>0.5</v>
      </c>
      <c r="FL42" s="16">
        <f t="shared" si="6"/>
        <v>6.6</v>
      </c>
      <c r="FM42" s="17">
        <f>FK42*1000/FL42</f>
        <v>75.7575757575758</v>
      </c>
      <c r="FN42">
        <f t="shared" ref="FN42" si="7">AVERAGE(Y42,AW42,BU42,CS42,DQ42,EO42,FM42)</f>
        <v>66.9712695634929</v>
      </c>
    </row>
    <row r="43" ht="14.5" spans="1:169">
      <c r="A43" s="1"/>
      <c r="B43" s="11" t="s">
        <v>231</v>
      </c>
      <c r="C43" s="3">
        <v>0</v>
      </c>
      <c r="D43" s="3">
        <v>0</v>
      </c>
      <c r="E43" s="3">
        <v>0</v>
      </c>
      <c r="F43" s="3">
        <v>0</v>
      </c>
      <c r="G43" s="3">
        <v>0</v>
      </c>
      <c r="H43" s="3">
        <v>0</v>
      </c>
      <c r="I43" s="3">
        <v>0</v>
      </c>
      <c r="J43" s="3">
        <v>0.1</v>
      </c>
      <c r="K43" s="3">
        <v>0.1</v>
      </c>
      <c r="L43" s="3">
        <v>0</v>
      </c>
      <c r="M43" s="3">
        <v>0</v>
      </c>
      <c r="N43" s="3">
        <v>0</v>
      </c>
      <c r="O43" s="3">
        <v>0</v>
      </c>
      <c r="P43" s="3">
        <v>0</v>
      </c>
      <c r="Q43" s="3" t="s">
        <v>126</v>
      </c>
      <c r="R43" s="3" t="s">
        <v>126</v>
      </c>
      <c r="S43" s="3">
        <v>0</v>
      </c>
      <c r="T43" s="3">
        <v>0</v>
      </c>
      <c r="U43" s="3">
        <v>0</v>
      </c>
      <c r="V43" s="3">
        <v>0</v>
      </c>
      <c r="W43" s="3">
        <v>0</v>
      </c>
      <c r="X43" s="16">
        <f t="shared" si="0"/>
        <v>0</v>
      </c>
      <c r="Y43" s="17"/>
      <c r="Z43" s="11" t="s">
        <v>231</v>
      </c>
      <c r="AA43" s="3">
        <v>0</v>
      </c>
      <c r="AB43" s="3">
        <v>0</v>
      </c>
      <c r="AC43" s="3">
        <v>0</v>
      </c>
      <c r="AD43" s="3">
        <v>0.2</v>
      </c>
      <c r="AE43" s="3">
        <v>0.1</v>
      </c>
      <c r="AF43" s="3">
        <v>0</v>
      </c>
      <c r="AG43" s="3">
        <v>0</v>
      </c>
      <c r="AH43" s="3">
        <v>0</v>
      </c>
      <c r="AI43" s="3">
        <v>0</v>
      </c>
      <c r="AJ43" s="3">
        <v>0.1</v>
      </c>
      <c r="AK43" s="3">
        <v>0.2</v>
      </c>
      <c r="AL43" s="3">
        <v>0.1</v>
      </c>
      <c r="AM43" s="3">
        <v>0.1</v>
      </c>
      <c r="AN43" s="3">
        <v>0.1</v>
      </c>
      <c r="AO43" s="3">
        <v>0.1</v>
      </c>
      <c r="AP43" s="3">
        <v>0.1</v>
      </c>
      <c r="AQ43" s="3">
        <v>0.1</v>
      </c>
      <c r="AR43" s="3">
        <v>0.1</v>
      </c>
      <c r="AS43" s="3">
        <v>0.1</v>
      </c>
      <c r="AT43" s="3">
        <v>0</v>
      </c>
      <c r="AU43" s="3">
        <v>0</v>
      </c>
      <c r="AV43" s="16">
        <f t="shared" si="1"/>
        <v>0</v>
      </c>
      <c r="AW43" s="17"/>
      <c r="AX43" s="11" t="s">
        <v>231</v>
      </c>
      <c r="AY43" s="3">
        <v>0</v>
      </c>
      <c r="AZ43" s="3">
        <v>0</v>
      </c>
      <c r="BA43" s="3">
        <v>0</v>
      </c>
      <c r="BB43" s="3">
        <v>0</v>
      </c>
      <c r="BC43" s="3">
        <v>0</v>
      </c>
      <c r="BD43" s="3">
        <v>0.1</v>
      </c>
      <c r="BE43" s="3">
        <v>0</v>
      </c>
      <c r="BF43" s="3">
        <v>0.1</v>
      </c>
      <c r="BG43" s="3">
        <v>0.1</v>
      </c>
      <c r="BH43" s="3">
        <v>0</v>
      </c>
      <c r="BI43" s="3">
        <v>0</v>
      </c>
      <c r="BJ43" s="3">
        <v>0</v>
      </c>
      <c r="BK43" s="3">
        <v>0</v>
      </c>
      <c r="BL43" s="3">
        <v>0</v>
      </c>
      <c r="BM43" s="3">
        <v>0</v>
      </c>
      <c r="BN43" s="3">
        <v>0</v>
      </c>
      <c r="BO43" s="3">
        <v>0</v>
      </c>
      <c r="BP43" s="3">
        <v>0</v>
      </c>
      <c r="BQ43" s="3">
        <v>0</v>
      </c>
      <c r="BR43" s="3">
        <v>0</v>
      </c>
      <c r="BS43" s="3">
        <v>0</v>
      </c>
      <c r="BT43" s="16">
        <f t="shared" si="2"/>
        <v>0</v>
      </c>
      <c r="BU43" s="17"/>
      <c r="BV43" s="11" t="s">
        <v>231</v>
      </c>
      <c r="BW43" s="3">
        <v>0</v>
      </c>
      <c r="BX43" s="3">
        <v>0</v>
      </c>
      <c r="BY43" s="3">
        <v>0.1</v>
      </c>
      <c r="BZ43" s="3">
        <v>0</v>
      </c>
      <c r="CA43" s="3">
        <v>0</v>
      </c>
      <c r="CB43" s="3">
        <v>0</v>
      </c>
      <c r="CC43" s="3">
        <v>0</v>
      </c>
      <c r="CD43" s="3">
        <v>0</v>
      </c>
      <c r="CE43" s="3">
        <v>0</v>
      </c>
      <c r="CF43" s="3">
        <v>0</v>
      </c>
      <c r="CG43" s="3">
        <v>0</v>
      </c>
      <c r="CH43" s="3">
        <v>0</v>
      </c>
      <c r="CI43" s="3">
        <v>0</v>
      </c>
      <c r="CJ43" s="3">
        <v>0</v>
      </c>
      <c r="CK43" s="3">
        <v>0</v>
      </c>
      <c r="CL43" s="3">
        <v>0</v>
      </c>
      <c r="CM43" s="3">
        <v>0</v>
      </c>
      <c r="CN43" s="3">
        <v>0</v>
      </c>
      <c r="CO43" s="3">
        <v>0</v>
      </c>
      <c r="CP43" s="3">
        <v>0</v>
      </c>
      <c r="CQ43" s="3">
        <v>0</v>
      </c>
      <c r="CR43" s="16">
        <f t="shared" si="3"/>
        <v>0</v>
      </c>
      <c r="CS43" s="17"/>
      <c r="CT43" s="11" t="s">
        <v>231</v>
      </c>
      <c r="CU43" s="3">
        <v>0</v>
      </c>
      <c r="CV43" s="3">
        <v>0</v>
      </c>
      <c r="CW43" s="3">
        <v>0</v>
      </c>
      <c r="CX43" s="3">
        <v>0</v>
      </c>
      <c r="CY43" s="3">
        <v>0</v>
      </c>
      <c r="CZ43" s="3">
        <v>0</v>
      </c>
      <c r="DA43" s="3">
        <v>0</v>
      </c>
      <c r="DB43" s="3">
        <v>0</v>
      </c>
      <c r="DC43" s="3">
        <v>0</v>
      </c>
      <c r="DD43" s="3">
        <v>0</v>
      </c>
      <c r="DE43" s="3">
        <v>0</v>
      </c>
      <c r="DF43" s="3">
        <v>0</v>
      </c>
      <c r="DG43" s="3">
        <v>0</v>
      </c>
      <c r="DH43" s="3" t="s">
        <v>126</v>
      </c>
      <c r="DI43" s="3" t="s">
        <v>126</v>
      </c>
      <c r="DJ43" s="3" t="s">
        <v>126</v>
      </c>
      <c r="DK43" s="3">
        <v>0</v>
      </c>
      <c r="DL43" s="3">
        <v>0</v>
      </c>
      <c r="DM43" s="3">
        <v>0</v>
      </c>
      <c r="DN43" s="3">
        <v>0</v>
      </c>
      <c r="DO43" s="3">
        <v>0</v>
      </c>
      <c r="DP43" s="16">
        <f t="shared" si="4"/>
        <v>0</v>
      </c>
      <c r="DQ43" s="17"/>
      <c r="DR43" s="11" t="s">
        <v>231</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N43" s="16">
        <f t="shared" si="5"/>
        <v>0</v>
      </c>
      <c r="EO43" s="17"/>
      <c r="EP43" s="11" t="s">
        <v>231</v>
      </c>
      <c r="EQ43" s="3">
        <v>0</v>
      </c>
      <c r="ER43" s="3">
        <v>0</v>
      </c>
      <c r="ES43" s="3">
        <v>0</v>
      </c>
      <c r="ET43" s="3">
        <v>0</v>
      </c>
      <c r="EU43" s="3">
        <v>0</v>
      </c>
      <c r="EV43" s="3">
        <v>0</v>
      </c>
      <c r="EW43" s="3">
        <v>0</v>
      </c>
      <c r="EX43" s="3">
        <v>0</v>
      </c>
      <c r="EY43" s="3">
        <v>0</v>
      </c>
      <c r="EZ43" s="3">
        <v>0</v>
      </c>
      <c r="FA43" s="3" t="s">
        <v>126</v>
      </c>
      <c r="FB43" s="3" t="s">
        <v>126</v>
      </c>
      <c r="FC43" s="3" t="s">
        <v>126</v>
      </c>
      <c r="FD43" s="3" t="s">
        <v>126</v>
      </c>
      <c r="FE43" s="3" t="s">
        <v>126</v>
      </c>
      <c r="FF43" s="3" t="s">
        <v>126</v>
      </c>
      <c r="FG43" s="3">
        <v>0</v>
      </c>
      <c r="FH43" s="3">
        <v>0</v>
      </c>
      <c r="FI43" s="3">
        <v>0</v>
      </c>
      <c r="FJ43" s="3">
        <v>0</v>
      </c>
      <c r="FK43" s="3">
        <v>0</v>
      </c>
      <c r="FL43" s="16">
        <f t="shared" si="6"/>
        <v>0</v>
      </c>
      <c r="FM43" s="17"/>
    </row>
    <row r="44" ht="14.5" spans="1:169">
      <c r="A44" s="1"/>
      <c r="B44" s="11" t="s">
        <v>232</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16">
        <f t="shared" si="0"/>
        <v>0</v>
      </c>
      <c r="Y44" s="17"/>
      <c r="Z44" s="11" t="s">
        <v>232</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16">
        <f t="shared" si="1"/>
        <v>0</v>
      </c>
      <c r="AW44" s="17"/>
      <c r="AX44" s="11" t="s">
        <v>232</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16">
        <f t="shared" si="2"/>
        <v>0</v>
      </c>
      <c r="BU44" s="17"/>
      <c r="BV44" s="11" t="s">
        <v>232</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R44" s="16">
        <f t="shared" si="3"/>
        <v>0</v>
      </c>
      <c r="CS44" s="17"/>
      <c r="CT44" s="11" t="s">
        <v>232</v>
      </c>
      <c r="CU44" s="3">
        <v>0</v>
      </c>
      <c r="CV44" s="3">
        <v>0</v>
      </c>
      <c r="CW44" s="3">
        <v>0</v>
      </c>
      <c r="CX44" s="3">
        <v>0</v>
      </c>
      <c r="CY44" s="3">
        <v>0</v>
      </c>
      <c r="CZ44" s="3">
        <v>0</v>
      </c>
      <c r="DA44" s="3">
        <v>0</v>
      </c>
      <c r="DB44" s="3">
        <v>0</v>
      </c>
      <c r="DC44" s="3">
        <v>0</v>
      </c>
      <c r="DD44" s="3">
        <v>0</v>
      </c>
      <c r="DE44" s="3">
        <v>0</v>
      </c>
      <c r="DF44" s="3">
        <v>0</v>
      </c>
      <c r="DG44" s="3">
        <v>0</v>
      </c>
      <c r="DH44" s="3">
        <v>0</v>
      </c>
      <c r="DI44" s="3">
        <v>0</v>
      </c>
      <c r="DJ44" s="3">
        <v>0</v>
      </c>
      <c r="DK44" s="3">
        <v>0</v>
      </c>
      <c r="DL44" s="3">
        <v>0</v>
      </c>
      <c r="DM44" s="3">
        <v>0</v>
      </c>
      <c r="DN44" s="3">
        <v>0</v>
      </c>
      <c r="DO44" s="3">
        <v>0</v>
      </c>
      <c r="DP44" s="16">
        <f t="shared" si="4"/>
        <v>0</v>
      </c>
      <c r="DQ44" s="17"/>
      <c r="DR44" s="11" t="s">
        <v>232</v>
      </c>
      <c r="DS44" s="3">
        <v>0</v>
      </c>
      <c r="DT44" s="3">
        <v>0</v>
      </c>
      <c r="DU44" s="3">
        <v>0</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16">
        <f t="shared" si="5"/>
        <v>0</v>
      </c>
      <c r="EO44" s="17"/>
      <c r="EP44" s="11" t="s">
        <v>232</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c r="FL44" s="16">
        <f t="shared" si="6"/>
        <v>0</v>
      </c>
      <c r="FM44" s="17"/>
    </row>
    <row r="45" ht="14.5" spans="1:169">
      <c r="A45" s="1"/>
      <c r="B45" s="11" t="s">
        <v>233</v>
      </c>
      <c r="C45" s="3">
        <v>0</v>
      </c>
      <c r="D45" s="3">
        <v>0</v>
      </c>
      <c r="E45" s="3">
        <v>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16">
        <f t="shared" si="0"/>
        <v>0</v>
      </c>
      <c r="Y45" s="17"/>
      <c r="Z45" s="11" t="s">
        <v>233</v>
      </c>
      <c r="AA45" s="3">
        <v>0</v>
      </c>
      <c r="AB45" s="3">
        <v>0</v>
      </c>
      <c r="AC45" s="3">
        <v>0</v>
      </c>
      <c r="AD45" s="3">
        <v>0</v>
      </c>
      <c r="AE45" s="3">
        <v>0</v>
      </c>
      <c r="AF45" s="3">
        <v>0</v>
      </c>
      <c r="AG45" s="3">
        <v>0</v>
      </c>
      <c r="AH45" s="3">
        <v>0</v>
      </c>
      <c r="AI45" s="3">
        <v>0</v>
      </c>
      <c r="AJ45" s="3">
        <v>0</v>
      </c>
      <c r="AK45" s="3">
        <v>0</v>
      </c>
      <c r="AL45" s="3">
        <v>0</v>
      </c>
      <c r="AM45" s="3">
        <v>0</v>
      </c>
      <c r="AN45" s="3">
        <v>0</v>
      </c>
      <c r="AO45" s="3">
        <v>0</v>
      </c>
      <c r="AP45" s="3">
        <v>0</v>
      </c>
      <c r="AQ45" s="3">
        <v>0</v>
      </c>
      <c r="AR45" s="3">
        <v>0</v>
      </c>
      <c r="AS45" s="3">
        <v>0</v>
      </c>
      <c r="AT45" s="3">
        <v>0</v>
      </c>
      <c r="AU45" s="3">
        <v>0</v>
      </c>
      <c r="AV45" s="16">
        <f t="shared" si="1"/>
        <v>0</v>
      </c>
      <c r="AW45" s="17"/>
      <c r="AX45" s="11" t="s">
        <v>233</v>
      </c>
      <c r="AY45" s="3">
        <v>0</v>
      </c>
      <c r="AZ45" s="3">
        <v>0</v>
      </c>
      <c r="BA45" s="3">
        <v>0</v>
      </c>
      <c r="BB45" s="3">
        <v>0</v>
      </c>
      <c r="BC45" s="3">
        <v>0</v>
      </c>
      <c r="BD45" s="3">
        <v>0</v>
      </c>
      <c r="BE45" s="3">
        <v>0</v>
      </c>
      <c r="BF45" s="3">
        <v>0</v>
      </c>
      <c r="BG45" s="3">
        <v>0</v>
      </c>
      <c r="BH45" s="3">
        <v>0</v>
      </c>
      <c r="BI45" s="3">
        <v>0</v>
      </c>
      <c r="BJ45" s="3">
        <v>0</v>
      </c>
      <c r="BK45" s="3">
        <v>0</v>
      </c>
      <c r="BL45" s="3">
        <v>0</v>
      </c>
      <c r="BM45" s="3">
        <v>0</v>
      </c>
      <c r="BN45" s="3">
        <v>0</v>
      </c>
      <c r="BO45" s="3">
        <v>0</v>
      </c>
      <c r="BP45" s="3">
        <v>0</v>
      </c>
      <c r="BQ45" s="3">
        <v>0</v>
      </c>
      <c r="BR45" s="3">
        <v>0</v>
      </c>
      <c r="BS45" s="3">
        <v>0</v>
      </c>
      <c r="BT45" s="16">
        <f t="shared" si="2"/>
        <v>0</v>
      </c>
      <c r="BU45" s="17"/>
      <c r="BV45" s="11" t="s">
        <v>233</v>
      </c>
      <c r="BW45" s="3">
        <v>0</v>
      </c>
      <c r="BX45" s="3">
        <v>0</v>
      </c>
      <c r="BY45" s="3">
        <v>0</v>
      </c>
      <c r="BZ45" s="3">
        <v>0</v>
      </c>
      <c r="CA45" s="3">
        <v>0</v>
      </c>
      <c r="CB45" s="3">
        <v>0</v>
      </c>
      <c r="CC45" s="3">
        <v>0</v>
      </c>
      <c r="CD45" s="3">
        <v>0</v>
      </c>
      <c r="CE45" s="3">
        <v>0</v>
      </c>
      <c r="CF45" s="3">
        <v>0</v>
      </c>
      <c r="CG45" s="3">
        <v>0</v>
      </c>
      <c r="CH45" s="3">
        <v>0</v>
      </c>
      <c r="CI45" s="3">
        <v>0</v>
      </c>
      <c r="CJ45" s="3">
        <v>0</v>
      </c>
      <c r="CK45" s="3">
        <v>0</v>
      </c>
      <c r="CL45" s="3">
        <v>0</v>
      </c>
      <c r="CM45" s="3">
        <v>0</v>
      </c>
      <c r="CN45" s="3">
        <v>0</v>
      </c>
      <c r="CO45" s="3">
        <v>0</v>
      </c>
      <c r="CP45" s="3">
        <v>0</v>
      </c>
      <c r="CQ45" s="3">
        <v>0</v>
      </c>
      <c r="CR45" s="16">
        <f t="shared" si="3"/>
        <v>0</v>
      </c>
      <c r="CS45" s="17"/>
      <c r="CT45" s="11" t="s">
        <v>233</v>
      </c>
      <c r="CU45" s="3">
        <v>0</v>
      </c>
      <c r="CV45" s="3">
        <v>0</v>
      </c>
      <c r="CW45" s="3">
        <v>0</v>
      </c>
      <c r="CX45" s="3">
        <v>0</v>
      </c>
      <c r="CY45" s="3">
        <v>0</v>
      </c>
      <c r="CZ45" s="3">
        <v>0</v>
      </c>
      <c r="DA45" s="3">
        <v>0</v>
      </c>
      <c r="DB45" s="3">
        <v>0</v>
      </c>
      <c r="DC45" s="3">
        <v>0</v>
      </c>
      <c r="DD45" s="3">
        <v>0</v>
      </c>
      <c r="DE45" s="3">
        <v>0</v>
      </c>
      <c r="DF45" s="3">
        <v>0</v>
      </c>
      <c r="DG45" s="3">
        <v>0</v>
      </c>
      <c r="DH45" s="3">
        <v>0</v>
      </c>
      <c r="DI45" s="3">
        <v>0</v>
      </c>
      <c r="DJ45" s="3">
        <v>0</v>
      </c>
      <c r="DK45" s="3">
        <v>0</v>
      </c>
      <c r="DL45" s="3">
        <v>0</v>
      </c>
      <c r="DM45" s="3">
        <v>0</v>
      </c>
      <c r="DN45" s="3">
        <v>0</v>
      </c>
      <c r="DO45" s="3">
        <v>0</v>
      </c>
      <c r="DP45" s="16">
        <f t="shared" si="4"/>
        <v>0</v>
      </c>
      <c r="DQ45" s="17"/>
      <c r="DR45" s="11" t="s">
        <v>233</v>
      </c>
      <c r="DS45" s="3">
        <v>0</v>
      </c>
      <c r="DT45" s="3">
        <v>0</v>
      </c>
      <c r="DU45" s="3">
        <v>0</v>
      </c>
      <c r="DV45" s="3">
        <v>0</v>
      </c>
      <c r="DW45" s="3">
        <v>0</v>
      </c>
      <c r="DX45" s="3">
        <v>0</v>
      </c>
      <c r="DY45" s="3">
        <v>0</v>
      </c>
      <c r="DZ45" s="3">
        <v>0</v>
      </c>
      <c r="EA45" s="3">
        <v>0</v>
      </c>
      <c r="EB45" s="3">
        <v>0</v>
      </c>
      <c r="EC45" s="3">
        <v>0</v>
      </c>
      <c r="ED45" s="3">
        <v>0</v>
      </c>
      <c r="EE45" s="3">
        <v>0</v>
      </c>
      <c r="EF45" s="3">
        <v>0</v>
      </c>
      <c r="EG45" s="3">
        <v>0</v>
      </c>
      <c r="EH45" s="3">
        <v>0</v>
      </c>
      <c r="EI45" s="3">
        <v>0</v>
      </c>
      <c r="EJ45" s="3">
        <v>0</v>
      </c>
      <c r="EK45" s="3">
        <v>0</v>
      </c>
      <c r="EL45" s="3">
        <v>0</v>
      </c>
      <c r="EM45" s="3">
        <v>0</v>
      </c>
      <c r="EN45" s="16">
        <f t="shared" si="5"/>
        <v>0</v>
      </c>
      <c r="EO45" s="17"/>
      <c r="EP45" s="11" t="s">
        <v>233</v>
      </c>
      <c r="EQ45" s="3">
        <v>0</v>
      </c>
      <c r="ER45" s="3">
        <v>0</v>
      </c>
      <c r="ES45" s="3">
        <v>0</v>
      </c>
      <c r="ET45" s="3">
        <v>0</v>
      </c>
      <c r="EU45" s="3">
        <v>0</v>
      </c>
      <c r="EV45" s="3">
        <v>0</v>
      </c>
      <c r="EW45" s="3">
        <v>0</v>
      </c>
      <c r="EX45" s="3">
        <v>0</v>
      </c>
      <c r="EY45" s="3">
        <v>0</v>
      </c>
      <c r="EZ45" s="3">
        <v>0</v>
      </c>
      <c r="FA45" s="3">
        <v>0</v>
      </c>
      <c r="FB45" s="3">
        <v>0</v>
      </c>
      <c r="FC45" s="3">
        <v>0</v>
      </c>
      <c r="FD45" s="3">
        <v>0</v>
      </c>
      <c r="FE45" s="3">
        <v>0</v>
      </c>
      <c r="FF45" s="3">
        <v>0</v>
      </c>
      <c r="FG45" s="3">
        <v>0</v>
      </c>
      <c r="FH45" s="3">
        <v>0</v>
      </c>
      <c r="FI45" s="3">
        <v>0</v>
      </c>
      <c r="FJ45" s="3">
        <v>0</v>
      </c>
      <c r="FK45" s="3">
        <v>0</v>
      </c>
      <c r="FL45" s="16">
        <f t="shared" si="6"/>
        <v>0</v>
      </c>
      <c r="FM45" s="17"/>
    </row>
    <row r="46" ht="14.5" spans="1:169">
      <c r="A46" s="1"/>
      <c r="B46" s="11" t="s">
        <v>234</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16">
        <f t="shared" si="0"/>
        <v>0</v>
      </c>
      <c r="Y46" s="17"/>
      <c r="Z46" s="11" t="s">
        <v>234</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16">
        <f t="shared" si="1"/>
        <v>0</v>
      </c>
      <c r="AW46" s="17"/>
      <c r="AX46" s="11" t="s">
        <v>234</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16">
        <f t="shared" si="2"/>
        <v>0</v>
      </c>
      <c r="BU46" s="17"/>
      <c r="BV46" s="11" t="s">
        <v>234</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R46" s="16">
        <f t="shared" si="3"/>
        <v>0</v>
      </c>
      <c r="CS46" s="17"/>
      <c r="CT46" s="11" t="s">
        <v>234</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P46" s="16">
        <f t="shared" si="4"/>
        <v>0</v>
      </c>
      <c r="DQ46" s="17"/>
      <c r="DR46" s="11" t="s">
        <v>234</v>
      </c>
      <c r="DS46" s="3">
        <v>0</v>
      </c>
      <c r="DT46" s="3">
        <v>0</v>
      </c>
      <c r="DU46" s="3">
        <v>0</v>
      </c>
      <c r="DV46" s="3">
        <v>0</v>
      </c>
      <c r="DW46" s="3">
        <v>0</v>
      </c>
      <c r="DX46" s="3">
        <v>0</v>
      </c>
      <c r="DY46" s="3">
        <v>0</v>
      </c>
      <c r="DZ46" s="3">
        <v>0</v>
      </c>
      <c r="EA46" s="3">
        <v>0</v>
      </c>
      <c r="EB46" s="3">
        <v>0</v>
      </c>
      <c r="EC46" s="3">
        <v>0</v>
      </c>
      <c r="ED46" s="3">
        <v>0</v>
      </c>
      <c r="EE46" s="3">
        <v>0</v>
      </c>
      <c r="EF46" s="3">
        <v>0</v>
      </c>
      <c r="EG46" s="3">
        <v>0</v>
      </c>
      <c r="EH46" s="3">
        <v>0</v>
      </c>
      <c r="EI46" s="3">
        <v>0</v>
      </c>
      <c r="EJ46" s="3">
        <v>0</v>
      </c>
      <c r="EK46" s="3">
        <v>0</v>
      </c>
      <c r="EL46" s="3">
        <v>0</v>
      </c>
      <c r="EM46" s="3">
        <v>0</v>
      </c>
      <c r="EN46" s="16">
        <f t="shared" si="5"/>
        <v>0</v>
      </c>
      <c r="EO46" s="17"/>
      <c r="EP46" s="11" t="s">
        <v>234</v>
      </c>
      <c r="EQ46" s="3">
        <v>0</v>
      </c>
      <c r="ER46" s="3">
        <v>0</v>
      </c>
      <c r="ES46" s="3">
        <v>0</v>
      </c>
      <c r="ET46" s="3">
        <v>0</v>
      </c>
      <c r="EU46" s="3">
        <v>0</v>
      </c>
      <c r="EV46" s="3">
        <v>0</v>
      </c>
      <c r="EW46" s="3">
        <v>0</v>
      </c>
      <c r="EX46" s="3">
        <v>0</v>
      </c>
      <c r="EY46" s="3">
        <v>0</v>
      </c>
      <c r="EZ46" s="3">
        <v>0</v>
      </c>
      <c r="FA46" s="3">
        <v>0</v>
      </c>
      <c r="FB46" s="3">
        <v>0</v>
      </c>
      <c r="FC46" s="3">
        <v>0</v>
      </c>
      <c r="FD46" s="3">
        <v>0</v>
      </c>
      <c r="FE46" s="3">
        <v>0</v>
      </c>
      <c r="FF46" s="3">
        <v>0</v>
      </c>
      <c r="FG46" s="3">
        <v>0</v>
      </c>
      <c r="FH46" s="3">
        <v>0</v>
      </c>
      <c r="FI46" s="3">
        <v>0</v>
      </c>
      <c r="FJ46" s="3">
        <v>0</v>
      </c>
      <c r="FK46" s="3">
        <v>0</v>
      </c>
      <c r="FL46" s="16">
        <f t="shared" si="6"/>
        <v>0</v>
      </c>
      <c r="FM46" s="17"/>
    </row>
    <row r="47" ht="14.5" spans="1:169">
      <c r="A47" s="1"/>
      <c r="B47" s="11" t="s">
        <v>235</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16">
        <f t="shared" si="0"/>
        <v>0</v>
      </c>
      <c r="Y47" s="17"/>
      <c r="Z47" s="11" t="s">
        <v>235</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16">
        <f t="shared" si="1"/>
        <v>0</v>
      </c>
      <c r="AW47" s="17"/>
      <c r="AX47" s="11" t="s">
        <v>235</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16">
        <f t="shared" si="2"/>
        <v>0</v>
      </c>
      <c r="BU47" s="17"/>
      <c r="BV47" s="11" t="s">
        <v>235</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R47" s="16">
        <f t="shared" si="3"/>
        <v>0</v>
      </c>
      <c r="CS47" s="17"/>
      <c r="CT47" s="11" t="s">
        <v>235</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16">
        <f t="shared" si="4"/>
        <v>0</v>
      </c>
      <c r="DQ47" s="17"/>
      <c r="DR47" s="11" t="s">
        <v>235</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16">
        <f t="shared" si="5"/>
        <v>0</v>
      </c>
      <c r="EO47" s="17"/>
      <c r="EP47" s="11" t="s">
        <v>235</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16">
        <f t="shared" si="6"/>
        <v>0</v>
      </c>
      <c r="FM47" s="17"/>
    </row>
    <row r="48" ht="14.5" spans="1:169">
      <c r="A48" s="1"/>
      <c r="B48" s="11" t="s">
        <v>236</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16">
        <f t="shared" si="0"/>
        <v>0</v>
      </c>
      <c r="Y48" s="17"/>
      <c r="Z48" s="11" t="s">
        <v>236</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16">
        <f t="shared" si="1"/>
        <v>0</v>
      </c>
      <c r="AW48" s="17"/>
      <c r="AX48" s="11" t="s">
        <v>236</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16">
        <f t="shared" si="2"/>
        <v>0</v>
      </c>
      <c r="BU48" s="17"/>
      <c r="BV48" s="11" t="s">
        <v>236</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R48" s="16">
        <f t="shared" si="3"/>
        <v>0</v>
      </c>
      <c r="CS48" s="17"/>
      <c r="CT48" s="11" t="s">
        <v>236</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P48" s="16">
        <f t="shared" si="4"/>
        <v>0</v>
      </c>
      <c r="DQ48" s="17"/>
      <c r="DR48" s="11" t="s">
        <v>236</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16">
        <f t="shared" si="5"/>
        <v>0</v>
      </c>
      <c r="EO48" s="17"/>
      <c r="EP48" s="11" t="s">
        <v>236</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16">
        <f t="shared" si="6"/>
        <v>0</v>
      </c>
      <c r="FM48" s="17"/>
    </row>
    <row r="49" ht="14.5" spans="1:169">
      <c r="A49" s="1"/>
      <c r="B49" s="11" t="s">
        <v>237</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16">
        <f t="shared" si="0"/>
        <v>0</v>
      </c>
      <c r="Y49" s="17"/>
      <c r="Z49" s="11" t="s">
        <v>237</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16">
        <f t="shared" si="1"/>
        <v>0</v>
      </c>
      <c r="AW49" s="17"/>
      <c r="AX49" s="11" t="s">
        <v>237</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16">
        <f t="shared" si="2"/>
        <v>0</v>
      </c>
      <c r="BU49" s="17"/>
      <c r="BV49" s="11" t="s">
        <v>237</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R49" s="16">
        <f t="shared" si="3"/>
        <v>0</v>
      </c>
      <c r="CS49" s="17"/>
      <c r="CT49" s="11" t="s">
        <v>237</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P49" s="16">
        <f t="shared" si="4"/>
        <v>0</v>
      </c>
      <c r="DQ49" s="17"/>
      <c r="DR49" s="11" t="s">
        <v>237</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N49" s="16">
        <f t="shared" si="5"/>
        <v>0</v>
      </c>
      <c r="EO49" s="17"/>
      <c r="EP49" s="11" t="s">
        <v>237</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c r="FL49" s="16">
        <f t="shared" si="6"/>
        <v>0</v>
      </c>
      <c r="FM49" s="17"/>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242</v>
      </c>
      <c r="C51" s="5">
        <v>70.2</v>
      </c>
      <c r="D51" s="5">
        <v>70.2</v>
      </c>
      <c r="E51" s="5">
        <v>70.2</v>
      </c>
      <c r="F51" s="5">
        <v>70.2</v>
      </c>
      <c r="G51" s="5">
        <v>70.2</v>
      </c>
      <c r="H51" s="5">
        <v>70.2</v>
      </c>
      <c r="I51" s="5">
        <v>70.8</v>
      </c>
      <c r="J51" s="5">
        <v>71.2</v>
      </c>
      <c r="K51" s="5">
        <v>70.9</v>
      </c>
      <c r="L51" s="5">
        <v>70.3</v>
      </c>
      <c r="M51" s="5">
        <v>70.2</v>
      </c>
      <c r="N51" s="5">
        <v>70.2</v>
      </c>
      <c r="O51" s="5">
        <v>70.2</v>
      </c>
      <c r="P51" s="5">
        <v>70.2</v>
      </c>
      <c r="Q51" s="5">
        <v>70.3</v>
      </c>
      <c r="R51" s="5">
        <v>70.3</v>
      </c>
      <c r="S51" s="5">
        <v>70.2</v>
      </c>
      <c r="T51" s="5">
        <v>70.2</v>
      </c>
      <c r="U51" s="5">
        <v>70.2</v>
      </c>
      <c r="V51" s="5">
        <v>70.2</v>
      </c>
      <c r="W51" s="5">
        <v>70.2</v>
      </c>
      <c r="Y51" s="8"/>
      <c r="Z51" s="9" t="s">
        <v>242</v>
      </c>
      <c r="AA51" s="5">
        <v>70.3</v>
      </c>
      <c r="AB51" s="5">
        <v>70.4</v>
      </c>
      <c r="AC51" s="5">
        <v>70.3</v>
      </c>
      <c r="AD51" s="5">
        <v>71.4</v>
      </c>
      <c r="AE51" s="5">
        <v>70.9</v>
      </c>
      <c r="AF51" s="5">
        <v>70.5</v>
      </c>
      <c r="AG51" s="5">
        <v>70.5</v>
      </c>
      <c r="AH51" s="5">
        <v>70.4</v>
      </c>
      <c r="AI51" s="5">
        <v>70.6</v>
      </c>
      <c r="AJ51" s="5">
        <v>71</v>
      </c>
      <c r="AK51" s="5">
        <v>71.5</v>
      </c>
      <c r="AL51" s="5">
        <v>71.2</v>
      </c>
      <c r="AM51" s="5">
        <v>71.4</v>
      </c>
      <c r="AN51" s="5">
        <v>71.2</v>
      </c>
      <c r="AO51" s="5">
        <v>71</v>
      </c>
      <c r="AP51" s="5">
        <v>71</v>
      </c>
      <c r="AQ51" s="5">
        <v>70.8</v>
      </c>
      <c r="AR51" s="5">
        <v>70.7</v>
      </c>
      <c r="AS51" s="5">
        <v>70.7</v>
      </c>
      <c r="AT51" s="5">
        <v>70.6</v>
      </c>
      <c r="AU51" s="5">
        <v>70.2</v>
      </c>
      <c r="AW51" s="8"/>
      <c r="AX51" s="9" t="s">
        <v>242</v>
      </c>
      <c r="AY51" s="5">
        <v>70.2</v>
      </c>
      <c r="AZ51" s="5">
        <v>70.2</v>
      </c>
      <c r="BA51" s="5">
        <v>70.2</v>
      </c>
      <c r="BB51" s="5">
        <v>70.2</v>
      </c>
      <c r="BC51" s="5">
        <v>70.2</v>
      </c>
      <c r="BD51" s="5">
        <v>70.7</v>
      </c>
      <c r="BE51" s="5">
        <v>70.5</v>
      </c>
      <c r="BF51" s="5">
        <v>70.7</v>
      </c>
      <c r="BG51" s="5">
        <v>70.6</v>
      </c>
      <c r="BH51" s="5">
        <v>70.2</v>
      </c>
      <c r="BI51" s="5">
        <v>70.2</v>
      </c>
      <c r="BJ51" s="5">
        <v>70.2</v>
      </c>
      <c r="BK51" s="5">
        <v>70.2</v>
      </c>
      <c r="BL51" s="5">
        <v>70.2</v>
      </c>
      <c r="BM51" s="5">
        <v>70.2</v>
      </c>
      <c r="BN51" s="5">
        <v>70.2</v>
      </c>
      <c r="BO51" s="5">
        <v>70.2</v>
      </c>
      <c r="BP51" s="5">
        <v>70.2</v>
      </c>
      <c r="BQ51" s="5">
        <v>70.2</v>
      </c>
      <c r="BR51" s="5">
        <v>70.2</v>
      </c>
      <c r="BS51" s="5">
        <v>70.2</v>
      </c>
      <c r="BU51" s="8"/>
      <c r="BV51" s="9" t="s">
        <v>242</v>
      </c>
      <c r="BW51" s="5">
        <v>74.1</v>
      </c>
      <c r="BX51" s="5">
        <v>74.4</v>
      </c>
      <c r="BY51" s="5">
        <v>74.7</v>
      </c>
      <c r="BZ51" s="5">
        <v>73.1</v>
      </c>
      <c r="CA51" s="5">
        <v>70.2</v>
      </c>
      <c r="CB51" s="5">
        <v>70.2</v>
      </c>
      <c r="CC51" s="5">
        <v>70.2</v>
      </c>
      <c r="CD51" s="5">
        <v>70.2</v>
      </c>
      <c r="CE51" s="5">
        <v>70.2</v>
      </c>
      <c r="CF51" s="5">
        <v>73.8</v>
      </c>
      <c r="CG51" s="5">
        <v>70.2</v>
      </c>
      <c r="CH51" s="5">
        <v>70.2</v>
      </c>
      <c r="CI51" s="5">
        <v>70.2</v>
      </c>
      <c r="CJ51" s="5">
        <v>70.2</v>
      </c>
      <c r="CK51" s="5">
        <v>70.2</v>
      </c>
      <c r="CL51" s="5">
        <v>70.2</v>
      </c>
      <c r="CM51" s="5">
        <v>70.2</v>
      </c>
      <c r="CN51" s="5">
        <v>70.2</v>
      </c>
      <c r="CO51" s="5">
        <v>70.2</v>
      </c>
      <c r="CP51" s="5">
        <v>70.2</v>
      </c>
      <c r="CQ51" s="5">
        <v>70.2</v>
      </c>
      <c r="CS51" s="8"/>
      <c r="CT51" s="9" t="s">
        <v>242</v>
      </c>
      <c r="CU51" s="5">
        <v>70.3</v>
      </c>
      <c r="CV51" s="5">
        <v>70.3</v>
      </c>
      <c r="CW51" s="5">
        <v>70.3</v>
      </c>
      <c r="CX51" s="5">
        <v>70.2</v>
      </c>
      <c r="CY51" s="5">
        <v>70.7</v>
      </c>
      <c r="CZ51" s="5">
        <v>70.6</v>
      </c>
      <c r="DA51" s="5">
        <v>70.7</v>
      </c>
      <c r="DB51" s="5">
        <v>70.3</v>
      </c>
      <c r="DC51" s="5">
        <v>70.6</v>
      </c>
      <c r="DD51" s="5">
        <v>70.2</v>
      </c>
      <c r="DE51" s="5">
        <v>70.4</v>
      </c>
      <c r="DF51" s="5">
        <v>70.4</v>
      </c>
      <c r="DG51" s="5">
        <v>70.4</v>
      </c>
      <c r="DH51" s="5">
        <v>70.4</v>
      </c>
      <c r="DI51" s="5">
        <v>70.4</v>
      </c>
      <c r="DJ51" s="5">
        <v>70.4</v>
      </c>
      <c r="DK51" s="5">
        <v>70.4</v>
      </c>
      <c r="DL51" s="5">
        <v>70.4</v>
      </c>
      <c r="DM51" s="5">
        <v>70.5</v>
      </c>
      <c r="DN51" s="5">
        <v>70.4</v>
      </c>
      <c r="DO51" s="5">
        <v>70.3</v>
      </c>
      <c r="DQ51" s="8"/>
      <c r="DR51" s="9" t="s">
        <v>242</v>
      </c>
      <c r="DS51" s="5">
        <v>70.2</v>
      </c>
      <c r="DT51" s="5">
        <v>70.2</v>
      </c>
      <c r="DU51" s="5">
        <v>70.2</v>
      </c>
      <c r="DV51" s="5">
        <v>70.2</v>
      </c>
      <c r="DW51" s="5">
        <v>70.2</v>
      </c>
      <c r="DX51" s="5">
        <v>70.2</v>
      </c>
      <c r="DY51" s="5">
        <v>70.2</v>
      </c>
      <c r="DZ51" s="5">
        <v>70.2</v>
      </c>
      <c r="EA51" s="5">
        <v>70.2</v>
      </c>
      <c r="EB51" s="5">
        <v>70.2</v>
      </c>
      <c r="EC51" s="5">
        <v>70.2</v>
      </c>
      <c r="ED51" s="5">
        <v>70.2</v>
      </c>
      <c r="EE51" s="5">
        <v>70.2</v>
      </c>
      <c r="EF51" s="5">
        <v>70.2</v>
      </c>
      <c r="EG51" s="5">
        <v>70.2</v>
      </c>
      <c r="EH51" s="5">
        <v>70.2</v>
      </c>
      <c r="EI51" s="5">
        <v>70.2</v>
      </c>
      <c r="EJ51" s="5">
        <v>70.2</v>
      </c>
      <c r="EK51" s="5">
        <v>70.2</v>
      </c>
      <c r="EL51" s="5">
        <v>70.2</v>
      </c>
      <c r="EM51" s="5">
        <v>70.2</v>
      </c>
      <c r="EO51" s="8"/>
      <c r="EP51" s="9" t="s">
        <v>242</v>
      </c>
      <c r="EQ51" s="5">
        <v>70.3</v>
      </c>
      <c r="ER51" s="5">
        <v>70.2</v>
      </c>
      <c r="ES51" s="5">
        <v>70.2</v>
      </c>
      <c r="ET51" s="5">
        <v>70.3</v>
      </c>
      <c r="EU51" s="5">
        <v>70.2</v>
      </c>
      <c r="EV51" s="5">
        <v>70.3</v>
      </c>
      <c r="EW51" s="5">
        <v>70.2</v>
      </c>
      <c r="EX51" s="5">
        <v>70.2</v>
      </c>
      <c r="EY51" s="5">
        <v>70.2</v>
      </c>
      <c r="EZ51" s="5">
        <v>70.2</v>
      </c>
      <c r="FA51" s="5">
        <v>70.3</v>
      </c>
      <c r="FB51" s="5">
        <v>70.3</v>
      </c>
      <c r="FC51" s="5">
        <v>70.3</v>
      </c>
      <c r="FD51" s="5">
        <v>70.3</v>
      </c>
      <c r="FE51" s="5">
        <v>70.3</v>
      </c>
      <c r="FF51" s="5">
        <v>70.4</v>
      </c>
      <c r="FG51" s="5">
        <v>70.3</v>
      </c>
      <c r="FH51" s="5">
        <v>70.3</v>
      </c>
      <c r="FI51" s="5">
        <v>70.3</v>
      </c>
      <c r="FJ51" s="5">
        <v>70.3</v>
      </c>
      <c r="FK51" s="5">
        <v>70.2</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243</v>
      </c>
      <c r="B53" s="14"/>
      <c r="C53" s="1"/>
      <c r="D53" s="1"/>
      <c r="E53" s="1"/>
      <c r="F53" s="1"/>
      <c r="G53" s="1"/>
      <c r="H53" s="1"/>
      <c r="I53" s="1"/>
      <c r="J53" s="1"/>
      <c r="K53" s="1"/>
      <c r="L53" s="1"/>
      <c r="M53" s="1"/>
      <c r="N53" s="1"/>
      <c r="O53" s="1"/>
      <c r="P53" s="1"/>
      <c r="Q53" s="1"/>
      <c r="R53" s="1"/>
      <c r="S53" s="1"/>
      <c r="T53" s="1"/>
      <c r="U53" s="1"/>
      <c r="V53" s="1"/>
      <c r="W53" s="1"/>
      <c r="Y53" s="14" t="s">
        <v>243</v>
      </c>
      <c r="Z53" s="14"/>
      <c r="AA53" s="1"/>
      <c r="AB53" s="1"/>
      <c r="AC53" s="1"/>
      <c r="AD53" s="1"/>
      <c r="AE53" s="1"/>
      <c r="AF53" s="1"/>
      <c r="AG53" s="1"/>
      <c r="AH53" s="1"/>
      <c r="AI53" s="1"/>
      <c r="AJ53" s="1"/>
      <c r="AK53" s="1"/>
      <c r="AL53" s="1"/>
      <c r="AM53" s="1"/>
      <c r="AN53" s="1"/>
      <c r="AO53" s="1"/>
      <c r="AP53" s="1"/>
      <c r="AQ53" s="1"/>
      <c r="AR53" s="1"/>
      <c r="AS53" s="1"/>
      <c r="AT53" s="1"/>
      <c r="AU53" s="1"/>
      <c r="AW53" s="14" t="s">
        <v>243</v>
      </c>
      <c r="AX53" s="14"/>
      <c r="AY53" s="1"/>
      <c r="AZ53" s="1"/>
      <c r="BA53" s="1"/>
      <c r="BB53" s="1"/>
      <c r="BC53" s="1"/>
      <c r="BD53" s="1"/>
      <c r="BE53" s="1"/>
      <c r="BF53" s="1"/>
      <c r="BG53" s="1"/>
      <c r="BH53" s="1"/>
      <c r="BI53" s="1"/>
      <c r="BJ53" s="1"/>
      <c r="BK53" s="1"/>
      <c r="BL53" s="1"/>
      <c r="BM53" s="1"/>
      <c r="BN53" s="1"/>
      <c r="BO53" s="1"/>
      <c r="BP53" s="1"/>
      <c r="BQ53" s="1"/>
      <c r="BR53" s="1"/>
      <c r="BS53" s="1"/>
      <c r="BU53" s="14" t="s">
        <v>243</v>
      </c>
      <c r="BV53" s="14"/>
      <c r="BW53" s="1"/>
      <c r="BX53" s="1"/>
      <c r="BY53" s="1"/>
      <c r="BZ53" s="1"/>
      <c r="CA53" s="1"/>
      <c r="CB53" s="1"/>
      <c r="CC53" s="1"/>
      <c r="CD53" s="1"/>
      <c r="CE53" s="1"/>
      <c r="CF53" s="1"/>
      <c r="CG53" s="1"/>
      <c r="CH53" s="1"/>
      <c r="CI53" s="1"/>
      <c r="CJ53" s="1"/>
      <c r="CK53" s="1"/>
      <c r="CL53" s="1"/>
      <c r="CM53" s="1"/>
      <c r="CN53" s="1"/>
      <c r="CO53" s="1"/>
      <c r="CP53" s="1"/>
      <c r="CQ53" s="1"/>
      <c r="CS53" s="14" t="s">
        <v>243</v>
      </c>
      <c r="CT53" s="14"/>
      <c r="CU53" s="1"/>
      <c r="CV53" s="1"/>
      <c r="CW53" s="1"/>
      <c r="CX53" s="1"/>
      <c r="CY53" s="1"/>
      <c r="CZ53" s="1"/>
      <c r="DA53" s="1"/>
      <c r="DB53" s="1"/>
      <c r="DC53" s="1"/>
      <c r="DD53" s="1"/>
      <c r="DE53" s="1"/>
      <c r="DF53" s="1"/>
      <c r="DG53" s="1"/>
      <c r="DH53" s="1"/>
      <c r="DI53" s="1"/>
      <c r="DJ53" s="1"/>
      <c r="DK53" s="1"/>
      <c r="DL53" s="1"/>
      <c r="DM53" s="1"/>
      <c r="DN53" s="1"/>
      <c r="DO53" s="1"/>
      <c r="DQ53" s="14" t="s">
        <v>243</v>
      </c>
      <c r="DR53" s="14"/>
      <c r="DS53" s="1"/>
      <c r="DT53" s="1"/>
      <c r="DU53" s="1"/>
      <c r="DV53" s="1"/>
      <c r="DW53" s="1"/>
      <c r="DX53" s="1"/>
      <c r="DY53" s="1"/>
      <c r="DZ53" s="1"/>
      <c r="EA53" s="1"/>
      <c r="EB53" s="1"/>
      <c r="EC53" s="1"/>
      <c r="ED53" s="1"/>
      <c r="EE53" s="1"/>
      <c r="EF53" s="1"/>
      <c r="EG53" s="1"/>
      <c r="EH53" s="1"/>
      <c r="EI53" s="1"/>
      <c r="EJ53" s="1"/>
      <c r="EK53" s="1"/>
      <c r="EL53" s="1"/>
      <c r="EM53" s="1"/>
      <c r="EO53" s="14" t="s">
        <v>243</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244</v>
      </c>
      <c r="B54" s="7"/>
      <c r="C54" s="1"/>
      <c r="D54" s="1"/>
      <c r="E54" s="1"/>
      <c r="F54" s="1"/>
      <c r="G54" s="1"/>
      <c r="H54" s="1"/>
      <c r="I54" s="1"/>
      <c r="J54" s="1"/>
      <c r="K54" s="1"/>
      <c r="L54" s="1"/>
      <c r="M54" s="1"/>
      <c r="N54" s="1"/>
      <c r="O54" s="1"/>
      <c r="P54" s="1"/>
      <c r="Q54" s="1"/>
      <c r="R54" s="1"/>
      <c r="S54" s="1"/>
      <c r="T54" s="1"/>
      <c r="U54" s="1"/>
      <c r="V54" s="1"/>
      <c r="W54" s="1"/>
      <c r="Y54" s="7" t="s">
        <v>244</v>
      </c>
      <c r="Z54" s="7"/>
      <c r="AA54" s="1"/>
      <c r="AB54" s="1"/>
      <c r="AC54" s="1"/>
      <c r="AD54" s="1"/>
      <c r="AE54" s="1"/>
      <c r="AF54" s="1"/>
      <c r="AG54" s="1"/>
      <c r="AH54" s="1"/>
      <c r="AI54" s="1"/>
      <c r="AJ54" s="1"/>
      <c r="AK54" s="1"/>
      <c r="AL54" s="1"/>
      <c r="AM54" s="1"/>
      <c r="AN54" s="1"/>
      <c r="AO54" s="1"/>
      <c r="AP54" s="1"/>
      <c r="AQ54" s="1"/>
      <c r="AR54" s="1"/>
      <c r="AS54" s="1"/>
      <c r="AT54" s="1"/>
      <c r="AU54" s="1"/>
      <c r="AW54" s="7" t="s">
        <v>244</v>
      </c>
      <c r="AX54" s="7"/>
      <c r="AY54" s="1"/>
      <c r="AZ54" s="1"/>
      <c r="BA54" s="1"/>
      <c r="BB54" s="1"/>
      <c r="BC54" s="1"/>
      <c r="BD54" s="1"/>
      <c r="BE54" s="1"/>
      <c r="BF54" s="1"/>
      <c r="BG54" s="1"/>
      <c r="BH54" s="1"/>
      <c r="BI54" s="1"/>
      <c r="BJ54" s="1"/>
      <c r="BK54" s="1"/>
      <c r="BL54" s="1"/>
      <c r="BM54" s="1"/>
      <c r="BN54" s="1"/>
      <c r="BO54" s="1"/>
      <c r="BP54" s="1"/>
      <c r="BQ54" s="1"/>
      <c r="BR54" s="1"/>
      <c r="BS54" s="1"/>
      <c r="BU54" s="7" t="s">
        <v>244</v>
      </c>
      <c r="BV54" s="7"/>
      <c r="BW54" s="1"/>
      <c r="BX54" s="1"/>
      <c r="BY54" s="1"/>
      <c r="BZ54" s="1"/>
      <c r="CA54" s="1"/>
      <c r="CB54" s="1"/>
      <c r="CC54" s="1"/>
      <c r="CD54" s="1"/>
      <c r="CE54" s="1"/>
      <c r="CF54" s="1"/>
      <c r="CG54" s="1"/>
      <c r="CH54" s="1"/>
      <c r="CI54" s="1"/>
      <c r="CJ54" s="1"/>
      <c r="CK54" s="1"/>
      <c r="CL54" s="1"/>
      <c r="CM54" s="1"/>
      <c r="CN54" s="1"/>
      <c r="CO54" s="1"/>
      <c r="CP54" s="1"/>
      <c r="CQ54" s="1"/>
      <c r="CS54" s="7" t="s">
        <v>244</v>
      </c>
      <c r="CT54" s="7"/>
      <c r="CU54" s="1"/>
      <c r="CV54" s="1"/>
      <c r="CW54" s="1"/>
      <c r="CX54" s="1"/>
      <c r="CY54" s="1"/>
      <c r="CZ54" s="1"/>
      <c r="DA54" s="1"/>
      <c r="DB54" s="1"/>
      <c r="DC54" s="1"/>
      <c r="DD54" s="1"/>
      <c r="DE54" s="1"/>
      <c r="DF54" s="1"/>
      <c r="DG54" s="1"/>
      <c r="DH54" s="1"/>
      <c r="DI54" s="1"/>
      <c r="DJ54" s="1"/>
      <c r="DK54" s="1"/>
      <c r="DL54" s="1"/>
      <c r="DM54" s="1"/>
      <c r="DN54" s="1"/>
      <c r="DO54" s="1"/>
      <c r="DQ54" s="7" t="s">
        <v>244</v>
      </c>
      <c r="DR54" s="7"/>
      <c r="DS54" s="1"/>
      <c r="DT54" s="1"/>
      <c r="DU54" s="1"/>
      <c r="DV54" s="1"/>
      <c r="DW54" s="1"/>
      <c r="DX54" s="1"/>
      <c r="DY54" s="1"/>
      <c r="DZ54" s="1"/>
      <c r="EA54" s="1"/>
      <c r="EB54" s="1"/>
      <c r="EC54" s="1"/>
      <c r="ED54" s="1"/>
      <c r="EE54" s="1"/>
      <c r="EF54" s="1"/>
      <c r="EG54" s="1"/>
      <c r="EH54" s="1"/>
      <c r="EI54" s="1"/>
      <c r="EJ54" s="1"/>
      <c r="EK54" s="1"/>
      <c r="EL54" s="1"/>
      <c r="EM54" s="1"/>
      <c r="EO54" s="7" t="s">
        <v>244</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Z261"/>
  <sheetViews>
    <sheetView zoomScale="55" zoomScaleNormal="55" workbookViewId="0">
      <selection activeCell="L32" sqref="L32"/>
    </sheetView>
  </sheetViews>
  <sheetFormatPr defaultColWidth="9" defaultRowHeight="12.5"/>
  <cols>
    <col min="1" max="1" width="11" customWidth="1"/>
    <col min="2" max="2" width="11.1818181818182" customWidth="1"/>
    <col min="3" max="3" width="13.4545454545455" customWidth="1"/>
    <col min="5" max="5" width="12" customWidth="1"/>
    <col min="6" max="7" width="12.8181818181818"/>
    <col min="8" max="9" width="12.7272727272727" customWidth="1"/>
    <col min="10" max="10" width="12.8181818181818"/>
    <col min="11" max="11" width="12" customWidth="1"/>
    <col min="15" max="15" width="10.4545454545455" customWidth="1"/>
    <col min="16" max="16" width="12" customWidth="1"/>
    <col min="21" max="24" width="9" style="118"/>
    <col min="25" max="25" width="35.1818181818182" style="118" customWidth="1"/>
    <col min="26" max="26" width="9" style="118"/>
    <col min="27" max="27" width="11" style="118" customWidth="1"/>
    <col min="28" max="28" width="9" style="118"/>
    <col min="29" max="29" width="13.4545454545455" style="118" customWidth="1"/>
    <col min="30" max="39" width="9" style="118"/>
  </cols>
  <sheetData>
    <row r="1" spans="1:2">
      <c r="A1" t="s">
        <v>79</v>
      </c>
      <c r="B1" t="s">
        <v>80</v>
      </c>
    </row>
    <row r="2" spans="1:8">
      <c r="A2" s="101" t="s">
        <v>81</v>
      </c>
      <c r="B2" t="s">
        <v>82</v>
      </c>
      <c r="H2" t="s">
        <v>83</v>
      </c>
    </row>
    <row r="3" ht="14.5" spans="1:78">
      <c r="A3" s="114"/>
      <c r="B3" s="114"/>
      <c r="C3" s="113" t="s">
        <v>84</v>
      </c>
      <c r="D3" s="114"/>
      <c r="E3" s="114"/>
      <c r="F3" s="114"/>
      <c r="G3" s="114"/>
      <c r="N3" s="113" t="s">
        <v>84</v>
      </c>
      <c r="AA3" s="145"/>
      <c r="AB3" s="145"/>
      <c r="AC3" s="146"/>
      <c r="AD3" s="145"/>
      <c r="AE3" s="145"/>
      <c r="AF3" s="145"/>
      <c r="AG3" s="145"/>
      <c r="AH3" s="149"/>
      <c r="AI3" s="149"/>
      <c r="AJ3" s="149"/>
      <c r="AK3" s="149"/>
      <c r="AL3" s="149"/>
      <c r="AM3" s="149"/>
      <c r="AN3" s="152"/>
      <c r="AO3" s="152"/>
      <c r="AP3" s="152"/>
      <c r="AQ3" s="152"/>
      <c r="AR3" s="114"/>
      <c r="AS3" s="114"/>
      <c r="AT3" s="114"/>
      <c r="AU3" s="114"/>
      <c r="AV3" s="114"/>
      <c r="AW3" s="155" t="s">
        <v>85</v>
      </c>
      <c r="AX3" s="155" t="s">
        <v>85</v>
      </c>
      <c r="AY3" s="155" t="s">
        <v>85</v>
      </c>
      <c r="AZ3" s="155" t="s">
        <v>85</v>
      </c>
      <c r="BA3" s="155" t="s">
        <v>85</v>
      </c>
      <c r="BB3" s="155" t="s">
        <v>85</v>
      </c>
      <c r="BC3" s="155" t="s">
        <v>85</v>
      </c>
      <c r="BD3" s="155" t="s">
        <v>85</v>
      </c>
      <c r="BE3" s="155" t="s">
        <v>85</v>
      </c>
      <c r="BF3" s="155" t="s">
        <v>85</v>
      </c>
      <c r="BG3" s="155" t="s">
        <v>85</v>
      </c>
      <c r="BH3" s="155" t="s">
        <v>85</v>
      </c>
      <c r="BI3" s="155" t="s">
        <v>85</v>
      </c>
      <c r="BJ3" s="155" t="s">
        <v>85</v>
      </c>
      <c r="BK3" s="155" t="s">
        <v>85</v>
      </c>
      <c r="BL3" s="155" t="s">
        <v>85</v>
      </c>
      <c r="BM3" s="155" t="s">
        <v>85</v>
      </c>
      <c r="BN3" s="155" t="s">
        <v>85</v>
      </c>
      <c r="BO3" s="155" t="s">
        <v>85</v>
      </c>
      <c r="BP3" s="155" t="s">
        <v>85</v>
      </c>
      <c r="BQ3" s="155" t="s">
        <v>85</v>
      </c>
      <c r="BR3" s="155" t="s">
        <v>85</v>
      </c>
      <c r="BS3" s="155" t="s">
        <v>85</v>
      </c>
      <c r="BT3" s="155" t="s">
        <v>85</v>
      </c>
      <c r="BU3" s="155" t="s">
        <v>85</v>
      </c>
      <c r="BV3" s="155" t="s">
        <v>85</v>
      </c>
      <c r="BW3" s="155" t="s">
        <v>85</v>
      </c>
      <c r="BX3" s="155" t="s">
        <v>85</v>
      </c>
      <c r="BY3" s="155" t="s">
        <v>85</v>
      </c>
      <c r="BZ3" s="155" t="s">
        <v>85</v>
      </c>
    </row>
    <row r="4" ht="15.25" spans="1:78">
      <c r="A4" s="125" t="s">
        <v>48</v>
      </c>
      <c r="B4" s="125" t="s">
        <v>86</v>
      </c>
      <c r="C4" s="125" t="s">
        <v>3</v>
      </c>
      <c r="D4" s="126">
        <v>2020</v>
      </c>
      <c r="E4" s="127" t="s">
        <v>87</v>
      </c>
      <c r="F4" s="127" t="s">
        <v>88</v>
      </c>
      <c r="G4" s="127" t="s">
        <v>89</v>
      </c>
      <c r="H4" s="127" t="s">
        <v>90</v>
      </c>
      <c r="I4" s="127" t="s">
        <v>91</v>
      </c>
      <c r="J4" s="127" t="s">
        <v>92</v>
      </c>
      <c r="K4" s="127" t="s">
        <v>93</v>
      </c>
      <c r="N4" t="s">
        <v>48</v>
      </c>
      <c r="O4" t="s">
        <v>94</v>
      </c>
      <c r="P4" t="s">
        <v>95</v>
      </c>
      <c r="Q4" t="s">
        <v>96</v>
      </c>
      <c r="R4" t="s">
        <v>97</v>
      </c>
      <c r="Y4" s="118" t="s">
        <v>98</v>
      </c>
      <c r="AA4" s="115" t="s">
        <v>48</v>
      </c>
      <c r="AB4" s="115" t="s">
        <v>86</v>
      </c>
      <c r="AC4" s="115" t="s">
        <v>3</v>
      </c>
      <c r="AD4" s="116">
        <v>2020</v>
      </c>
      <c r="AE4" s="117" t="s">
        <v>87</v>
      </c>
      <c r="AF4" s="117" t="s">
        <v>88</v>
      </c>
      <c r="AG4" s="117" t="s">
        <v>89</v>
      </c>
      <c r="AH4" s="117" t="s">
        <v>90</v>
      </c>
      <c r="AI4" s="117" t="s">
        <v>91</v>
      </c>
      <c r="AJ4" s="117" t="s">
        <v>92</v>
      </c>
      <c r="AK4" s="117" t="s">
        <v>93</v>
      </c>
      <c r="AL4" s="153"/>
      <c r="AM4" s="153"/>
      <c r="AN4" s="114"/>
      <c r="AO4" s="114"/>
      <c r="AP4" s="114"/>
      <c r="AQ4" s="114"/>
      <c r="AR4" s="114"/>
      <c r="AS4" s="114"/>
      <c r="AT4" s="114"/>
      <c r="AU4" s="114"/>
      <c r="AV4" s="114"/>
      <c r="AW4" s="114"/>
      <c r="AX4" s="114"/>
      <c r="AY4" s="114"/>
      <c r="AZ4" s="114"/>
      <c r="BA4" s="114"/>
      <c r="BB4" s="114"/>
      <c r="BC4" s="114"/>
      <c r="BD4" s="114"/>
      <c r="BE4" s="114"/>
      <c r="BF4" s="114"/>
      <c r="BG4" s="114"/>
      <c r="BH4" s="114"/>
      <c r="BI4" s="114"/>
      <c r="BJ4" s="114"/>
      <c r="BK4" s="114"/>
      <c r="BL4" s="114"/>
      <c r="BM4" s="114"/>
      <c r="BN4" s="114"/>
      <c r="BO4" s="114"/>
      <c r="BP4" s="114"/>
      <c r="BQ4" s="114"/>
      <c r="BR4" s="114"/>
      <c r="BS4" s="114"/>
      <c r="BT4" s="114"/>
      <c r="BU4" s="114"/>
      <c r="BV4" s="114"/>
      <c r="BW4" s="114"/>
      <c r="BX4" s="114"/>
      <c r="BY4" s="114"/>
      <c r="BZ4" s="114"/>
    </row>
    <row r="5" ht="14.5" spans="1:31">
      <c r="A5" s="128" t="s">
        <v>67</v>
      </c>
      <c r="B5" s="128" t="s">
        <v>99</v>
      </c>
      <c r="C5" s="129" t="s">
        <v>13</v>
      </c>
      <c r="D5" s="16"/>
      <c r="E5" s="16" t="str">
        <f>C5</f>
        <v>INDELC</v>
      </c>
      <c r="F5" s="16" t="str">
        <f>E5</f>
        <v>INDELC</v>
      </c>
      <c r="G5" s="16" t="str">
        <f t="shared" ref="G5:K5" si="0">F5</f>
        <v>INDELC</v>
      </c>
      <c r="H5" s="16" t="str">
        <f t="shared" si="0"/>
        <v>INDELC</v>
      </c>
      <c r="I5" s="16" t="str">
        <f t="shared" si="0"/>
        <v>INDELC</v>
      </c>
      <c r="J5" s="16" t="str">
        <f t="shared" si="0"/>
        <v>INDELC</v>
      </c>
      <c r="K5" s="16" t="str">
        <f t="shared" si="0"/>
        <v>INDELC</v>
      </c>
      <c r="N5" t="s">
        <v>67</v>
      </c>
      <c r="O5" t="s">
        <v>96</v>
      </c>
      <c r="P5" t="s">
        <v>13</v>
      </c>
      <c r="Q5" t="str">
        <f>IF($O5=$O$5,P5,"")</f>
        <v>INDELC</v>
      </c>
      <c r="R5" t="str">
        <f>IF($O5=$O$10,P5,"")</f>
        <v/>
      </c>
      <c r="AA5" s="147" t="s">
        <v>67</v>
      </c>
      <c r="AB5" s="147" t="s">
        <v>100</v>
      </c>
      <c r="AC5" s="148" t="s">
        <v>13</v>
      </c>
      <c r="AE5" s="118">
        <v>0</v>
      </c>
    </row>
    <row r="6" ht="14.5" spans="1:37">
      <c r="A6" s="128" t="s">
        <v>67</v>
      </c>
      <c r="B6" s="128" t="s">
        <v>99</v>
      </c>
      <c r="C6" s="129" t="s">
        <v>16</v>
      </c>
      <c r="D6" s="16"/>
      <c r="E6" s="16" t="str">
        <f t="shared" ref="E6:E9" si="1">C6</f>
        <v>INDGAS</v>
      </c>
      <c r="F6" s="16" t="str">
        <f t="shared" ref="F6:K10" si="2">E6</f>
        <v>INDGAS</v>
      </c>
      <c r="G6" s="16" t="str">
        <f t="shared" si="2"/>
        <v>INDGAS</v>
      </c>
      <c r="H6" s="16" t="str">
        <f t="shared" si="2"/>
        <v>INDGAS</v>
      </c>
      <c r="I6" s="16" t="str">
        <f t="shared" si="2"/>
        <v>INDGAS</v>
      </c>
      <c r="J6" s="16" t="str">
        <f t="shared" si="2"/>
        <v>INDGAS</v>
      </c>
      <c r="K6" s="16" t="str">
        <f t="shared" si="2"/>
        <v>INDGAS</v>
      </c>
      <c r="N6" t="s">
        <v>67</v>
      </c>
      <c r="O6" t="s">
        <v>96</v>
      </c>
      <c r="P6" t="s">
        <v>16</v>
      </c>
      <c r="Q6" t="str">
        <f t="shared" ref="Q6:Q69" si="3">IF(O6=$O$5,P6,"")</f>
        <v>INDGAS</v>
      </c>
      <c r="R6" t="str">
        <f t="shared" ref="R6:R69" si="4">IF($O6=$O$10,P6,"")</f>
        <v/>
      </c>
      <c r="AA6" s="147" t="s">
        <v>67</v>
      </c>
      <c r="AB6" s="147" t="s">
        <v>100</v>
      </c>
      <c r="AC6" s="148" t="s">
        <v>16</v>
      </c>
      <c r="AE6" s="118">
        <f>6*0.002</f>
        <v>0.012</v>
      </c>
      <c r="AF6" s="118">
        <v>6.5</v>
      </c>
      <c r="AG6" s="118">
        <v>3.7</v>
      </c>
      <c r="AH6" s="118">
        <v>2.2</v>
      </c>
      <c r="AI6" s="118">
        <v>0.6</v>
      </c>
      <c r="AJ6" s="154">
        <v>5</v>
      </c>
      <c r="AK6" s="154">
        <v>1.9</v>
      </c>
    </row>
    <row r="7" ht="14.5" spans="1:37">
      <c r="A7" s="128" t="s">
        <v>67</v>
      </c>
      <c r="B7" s="128" t="s">
        <v>99</v>
      </c>
      <c r="C7" s="129" t="s">
        <v>18</v>
      </c>
      <c r="D7" s="16"/>
      <c r="E7" s="16" t="str">
        <f t="shared" si="1"/>
        <v>INDDSTLFO</v>
      </c>
      <c r="F7" s="16" t="str">
        <f t="shared" si="2"/>
        <v>INDDSTLFO</v>
      </c>
      <c r="G7" s="16" t="str">
        <f t="shared" si="2"/>
        <v>INDDSTLFO</v>
      </c>
      <c r="H7" s="16" t="str">
        <f t="shared" si="2"/>
        <v>INDDSTLFO</v>
      </c>
      <c r="I7" s="16" t="str">
        <f t="shared" si="2"/>
        <v>INDDSTLFO</v>
      </c>
      <c r="J7" s="16" t="str">
        <f t="shared" si="2"/>
        <v>INDDSTLFO</v>
      </c>
      <c r="K7" s="16" t="str">
        <f t="shared" si="2"/>
        <v>INDDSTLFO</v>
      </c>
      <c r="N7" t="s">
        <v>67</v>
      </c>
      <c r="O7" t="s">
        <v>96</v>
      </c>
      <c r="P7" t="s">
        <v>18</v>
      </c>
      <c r="Q7" t="str">
        <f t="shared" si="3"/>
        <v>INDDSTLFO</v>
      </c>
      <c r="R7" t="str">
        <f t="shared" si="4"/>
        <v/>
      </c>
      <c r="AA7" s="147" t="s">
        <v>67</v>
      </c>
      <c r="AB7" s="147" t="s">
        <v>100</v>
      </c>
      <c r="AC7" s="148" t="s">
        <v>18</v>
      </c>
      <c r="AE7" s="118">
        <f>6*0.998</f>
        <v>5.988</v>
      </c>
      <c r="AF7" s="118">
        <v>12.7</v>
      </c>
      <c r="AG7" s="118">
        <v>25</v>
      </c>
      <c r="AH7" s="118">
        <v>4.8</v>
      </c>
      <c r="AI7" s="118">
        <v>7.9</v>
      </c>
      <c r="AJ7" s="154">
        <v>9.1</v>
      </c>
      <c r="AK7" s="154">
        <v>11.1</v>
      </c>
    </row>
    <row r="8" ht="14.5" spans="1:37">
      <c r="A8" s="128" t="s">
        <v>67</v>
      </c>
      <c r="B8" s="128" t="s">
        <v>99</v>
      </c>
      <c r="C8" s="129" t="s">
        <v>19</v>
      </c>
      <c r="D8" s="16"/>
      <c r="E8" s="16" t="str">
        <f t="shared" si="1"/>
        <v>INDHFO</v>
      </c>
      <c r="F8" s="16" t="str">
        <f t="shared" si="2"/>
        <v>INDHFO</v>
      </c>
      <c r="G8" s="16" t="str">
        <f t="shared" si="2"/>
        <v>INDHFO</v>
      </c>
      <c r="H8" s="16" t="str">
        <f t="shared" si="2"/>
        <v>INDHFO</v>
      </c>
      <c r="I8" s="16" t="str">
        <f t="shared" si="2"/>
        <v>INDHFO</v>
      </c>
      <c r="J8" s="16" t="str">
        <f t="shared" si="2"/>
        <v>INDHFO</v>
      </c>
      <c r="K8" s="16" t="str">
        <f t="shared" si="2"/>
        <v>INDHFO</v>
      </c>
      <c r="N8" t="s">
        <v>67</v>
      </c>
      <c r="O8" t="s">
        <v>96</v>
      </c>
      <c r="P8" t="s">
        <v>19</v>
      </c>
      <c r="Q8" t="str">
        <f t="shared" si="3"/>
        <v>INDHFO</v>
      </c>
      <c r="R8" t="str">
        <f t="shared" si="4"/>
        <v/>
      </c>
      <c r="AA8" s="147" t="s">
        <v>67</v>
      </c>
      <c r="AB8" s="147" t="s">
        <v>100</v>
      </c>
      <c r="AC8" s="148" t="s">
        <v>19</v>
      </c>
      <c r="AF8" s="118">
        <v>0.7</v>
      </c>
      <c r="AJ8" s="154">
        <v>0.5</v>
      </c>
      <c r="AK8" s="154">
        <v>0</v>
      </c>
    </row>
    <row r="9" ht="14.5" spans="1:37">
      <c r="A9" s="128" t="s">
        <v>67</v>
      </c>
      <c r="B9" s="128" t="s">
        <v>99</v>
      </c>
      <c r="C9" s="129" t="s">
        <v>11</v>
      </c>
      <c r="D9" s="16"/>
      <c r="E9" s="16" t="str">
        <f t="shared" si="1"/>
        <v>INDLPG</v>
      </c>
      <c r="F9" s="16" t="str">
        <f t="shared" si="2"/>
        <v>INDLPG</v>
      </c>
      <c r="G9" s="16" t="str">
        <f t="shared" si="2"/>
        <v>INDLPG</v>
      </c>
      <c r="H9" s="16" t="str">
        <f t="shared" si="2"/>
        <v>INDLPG</v>
      </c>
      <c r="I9" s="16" t="str">
        <f t="shared" si="2"/>
        <v>INDLPG</v>
      </c>
      <c r="J9" s="16" t="str">
        <f t="shared" si="2"/>
        <v>INDLPG</v>
      </c>
      <c r="K9" s="16" t="str">
        <f t="shared" si="2"/>
        <v>INDLPG</v>
      </c>
      <c r="N9" t="s">
        <v>67</v>
      </c>
      <c r="O9" t="s">
        <v>96</v>
      </c>
      <c r="P9" t="s">
        <v>11</v>
      </c>
      <c r="Q9" t="str">
        <f t="shared" si="3"/>
        <v>INDLPG</v>
      </c>
      <c r="R9" t="str">
        <f t="shared" si="4"/>
        <v/>
      </c>
      <c r="AA9" s="147" t="s">
        <v>67</v>
      </c>
      <c r="AB9" s="147" t="s">
        <v>100</v>
      </c>
      <c r="AC9" s="148" t="s">
        <v>11</v>
      </c>
      <c r="AF9" s="118">
        <v>0.2</v>
      </c>
      <c r="AG9" s="118">
        <v>1.5</v>
      </c>
      <c r="AH9" s="118">
        <v>0.1</v>
      </c>
      <c r="AI9" s="118">
        <v>0.1</v>
      </c>
      <c r="AJ9" s="154">
        <v>2.6</v>
      </c>
      <c r="AK9" s="154">
        <v>0.1</v>
      </c>
    </row>
    <row r="10" ht="14.5" spans="1:37">
      <c r="A10" s="128" t="s">
        <v>67</v>
      </c>
      <c r="B10" s="128" t="s">
        <v>101</v>
      </c>
      <c r="C10" s="128" t="s">
        <v>102</v>
      </c>
      <c r="D10" s="16"/>
      <c r="E10" s="130">
        <v>100</v>
      </c>
      <c r="F10" s="130">
        <v>100</v>
      </c>
      <c r="G10" s="130">
        <v>100</v>
      </c>
      <c r="H10" s="130">
        <v>100</v>
      </c>
      <c r="I10" s="130">
        <v>100</v>
      </c>
      <c r="J10" s="130">
        <v>100</v>
      </c>
      <c r="K10" s="130">
        <v>100</v>
      </c>
      <c r="N10" t="s">
        <v>67</v>
      </c>
      <c r="O10" t="s">
        <v>97</v>
      </c>
      <c r="P10" t="s">
        <v>32</v>
      </c>
      <c r="Q10" t="str">
        <f t="shared" si="3"/>
        <v/>
      </c>
      <c r="R10" t="str">
        <f t="shared" si="4"/>
        <v>INDCONS</v>
      </c>
      <c r="AA10" s="147" t="s">
        <v>67</v>
      </c>
      <c r="AB10" s="147" t="s">
        <v>101</v>
      </c>
      <c r="AC10" s="147" t="s">
        <v>102</v>
      </c>
      <c r="AE10" s="118">
        <v>30</v>
      </c>
      <c r="AF10" s="118">
        <v>30</v>
      </c>
      <c r="AG10" s="118">
        <v>30</v>
      </c>
      <c r="AH10" s="118">
        <v>30</v>
      </c>
      <c r="AI10" s="118">
        <v>30</v>
      </c>
      <c r="AJ10" s="118">
        <v>30</v>
      </c>
      <c r="AK10" s="118">
        <v>30</v>
      </c>
    </row>
    <row r="11" ht="14.5" spans="1:29">
      <c r="A11" s="128" t="s">
        <v>67</v>
      </c>
      <c r="B11" s="128" t="s">
        <v>103</v>
      </c>
      <c r="C11" s="131" t="s">
        <v>32</v>
      </c>
      <c r="D11" s="16"/>
      <c r="E11" s="16" t="str">
        <f>C11</f>
        <v>INDCONS</v>
      </c>
      <c r="F11" s="16" t="str">
        <f>E11</f>
        <v>INDCONS</v>
      </c>
      <c r="G11" s="16" t="str">
        <f t="shared" ref="G11:K12" si="5">E11</f>
        <v>INDCONS</v>
      </c>
      <c r="H11" s="16" t="str">
        <f t="shared" si="5"/>
        <v>INDCONS</v>
      </c>
      <c r="I11" s="16" t="str">
        <f t="shared" si="5"/>
        <v>INDCONS</v>
      </c>
      <c r="J11" s="16" t="str">
        <f t="shared" si="5"/>
        <v>INDCONS</v>
      </c>
      <c r="K11" s="16" t="str">
        <f t="shared" si="5"/>
        <v>INDCONS</v>
      </c>
      <c r="N11" t="s">
        <v>68</v>
      </c>
      <c r="O11" t="s">
        <v>96</v>
      </c>
      <c r="P11" t="s">
        <v>13</v>
      </c>
      <c r="Q11" t="str">
        <f t="shared" si="3"/>
        <v>INDELC</v>
      </c>
      <c r="R11" t="str">
        <f t="shared" si="4"/>
        <v/>
      </c>
      <c r="AA11" s="147" t="s">
        <v>67</v>
      </c>
      <c r="AB11" s="147" t="s">
        <v>104</v>
      </c>
      <c r="AC11" s="119" t="s">
        <v>105</v>
      </c>
    </row>
    <row r="12" ht="14.5" spans="1:29">
      <c r="A12" s="128" t="s">
        <v>67</v>
      </c>
      <c r="B12" s="128" t="s">
        <v>106</v>
      </c>
      <c r="C12" s="128" t="s">
        <v>102</v>
      </c>
      <c r="D12" s="16"/>
      <c r="E12" s="132">
        <f>Demands!F9/Tech_Dem_Sum!E14*2</f>
        <v>13.7931034482759</v>
      </c>
      <c r="F12" s="132">
        <f>Demands!G9/Tech_Dem_Sum!F14*2</f>
        <v>46.4367816091954</v>
      </c>
      <c r="G12" s="132">
        <f>Demands!H9/Tech_Dem_Sum!G14*2</f>
        <v>69.1954022988506</v>
      </c>
      <c r="H12" s="132">
        <f>Demands!I9/Tech_Dem_Sum!H14*2</f>
        <v>16.0919540229885</v>
      </c>
      <c r="I12" s="132">
        <f>Demands!J9/Tech_Dem_Sum!I14*2</f>
        <v>19.7701149425287</v>
      </c>
      <c r="J12" s="132">
        <f>Demands!K9/Tech_Dem_Sum!J14*2</f>
        <v>39.5402298850575</v>
      </c>
      <c r="K12" s="132">
        <f>Demands!L9/Tech_Dem_Sum!K14*2</f>
        <v>29.8850574712644</v>
      </c>
      <c r="N12" t="s">
        <v>68</v>
      </c>
      <c r="O12" t="s">
        <v>96</v>
      </c>
      <c r="P12" t="s">
        <v>16</v>
      </c>
      <c r="Q12" t="str">
        <f t="shared" si="3"/>
        <v>INDGAS</v>
      </c>
      <c r="R12" t="str">
        <f t="shared" si="4"/>
        <v/>
      </c>
      <c r="AA12" s="147" t="s">
        <v>67</v>
      </c>
      <c r="AB12" s="147" t="s">
        <v>106</v>
      </c>
      <c r="AC12" s="147" t="s">
        <v>102</v>
      </c>
    </row>
    <row r="13" ht="14.5" spans="1:29">
      <c r="A13" s="131" t="s">
        <v>67</v>
      </c>
      <c r="B13" s="131" t="s">
        <v>107</v>
      </c>
      <c r="C13" s="128"/>
      <c r="D13" s="16"/>
      <c r="E13" s="133">
        <f>0.8/1.8</f>
        <v>0.444444444444444</v>
      </c>
      <c r="F13" s="133">
        <f t="shared" ref="F13:K13" si="6">0.8/1.8</f>
        <v>0.444444444444444</v>
      </c>
      <c r="G13" s="133">
        <f t="shared" si="6"/>
        <v>0.444444444444444</v>
      </c>
      <c r="H13" s="133">
        <f t="shared" si="6"/>
        <v>0.444444444444444</v>
      </c>
      <c r="I13" s="133">
        <f t="shared" si="6"/>
        <v>0.444444444444444</v>
      </c>
      <c r="J13" s="133">
        <f t="shared" si="6"/>
        <v>0.444444444444444</v>
      </c>
      <c r="K13" s="133">
        <f t="shared" si="6"/>
        <v>0.444444444444444</v>
      </c>
      <c r="N13" t="s">
        <v>68</v>
      </c>
      <c r="O13" t="s">
        <v>96</v>
      </c>
      <c r="P13" t="s">
        <v>18</v>
      </c>
      <c r="Q13" t="str">
        <f t="shared" si="3"/>
        <v>INDDSTLFO</v>
      </c>
      <c r="R13" t="str">
        <f t="shared" si="4"/>
        <v/>
      </c>
      <c r="AA13" s="147"/>
      <c r="AB13" s="147"/>
      <c r="AC13" s="147"/>
    </row>
    <row r="14" ht="14.5" spans="1:29">
      <c r="A14" s="128" t="s">
        <v>67</v>
      </c>
      <c r="B14" s="131" t="s">
        <v>108</v>
      </c>
      <c r="C14" s="128"/>
      <c r="D14" s="16"/>
      <c r="E14" s="134">
        <v>0.87</v>
      </c>
      <c r="F14" s="134">
        <v>0.87</v>
      </c>
      <c r="G14" s="134">
        <v>0.87</v>
      </c>
      <c r="H14" s="134">
        <v>0.87</v>
      </c>
      <c r="I14" s="134">
        <v>0.87</v>
      </c>
      <c r="J14" s="134">
        <v>0.87</v>
      </c>
      <c r="K14" s="134">
        <v>0.87</v>
      </c>
      <c r="N14" t="s">
        <v>68</v>
      </c>
      <c r="O14" t="s">
        <v>96</v>
      </c>
      <c r="P14" t="s">
        <v>19</v>
      </c>
      <c r="Q14" t="str">
        <f t="shared" si="3"/>
        <v>INDHFO</v>
      </c>
      <c r="R14" t="str">
        <f t="shared" si="4"/>
        <v/>
      </c>
      <c r="AA14" s="147"/>
      <c r="AB14" s="147"/>
      <c r="AC14" s="147"/>
    </row>
    <row r="15" ht="14.5" spans="1:31">
      <c r="A15" s="128" t="s">
        <v>67</v>
      </c>
      <c r="B15" s="131" t="s">
        <v>109</v>
      </c>
      <c r="C15" s="129" t="s">
        <v>13</v>
      </c>
      <c r="D15" s="16"/>
      <c r="E15" s="16">
        <f>1-SUM(E16:E19)</f>
        <v>0</v>
      </c>
      <c r="F15" s="16">
        <f t="shared" ref="F15:K15" si="7">1-SUM(F16:F19)</f>
        <v>0</v>
      </c>
      <c r="G15" s="16">
        <f t="shared" si="7"/>
        <v>0</v>
      </c>
      <c r="H15" s="16">
        <f t="shared" si="7"/>
        <v>0</v>
      </c>
      <c r="I15" s="16">
        <f t="shared" si="7"/>
        <v>0</v>
      </c>
      <c r="J15" s="16">
        <f t="shared" si="7"/>
        <v>0</v>
      </c>
      <c r="K15" s="16">
        <f t="shared" si="7"/>
        <v>0</v>
      </c>
      <c r="N15" t="s">
        <v>68</v>
      </c>
      <c r="O15" t="s">
        <v>96</v>
      </c>
      <c r="P15" t="s">
        <v>20</v>
      </c>
      <c r="Q15" t="str">
        <f t="shared" si="3"/>
        <v>INDSGPC</v>
      </c>
      <c r="R15" t="str">
        <f t="shared" si="4"/>
        <v/>
      </c>
      <c r="AA15" s="147" t="s">
        <v>67</v>
      </c>
      <c r="AB15" s="147" t="s">
        <v>100</v>
      </c>
      <c r="AC15" s="148" t="s">
        <v>13</v>
      </c>
      <c r="AE15" s="118">
        <v>0</v>
      </c>
    </row>
    <row r="16" ht="14.5" spans="1:37">
      <c r="A16" s="128" t="s">
        <v>67</v>
      </c>
      <c r="B16" s="131" t="s">
        <v>109</v>
      </c>
      <c r="C16" s="129" t="s">
        <v>16</v>
      </c>
      <c r="D16" s="16"/>
      <c r="E16" s="16">
        <f>AE6/SUM(AE5:AE9)</f>
        <v>0.002</v>
      </c>
      <c r="F16" s="16">
        <f t="shared" ref="F16:K16" si="8">AF6/SUM(AF5:AF9)</f>
        <v>0.323383084577114</v>
      </c>
      <c r="G16" s="16">
        <f t="shared" si="8"/>
        <v>0.122516556291391</v>
      </c>
      <c r="H16" s="16">
        <f t="shared" si="8"/>
        <v>0.309859154929577</v>
      </c>
      <c r="I16" s="16">
        <f t="shared" si="8"/>
        <v>0.0697674418604651</v>
      </c>
      <c r="J16" s="16">
        <f t="shared" si="8"/>
        <v>0.290697674418605</v>
      </c>
      <c r="K16" s="16">
        <f t="shared" si="8"/>
        <v>0.145038167938931</v>
      </c>
      <c r="N16" t="s">
        <v>68</v>
      </c>
      <c r="O16" t="s">
        <v>96</v>
      </c>
      <c r="P16" t="s">
        <v>11</v>
      </c>
      <c r="Q16" t="str">
        <f t="shared" si="3"/>
        <v>INDLPG</v>
      </c>
      <c r="R16" t="str">
        <f t="shared" si="4"/>
        <v/>
      </c>
      <c r="AA16" s="147" t="s">
        <v>67</v>
      </c>
      <c r="AB16" s="147" t="s">
        <v>100</v>
      </c>
      <c r="AC16" s="148" t="s">
        <v>16</v>
      </c>
      <c r="AE16" s="118">
        <f>6*0.002</f>
        <v>0.012</v>
      </c>
      <c r="AF16" s="118">
        <v>6.5</v>
      </c>
      <c r="AG16" s="118">
        <v>3.7</v>
      </c>
      <c r="AH16" s="118">
        <v>2.2</v>
      </c>
      <c r="AI16" s="118">
        <v>0.6</v>
      </c>
      <c r="AJ16" s="154">
        <v>5</v>
      </c>
      <c r="AK16" s="154">
        <v>1.9</v>
      </c>
    </row>
    <row r="17" ht="14.5" spans="1:37">
      <c r="A17" s="128" t="s">
        <v>67</v>
      </c>
      <c r="B17" s="131" t="s">
        <v>109</v>
      </c>
      <c r="C17" s="129" t="s">
        <v>18</v>
      </c>
      <c r="D17" s="16"/>
      <c r="E17" s="16">
        <f>AE7/SUM(AE5:AE9)</f>
        <v>0.998</v>
      </c>
      <c r="F17" s="16">
        <f t="shared" ref="F17:K17" si="9">AF7/SUM(AF5:AF9)</f>
        <v>0.631840796019901</v>
      </c>
      <c r="G17" s="16">
        <f t="shared" si="9"/>
        <v>0.827814569536424</v>
      </c>
      <c r="H17" s="16">
        <f t="shared" si="9"/>
        <v>0.676056338028169</v>
      </c>
      <c r="I17" s="16">
        <f t="shared" si="9"/>
        <v>0.918604651162791</v>
      </c>
      <c r="J17" s="16">
        <f t="shared" si="9"/>
        <v>0.529069767441861</v>
      </c>
      <c r="K17" s="16">
        <f t="shared" si="9"/>
        <v>0.847328244274809</v>
      </c>
      <c r="N17" t="s">
        <v>68</v>
      </c>
      <c r="O17" t="s">
        <v>96</v>
      </c>
      <c r="P17" t="s">
        <v>21</v>
      </c>
      <c r="Q17" t="str">
        <f t="shared" si="3"/>
        <v>INDCOA</v>
      </c>
      <c r="R17" t="str">
        <f t="shared" si="4"/>
        <v/>
      </c>
      <c r="AA17" s="147" t="s">
        <v>67</v>
      </c>
      <c r="AB17" s="147" t="s">
        <v>100</v>
      </c>
      <c r="AC17" s="148" t="s">
        <v>18</v>
      </c>
      <c r="AE17" s="118">
        <f>6*0.998</f>
        <v>5.988</v>
      </c>
      <c r="AF17" s="118">
        <v>12.7</v>
      </c>
      <c r="AG17" s="118">
        <v>25</v>
      </c>
      <c r="AH17" s="118">
        <v>4.8</v>
      </c>
      <c r="AI17" s="118">
        <v>7.9</v>
      </c>
      <c r="AJ17" s="154">
        <v>9.1</v>
      </c>
      <c r="AK17" s="154">
        <v>11.1</v>
      </c>
    </row>
    <row r="18" ht="14.5" spans="1:37">
      <c r="A18" s="128" t="s">
        <v>67</v>
      </c>
      <c r="B18" s="131" t="s">
        <v>109</v>
      </c>
      <c r="C18" s="129" t="s">
        <v>19</v>
      </c>
      <c r="D18" s="16"/>
      <c r="E18" s="16">
        <f>AE8/SUM(AE5:AE9)</f>
        <v>0</v>
      </c>
      <c r="F18" s="16">
        <f t="shared" ref="F18:K18" si="10">AF8/SUM(AF5:AF9)</f>
        <v>0.0348258706467662</v>
      </c>
      <c r="G18" s="16">
        <f t="shared" si="10"/>
        <v>0</v>
      </c>
      <c r="H18" s="16">
        <f t="shared" si="10"/>
        <v>0</v>
      </c>
      <c r="I18" s="16">
        <f t="shared" si="10"/>
        <v>0</v>
      </c>
      <c r="J18" s="16">
        <f t="shared" si="10"/>
        <v>0.0290697674418605</v>
      </c>
      <c r="K18" s="16">
        <f t="shared" si="10"/>
        <v>0</v>
      </c>
      <c r="N18" t="s">
        <v>68</v>
      </c>
      <c r="O18" t="s">
        <v>96</v>
      </c>
      <c r="P18" t="s">
        <v>23</v>
      </c>
      <c r="Q18" t="str">
        <f t="shared" si="3"/>
        <v>INDCOKE</v>
      </c>
      <c r="R18" t="str">
        <f t="shared" si="4"/>
        <v/>
      </c>
      <c r="AA18" s="147" t="s">
        <v>67</v>
      </c>
      <c r="AB18" s="147" t="s">
        <v>100</v>
      </c>
      <c r="AC18" s="148" t="s">
        <v>19</v>
      </c>
      <c r="AF18" s="118">
        <v>0.7</v>
      </c>
      <c r="AJ18" s="154">
        <v>0.5</v>
      </c>
      <c r="AK18" s="154">
        <v>0</v>
      </c>
    </row>
    <row r="19" ht="14.5" spans="1:37">
      <c r="A19" s="128" t="s">
        <v>67</v>
      </c>
      <c r="B19" s="131" t="s">
        <v>109</v>
      </c>
      <c r="C19" s="129" t="s">
        <v>11</v>
      </c>
      <c r="D19" s="16"/>
      <c r="E19" s="16">
        <f>AE9/SUM(AE5:AE9)</f>
        <v>0</v>
      </c>
      <c r="F19" s="16">
        <f t="shared" ref="F19:K19" si="11">AF9/SUM(AF5:AF9)</f>
        <v>0.00995024875621891</v>
      </c>
      <c r="G19" s="16">
        <f t="shared" si="11"/>
        <v>0.0496688741721854</v>
      </c>
      <c r="H19" s="16">
        <f t="shared" si="11"/>
        <v>0.0140845070422535</v>
      </c>
      <c r="I19" s="16">
        <f t="shared" si="11"/>
        <v>0.0116279069767442</v>
      </c>
      <c r="J19" s="16">
        <f t="shared" si="11"/>
        <v>0.151162790697674</v>
      </c>
      <c r="K19" s="16">
        <f t="shared" si="11"/>
        <v>0.00763358778625954</v>
      </c>
      <c r="N19" t="s">
        <v>68</v>
      </c>
      <c r="O19" t="s">
        <v>96</v>
      </c>
      <c r="P19" t="s">
        <v>25</v>
      </c>
      <c r="Q19" t="str">
        <f t="shared" si="3"/>
        <v>INDWOOD</v>
      </c>
      <c r="R19" t="str">
        <f t="shared" si="4"/>
        <v/>
      </c>
      <c r="AA19" s="147" t="s">
        <v>67</v>
      </c>
      <c r="AB19" s="147" t="s">
        <v>100</v>
      </c>
      <c r="AC19" s="148" t="s">
        <v>11</v>
      </c>
      <c r="AF19" s="118">
        <v>0.2</v>
      </c>
      <c r="AG19" s="118">
        <v>1.5</v>
      </c>
      <c r="AH19" s="118">
        <v>0.1</v>
      </c>
      <c r="AI19" s="118">
        <v>0.1</v>
      </c>
      <c r="AJ19" s="154">
        <v>2.6</v>
      </c>
      <c r="AK19" s="154">
        <v>0.1</v>
      </c>
    </row>
    <row r="20" ht="16" spans="1:27">
      <c r="A20" s="128" t="s">
        <v>67</v>
      </c>
      <c r="B20" s="131" t="s">
        <v>109</v>
      </c>
      <c r="C20" s="123" t="s">
        <v>44</v>
      </c>
      <c r="D20" s="16"/>
      <c r="E20" s="16">
        <v>0</v>
      </c>
      <c r="F20" s="16">
        <v>0</v>
      </c>
      <c r="G20" s="16">
        <v>0</v>
      </c>
      <c r="H20" s="16">
        <v>0</v>
      </c>
      <c r="I20" s="16">
        <v>0</v>
      </c>
      <c r="J20" s="16">
        <v>0</v>
      </c>
      <c r="K20" s="16">
        <v>0</v>
      </c>
      <c r="N20" t="s">
        <v>68</v>
      </c>
      <c r="O20" t="s">
        <v>96</v>
      </c>
      <c r="P20" t="s">
        <v>26</v>
      </c>
      <c r="Q20" t="str">
        <f t="shared" si="3"/>
        <v>INDSTM</v>
      </c>
      <c r="R20" t="str">
        <f t="shared" si="4"/>
        <v/>
      </c>
      <c r="AA20" s="147" t="s">
        <v>36</v>
      </c>
    </row>
    <row r="21" spans="1:37">
      <c r="A21" s="135" t="s">
        <v>110</v>
      </c>
      <c r="B21" s="135"/>
      <c r="C21" s="135"/>
      <c r="D21" s="135"/>
      <c r="E21" s="135"/>
      <c r="F21" s="135"/>
      <c r="G21" s="135"/>
      <c r="H21" s="135"/>
      <c r="I21" s="135"/>
      <c r="J21" s="135"/>
      <c r="K21" s="135"/>
      <c r="N21" t="s">
        <v>68</v>
      </c>
      <c r="O21" t="s">
        <v>97</v>
      </c>
      <c r="P21" t="s">
        <v>34</v>
      </c>
      <c r="Q21" t="str">
        <f t="shared" si="3"/>
        <v/>
      </c>
      <c r="R21" t="str">
        <f t="shared" si="4"/>
        <v>INDIPP</v>
      </c>
      <c r="AA21" s="149" t="s">
        <v>110</v>
      </c>
      <c r="AB21" s="149"/>
      <c r="AC21" s="149"/>
      <c r="AD21" s="149"/>
      <c r="AE21" s="149"/>
      <c r="AF21" s="149"/>
      <c r="AG21" s="149"/>
      <c r="AH21" s="149"/>
      <c r="AI21" s="149"/>
      <c r="AJ21" s="149"/>
      <c r="AK21" s="149"/>
    </row>
    <row r="22" ht="14.5" spans="1:37">
      <c r="A22" s="121" t="s">
        <v>68</v>
      </c>
      <c r="B22" t="s">
        <v>99</v>
      </c>
      <c r="C22" t="s">
        <v>13</v>
      </c>
      <c r="E22" t="str">
        <f>C22</f>
        <v>INDELC</v>
      </c>
      <c r="F22" t="str">
        <f>E22</f>
        <v>INDELC</v>
      </c>
      <c r="G22" t="str">
        <f t="shared" ref="G22:K22" si="12">F22</f>
        <v>INDELC</v>
      </c>
      <c r="H22" t="str">
        <f t="shared" si="12"/>
        <v>INDELC</v>
      </c>
      <c r="I22" t="str">
        <f t="shared" si="12"/>
        <v>INDELC</v>
      </c>
      <c r="J22" t="str">
        <f t="shared" si="12"/>
        <v>INDELC</v>
      </c>
      <c r="K22" t="str">
        <f t="shared" si="12"/>
        <v>INDELC</v>
      </c>
      <c r="N22" t="s">
        <v>69</v>
      </c>
      <c r="O22" t="s">
        <v>96</v>
      </c>
      <c r="P22" t="s">
        <v>13</v>
      </c>
      <c r="Q22" t="str">
        <f t="shared" si="3"/>
        <v>INDELC</v>
      </c>
      <c r="R22" t="str">
        <f t="shared" si="4"/>
        <v/>
      </c>
      <c r="AA22" s="150" t="s">
        <v>68</v>
      </c>
      <c r="AB22" s="151" t="s">
        <v>100</v>
      </c>
      <c r="AC22" s="151" t="s">
        <v>13</v>
      </c>
      <c r="AD22" s="151"/>
      <c r="AE22" s="151">
        <f>attached_ipp!W15</f>
        <v>17.1</v>
      </c>
      <c r="AF22" s="151">
        <f>attached_ipp!AU15</f>
        <v>50.9</v>
      </c>
      <c r="AG22" s="151">
        <f>attached_ipp!BS15</f>
        <v>15</v>
      </c>
      <c r="AH22" s="151" t="str">
        <f>attached_ipp!CQ15</f>
        <v>X</v>
      </c>
      <c r="AI22" s="151" t="str">
        <f>attached_ipp!DO15</f>
        <v>X</v>
      </c>
      <c r="AJ22" s="151">
        <f>attached_ipp!EM15</f>
        <v>10.3</v>
      </c>
      <c r="AK22" s="151">
        <f>attached_ipp!FK15</f>
        <v>32.5</v>
      </c>
    </row>
    <row r="23" ht="14.5" spans="1:37">
      <c r="A23" s="121" t="s">
        <v>68</v>
      </c>
      <c r="B23" t="s">
        <v>99</v>
      </c>
      <c r="C23" t="s">
        <v>16</v>
      </c>
      <c r="E23" t="str">
        <f t="shared" ref="E23:E31" si="13">C23</f>
        <v>INDGAS</v>
      </c>
      <c r="F23" t="str">
        <f t="shared" ref="F23:K34" si="14">E23</f>
        <v>INDGAS</v>
      </c>
      <c r="G23" t="str">
        <f t="shared" si="14"/>
        <v>INDGAS</v>
      </c>
      <c r="H23" t="str">
        <f t="shared" si="14"/>
        <v>INDGAS</v>
      </c>
      <c r="I23" t="str">
        <f t="shared" si="14"/>
        <v>INDGAS</v>
      </c>
      <c r="J23" t="str">
        <f t="shared" si="14"/>
        <v>INDGAS</v>
      </c>
      <c r="K23" t="str">
        <f t="shared" si="14"/>
        <v>INDGAS</v>
      </c>
      <c r="N23" t="s">
        <v>69</v>
      </c>
      <c r="O23" t="s">
        <v>96</v>
      </c>
      <c r="P23" t="s">
        <v>16</v>
      </c>
      <c r="Q23" t="str">
        <f t="shared" si="3"/>
        <v>INDGAS</v>
      </c>
      <c r="R23" t="str">
        <f t="shared" si="4"/>
        <v/>
      </c>
      <c r="AA23" s="150" t="s">
        <v>68</v>
      </c>
      <c r="AB23" s="151" t="s">
        <v>100</v>
      </c>
      <c r="AC23" s="151" t="s">
        <v>16</v>
      </c>
      <c r="AD23" s="151"/>
      <c r="AE23" s="151" t="str">
        <f>attached_ipp!W16</f>
        <v>X</v>
      </c>
      <c r="AF23" s="151">
        <f>attached_ipp!AU16</f>
        <v>26.3</v>
      </c>
      <c r="AG23" s="151">
        <f>attached_ipp!BS16</f>
        <v>18.7</v>
      </c>
      <c r="AH23" s="151">
        <f>attached_ipp!CQ16</f>
        <v>0.2</v>
      </c>
      <c r="AI23" s="151" t="str">
        <f>attached_ipp!DO16</f>
        <v>X</v>
      </c>
      <c r="AJ23" s="151">
        <f>attached_ipp!EM16</f>
        <v>12.4</v>
      </c>
      <c r="AK23" s="151">
        <f>attached_ipp!FK16</f>
        <v>26.3</v>
      </c>
    </row>
    <row r="24" ht="14.5" spans="1:37">
      <c r="A24" s="121" t="s">
        <v>68</v>
      </c>
      <c r="B24" t="s">
        <v>99</v>
      </c>
      <c r="C24" t="s">
        <v>18</v>
      </c>
      <c r="E24" t="str">
        <f t="shared" si="13"/>
        <v>INDDSTLFO</v>
      </c>
      <c r="F24" t="str">
        <f t="shared" si="14"/>
        <v>INDDSTLFO</v>
      </c>
      <c r="G24" t="str">
        <f t="shared" si="14"/>
        <v>INDDSTLFO</v>
      </c>
      <c r="H24" t="str">
        <f t="shared" si="14"/>
        <v>INDDSTLFO</v>
      </c>
      <c r="I24" t="str">
        <f t="shared" si="14"/>
        <v>INDDSTLFO</v>
      </c>
      <c r="J24" t="str">
        <f t="shared" si="14"/>
        <v>INDDSTLFO</v>
      </c>
      <c r="K24" t="str">
        <f t="shared" si="14"/>
        <v>INDDSTLFO</v>
      </c>
      <c r="N24" t="s">
        <v>69</v>
      </c>
      <c r="O24" t="s">
        <v>96</v>
      </c>
      <c r="P24" t="s">
        <v>18</v>
      </c>
      <c r="Q24" t="str">
        <f t="shared" si="3"/>
        <v>INDDSTLFO</v>
      </c>
      <c r="R24" t="str">
        <f t="shared" si="4"/>
        <v/>
      </c>
      <c r="AA24" s="150" t="s">
        <v>68</v>
      </c>
      <c r="AB24" s="151" t="s">
        <v>100</v>
      </c>
      <c r="AC24" s="151" t="s">
        <v>18</v>
      </c>
      <c r="AD24" s="151"/>
      <c r="AE24" s="151" t="str">
        <f>attached_ipp!W17</f>
        <v>X</v>
      </c>
      <c r="AF24" s="151">
        <f>attached_ipp!AU17</f>
        <v>0.3</v>
      </c>
      <c r="AG24" s="151">
        <f>attached_ipp!BS17</f>
        <v>0.2</v>
      </c>
      <c r="AH24" s="151">
        <f>attached_ipp!CQ17</f>
        <v>0</v>
      </c>
      <c r="AI24" s="151" t="str">
        <f>attached_ipp!DO17</f>
        <v>X</v>
      </c>
      <c r="AJ24" s="151">
        <f>attached_ipp!EM17</f>
        <v>0.1</v>
      </c>
      <c r="AK24" s="151">
        <f>attached_ipp!FK17</f>
        <v>0.2</v>
      </c>
    </row>
    <row r="25" ht="14.5" spans="1:37">
      <c r="A25" s="121" t="s">
        <v>68</v>
      </c>
      <c r="B25" t="s">
        <v>99</v>
      </c>
      <c r="C25" t="s">
        <v>19</v>
      </c>
      <c r="E25" t="str">
        <f t="shared" si="13"/>
        <v>INDHFO</v>
      </c>
      <c r="F25" t="str">
        <f t="shared" si="14"/>
        <v>INDHFO</v>
      </c>
      <c r="G25" t="str">
        <f t="shared" si="14"/>
        <v>INDHFO</v>
      </c>
      <c r="H25" t="str">
        <f t="shared" si="14"/>
        <v>INDHFO</v>
      </c>
      <c r="I25" t="str">
        <f t="shared" si="14"/>
        <v>INDHFO</v>
      </c>
      <c r="J25" t="str">
        <f t="shared" si="14"/>
        <v>INDHFO</v>
      </c>
      <c r="K25" t="str">
        <f t="shared" si="14"/>
        <v>INDHFO</v>
      </c>
      <c r="N25" t="s">
        <v>69</v>
      </c>
      <c r="O25" t="s">
        <v>96</v>
      </c>
      <c r="P25" t="s">
        <v>19</v>
      </c>
      <c r="Q25" t="str">
        <f t="shared" si="3"/>
        <v>INDHFO</v>
      </c>
      <c r="R25" t="str">
        <f t="shared" si="4"/>
        <v/>
      </c>
      <c r="AA25" s="150" t="s">
        <v>68</v>
      </c>
      <c r="AB25" s="151" t="s">
        <v>100</v>
      </c>
      <c r="AC25" s="151" t="s">
        <v>19</v>
      </c>
      <c r="AD25" s="151"/>
      <c r="AE25" s="151" t="str">
        <f>attached_ipp!W18</f>
        <v>X</v>
      </c>
      <c r="AF25" s="151">
        <f>attached_ipp!AU18</f>
        <v>0.8</v>
      </c>
      <c r="AG25" s="151">
        <f>attached_ipp!BS18</f>
        <v>1.4</v>
      </c>
      <c r="AH25" s="151" t="str">
        <f>attached_ipp!CQ18</f>
        <v>X</v>
      </c>
      <c r="AI25" s="151">
        <f>attached_ipp!DO18</f>
        <v>0</v>
      </c>
      <c r="AJ25" s="151">
        <f>attached_ipp!EM18</f>
        <v>0</v>
      </c>
      <c r="AK25" s="151">
        <f>attached_ipp!FK18</f>
        <v>0.1</v>
      </c>
    </row>
    <row r="26" ht="14.5" spans="1:37">
      <c r="A26" s="121" t="s">
        <v>68</v>
      </c>
      <c r="B26" t="s">
        <v>99</v>
      </c>
      <c r="C26" t="s">
        <v>20</v>
      </c>
      <c r="E26" t="str">
        <f t="shared" si="13"/>
        <v>INDSGPC</v>
      </c>
      <c r="F26" t="str">
        <f t="shared" si="14"/>
        <v>INDSGPC</v>
      </c>
      <c r="G26" t="str">
        <f t="shared" si="14"/>
        <v>INDSGPC</v>
      </c>
      <c r="H26" t="str">
        <f t="shared" si="14"/>
        <v>INDSGPC</v>
      </c>
      <c r="I26" t="str">
        <f t="shared" si="14"/>
        <v>INDSGPC</v>
      </c>
      <c r="J26" t="str">
        <f t="shared" si="14"/>
        <v>INDSGPC</v>
      </c>
      <c r="K26" t="str">
        <f t="shared" si="14"/>
        <v>INDSGPC</v>
      </c>
      <c r="N26" t="s">
        <v>69</v>
      </c>
      <c r="O26" t="s">
        <v>96</v>
      </c>
      <c r="P26" t="s">
        <v>20</v>
      </c>
      <c r="Q26" t="str">
        <f t="shared" si="3"/>
        <v>INDSGPC</v>
      </c>
      <c r="R26" t="str">
        <f t="shared" si="4"/>
        <v/>
      </c>
      <c r="AA26" s="150" t="s">
        <v>68</v>
      </c>
      <c r="AB26" s="151" t="s">
        <v>100</v>
      </c>
      <c r="AC26" s="151" t="s">
        <v>20</v>
      </c>
      <c r="AD26" s="151"/>
      <c r="AE26" s="151">
        <f>attached_ipp!W19</f>
        <v>0</v>
      </c>
      <c r="AF26" s="151">
        <f>attached_ipp!AU19</f>
        <v>0</v>
      </c>
      <c r="AG26" s="151">
        <f>attached_ipp!BS19</f>
        <v>0</v>
      </c>
      <c r="AH26" s="151">
        <f>attached_ipp!CQ19</f>
        <v>0</v>
      </c>
      <c r="AI26" s="151">
        <f>attached_ipp!DO19</f>
        <v>0</v>
      </c>
      <c r="AJ26" s="151">
        <f>attached_ipp!EM19</f>
        <v>0</v>
      </c>
      <c r="AK26" s="151">
        <f>attached_ipp!FK19</f>
        <v>0</v>
      </c>
    </row>
    <row r="27" ht="14.5" spans="1:37">
      <c r="A27" s="121" t="s">
        <v>68</v>
      </c>
      <c r="B27" t="s">
        <v>99</v>
      </c>
      <c r="C27" t="s">
        <v>11</v>
      </c>
      <c r="E27" t="str">
        <f t="shared" si="13"/>
        <v>INDLPG</v>
      </c>
      <c r="F27" t="str">
        <f t="shared" si="14"/>
        <v>INDLPG</v>
      </c>
      <c r="G27" t="str">
        <f t="shared" si="14"/>
        <v>INDLPG</v>
      </c>
      <c r="H27" t="str">
        <f t="shared" si="14"/>
        <v>INDLPG</v>
      </c>
      <c r="I27" t="str">
        <f t="shared" si="14"/>
        <v>INDLPG</v>
      </c>
      <c r="J27" t="str">
        <f t="shared" si="14"/>
        <v>INDLPG</v>
      </c>
      <c r="K27" t="str">
        <f t="shared" si="14"/>
        <v>INDLPG</v>
      </c>
      <c r="N27" t="s">
        <v>69</v>
      </c>
      <c r="O27" t="s">
        <v>96</v>
      </c>
      <c r="P27" t="s">
        <v>11</v>
      </c>
      <c r="Q27" t="str">
        <f t="shared" si="3"/>
        <v>INDLPG</v>
      </c>
      <c r="R27" t="str">
        <f t="shared" si="4"/>
        <v/>
      </c>
      <c r="AA27" s="150" t="s">
        <v>68</v>
      </c>
      <c r="AB27" s="151" t="s">
        <v>100</v>
      </c>
      <c r="AC27" s="151" t="s">
        <v>11</v>
      </c>
      <c r="AD27" s="151"/>
      <c r="AE27" s="151" t="str">
        <f>attached_ipp!W20</f>
        <v>X</v>
      </c>
      <c r="AF27" s="151">
        <f>attached_ipp!AU20</f>
        <v>0.1</v>
      </c>
      <c r="AG27" s="151">
        <f>attached_ipp!BS20</f>
        <v>0.1</v>
      </c>
      <c r="AH27" s="151" t="str">
        <f>attached_ipp!CQ20</f>
        <v>X</v>
      </c>
      <c r="AI27" s="151">
        <f>attached_ipp!DO20</f>
        <v>0</v>
      </c>
      <c r="AJ27" s="151">
        <f>attached_ipp!EM20</f>
        <v>0</v>
      </c>
      <c r="AK27" s="151">
        <f>attached_ipp!FK20</f>
        <v>0.1</v>
      </c>
    </row>
    <row r="28" ht="14.5" spans="1:37">
      <c r="A28" s="121" t="s">
        <v>68</v>
      </c>
      <c r="B28" t="s">
        <v>99</v>
      </c>
      <c r="C28" t="s">
        <v>21</v>
      </c>
      <c r="E28" t="str">
        <f t="shared" si="13"/>
        <v>INDCOA</v>
      </c>
      <c r="F28" t="str">
        <f t="shared" si="14"/>
        <v>INDCOA</v>
      </c>
      <c r="G28" t="str">
        <f t="shared" si="14"/>
        <v>INDCOA</v>
      </c>
      <c r="H28" t="str">
        <f t="shared" si="14"/>
        <v>INDCOA</v>
      </c>
      <c r="I28" t="str">
        <f t="shared" si="14"/>
        <v>INDCOA</v>
      </c>
      <c r="J28" t="str">
        <f t="shared" si="14"/>
        <v>INDCOA</v>
      </c>
      <c r="K28" t="str">
        <f t="shared" si="14"/>
        <v>INDCOA</v>
      </c>
      <c r="N28" t="s">
        <v>69</v>
      </c>
      <c r="O28" t="s">
        <v>96</v>
      </c>
      <c r="P28" t="s">
        <v>21</v>
      </c>
      <c r="Q28" t="str">
        <f t="shared" si="3"/>
        <v>INDCOA</v>
      </c>
      <c r="R28" t="str">
        <f t="shared" si="4"/>
        <v/>
      </c>
      <c r="AA28" s="150" t="s">
        <v>68</v>
      </c>
      <c r="AB28" s="151" t="s">
        <v>100</v>
      </c>
      <c r="AC28" s="151" t="s">
        <v>21</v>
      </c>
      <c r="AD28" s="151"/>
      <c r="AE28" s="151">
        <f>attached_ipp!W21</f>
        <v>0</v>
      </c>
      <c r="AF28" s="151">
        <f>attached_ipp!AU21</f>
        <v>0</v>
      </c>
      <c r="AG28" s="151">
        <f>attached_ipp!BS21</f>
        <v>0</v>
      </c>
      <c r="AH28" s="151">
        <f>attached_ipp!CQ21</f>
        <v>0</v>
      </c>
      <c r="AI28" s="151">
        <f>attached_ipp!DO21</f>
        <v>0</v>
      </c>
      <c r="AJ28" s="151">
        <f>attached_ipp!EM21</f>
        <v>0</v>
      </c>
      <c r="AK28" s="151">
        <f>attached_ipp!FK21</f>
        <v>0</v>
      </c>
    </row>
    <row r="29" ht="14.5" spans="1:37">
      <c r="A29" s="121" t="s">
        <v>68</v>
      </c>
      <c r="B29" t="s">
        <v>99</v>
      </c>
      <c r="C29" t="s">
        <v>23</v>
      </c>
      <c r="E29" t="str">
        <f t="shared" si="13"/>
        <v>INDCOKE</v>
      </c>
      <c r="F29" t="str">
        <f t="shared" si="14"/>
        <v>INDCOKE</v>
      </c>
      <c r="G29" t="str">
        <f t="shared" si="14"/>
        <v>INDCOKE</v>
      </c>
      <c r="H29" t="str">
        <f t="shared" si="14"/>
        <v>INDCOKE</v>
      </c>
      <c r="I29" t="str">
        <f t="shared" si="14"/>
        <v>INDCOKE</v>
      </c>
      <c r="J29" t="str">
        <f t="shared" si="14"/>
        <v>INDCOKE</v>
      </c>
      <c r="K29" t="str">
        <f t="shared" si="14"/>
        <v>INDCOKE</v>
      </c>
      <c r="N29" t="s">
        <v>69</v>
      </c>
      <c r="O29" t="s">
        <v>96</v>
      </c>
      <c r="P29" t="s">
        <v>23</v>
      </c>
      <c r="Q29" t="str">
        <f t="shared" si="3"/>
        <v>INDCOKE</v>
      </c>
      <c r="R29" t="str">
        <f t="shared" si="4"/>
        <v/>
      </c>
      <c r="AA29" s="150" t="s">
        <v>68</v>
      </c>
      <c r="AB29" s="151" t="s">
        <v>100</v>
      </c>
      <c r="AC29" s="151" t="s">
        <v>23</v>
      </c>
      <c r="AD29" s="151"/>
      <c r="AE29" s="151">
        <f>attached_ipp!W22</f>
        <v>0</v>
      </c>
      <c r="AF29" s="151">
        <f>attached_ipp!AU22</f>
        <v>0</v>
      </c>
      <c r="AG29" s="151">
        <f>attached_ipp!BS22</f>
        <v>0</v>
      </c>
      <c r="AH29" s="151">
        <f>attached_ipp!CQ22</f>
        <v>0</v>
      </c>
      <c r="AI29" s="151">
        <f>attached_ipp!DO22</f>
        <v>0</v>
      </c>
      <c r="AJ29" s="151">
        <f>attached_ipp!EM22</f>
        <v>0</v>
      </c>
      <c r="AK29" s="151">
        <f>attached_ipp!FK22</f>
        <v>0</v>
      </c>
    </row>
    <row r="30" ht="14.5" spans="1:37">
      <c r="A30" s="121" t="s">
        <v>68</v>
      </c>
      <c r="B30" t="s">
        <v>99</v>
      </c>
      <c r="C30" t="s">
        <v>25</v>
      </c>
      <c r="E30" t="str">
        <f t="shared" si="13"/>
        <v>INDWOOD</v>
      </c>
      <c r="F30" t="str">
        <f t="shared" si="14"/>
        <v>INDWOOD</v>
      </c>
      <c r="G30" t="str">
        <f t="shared" si="14"/>
        <v>INDWOOD</v>
      </c>
      <c r="H30" t="str">
        <f t="shared" si="14"/>
        <v>INDWOOD</v>
      </c>
      <c r="I30" t="str">
        <f t="shared" si="14"/>
        <v>INDWOOD</v>
      </c>
      <c r="J30" t="str">
        <f t="shared" si="14"/>
        <v>INDWOOD</v>
      </c>
      <c r="K30" t="str">
        <f t="shared" si="14"/>
        <v>INDWOOD</v>
      </c>
      <c r="N30" t="s">
        <v>69</v>
      </c>
      <c r="O30" t="s">
        <v>96</v>
      </c>
      <c r="P30" t="s">
        <v>25</v>
      </c>
      <c r="Q30" t="str">
        <f t="shared" si="3"/>
        <v>INDWOOD</v>
      </c>
      <c r="R30" t="str">
        <f t="shared" si="4"/>
        <v/>
      </c>
      <c r="AA30" s="150" t="s">
        <v>68</v>
      </c>
      <c r="AB30" s="151" t="s">
        <v>100</v>
      </c>
      <c r="AC30" s="151" t="s">
        <v>25</v>
      </c>
      <c r="AD30" s="151"/>
      <c r="AE30" s="151">
        <f>attached_ipp!W23</f>
        <v>27.7</v>
      </c>
      <c r="AF30" s="151">
        <f>attached_ipp!AU23</f>
        <v>52.1</v>
      </c>
      <c r="AG30" s="151">
        <f>attached_ipp!BS23</f>
        <v>36.3</v>
      </c>
      <c r="AH30" s="151" t="str">
        <f>attached_ipp!CQ23</f>
        <v>X</v>
      </c>
      <c r="AI30" s="151">
        <f>attached_ipp!DO23</f>
        <v>1.2</v>
      </c>
      <c r="AJ30" s="151">
        <f>attached_ipp!EM23</f>
        <v>50</v>
      </c>
      <c r="AK30" s="151">
        <f>attached_ipp!FK23</f>
        <v>118.6</v>
      </c>
    </row>
    <row r="31" ht="14.5" spans="1:37">
      <c r="A31" s="121" t="s">
        <v>68</v>
      </c>
      <c r="B31" t="s">
        <v>99</v>
      </c>
      <c r="C31" t="s">
        <v>26</v>
      </c>
      <c r="E31" t="str">
        <f t="shared" si="13"/>
        <v>INDSTM</v>
      </c>
      <c r="F31" t="str">
        <f t="shared" si="14"/>
        <v>INDSTM</v>
      </c>
      <c r="G31" t="str">
        <f t="shared" si="14"/>
        <v>INDSTM</v>
      </c>
      <c r="H31" t="str">
        <f t="shared" si="14"/>
        <v>INDSTM</v>
      </c>
      <c r="I31" t="str">
        <f t="shared" si="14"/>
        <v>INDSTM</v>
      </c>
      <c r="J31" t="str">
        <f t="shared" si="14"/>
        <v>INDSTM</v>
      </c>
      <c r="K31" t="str">
        <f t="shared" si="14"/>
        <v>INDSTM</v>
      </c>
      <c r="N31" t="s">
        <v>69</v>
      </c>
      <c r="O31" t="s">
        <v>96</v>
      </c>
      <c r="P31" t="s">
        <v>26</v>
      </c>
      <c r="Q31" t="str">
        <f t="shared" si="3"/>
        <v>INDSTM</v>
      </c>
      <c r="R31" t="str">
        <f t="shared" si="4"/>
        <v/>
      </c>
      <c r="AA31" s="150" t="s">
        <v>68</v>
      </c>
      <c r="AB31" s="151" t="s">
        <v>100</v>
      </c>
      <c r="AC31" s="151" t="s">
        <v>26</v>
      </c>
      <c r="AD31" s="151"/>
      <c r="AE31" s="151">
        <f>attached_ipp!W24</f>
        <v>0</v>
      </c>
      <c r="AF31" s="151">
        <f>attached_ipp!AU24</f>
        <v>0</v>
      </c>
      <c r="AG31" s="151">
        <f>attached_ipp!BS24</f>
        <v>0</v>
      </c>
      <c r="AH31" s="151">
        <f>attached_ipp!CQ24</f>
        <v>0</v>
      </c>
      <c r="AI31" s="151">
        <f>attached_ipp!DO24</f>
        <v>0</v>
      </c>
      <c r="AJ31" s="151">
        <f>attached_ipp!EM24</f>
        <v>0</v>
      </c>
      <c r="AK31" s="151">
        <f>attached_ipp!FK24</f>
        <v>0</v>
      </c>
    </row>
    <row r="32" ht="14.5" spans="1:39">
      <c r="A32" s="121" t="s">
        <v>68</v>
      </c>
      <c r="B32" s="121" t="s">
        <v>101</v>
      </c>
      <c r="E32" s="101">
        <v>100</v>
      </c>
      <c r="F32" s="101">
        <v>100</v>
      </c>
      <c r="G32" s="101">
        <v>100</v>
      </c>
      <c r="H32" s="101">
        <v>100</v>
      </c>
      <c r="I32" s="101">
        <v>100</v>
      </c>
      <c r="J32" s="101">
        <v>100</v>
      </c>
      <c r="K32" s="101">
        <v>100</v>
      </c>
      <c r="N32" t="s">
        <v>69</v>
      </c>
      <c r="O32" t="s">
        <v>97</v>
      </c>
      <c r="P32" t="s">
        <v>35</v>
      </c>
      <c r="Q32" t="str">
        <f t="shared" si="3"/>
        <v/>
      </c>
      <c r="R32" t="str">
        <f t="shared" si="4"/>
        <v>INDSME</v>
      </c>
      <c r="AA32" s="150" t="s">
        <v>68</v>
      </c>
      <c r="AB32" s="150" t="s">
        <v>101</v>
      </c>
      <c r="AC32" s="151"/>
      <c r="AD32" s="151"/>
      <c r="AE32" s="151">
        <v>30</v>
      </c>
      <c r="AF32" s="151">
        <v>30</v>
      </c>
      <c r="AG32" s="151">
        <v>30</v>
      </c>
      <c r="AH32" s="151">
        <v>30</v>
      </c>
      <c r="AI32" s="151">
        <v>30</v>
      </c>
      <c r="AJ32" s="151">
        <v>30</v>
      </c>
      <c r="AK32" s="151">
        <v>30</v>
      </c>
      <c r="AM32" s="118" t="s">
        <v>111</v>
      </c>
    </row>
    <row r="33" ht="14.5" spans="1:39">
      <c r="A33" s="121" t="s">
        <v>68</v>
      </c>
      <c r="B33" s="121" t="s">
        <v>103</v>
      </c>
      <c r="C33" t="s">
        <v>34</v>
      </c>
      <c r="E33" t="str">
        <f t="shared" ref="E33" si="15">C33</f>
        <v>INDIPP</v>
      </c>
      <c r="F33" t="str">
        <f t="shared" si="14"/>
        <v>INDIPP</v>
      </c>
      <c r="G33" t="str">
        <f t="shared" si="14"/>
        <v>INDIPP</v>
      </c>
      <c r="H33" t="str">
        <f t="shared" si="14"/>
        <v>INDIPP</v>
      </c>
      <c r="I33" t="str">
        <f t="shared" si="14"/>
        <v>INDIPP</v>
      </c>
      <c r="J33" t="str">
        <f t="shared" si="14"/>
        <v>INDIPP</v>
      </c>
      <c r="K33" t="str">
        <f t="shared" si="14"/>
        <v>INDIPP</v>
      </c>
      <c r="N33" t="s">
        <v>36</v>
      </c>
      <c r="U33" s="144" t="s">
        <v>70</v>
      </c>
      <c r="V33" s="144" t="s">
        <v>96</v>
      </c>
      <c r="W33" s="144" t="s">
        <v>13</v>
      </c>
      <c r="X33" s="144" t="str">
        <f>IF(V33=$O$5,W33,"")</f>
        <v>INDELC</v>
      </c>
      <c r="Y33" s="144" t="str">
        <f t="shared" ref="Y33:Y43" si="16">IF($V33=$O$10,W33,"")</f>
        <v/>
      </c>
      <c r="AA33" s="150" t="s">
        <v>68</v>
      </c>
      <c r="AB33" s="150" t="s">
        <v>104</v>
      </c>
      <c r="AC33" s="151" t="s">
        <v>112</v>
      </c>
      <c r="AD33" s="151"/>
      <c r="AE33" s="151"/>
      <c r="AF33" s="151"/>
      <c r="AG33" s="151"/>
      <c r="AH33" s="151"/>
      <c r="AI33" s="151"/>
      <c r="AJ33" s="151"/>
      <c r="AK33" s="151"/>
      <c r="AM33" s="118">
        <v>17139</v>
      </c>
    </row>
    <row r="34" ht="14.5" spans="1:37">
      <c r="A34" s="121" t="s">
        <v>68</v>
      </c>
      <c r="B34" s="121" t="s">
        <v>106</v>
      </c>
      <c r="E34" s="136">
        <f>Demands!F10/Tech_Dem_Sum!E36*2</f>
        <v>118.588235294118</v>
      </c>
      <c r="F34" s="136">
        <f>Demands!G10/Tech_Dem_Sum!F36*2</f>
        <v>307.058823529412</v>
      </c>
      <c r="G34" s="136">
        <f>Demands!H10/Tech_Dem_Sum!G36*2</f>
        <v>168.705882352941</v>
      </c>
      <c r="H34" s="136">
        <f>Demands!I10/Tech_Dem_Sum!H36*2</f>
        <v>13.6470588235294</v>
      </c>
      <c r="I34" s="136">
        <f>Demands!J10/Tech_Dem_Sum!I36*2</f>
        <v>5.88235294117647</v>
      </c>
      <c r="J34" s="136">
        <f>Demands!K10/Tech_Dem_Sum!J36*2</f>
        <v>171.529411764706</v>
      </c>
      <c r="K34" s="136">
        <f>Demands!L10/Tech_Dem_Sum!K36*2</f>
        <v>418.352941176471</v>
      </c>
      <c r="N34" t="s">
        <v>36</v>
      </c>
      <c r="U34" s="144" t="s">
        <v>70</v>
      </c>
      <c r="V34" s="144" t="s">
        <v>96</v>
      </c>
      <c r="W34" s="144" t="s">
        <v>16</v>
      </c>
      <c r="X34" s="144" t="str">
        <f>IF(V34=$O$5,W34,"")</f>
        <v>INDGAS</v>
      </c>
      <c r="Y34" s="144" t="str">
        <f t="shared" si="16"/>
        <v/>
      </c>
      <c r="AA34" s="150" t="s">
        <v>68</v>
      </c>
      <c r="AB34" s="150" t="s">
        <v>106</v>
      </c>
      <c r="AC34" s="151"/>
      <c r="AD34" s="151"/>
      <c r="AE34" s="151"/>
      <c r="AF34" s="151"/>
      <c r="AG34" s="151"/>
      <c r="AH34" s="151"/>
      <c r="AI34" s="151"/>
      <c r="AJ34" s="151"/>
      <c r="AK34" s="151"/>
    </row>
    <row r="35" ht="14.5" spans="1:37">
      <c r="A35" s="121" t="s">
        <v>68</v>
      </c>
      <c r="B35" s="137" t="s">
        <v>107</v>
      </c>
      <c r="C35" s="121"/>
      <c r="E35" s="30">
        <f t="shared" ref="E35:K35" si="17">0.8/1.8</f>
        <v>0.444444444444444</v>
      </c>
      <c r="F35" s="30">
        <f t="shared" si="17"/>
        <v>0.444444444444444</v>
      </c>
      <c r="G35" s="30">
        <f t="shared" si="17"/>
        <v>0.444444444444444</v>
      </c>
      <c r="H35" s="30">
        <f t="shared" si="17"/>
        <v>0.444444444444444</v>
      </c>
      <c r="I35" s="30">
        <f t="shared" si="17"/>
        <v>0.444444444444444</v>
      </c>
      <c r="J35" s="30">
        <f t="shared" si="17"/>
        <v>0.444444444444444</v>
      </c>
      <c r="K35" s="30">
        <f t="shared" si="17"/>
        <v>0.444444444444444</v>
      </c>
      <c r="N35" t="s">
        <v>36</v>
      </c>
      <c r="U35" s="144" t="s">
        <v>70</v>
      </c>
      <c r="V35" s="144" t="s">
        <v>96</v>
      </c>
      <c r="W35" s="144" t="s">
        <v>18</v>
      </c>
      <c r="X35" s="144" t="str">
        <f>IF(V35=$O$5,W35,"")</f>
        <v>INDDSTLFO</v>
      </c>
      <c r="Y35" s="144" t="str">
        <f t="shared" si="16"/>
        <v/>
      </c>
      <c r="AA35" s="150"/>
      <c r="AB35" s="150"/>
      <c r="AC35" s="150"/>
      <c r="AD35" s="151"/>
      <c r="AE35" s="151"/>
      <c r="AF35" s="151"/>
      <c r="AG35" s="151"/>
      <c r="AH35" s="151"/>
      <c r="AI35" s="151"/>
      <c r="AJ35" s="151"/>
      <c r="AK35" s="151"/>
    </row>
    <row r="36" ht="14.5" spans="1:37">
      <c r="A36" s="121" t="s">
        <v>68</v>
      </c>
      <c r="B36" s="137" t="s">
        <v>108</v>
      </c>
      <c r="C36" s="121"/>
      <c r="E36" s="138">
        <v>0.85</v>
      </c>
      <c r="F36" s="138">
        <f t="shared" ref="F36:K36" si="18">E36</f>
        <v>0.85</v>
      </c>
      <c r="G36" s="138">
        <f t="shared" si="18"/>
        <v>0.85</v>
      </c>
      <c r="H36" s="138">
        <f t="shared" si="18"/>
        <v>0.85</v>
      </c>
      <c r="I36" s="138">
        <f t="shared" si="18"/>
        <v>0.85</v>
      </c>
      <c r="J36" s="138">
        <f t="shared" si="18"/>
        <v>0.85</v>
      </c>
      <c r="K36" s="138">
        <f t="shared" si="18"/>
        <v>0.85</v>
      </c>
      <c r="N36" t="s">
        <v>36</v>
      </c>
      <c r="U36" s="144" t="s">
        <v>70</v>
      </c>
      <c r="V36" s="144" t="s">
        <v>96</v>
      </c>
      <c r="W36" s="144" t="s">
        <v>19</v>
      </c>
      <c r="X36" s="144" t="str">
        <f>IF(V36=$O$5,W36,"")</f>
        <v>INDHFO</v>
      </c>
      <c r="Y36" s="144" t="str">
        <f t="shared" si="16"/>
        <v/>
      </c>
      <c r="AA36" s="150"/>
      <c r="AB36" s="150"/>
      <c r="AC36" s="150"/>
      <c r="AD36" s="151"/>
      <c r="AE36" s="151"/>
      <c r="AF36" s="151"/>
      <c r="AG36" s="151"/>
      <c r="AH36" s="151"/>
      <c r="AI36" s="151"/>
      <c r="AJ36" s="151"/>
      <c r="AK36" s="151"/>
    </row>
    <row r="37" ht="14.5" spans="1:37">
      <c r="A37" s="121" t="s">
        <v>68</v>
      </c>
      <c r="B37" s="137" t="s">
        <v>109</v>
      </c>
      <c r="C37" t="s">
        <v>13</v>
      </c>
      <c r="E37" s="8">
        <v>0.31</v>
      </c>
      <c r="F37" s="8">
        <f>40.6/100</f>
        <v>0.406</v>
      </c>
      <c r="G37" s="8">
        <f>1-SUM(G38:G46)</f>
        <v>0.209205020920502</v>
      </c>
      <c r="H37" s="101">
        <f>AVERAGE(E37:G37,J37:K37)</f>
        <v>0.249895637739521</v>
      </c>
      <c r="I37" s="139">
        <f>H37</f>
        <v>0.249895637739521</v>
      </c>
      <c r="J37" s="8">
        <f>1-SUM(J38:J46)</f>
        <v>0.141483516483517</v>
      </c>
      <c r="K37" s="8">
        <f>1-SUM(K38:K46)</f>
        <v>0.182789651293588</v>
      </c>
      <c r="N37" t="s">
        <v>36</v>
      </c>
      <c r="U37" s="144" t="s">
        <v>70</v>
      </c>
      <c r="V37" s="144" t="s">
        <v>96</v>
      </c>
      <c r="W37" s="144" t="s">
        <v>20</v>
      </c>
      <c r="X37" s="144" t="str">
        <f>IF(V37=$O$5,W37,"")</f>
        <v>INDSGPC</v>
      </c>
      <c r="Y37" s="144" t="str">
        <f t="shared" si="16"/>
        <v/>
      </c>
      <c r="AA37" s="150" t="s">
        <v>68</v>
      </c>
      <c r="AB37" s="151" t="s">
        <v>100</v>
      </c>
      <c r="AC37" s="151" t="s">
        <v>13</v>
      </c>
      <c r="AD37" s="151"/>
      <c r="AE37" s="151" t="str">
        <f>attached_ipp!W30</f>
        <v>X</v>
      </c>
      <c r="AF37" s="151">
        <f>attached_ipp!AU30</f>
        <v>0.6</v>
      </c>
      <c r="AG37" s="151">
        <f>attached_ipp!BS30</f>
        <v>1.9</v>
      </c>
      <c r="AH37" s="151" t="str">
        <f>attached_ipp!CQ30</f>
        <v>X</v>
      </c>
      <c r="AI37" s="151">
        <f>attached_ipp!DO30</f>
        <v>0</v>
      </c>
      <c r="AJ37" s="151">
        <f>attached_ipp!EM30</f>
        <v>0</v>
      </c>
      <c r="AK37" s="151">
        <f>attached_ipp!FK30</f>
        <v>0.1</v>
      </c>
    </row>
    <row r="38" ht="14.5" spans="1:37">
      <c r="A38" s="121" t="s">
        <v>68</v>
      </c>
      <c r="B38" s="137" t="s">
        <v>109</v>
      </c>
      <c r="C38" t="s">
        <v>16</v>
      </c>
      <c r="E38" s="139">
        <f>1-SUM(E37,E39:E46)</f>
        <v>0.114</v>
      </c>
      <c r="F38" s="8">
        <f>20.6/100</f>
        <v>0.206</v>
      </c>
      <c r="G38" s="8">
        <f t="shared" ref="F38:K38" si="19">AG23/SUM(AG22:AG31)</f>
        <v>0.260808926080893</v>
      </c>
      <c r="H38" s="140">
        <v>0.029</v>
      </c>
      <c r="I38" s="139">
        <f>1-I37-I45</f>
        <v>0.260104362260479</v>
      </c>
      <c r="J38" s="8">
        <f t="shared" si="19"/>
        <v>0.17032967032967</v>
      </c>
      <c r="K38" s="8">
        <f t="shared" si="19"/>
        <v>0.147919010123735</v>
      </c>
      <c r="N38" t="s">
        <v>36</v>
      </c>
      <c r="U38" s="144" t="s">
        <v>70</v>
      </c>
      <c r="V38" s="144" t="s">
        <v>96</v>
      </c>
      <c r="W38" s="144" t="s">
        <v>11</v>
      </c>
      <c r="X38" s="144" t="str">
        <f>IF(V38=$O$5,W38,"")</f>
        <v>INDLPG</v>
      </c>
      <c r="Y38" s="144" t="str">
        <f t="shared" si="16"/>
        <v/>
      </c>
      <c r="AA38" s="150" t="s">
        <v>68</v>
      </c>
      <c r="AB38" s="151" t="s">
        <v>100</v>
      </c>
      <c r="AC38" s="151" t="s">
        <v>16</v>
      </c>
      <c r="AD38" s="151"/>
      <c r="AE38" s="151">
        <f>attached_ipp!W31</f>
        <v>0</v>
      </c>
      <c r="AF38" s="151">
        <f>attached_ipp!AU31</f>
        <v>0</v>
      </c>
      <c r="AG38" s="151">
        <f>attached_ipp!BS31</f>
        <v>0</v>
      </c>
      <c r="AH38" s="151">
        <f>attached_ipp!CQ31</f>
        <v>0</v>
      </c>
      <c r="AI38" s="151">
        <f>attached_ipp!DO31</f>
        <v>0</v>
      </c>
      <c r="AJ38" s="151">
        <f>attached_ipp!EM31</f>
        <v>0</v>
      </c>
      <c r="AK38" s="151">
        <f>attached_ipp!FK31</f>
        <v>0</v>
      </c>
    </row>
    <row r="39" ht="14.5" spans="1:37">
      <c r="A39" s="121" t="s">
        <v>68</v>
      </c>
      <c r="B39" s="137" t="s">
        <v>109</v>
      </c>
      <c r="C39" t="s">
        <v>18</v>
      </c>
      <c r="E39" s="139">
        <v>0</v>
      </c>
      <c r="F39" s="8">
        <f>0.2/100</f>
        <v>0.002</v>
      </c>
      <c r="G39" s="8">
        <f t="shared" ref="F39:K39" si="20">AG24/SUM(AG22:AG31)</f>
        <v>0.00278940027894003</v>
      </c>
      <c r="H39" s="140">
        <v>0.032</v>
      </c>
      <c r="I39" s="138">
        <f>1-I37-I38-I45</f>
        <v>0</v>
      </c>
      <c r="J39" s="8">
        <f t="shared" si="20"/>
        <v>0.00137362637362637</v>
      </c>
      <c r="K39" s="8">
        <f t="shared" si="20"/>
        <v>0.00112485939257593</v>
      </c>
      <c r="N39" t="s">
        <v>36</v>
      </c>
      <c r="U39" s="144" t="s">
        <v>70</v>
      </c>
      <c r="V39" s="144" t="s">
        <v>96</v>
      </c>
      <c r="W39" s="144" t="s">
        <v>21</v>
      </c>
      <c r="X39" s="144" t="str">
        <f>IF(V39=$O$5,W39,"")</f>
        <v>INDCOA</v>
      </c>
      <c r="Y39" s="144" t="str">
        <f t="shared" si="16"/>
        <v/>
      </c>
      <c r="AA39" s="150" t="s">
        <v>68</v>
      </c>
      <c r="AB39" s="151" t="s">
        <v>100</v>
      </c>
      <c r="AC39" s="151" t="s">
        <v>18</v>
      </c>
      <c r="AD39" s="151"/>
      <c r="AE39" s="151" t="str">
        <f>attached_ipp!W32</f>
        <v>X</v>
      </c>
      <c r="AF39" s="151">
        <f>attached_ipp!AU32</f>
        <v>0.1</v>
      </c>
      <c r="AG39" s="151">
        <f>attached_ipp!BS32</f>
        <v>0.2</v>
      </c>
      <c r="AH39" s="151" t="str">
        <f>attached_ipp!CQ32</f>
        <v>X</v>
      </c>
      <c r="AI39" s="151">
        <f>attached_ipp!DO32</f>
        <v>0</v>
      </c>
      <c r="AJ39" s="151">
        <f>attached_ipp!EM32</f>
        <v>0</v>
      </c>
      <c r="AK39" s="151">
        <f>attached_ipp!FK32</f>
        <v>0</v>
      </c>
    </row>
    <row r="40" ht="14.5" spans="1:37">
      <c r="A40" s="121" t="s">
        <v>68</v>
      </c>
      <c r="B40" s="137" t="s">
        <v>109</v>
      </c>
      <c r="C40" t="s">
        <v>19</v>
      </c>
      <c r="E40" s="139">
        <v>0</v>
      </c>
      <c r="F40" s="8">
        <f>0.7/100</f>
        <v>0.007</v>
      </c>
      <c r="G40" s="8">
        <f t="shared" ref="F40:K40" si="21">AG25/SUM(AG22:AG31)</f>
        <v>0.0195258019525802</v>
      </c>
      <c r="H40" s="139">
        <f>E40</f>
        <v>0</v>
      </c>
      <c r="I40" s="8">
        <f t="shared" si="21"/>
        <v>0</v>
      </c>
      <c r="J40" s="8">
        <f t="shared" si="21"/>
        <v>0</v>
      </c>
      <c r="K40" s="8">
        <f t="shared" si="21"/>
        <v>0.000562429696287964</v>
      </c>
      <c r="N40" t="s">
        <v>36</v>
      </c>
      <c r="U40" s="144" t="s">
        <v>70</v>
      </c>
      <c r="V40" s="144" t="s">
        <v>96</v>
      </c>
      <c r="W40" s="144" t="s">
        <v>23</v>
      </c>
      <c r="X40" s="144" t="str">
        <f>IF(V40=$O$5,W40,"")</f>
        <v>INDCOKE</v>
      </c>
      <c r="Y40" s="144" t="str">
        <f t="shared" si="16"/>
        <v/>
      </c>
      <c r="AA40" s="150" t="s">
        <v>68</v>
      </c>
      <c r="AB40" s="151" t="s">
        <v>100</v>
      </c>
      <c r="AC40" s="151" t="s">
        <v>19</v>
      </c>
      <c r="AD40" s="151"/>
      <c r="AE40" s="151">
        <f>attached_ipp!W33</f>
        <v>0</v>
      </c>
      <c r="AF40" s="151">
        <f>attached_ipp!AU33</f>
        <v>0</v>
      </c>
      <c r="AG40" s="151">
        <f>attached_ipp!BS33</f>
        <v>0</v>
      </c>
      <c r="AH40" s="151">
        <f>attached_ipp!CQ33</f>
        <v>0</v>
      </c>
      <c r="AI40" s="151">
        <f>attached_ipp!DO33</f>
        <v>0</v>
      </c>
      <c r="AJ40" s="151">
        <f>attached_ipp!EM33</f>
        <v>0</v>
      </c>
      <c r="AK40" s="151">
        <f>attached_ipp!FK33</f>
        <v>0</v>
      </c>
    </row>
    <row r="41" ht="14.5" spans="1:37">
      <c r="A41" s="121" t="s">
        <v>68</v>
      </c>
      <c r="B41" s="137" t="s">
        <v>109</v>
      </c>
      <c r="C41" t="s">
        <v>20</v>
      </c>
      <c r="E41" s="8">
        <f>AE26/SUM(AE22:AE31)</f>
        <v>0</v>
      </c>
      <c r="F41" s="8">
        <f t="shared" ref="F41:K41" si="22">AF26/SUM(AF22:AF31)</f>
        <v>0</v>
      </c>
      <c r="G41" s="8">
        <f t="shared" si="22"/>
        <v>0</v>
      </c>
      <c r="H41" s="8">
        <f t="shared" si="22"/>
        <v>0</v>
      </c>
      <c r="I41" s="8">
        <f t="shared" si="22"/>
        <v>0</v>
      </c>
      <c r="J41" s="8">
        <f t="shared" si="22"/>
        <v>0</v>
      </c>
      <c r="K41" s="8">
        <f t="shared" si="22"/>
        <v>0</v>
      </c>
      <c r="N41" t="s">
        <v>36</v>
      </c>
      <c r="U41" s="144" t="s">
        <v>70</v>
      </c>
      <c r="V41" s="144" t="s">
        <v>96</v>
      </c>
      <c r="W41" s="144" t="s">
        <v>25</v>
      </c>
      <c r="X41" s="144" t="str">
        <f>IF(V41=$O$5,W41,"")</f>
        <v>INDWOOD</v>
      </c>
      <c r="Y41" s="144" t="str">
        <f t="shared" si="16"/>
        <v/>
      </c>
      <c r="AA41" s="150" t="s">
        <v>68</v>
      </c>
      <c r="AB41" s="151" t="s">
        <v>100</v>
      </c>
      <c r="AC41" s="151" t="s">
        <v>20</v>
      </c>
      <c r="AD41" s="151"/>
      <c r="AE41" s="151">
        <f>attached_ipp!W34</f>
        <v>0</v>
      </c>
      <c r="AF41" s="151">
        <f>attached_ipp!AU34</f>
        <v>0</v>
      </c>
      <c r="AG41" s="151">
        <f>attached_ipp!BS34</f>
        <v>0</v>
      </c>
      <c r="AH41" s="151">
        <f>attached_ipp!CQ34</f>
        <v>0</v>
      </c>
      <c r="AI41" s="151">
        <f>attached_ipp!DO34</f>
        <v>0</v>
      </c>
      <c r="AJ41" s="151">
        <f>attached_ipp!EM34</f>
        <v>0</v>
      </c>
      <c r="AK41" s="151">
        <f>attached_ipp!FK34</f>
        <v>0</v>
      </c>
    </row>
    <row r="42" ht="14.5" spans="1:37">
      <c r="A42" s="121" t="s">
        <v>68</v>
      </c>
      <c r="B42" s="137" t="s">
        <v>109</v>
      </c>
      <c r="C42" t="s">
        <v>11</v>
      </c>
      <c r="E42" s="139">
        <v>0</v>
      </c>
      <c r="F42" s="8">
        <f>0.1/100</f>
        <v>0.001</v>
      </c>
      <c r="G42" s="8">
        <f t="shared" ref="F42:K42" si="23">AG27/SUM(AG22:AG31)</f>
        <v>0.00139470013947001</v>
      </c>
      <c r="H42" s="8">
        <f>E42</f>
        <v>0</v>
      </c>
      <c r="I42" s="8">
        <f t="shared" si="23"/>
        <v>0</v>
      </c>
      <c r="J42" s="8">
        <f t="shared" si="23"/>
        <v>0</v>
      </c>
      <c r="K42" s="8">
        <f t="shared" si="23"/>
        <v>0.000562429696287964</v>
      </c>
      <c r="N42" t="s">
        <v>36</v>
      </c>
      <c r="U42" s="144" t="s">
        <v>70</v>
      </c>
      <c r="V42" s="144" t="s">
        <v>96</v>
      </c>
      <c r="W42" s="144" t="s">
        <v>26</v>
      </c>
      <c r="X42" s="144" t="str">
        <f>IF(V42=$O$5,W42,"")</f>
        <v>INDSTM</v>
      </c>
      <c r="Y42" s="144" t="str">
        <f t="shared" si="16"/>
        <v/>
      </c>
      <c r="AA42" s="150" t="s">
        <v>68</v>
      </c>
      <c r="AB42" s="151" t="s">
        <v>100</v>
      </c>
      <c r="AC42" s="151" t="s">
        <v>11</v>
      </c>
      <c r="AD42" s="151"/>
      <c r="AE42" s="151">
        <f>attached_ipp!W35</f>
        <v>54.9</v>
      </c>
      <c r="AF42" s="151">
        <f>attached_ipp!AU35</f>
        <v>39.9</v>
      </c>
      <c r="AG42" s="151">
        <f>attached_ipp!BS35</f>
        <v>50.7</v>
      </c>
      <c r="AH42" s="151" t="str">
        <f>attached_ipp!CQ35</f>
        <v>X</v>
      </c>
      <c r="AI42" s="151">
        <f>attached_ipp!DO35</f>
        <v>48.3</v>
      </c>
      <c r="AJ42" s="151">
        <f>attached_ipp!EM35</f>
        <v>68.6</v>
      </c>
      <c r="AK42" s="151">
        <f>attached_ipp!FK35</f>
        <v>66.7</v>
      </c>
    </row>
    <row r="43" ht="14.5" spans="1:37">
      <c r="A43" s="121" t="s">
        <v>68</v>
      </c>
      <c r="B43" s="137" t="s">
        <v>109</v>
      </c>
      <c r="C43" t="s">
        <v>21</v>
      </c>
      <c r="E43" s="8">
        <f>AE28/SUM(AE22:AE31)</f>
        <v>0</v>
      </c>
      <c r="F43" s="8">
        <f t="shared" ref="F43:K43" si="24">AF28/SUM(AF22:AF31)</f>
        <v>0</v>
      </c>
      <c r="G43" s="8">
        <f t="shared" si="24"/>
        <v>0</v>
      </c>
      <c r="H43" s="8">
        <f t="shared" si="24"/>
        <v>0</v>
      </c>
      <c r="I43" s="8">
        <f t="shared" si="24"/>
        <v>0</v>
      </c>
      <c r="J43" s="8">
        <f t="shared" si="24"/>
        <v>0</v>
      </c>
      <c r="K43" s="8">
        <f t="shared" si="24"/>
        <v>0</v>
      </c>
      <c r="N43" t="s">
        <v>36</v>
      </c>
      <c r="U43" s="144" t="s">
        <v>70</v>
      </c>
      <c r="V43" s="144" t="s">
        <v>97</v>
      </c>
      <c r="W43" s="144" t="s">
        <v>37</v>
      </c>
      <c r="X43" s="144" t="str">
        <f>IF(V43=$O$5,W43,"")</f>
        <v/>
      </c>
      <c r="Y43" s="144" t="str">
        <f t="shared" si="16"/>
        <v>INDPET</v>
      </c>
      <c r="AA43" s="150" t="s">
        <v>68</v>
      </c>
      <c r="AB43" s="151" t="s">
        <v>100</v>
      </c>
      <c r="AC43" s="151" t="s">
        <v>21</v>
      </c>
      <c r="AD43" s="151"/>
      <c r="AE43" s="151">
        <f>attached_ipp!W36</f>
        <v>0</v>
      </c>
      <c r="AF43" s="151">
        <f>attached_ipp!AU36</f>
        <v>0</v>
      </c>
      <c r="AG43" s="151">
        <f>attached_ipp!BS36</f>
        <v>0</v>
      </c>
      <c r="AH43" s="151">
        <f>attached_ipp!CQ36</f>
        <v>0</v>
      </c>
      <c r="AI43" s="151">
        <f>attached_ipp!DO36</f>
        <v>0</v>
      </c>
      <c r="AJ43" s="151">
        <f>attached_ipp!EM36</f>
        <v>0</v>
      </c>
      <c r="AK43" s="151">
        <f>attached_ipp!FK36</f>
        <v>0</v>
      </c>
    </row>
    <row r="44" ht="14.5" spans="1:37">
      <c r="A44" s="121" t="s">
        <v>68</v>
      </c>
      <c r="B44" s="137" t="s">
        <v>109</v>
      </c>
      <c r="C44" t="s">
        <v>23</v>
      </c>
      <c r="E44" s="8">
        <f>AE29/SUM(AE22:AE31)</f>
        <v>0</v>
      </c>
      <c r="F44" s="8">
        <f t="shared" ref="F44:K44" si="25">AF29/SUM(AF22:AF31)</f>
        <v>0</v>
      </c>
      <c r="G44" s="8">
        <f t="shared" si="25"/>
        <v>0</v>
      </c>
      <c r="H44" s="8">
        <f t="shared" si="25"/>
        <v>0</v>
      </c>
      <c r="I44" s="8">
        <f t="shared" si="25"/>
        <v>0</v>
      </c>
      <c r="J44" s="8">
        <f t="shared" si="25"/>
        <v>0</v>
      </c>
      <c r="K44" s="8">
        <f t="shared" si="25"/>
        <v>0</v>
      </c>
      <c r="N44" t="s">
        <v>71</v>
      </c>
      <c r="O44" t="s">
        <v>96</v>
      </c>
      <c r="P44" t="s">
        <v>13</v>
      </c>
      <c r="Q44" t="str">
        <f t="shared" si="3"/>
        <v>INDELC</v>
      </c>
      <c r="R44" t="str">
        <f t="shared" si="4"/>
        <v/>
      </c>
      <c r="AA44" s="150" t="s">
        <v>68</v>
      </c>
      <c r="AB44" s="151" t="s">
        <v>100</v>
      </c>
      <c r="AC44" s="151" t="s">
        <v>23</v>
      </c>
      <c r="AD44" s="151"/>
      <c r="AE44" s="151">
        <f>attached_ipp!W37</f>
        <v>0</v>
      </c>
      <c r="AF44" s="151">
        <f>attached_ipp!AU37</f>
        <v>0</v>
      </c>
      <c r="AG44" s="151">
        <f>attached_ipp!BS37</f>
        <v>0</v>
      </c>
      <c r="AH44" s="151">
        <f>attached_ipp!CQ37</f>
        <v>0</v>
      </c>
      <c r="AI44" s="151">
        <f>attached_ipp!DO37</f>
        <v>0</v>
      </c>
      <c r="AJ44" s="151">
        <f>attached_ipp!EM37</f>
        <v>0</v>
      </c>
      <c r="AK44" s="151">
        <f>attached_ipp!FK37</f>
        <v>0</v>
      </c>
    </row>
    <row r="45" ht="14.5" spans="1:37">
      <c r="A45" s="121" t="s">
        <v>68</v>
      </c>
      <c r="B45" s="137" t="s">
        <v>109</v>
      </c>
      <c r="C45" t="s">
        <v>25</v>
      </c>
      <c r="E45" s="8">
        <v>0.531</v>
      </c>
      <c r="F45" s="8">
        <f>38.2/100</f>
        <v>0.382</v>
      </c>
      <c r="G45" s="8">
        <f>AG30/SUM(AG22:AG31)</f>
        <v>0.506276150627615</v>
      </c>
      <c r="H45" s="8">
        <f>1-SUM(H37:H44,H46)</f>
        <v>0.689104362260479</v>
      </c>
      <c r="I45" s="8">
        <f>49%</f>
        <v>0.49</v>
      </c>
      <c r="J45" s="8">
        <f>AJ30/SUM(AJ22:AJ31)</f>
        <v>0.686813186813187</v>
      </c>
      <c r="K45" s="8">
        <f>AK30/SUM(AK22:AK31)</f>
        <v>0.667041619797525</v>
      </c>
      <c r="N45" t="s">
        <v>71</v>
      </c>
      <c r="O45" t="s">
        <v>96</v>
      </c>
      <c r="P45" t="s">
        <v>16</v>
      </c>
      <c r="Q45" t="str">
        <f t="shared" si="3"/>
        <v>INDGAS</v>
      </c>
      <c r="R45" t="str">
        <f t="shared" si="4"/>
        <v/>
      </c>
      <c r="AA45" s="150" t="s">
        <v>68</v>
      </c>
      <c r="AB45" s="151" t="s">
        <v>100</v>
      </c>
      <c r="AC45" s="151" t="s">
        <v>25</v>
      </c>
      <c r="AD45" s="151"/>
      <c r="AE45" s="151">
        <f>attached_ipp!W38</f>
        <v>0.3</v>
      </c>
      <c r="AF45" s="151">
        <f>attached_ipp!AU38</f>
        <v>1.4</v>
      </c>
      <c r="AG45" s="151">
        <f>attached_ipp!BS38</f>
        <v>1.1</v>
      </c>
      <c r="AH45" s="151">
        <f>attached_ipp!CQ38</f>
        <v>0</v>
      </c>
      <c r="AI45" s="151">
        <f>attached_ipp!DO38</f>
        <v>0.1</v>
      </c>
      <c r="AJ45" s="151">
        <f>attached_ipp!EM38</f>
        <v>0.6</v>
      </c>
      <c r="AK45" s="151">
        <f>attached_ipp!FK38</f>
        <v>1.4</v>
      </c>
    </row>
    <row r="46" ht="14.5" spans="1:37">
      <c r="A46" s="121" t="s">
        <v>68</v>
      </c>
      <c r="B46" s="137" t="s">
        <v>109</v>
      </c>
      <c r="C46" t="s">
        <v>26</v>
      </c>
      <c r="E46" s="8">
        <v>0.045</v>
      </c>
      <c r="F46" s="8">
        <f t="shared" ref="F46:K46" si="26">AF31/SUM(AF22:AF31)</f>
        <v>0</v>
      </c>
      <c r="G46" s="8">
        <f t="shared" si="26"/>
        <v>0</v>
      </c>
      <c r="H46" s="8">
        <f t="shared" si="26"/>
        <v>0</v>
      </c>
      <c r="I46" s="8">
        <f t="shared" si="26"/>
        <v>0</v>
      </c>
      <c r="J46" s="8">
        <f t="shared" si="26"/>
        <v>0</v>
      </c>
      <c r="K46" s="8">
        <f t="shared" si="26"/>
        <v>0</v>
      </c>
      <c r="N46" t="s">
        <v>71</v>
      </c>
      <c r="O46" t="s">
        <v>96</v>
      </c>
      <c r="P46" t="s">
        <v>18</v>
      </c>
      <c r="Q46" t="str">
        <f t="shared" si="3"/>
        <v>INDDSTLFO</v>
      </c>
      <c r="R46" t="str">
        <f t="shared" si="4"/>
        <v/>
      </c>
      <c r="AA46" s="150" t="s">
        <v>68</v>
      </c>
      <c r="AB46" s="151" t="s">
        <v>100</v>
      </c>
      <c r="AC46" s="151" t="s">
        <v>26</v>
      </c>
      <c r="AD46" s="151"/>
      <c r="AE46" s="151">
        <f>attached_ipp!W39</f>
        <v>0</v>
      </c>
      <c r="AF46" s="151">
        <f>attached_ipp!AU39</f>
        <v>0</v>
      </c>
      <c r="AG46" s="151">
        <f>attached_ipp!BS39</f>
        <v>0</v>
      </c>
      <c r="AH46" s="151">
        <f>attached_ipp!CQ39</f>
        <v>0</v>
      </c>
      <c r="AI46" s="151">
        <f>attached_ipp!DO39</f>
        <v>0</v>
      </c>
      <c r="AJ46" s="151">
        <f>attached_ipp!EM39</f>
        <v>0</v>
      </c>
      <c r="AK46" s="151">
        <f>attached_ipp!FK39</f>
        <v>0</v>
      </c>
    </row>
    <row r="47" spans="1:27">
      <c r="A47" t="s">
        <v>36</v>
      </c>
      <c r="N47" t="s">
        <v>71</v>
      </c>
      <c r="O47" t="s">
        <v>96</v>
      </c>
      <c r="P47" t="s">
        <v>19</v>
      </c>
      <c r="Q47" t="str">
        <f t="shared" si="3"/>
        <v>INDHFO</v>
      </c>
      <c r="R47" t="str">
        <f t="shared" si="4"/>
        <v/>
      </c>
      <c r="AA47" s="118" t="s">
        <v>36</v>
      </c>
    </row>
    <row r="48" spans="1:37">
      <c r="A48" s="135" t="s">
        <v>113</v>
      </c>
      <c r="B48" s="135"/>
      <c r="C48" s="135"/>
      <c r="D48" s="135"/>
      <c r="E48" s="135"/>
      <c r="F48" s="135"/>
      <c r="G48" s="135"/>
      <c r="H48" s="135"/>
      <c r="I48" s="135"/>
      <c r="J48" s="135"/>
      <c r="K48" s="135"/>
      <c r="N48" t="s">
        <v>71</v>
      </c>
      <c r="O48" t="s">
        <v>96</v>
      </c>
      <c r="P48" t="s">
        <v>20</v>
      </c>
      <c r="Q48" t="str">
        <f t="shared" si="3"/>
        <v>INDSGPC</v>
      </c>
      <c r="R48" t="str">
        <f t="shared" si="4"/>
        <v/>
      </c>
      <c r="AA48" s="149" t="s">
        <v>113</v>
      </c>
      <c r="AB48" s="149"/>
      <c r="AC48" s="149"/>
      <c r="AD48" s="149"/>
      <c r="AE48" s="149"/>
      <c r="AF48" s="149"/>
      <c r="AG48" s="149"/>
      <c r="AH48" s="149"/>
      <c r="AI48" s="149"/>
      <c r="AJ48" s="149"/>
      <c r="AK48" s="149"/>
    </row>
    <row r="49" ht="14.5" spans="1:37">
      <c r="A49" s="128" t="s">
        <v>69</v>
      </c>
      <c r="B49" s="16" t="s">
        <v>99</v>
      </c>
      <c r="C49" s="16" t="s">
        <v>13</v>
      </c>
      <c r="D49" s="16"/>
      <c r="E49" s="16" t="str">
        <f t="shared" ref="E49:E58" si="27">C49</f>
        <v>INDELC</v>
      </c>
      <c r="F49" s="16" t="str">
        <f t="shared" ref="F49:K59" si="28">E49</f>
        <v>INDELC</v>
      </c>
      <c r="G49" s="16" t="str">
        <f t="shared" si="28"/>
        <v>INDELC</v>
      </c>
      <c r="H49" s="16" t="str">
        <f t="shared" si="28"/>
        <v>INDELC</v>
      </c>
      <c r="I49" s="16" t="str">
        <f t="shared" si="28"/>
        <v>INDELC</v>
      </c>
      <c r="J49" s="16" t="str">
        <f t="shared" si="28"/>
        <v>INDELC</v>
      </c>
      <c r="K49" s="16" t="str">
        <f t="shared" si="28"/>
        <v>INDELC</v>
      </c>
      <c r="N49" t="s">
        <v>71</v>
      </c>
      <c r="O49" t="s">
        <v>96</v>
      </c>
      <c r="P49" t="s">
        <v>11</v>
      </c>
      <c r="Q49" t="str">
        <f t="shared" si="3"/>
        <v>INDLPG</v>
      </c>
      <c r="R49" t="str">
        <f t="shared" si="4"/>
        <v/>
      </c>
      <c r="AA49" s="150" t="s">
        <v>69</v>
      </c>
      <c r="AB49" s="151" t="s">
        <v>100</v>
      </c>
      <c r="AC49" s="151" t="s">
        <v>13</v>
      </c>
      <c r="AD49" s="151"/>
      <c r="AE49" s="151" t="str">
        <f>attached_smelting!W15</f>
        <v>X</v>
      </c>
      <c r="AF49" s="151">
        <f>attached_smelting!AU15</f>
        <v>175</v>
      </c>
      <c r="AG49" s="151">
        <f>attached_smelting!BS15</f>
        <v>8.9</v>
      </c>
      <c r="AH49" s="151" t="str">
        <f>attached_smelting!CQ15</f>
        <v>X</v>
      </c>
      <c r="AI49" s="151">
        <f>attached_smelting!DO15</f>
        <v>0</v>
      </c>
      <c r="AJ49" s="151" t="str">
        <f>attached_smelting!EM15</f>
        <v>X</v>
      </c>
      <c r="AK49" s="151" t="str">
        <f>attached_smelting!FK15</f>
        <v>X</v>
      </c>
    </row>
    <row r="50" ht="14.5" spans="1:37">
      <c r="A50" s="128" t="s">
        <v>69</v>
      </c>
      <c r="B50" s="16" t="s">
        <v>99</v>
      </c>
      <c r="C50" s="16" t="s">
        <v>16</v>
      </c>
      <c r="D50" s="16"/>
      <c r="E50" s="16" t="str">
        <f t="shared" si="27"/>
        <v>INDGAS</v>
      </c>
      <c r="F50" s="16" t="str">
        <f t="shared" si="28"/>
        <v>INDGAS</v>
      </c>
      <c r="G50" s="16" t="str">
        <f t="shared" si="28"/>
        <v>INDGAS</v>
      </c>
      <c r="H50" s="16" t="str">
        <f t="shared" si="28"/>
        <v>INDGAS</v>
      </c>
      <c r="I50" s="16" t="str">
        <f t="shared" si="28"/>
        <v>INDGAS</v>
      </c>
      <c r="J50" s="16" t="str">
        <f t="shared" si="28"/>
        <v>INDGAS</v>
      </c>
      <c r="K50" s="16" t="str">
        <f t="shared" si="28"/>
        <v>INDGAS</v>
      </c>
      <c r="N50" t="s">
        <v>71</v>
      </c>
      <c r="O50" t="s">
        <v>96</v>
      </c>
      <c r="P50" t="s">
        <v>21</v>
      </c>
      <c r="Q50" t="str">
        <f t="shared" si="3"/>
        <v>INDCOA</v>
      </c>
      <c r="R50" t="str">
        <f t="shared" si="4"/>
        <v/>
      </c>
      <c r="AA50" s="150" t="s">
        <v>69</v>
      </c>
      <c r="AB50" s="151" t="s">
        <v>100</v>
      </c>
      <c r="AC50" s="151" t="s">
        <v>16</v>
      </c>
      <c r="AD50" s="151"/>
      <c r="AE50" s="151">
        <f>attached_smelting!W16</f>
        <v>0</v>
      </c>
      <c r="AF50" s="151">
        <f>attached_smelting!AU16</f>
        <v>29.1</v>
      </c>
      <c r="AG50" s="151">
        <f>attached_smelting!BS16</f>
        <v>10.2</v>
      </c>
      <c r="AH50" s="151" t="str">
        <f>attached_smelting!CQ16</f>
        <v>X</v>
      </c>
      <c r="AI50" s="151">
        <f>attached_smelting!DO16</f>
        <v>0</v>
      </c>
      <c r="AJ50" s="151" t="str">
        <f>attached_smelting!EM16</f>
        <v>X</v>
      </c>
      <c r="AK50" s="151" t="str">
        <f>attached_smelting!FK16</f>
        <v>X</v>
      </c>
    </row>
    <row r="51" ht="14.5" spans="1:37">
      <c r="A51" s="128" t="s">
        <v>69</v>
      </c>
      <c r="B51" s="16" t="s">
        <v>99</v>
      </c>
      <c r="C51" s="16" t="s">
        <v>18</v>
      </c>
      <c r="D51" s="16"/>
      <c r="E51" s="16" t="str">
        <f t="shared" si="27"/>
        <v>INDDSTLFO</v>
      </c>
      <c r="F51" s="16" t="str">
        <f t="shared" si="28"/>
        <v>INDDSTLFO</v>
      </c>
      <c r="G51" s="16" t="str">
        <f t="shared" si="28"/>
        <v>INDDSTLFO</v>
      </c>
      <c r="H51" s="16" t="str">
        <f t="shared" si="28"/>
        <v>INDDSTLFO</v>
      </c>
      <c r="I51" s="16" t="str">
        <f t="shared" si="28"/>
        <v>INDDSTLFO</v>
      </c>
      <c r="J51" s="16" t="str">
        <f t="shared" si="28"/>
        <v>INDDSTLFO</v>
      </c>
      <c r="K51" s="16" t="str">
        <f t="shared" si="28"/>
        <v>INDDSTLFO</v>
      </c>
      <c r="N51" t="s">
        <v>71</v>
      </c>
      <c r="O51" t="s">
        <v>96</v>
      </c>
      <c r="P51" t="s">
        <v>23</v>
      </c>
      <c r="Q51" t="str">
        <f t="shared" si="3"/>
        <v>INDCOKE</v>
      </c>
      <c r="R51" t="str">
        <f t="shared" si="4"/>
        <v/>
      </c>
      <c r="AA51" s="150" t="s">
        <v>69</v>
      </c>
      <c r="AB51" s="151" t="s">
        <v>100</v>
      </c>
      <c r="AC51" s="151" t="s">
        <v>18</v>
      </c>
      <c r="AD51" s="151"/>
      <c r="AE51" s="151" t="str">
        <f>attached_smelting!W17</f>
        <v>X</v>
      </c>
      <c r="AF51" s="151" t="str">
        <f>attached_smelting!AU17</f>
        <v>X</v>
      </c>
      <c r="AG51" s="151">
        <f>attached_smelting!BS17</f>
        <v>0.5</v>
      </c>
      <c r="AH51" s="151" t="str">
        <f>attached_smelting!CQ17</f>
        <v>X</v>
      </c>
      <c r="AI51" s="151">
        <f>attached_smelting!DO17</f>
        <v>0</v>
      </c>
      <c r="AJ51" s="151">
        <f>attached_smelting!EM17</f>
        <v>0</v>
      </c>
      <c r="AK51" s="151" t="str">
        <f>attached_smelting!FK17</f>
        <v>X</v>
      </c>
    </row>
    <row r="52" ht="14.5" spans="1:37">
      <c r="A52" s="128" t="s">
        <v>69</v>
      </c>
      <c r="B52" s="16" t="s">
        <v>99</v>
      </c>
      <c r="C52" s="16" t="s">
        <v>19</v>
      </c>
      <c r="D52" s="16"/>
      <c r="E52" s="16" t="str">
        <f t="shared" si="27"/>
        <v>INDHFO</v>
      </c>
      <c r="F52" s="16" t="str">
        <f t="shared" si="28"/>
        <v>INDHFO</v>
      </c>
      <c r="G52" s="16" t="str">
        <f t="shared" si="28"/>
        <v>INDHFO</v>
      </c>
      <c r="H52" s="16" t="str">
        <f t="shared" si="28"/>
        <v>INDHFO</v>
      </c>
      <c r="I52" s="16" t="str">
        <f t="shared" si="28"/>
        <v>INDHFO</v>
      </c>
      <c r="J52" s="16" t="str">
        <f t="shared" si="28"/>
        <v>INDHFO</v>
      </c>
      <c r="K52" s="16" t="str">
        <f t="shared" si="28"/>
        <v>INDHFO</v>
      </c>
      <c r="N52" t="s">
        <v>71</v>
      </c>
      <c r="O52" t="s">
        <v>96</v>
      </c>
      <c r="P52" t="s">
        <v>25</v>
      </c>
      <c r="Q52" t="str">
        <f t="shared" si="3"/>
        <v>INDWOOD</v>
      </c>
      <c r="R52" t="str">
        <f t="shared" si="4"/>
        <v/>
      </c>
      <c r="AA52" s="150" t="s">
        <v>69</v>
      </c>
      <c r="AB52" s="151" t="s">
        <v>100</v>
      </c>
      <c r="AC52" s="151" t="s">
        <v>19</v>
      </c>
      <c r="AD52" s="151"/>
      <c r="AE52" s="151">
        <f>attached_smelting!W18</f>
        <v>0</v>
      </c>
      <c r="AF52" s="151">
        <f>attached_smelting!AU18</f>
        <v>0.8</v>
      </c>
      <c r="AG52" s="151">
        <f>attached_smelting!BS18</f>
        <v>0</v>
      </c>
      <c r="AH52" s="151">
        <f>attached_smelting!CQ18</f>
        <v>0</v>
      </c>
      <c r="AI52" s="151">
        <f>attached_smelting!DO18</f>
        <v>0</v>
      </c>
      <c r="AJ52" s="151">
        <f>attached_smelting!EM18</f>
        <v>0</v>
      </c>
      <c r="AK52" s="151">
        <f>attached_smelting!FK18</f>
        <v>0</v>
      </c>
    </row>
    <row r="53" ht="14.5" spans="1:37">
      <c r="A53" s="128" t="s">
        <v>69</v>
      </c>
      <c r="B53" s="16" t="s">
        <v>99</v>
      </c>
      <c r="C53" s="16" t="s">
        <v>20</v>
      </c>
      <c r="D53" s="16"/>
      <c r="E53" s="16" t="str">
        <f t="shared" si="27"/>
        <v>INDSGPC</v>
      </c>
      <c r="F53" s="16" t="str">
        <f t="shared" si="28"/>
        <v>INDSGPC</v>
      </c>
      <c r="G53" s="16" t="str">
        <f t="shared" si="28"/>
        <v>INDSGPC</v>
      </c>
      <c r="H53" s="16" t="str">
        <f t="shared" si="28"/>
        <v>INDSGPC</v>
      </c>
      <c r="I53" s="16" t="str">
        <f t="shared" si="28"/>
        <v>INDSGPC</v>
      </c>
      <c r="J53" s="16" t="str">
        <f t="shared" si="28"/>
        <v>INDSGPC</v>
      </c>
      <c r="K53" s="16" t="str">
        <f t="shared" si="28"/>
        <v>INDSGPC</v>
      </c>
      <c r="N53" t="s">
        <v>71</v>
      </c>
      <c r="O53" t="s">
        <v>96</v>
      </c>
      <c r="P53" t="s">
        <v>26</v>
      </c>
      <c r="Q53" t="str">
        <f t="shared" si="3"/>
        <v>INDSTM</v>
      </c>
      <c r="R53" t="str">
        <f t="shared" si="4"/>
        <v/>
      </c>
      <c r="AA53" s="150" t="s">
        <v>69</v>
      </c>
      <c r="AB53" s="151" t="s">
        <v>100</v>
      </c>
      <c r="AC53" s="151" t="s">
        <v>20</v>
      </c>
      <c r="AD53" s="151"/>
      <c r="AE53" s="151">
        <f>attached_smelting!W19</f>
        <v>0</v>
      </c>
      <c r="AF53" s="151">
        <f>attached_smelting!AU19</f>
        <v>0.1</v>
      </c>
      <c r="AG53" s="151">
        <f>attached_smelting!BS19</f>
        <v>0</v>
      </c>
      <c r="AH53" s="151">
        <f>attached_smelting!CQ19</f>
        <v>0</v>
      </c>
      <c r="AI53" s="151">
        <f>attached_smelting!DO19</f>
        <v>0</v>
      </c>
      <c r="AJ53" s="151">
        <f>attached_smelting!EM19</f>
        <v>0</v>
      </c>
      <c r="AK53" s="151">
        <f>attached_smelting!FK19</f>
        <v>0</v>
      </c>
    </row>
    <row r="54" ht="14.5" spans="1:37">
      <c r="A54" s="128" t="s">
        <v>69</v>
      </c>
      <c r="B54" s="16" t="s">
        <v>99</v>
      </c>
      <c r="C54" s="16" t="s">
        <v>11</v>
      </c>
      <c r="D54" s="16"/>
      <c r="E54" s="16" t="str">
        <f t="shared" si="27"/>
        <v>INDLPG</v>
      </c>
      <c r="F54" s="16" t="str">
        <f t="shared" si="28"/>
        <v>INDLPG</v>
      </c>
      <c r="G54" s="16" t="str">
        <f t="shared" si="28"/>
        <v>INDLPG</v>
      </c>
      <c r="H54" s="16" t="str">
        <f t="shared" si="28"/>
        <v>INDLPG</v>
      </c>
      <c r="I54" s="16" t="str">
        <f t="shared" si="28"/>
        <v>INDLPG</v>
      </c>
      <c r="J54" s="16" t="str">
        <f t="shared" si="28"/>
        <v>INDLPG</v>
      </c>
      <c r="K54" s="16" t="str">
        <f t="shared" si="28"/>
        <v>INDLPG</v>
      </c>
      <c r="N54" t="s">
        <v>71</v>
      </c>
      <c r="O54" t="s">
        <v>97</v>
      </c>
      <c r="P54" t="s">
        <v>38</v>
      </c>
      <c r="Q54" t="str">
        <f t="shared" si="3"/>
        <v/>
      </c>
      <c r="R54" t="str">
        <f t="shared" si="4"/>
        <v>INDCEM</v>
      </c>
      <c r="AA54" s="150" t="s">
        <v>69</v>
      </c>
      <c r="AB54" s="151" t="s">
        <v>100</v>
      </c>
      <c r="AC54" s="151" t="s">
        <v>11</v>
      </c>
      <c r="AD54" s="151"/>
      <c r="AE54" s="151">
        <f>attached_smelting!W20</f>
        <v>0</v>
      </c>
      <c r="AF54" s="151">
        <f>attached_smelting!AU20</f>
        <v>0.1</v>
      </c>
      <c r="AG54" s="151">
        <f>attached_smelting!BS20</f>
        <v>0</v>
      </c>
      <c r="AH54" s="151" t="str">
        <f>attached_smelting!CQ20</f>
        <v>X</v>
      </c>
      <c r="AI54" s="151">
        <f>attached_smelting!DO20</f>
        <v>0</v>
      </c>
      <c r="AJ54" s="151" t="str">
        <f>attached_smelting!EM20</f>
        <v>X</v>
      </c>
      <c r="AK54" s="151" t="str">
        <f>attached_smelting!FK20</f>
        <v>X</v>
      </c>
    </row>
    <row r="55" ht="14.5" spans="1:37">
      <c r="A55" s="128" t="s">
        <v>69</v>
      </c>
      <c r="B55" s="16" t="s">
        <v>99</v>
      </c>
      <c r="C55" s="16" t="s">
        <v>21</v>
      </c>
      <c r="D55" s="16"/>
      <c r="E55" s="16" t="str">
        <f t="shared" si="27"/>
        <v>INDCOA</v>
      </c>
      <c r="F55" s="16" t="str">
        <f t="shared" si="28"/>
        <v>INDCOA</v>
      </c>
      <c r="G55" s="16" t="str">
        <f t="shared" si="28"/>
        <v>INDCOA</v>
      </c>
      <c r="H55" s="16" t="str">
        <f t="shared" si="28"/>
        <v>INDCOA</v>
      </c>
      <c r="I55" s="16" t="str">
        <f t="shared" si="28"/>
        <v>INDCOA</v>
      </c>
      <c r="J55" s="16" t="str">
        <f t="shared" si="28"/>
        <v>INDCOA</v>
      </c>
      <c r="K55" s="16" t="str">
        <f t="shared" si="28"/>
        <v>INDCOA</v>
      </c>
      <c r="N55" t="s">
        <v>73</v>
      </c>
      <c r="O55" t="s">
        <v>96</v>
      </c>
      <c r="P55" t="s">
        <v>13</v>
      </c>
      <c r="Q55" t="str">
        <f t="shared" si="3"/>
        <v>INDELC</v>
      </c>
      <c r="R55" t="str">
        <f t="shared" si="4"/>
        <v/>
      </c>
      <c r="AA55" s="150" t="s">
        <v>69</v>
      </c>
      <c r="AB55" s="151" t="s">
        <v>100</v>
      </c>
      <c r="AC55" s="151" t="s">
        <v>21</v>
      </c>
      <c r="AD55" s="151"/>
      <c r="AE55" s="151">
        <f>attached_smelting!W21</f>
        <v>0</v>
      </c>
      <c r="AF55" s="151" t="str">
        <f>attached_smelting!AU21</f>
        <v>X</v>
      </c>
      <c r="AG55" s="151">
        <f>attached_smelting!BS21</f>
        <v>0</v>
      </c>
      <c r="AH55" s="151">
        <f>attached_smelting!CQ21</f>
        <v>0</v>
      </c>
      <c r="AI55" s="151">
        <f>attached_smelting!DO21</f>
        <v>0</v>
      </c>
      <c r="AJ55" s="151">
        <f>attached_smelting!EM21</f>
        <v>0</v>
      </c>
      <c r="AK55" s="151" t="str">
        <f>attached_smelting!FK21</f>
        <v>X</v>
      </c>
    </row>
    <row r="56" ht="14.5" spans="1:37">
      <c r="A56" s="128" t="s">
        <v>69</v>
      </c>
      <c r="B56" s="16" t="s">
        <v>99</v>
      </c>
      <c r="C56" s="16" t="s">
        <v>23</v>
      </c>
      <c r="D56" s="16"/>
      <c r="E56" s="16" t="str">
        <f t="shared" si="27"/>
        <v>INDCOKE</v>
      </c>
      <c r="F56" s="16" t="str">
        <f t="shared" si="28"/>
        <v>INDCOKE</v>
      </c>
      <c r="G56" s="16" t="str">
        <f t="shared" si="28"/>
        <v>INDCOKE</v>
      </c>
      <c r="H56" s="16" t="str">
        <f t="shared" si="28"/>
        <v>INDCOKE</v>
      </c>
      <c r="I56" s="16" t="str">
        <f t="shared" si="28"/>
        <v>INDCOKE</v>
      </c>
      <c r="J56" s="16" t="str">
        <f t="shared" si="28"/>
        <v>INDCOKE</v>
      </c>
      <c r="K56" s="16" t="str">
        <f t="shared" si="28"/>
        <v>INDCOKE</v>
      </c>
      <c r="N56" t="s">
        <v>73</v>
      </c>
      <c r="O56" t="s">
        <v>96</v>
      </c>
      <c r="P56" t="s">
        <v>16</v>
      </c>
      <c r="Q56" t="str">
        <f t="shared" si="3"/>
        <v>INDGAS</v>
      </c>
      <c r="R56" t="str">
        <f t="shared" si="4"/>
        <v/>
      </c>
      <c r="AA56" s="150" t="s">
        <v>69</v>
      </c>
      <c r="AB56" s="151" t="s">
        <v>100</v>
      </c>
      <c r="AC56" s="151" t="s">
        <v>23</v>
      </c>
      <c r="AD56" s="151"/>
      <c r="AE56" s="151">
        <f>attached_smelting!W22</f>
        <v>0</v>
      </c>
      <c r="AF56" s="151">
        <f>attached_smelting!AU22</f>
        <v>0</v>
      </c>
      <c r="AG56" s="151">
        <f>attached_smelting!BS22</f>
        <v>0</v>
      </c>
      <c r="AH56" s="151">
        <f>attached_smelting!CQ22</f>
        <v>0</v>
      </c>
      <c r="AI56" s="151">
        <f>attached_smelting!DO22</f>
        <v>0</v>
      </c>
      <c r="AJ56" s="151">
        <f>attached_smelting!EM22</f>
        <v>0</v>
      </c>
      <c r="AK56" s="151" t="str">
        <f>attached_smelting!FK22</f>
        <v>X</v>
      </c>
    </row>
    <row r="57" ht="14.5" spans="1:37">
      <c r="A57" s="128" t="s">
        <v>69</v>
      </c>
      <c r="B57" s="16" t="s">
        <v>99</v>
      </c>
      <c r="C57" s="16" t="s">
        <v>25</v>
      </c>
      <c r="D57" s="16"/>
      <c r="E57" s="16" t="str">
        <f t="shared" si="27"/>
        <v>INDWOOD</v>
      </c>
      <c r="F57" s="16" t="str">
        <f t="shared" si="28"/>
        <v>INDWOOD</v>
      </c>
      <c r="G57" s="16" t="str">
        <f t="shared" si="28"/>
        <v>INDWOOD</v>
      </c>
      <c r="H57" s="16" t="str">
        <f t="shared" si="28"/>
        <v>INDWOOD</v>
      </c>
      <c r="I57" s="16" t="str">
        <f t="shared" si="28"/>
        <v>INDWOOD</v>
      </c>
      <c r="J57" s="16" t="str">
        <f t="shared" si="28"/>
        <v>INDWOOD</v>
      </c>
      <c r="K57" s="16" t="str">
        <f t="shared" si="28"/>
        <v>INDWOOD</v>
      </c>
      <c r="N57" t="s">
        <v>73</v>
      </c>
      <c r="O57" t="s">
        <v>96</v>
      </c>
      <c r="P57" t="s">
        <v>18</v>
      </c>
      <c r="Q57" t="str">
        <f t="shared" si="3"/>
        <v>INDDSTLFO</v>
      </c>
      <c r="R57" t="str">
        <f t="shared" si="4"/>
        <v/>
      </c>
      <c r="AA57" s="150" t="s">
        <v>69</v>
      </c>
      <c r="AB57" s="151" t="s">
        <v>100</v>
      </c>
      <c r="AC57" s="151" t="s">
        <v>25</v>
      </c>
      <c r="AD57" s="151"/>
      <c r="AE57" s="151">
        <f>attached_smelting!W23</f>
        <v>0.1</v>
      </c>
      <c r="AF57" s="151">
        <f>attached_smelting!AU23</f>
        <v>0.2</v>
      </c>
      <c r="AG57" s="151">
        <f>attached_smelting!BS23</f>
        <v>0.1</v>
      </c>
      <c r="AH57" s="151">
        <f>attached_smelting!CQ23</f>
        <v>0</v>
      </c>
      <c r="AI57" s="151">
        <f>attached_smelting!DO23</f>
        <v>0</v>
      </c>
      <c r="AJ57" s="151">
        <f>attached_smelting!EM23</f>
        <v>0.1</v>
      </c>
      <c r="AK57" s="151">
        <f>attached_smelting!FK23</f>
        <v>0.2</v>
      </c>
    </row>
    <row r="58" ht="14.5" spans="1:37">
      <c r="A58" s="128" t="s">
        <v>69</v>
      </c>
      <c r="B58" s="16" t="s">
        <v>99</v>
      </c>
      <c r="C58" s="16" t="s">
        <v>26</v>
      </c>
      <c r="D58" s="16"/>
      <c r="E58" s="16" t="str">
        <f t="shared" si="27"/>
        <v>INDSTM</v>
      </c>
      <c r="F58" s="16" t="str">
        <f t="shared" si="28"/>
        <v>INDSTM</v>
      </c>
      <c r="G58" s="16" t="str">
        <f t="shared" si="28"/>
        <v>INDSTM</v>
      </c>
      <c r="H58" s="16" t="str">
        <f t="shared" si="28"/>
        <v>INDSTM</v>
      </c>
      <c r="I58" s="16" t="str">
        <f t="shared" si="28"/>
        <v>INDSTM</v>
      </c>
      <c r="J58" s="16" t="str">
        <f t="shared" si="28"/>
        <v>INDSTM</v>
      </c>
      <c r="K58" s="16" t="str">
        <f t="shared" si="28"/>
        <v>INDSTM</v>
      </c>
      <c r="N58" t="s">
        <v>73</v>
      </c>
      <c r="O58" t="s">
        <v>96</v>
      </c>
      <c r="P58" t="s">
        <v>19</v>
      </c>
      <c r="Q58" t="str">
        <f t="shared" si="3"/>
        <v>INDHFO</v>
      </c>
      <c r="R58" t="str">
        <f t="shared" si="4"/>
        <v/>
      </c>
      <c r="AA58" s="150" t="s">
        <v>69</v>
      </c>
      <c r="AB58" s="151" t="s">
        <v>100</v>
      </c>
      <c r="AC58" s="151" t="s">
        <v>26</v>
      </c>
      <c r="AD58" s="151"/>
      <c r="AE58" s="151">
        <f>attached_smelting!W24</f>
        <v>0</v>
      </c>
      <c r="AF58" s="151">
        <f>attached_smelting!AU24</f>
        <v>0</v>
      </c>
      <c r="AG58" s="151">
        <f>attached_smelting!BS24</f>
        <v>0</v>
      </c>
      <c r="AH58" s="151">
        <f>attached_smelting!CQ24</f>
        <v>0</v>
      </c>
      <c r="AI58" s="151">
        <f>attached_smelting!DO24</f>
        <v>0</v>
      </c>
      <c r="AJ58" s="151">
        <f>attached_smelting!EM24</f>
        <v>0</v>
      </c>
      <c r="AK58" s="151">
        <f>attached_smelting!FK24</f>
        <v>0</v>
      </c>
    </row>
    <row r="59" ht="14.5" spans="1:37">
      <c r="A59" s="128" t="s">
        <v>69</v>
      </c>
      <c r="B59" s="128" t="s">
        <v>101</v>
      </c>
      <c r="C59" s="16"/>
      <c r="D59" s="16"/>
      <c r="E59" s="130">
        <v>100</v>
      </c>
      <c r="F59" s="130">
        <v>100</v>
      </c>
      <c r="G59" s="130">
        <v>100</v>
      </c>
      <c r="H59" s="130">
        <v>100</v>
      </c>
      <c r="I59" s="130">
        <v>100</v>
      </c>
      <c r="J59" s="130">
        <v>100</v>
      </c>
      <c r="K59" s="130">
        <v>100</v>
      </c>
      <c r="N59" t="s">
        <v>73</v>
      </c>
      <c r="O59" t="s">
        <v>96</v>
      </c>
      <c r="P59" t="s">
        <v>20</v>
      </c>
      <c r="Q59" t="str">
        <f t="shared" si="3"/>
        <v>INDSGPC</v>
      </c>
      <c r="R59" t="str">
        <f t="shared" si="4"/>
        <v/>
      </c>
      <c r="AA59" s="150" t="s">
        <v>69</v>
      </c>
      <c r="AB59" s="150" t="s">
        <v>101</v>
      </c>
      <c r="AC59" s="151"/>
      <c r="AD59" s="151"/>
      <c r="AE59" s="151">
        <v>30</v>
      </c>
      <c r="AF59" s="151">
        <v>30</v>
      </c>
      <c r="AG59" s="151">
        <v>30</v>
      </c>
      <c r="AH59" s="151">
        <v>30</v>
      </c>
      <c r="AI59" s="151">
        <v>30</v>
      </c>
      <c r="AJ59" s="151">
        <v>30</v>
      </c>
      <c r="AK59" s="151">
        <v>30</v>
      </c>
    </row>
    <row r="60" ht="14.5" spans="1:37">
      <c r="A60" s="128" t="s">
        <v>69</v>
      </c>
      <c r="B60" s="128" t="s">
        <v>103</v>
      </c>
      <c r="C60" s="16" t="s">
        <v>35</v>
      </c>
      <c r="D60" s="16"/>
      <c r="E60" s="16" t="str">
        <f>C60</f>
        <v>INDSME</v>
      </c>
      <c r="F60" s="16" t="str">
        <f>E60</f>
        <v>INDSME</v>
      </c>
      <c r="G60" s="16" t="str">
        <f t="shared" ref="G60:K61" si="29">F60</f>
        <v>INDSME</v>
      </c>
      <c r="H60" s="16" t="str">
        <f t="shared" si="29"/>
        <v>INDSME</v>
      </c>
      <c r="I60" s="16" t="str">
        <f t="shared" si="29"/>
        <v>INDSME</v>
      </c>
      <c r="J60" s="16" t="str">
        <f t="shared" si="29"/>
        <v>INDSME</v>
      </c>
      <c r="K60" s="16" t="str">
        <f t="shared" si="29"/>
        <v>INDSME</v>
      </c>
      <c r="N60" t="s">
        <v>73</v>
      </c>
      <c r="O60" t="s">
        <v>96</v>
      </c>
      <c r="P60" t="s">
        <v>11</v>
      </c>
      <c r="Q60" t="str">
        <f t="shared" si="3"/>
        <v>INDLPG</v>
      </c>
      <c r="R60" t="str">
        <f t="shared" si="4"/>
        <v/>
      </c>
      <c r="AA60" s="150" t="s">
        <v>69</v>
      </c>
      <c r="AB60" s="150" t="s">
        <v>104</v>
      </c>
      <c r="AC60" s="151" t="s">
        <v>114</v>
      </c>
      <c r="AD60" s="151"/>
      <c r="AE60" s="151"/>
      <c r="AF60" s="151"/>
      <c r="AG60" s="151"/>
      <c r="AH60" s="151"/>
      <c r="AI60" s="151"/>
      <c r="AJ60" s="151"/>
      <c r="AK60" s="151"/>
    </row>
    <row r="61" ht="14.5" spans="1:37">
      <c r="A61" s="128" t="s">
        <v>69</v>
      </c>
      <c r="B61" s="128" t="s">
        <v>106</v>
      </c>
      <c r="C61" s="16"/>
      <c r="D61" s="16"/>
      <c r="E61" s="141">
        <f>Demands!F11/Tech_Dem_Sum!E63*2</f>
        <v>3.56164383561644</v>
      </c>
      <c r="F61" s="141">
        <f>Demands!G11/Tech_Dem_Sum!F63*2</f>
        <v>582.465753424658</v>
      </c>
      <c r="G61" s="141">
        <f>Demands!H11/Tech_Dem_Sum!G63*2</f>
        <v>53.972602739726</v>
      </c>
      <c r="H61" s="141">
        <f>Demands!I11/Tech_Dem_Sum!H63*2</f>
        <v>8.49315068493151</v>
      </c>
      <c r="I61" s="141">
        <f>Demands!J11/Tech_Dem_Sum!I63*2</f>
        <v>0</v>
      </c>
      <c r="J61" s="141">
        <f>Demands!K11/Tech_Dem_Sum!J63*2</f>
        <v>2.73972602739726</v>
      </c>
      <c r="K61" s="141">
        <f>Demands!L11/Tech_Dem_Sum!K63*2</f>
        <v>83.2876712328767</v>
      </c>
      <c r="N61" t="s">
        <v>73</v>
      </c>
      <c r="O61" t="s">
        <v>96</v>
      </c>
      <c r="P61" t="s">
        <v>21</v>
      </c>
      <c r="Q61" t="str">
        <f t="shared" si="3"/>
        <v>INDCOA</v>
      </c>
      <c r="R61" t="str">
        <f t="shared" si="4"/>
        <v/>
      </c>
      <c r="AA61" s="150" t="s">
        <v>69</v>
      </c>
      <c r="AB61" s="150" t="s">
        <v>106</v>
      </c>
      <c r="AC61" s="151"/>
      <c r="AD61" s="151"/>
      <c r="AE61" s="151"/>
      <c r="AF61" s="151"/>
      <c r="AG61" s="151"/>
      <c r="AH61" s="151"/>
      <c r="AI61" s="151"/>
      <c r="AJ61" s="151"/>
      <c r="AK61" s="151"/>
    </row>
    <row r="62" ht="14.5" spans="1:37">
      <c r="A62" s="128" t="s">
        <v>69</v>
      </c>
      <c r="B62" s="131" t="s">
        <v>107</v>
      </c>
      <c r="C62" s="128"/>
      <c r="D62" s="16"/>
      <c r="E62" s="133">
        <f t="shared" ref="E62:K62" si="30">0.8/1.8</f>
        <v>0.444444444444444</v>
      </c>
      <c r="F62" s="133">
        <f t="shared" si="30"/>
        <v>0.444444444444444</v>
      </c>
      <c r="G62" s="133">
        <f t="shared" si="30"/>
        <v>0.444444444444444</v>
      </c>
      <c r="H62" s="133">
        <f t="shared" si="30"/>
        <v>0.444444444444444</v>
      </c>
      <c r="I62" s="133">
        <f t="shared" si="30"/>
        <v>0.444444444444444</v>
      </c>
      <c r="J62" s="133">
        <f t="shared" si="30"/>
        <v>0.444444444444444</v>
      </c>
      <c r="K62" s="133">
        <f t="shared" si="30"/>
        <v>0.444444444444444</v>
      </c>
      <c r="N62" t="s">
        <v>73</v>
      </c>
      <c r="O62" t="s">
        <v>96</v>
      </c>
      <c r="P62" t="s">
        <v>23</v>
      </c>
      <c r="Q62" t="str">
        <f t="shared" si="3"/>
        <v>INDCOKE</v>
      </c>
      <c r="R62" t="str">
        <f t="shared" si="4"/>
        <v/>
      </c>
      <c r="AA62" s="150"/>
      <c r="AB62" s="150"/>
      <c r="AC62" s="150"/>
      <c r="AD62" s="151"/>
      <c r="AE62" s="151"/>
      <c r="AF62" s="151"/>
      <c r="AG62" s="151"/>
      <c r="AH62" s="151"/>
      <c r="AI62" s="151"/>
      <c r="AJ62" s="151"/>
      <c r="AK62" s="151"/>
    </row>
    <row r="63" ht="14.5" spans="1:37">
      <c r="A63" s="128" t="s">
        <v>69</v>
      </c>
      <c r="B63" s="131" t="s">
        <v>108</v>
      </c>
      <c r="C63" s="128"/>
      <c r="D63" s="16"/>
      <c r="E63" s="134">
        <v>0.73</v>
      </c>
      <c r="F63" s="134">
        <f t="shared" ref="F63:K63" si="31">E63</f>
        <v>0.73</v>
      </c>
      <c r="G63" s="134">
        <f t="shared" si="31"/>
        <v>0.73</v>
      </c>
      <c r="H63" s="134">
        <f t="shared" si="31"/>
        <v>0.73</v>
      </c>
      <c r="I63" s="134">
        <f t="shared" si="31"/>
        <v>0.73</v>
      </c>
      <c r="J63" s="134">
        <f t="shared" si="31"/>
        <v>0.73</v>
      </c>
      <c r="K63" s="134">
        <f t="shared" si="31"/>
        <v>0.73</v>
      </c>
      <c r="N63" t="s">
        <v>73</v>
      </c>
      <c r="O63" t="s">
        <v>96</v>
      </c>
      <c r="P63" t="s">
        <v>25</v>
      </c>
      <c r="Q63" t="str">
        <f t="shared" si="3"/>
        <v>INDWOOD</v>
      </c>
      <c r="R63" t="str">
        <f t="shared" si="4"/>
        <v/>
      </c>
      <c r="AA63" s="150"/>
      <c r="AB63" s="150"/>
      <c r="AC63" s="150"/>
      <c r="AD63" s="151"/>
      <c r="AE63" s="151"/>
      <c r="AF63" s="151"/>
      <c r="AG63" s="151"/>
      <c r="AH63" s="151"/>
      <c r="AI63" s="151"/>
      <c r="AJ63" s="151"/>
      <c r="AK63" s="151"/>
    </row>
    <row r="64" ht="14.5" spans="1:37">
      <c r="A64" s="128" t="s">
        <v>69</v>
      </c>
      <c r="B64" s="131" t="s">
        <v>109</v>
      </c>
      <c r="C64" s="16" t="s">
        <v>13</v>
      </c>
      <c r="D64" s="16"/>
      <c r="E64" s="130">
        <f>1-SUM(E65:E74)</f>
        <v>0.94675</v>
      </c>
      <c r="F64" s="134">
        <v>0.824</v>
      </c>
      <c r="G64" s="142">
        <v>0.447</v>
      </c>
      <c r="H64" s="143">
        <f>AVERAGE(F64:G64)</f>
        <v>0.6355</v>
      </c>
      <c r="I64" s="134">
        <v>0</v>
      </c>
      <c r="J64" s="143">
        <f>H64</f>
        <v>0.6355</v>
      </c>
      <c r="K64" s="143">
        <f>1-SUM(K65:K74)</f>
        <v>0.97975</v>
      </c>
      <c r="N64" t="s">
        <v>73</v>
      </c>
      <c r="O64" t="s">
        <v>96</v>
      </c>
      <c r="P64" t="s">
        <v>26</v>
      </c>
      <c r="Q64" t="str">
        <f t="shared" si="3"/>
        <v>INDSTM</v>
      </c>
      <c r="R64" t="str">
        <f t="shared" si="4"/>
        <v/>
      </c>
      <c r="AA64" s="150" t="s">
        <v>69</v>
      </c>
      <c r="AB64" s="151" t="s">
        <v>100</v>
      </c>
      <c r="AC64" s="151" t="s">
        <v>13</v>
      </c>
      <c r="AD64" s="151"/>
      <c r="AE64" s="151">
        <f>attached_smelting!W30</f>
        <v>0</v>
      </c>
      <c r="AF64" s="151">
        <f>attached_smelting!AU30</f>
        <v>0.4</v>
      </c>
      <c r="AG64" s="151">
        <f>attached_smelting!BS30</f>
        <v>0</v>
      </c>
      <c r="AH64" s="151">
        <f>attached_smelting!CQ30</f>
        <v>0</v>
      </c>
      <c r="AI64" s="151">
        <f>attached_smelting!DO30</f>
        <v>0</v>
      </c>
      <c r="AJ64" s="151">
        <f>attached_smelting!EM30</f>
        <v>0</v>
      </c>
      <c r="AK64" s="151">
        <f>attached_smelting!FK30</f>
        <v>0</v>
      </c>
    </row>
    <row r="65" ht="14.5" spans="1:37">
      <c r="A65" s="128" t="s">
        <v>69</v>
      </c>
      <c r="B65" s="131" t="s">
        <v>109</v>
      </c>
      <c r="C65" s="16" t="s">
        <v>16</v>
      </c>
      <c r="D65" s="16"/>
      <c r="E65" s="134">
        <v>0</v>
      </c>
      <c r="F65" s="134">
        <v>0.137</v>
      </c>
      <c r="G65" s="142">
        <v>0.518</v>
      </c>
      <c r="H65" s="143">
        <f>AVERAGE(E65:G65)</f>
        <v>0.218333333333333</v>
      </c>
      <c r="I65" s="134">
        <v>0</v>
      </c>
      <c r="J65" s="143">
        <f>I65</f>
        <v>0</v>
      </c>
      <c r="K65" s="143">
        <f>J65</f>
        <v>0</v>
      </c>
      <c r="N65" t="s">
        <v>73</v>
      </c>
      <c r="O65" t="s">
        <v>97</v>
      </c>
      <c r="P65" t="s">
        <v>40</v>
      </c>
      <c r="Q65" t="str">
        <f t="shared" si="3"/>
        <v/>
      </c>
      <c r="R65" t="str">
        <f t="shared" si="4"/>
        <v>INDCHM</v>
      </c>
      <c r="AA65" s="150" t="s">
        <v>69</v>
      </c>
      <c r="AB65" s="151" t="s">
        <v>100</v>
      </c>
      <c r="AC65" s="151" t="s">
        <v>16</v>
      </c>
      <c r="AD65" s="151"/>
      <c r="AE65" s="151">
        <f>attached_smelting!W31</f>
        <v>0</v>
      </c>
      <c r="AF65" s="151">
        <f>attached_smelting!AU31</f>
        <v>0</v>
      </c>
      <c r="AG65" s="151">
        <f>attached_smelting!BS31</f>
        <v>0</v>
      </c>
      <c r="AH65" s="151">
        <f>attached_smelting!CQ31</f>
        <v>0</v>
      </c>
      <c r="AI65" s="151">
        <f>attached_smelting!DO31</f>
        <v>0</v>
      </c>
      <c r="AJ65" s="151">
        <f>attached_smelting!EM31</f>
        <v>0</v>
      </c>
      <c r="AK65" s="151">
        <f>attached_smelting!FK31</f>
        <v>0</v>
      </c>
    </row>
    <row r="66" ht="14.5" spans="1:37">
      <c r="A66" s="128" t="s">
        <v>69</v>
      </c>
      <c r="B66" s="131" t="s">
        <v>109</v>
      </c>
      <c r="C66" s="16" t="s">
        <v>18</v>
      </c>
      <c r="D66" s="16"/>
      <c r="E66" s="143">
        <f>AVERAGE(F66:G66,I66:J66)</f>
        <v>0.01525</v>
      </c>
      <c r="F66" s="156">
        <f>1-SUM(F64:F65,F67:F74)</f>
        <v>0.034</v>
      </c>
      <c r="G66" s="142">
        <v>0.027</v>
      </c>
      <c r="H66" s="143">
        <f>E66</f>
        <v>0.01525</v>
      </c>
      <c r="I66" s="134">
        <v>0</v>
      </c>
      <c r="J66" s="142">
        <v>0</v>
      </c>
      <c r="K66" s="143">
        <f>E66</f>
        <v>0.01525</v>
      </c>
      <c r="N66" t="s">
        <v>74</v>
      </c>
      <c r="O66" t="s">
        <v>96</v>
      </c>
      <c r="P66" t="s">
        <v>13</v>
      </c>
      <c r="Q66" t="str">
        <f t="shared" si="3"/>
        <v>INDELC</v>
      </c>
      <c r="R66" t="str">
        <f t="shared" si="4"/>
        <v/>
      </c>
      <c r="AA66" s="150" t="s">
        <v>69</v>
      </c>
      <c r="AB66" s="151" t="s">
        <v>100</v>
      </c>
      <c r="AC66" s="151" t="s">
        <v>18</v>
      </c>
      <c r="AD66" s="151"/>
      <c r="AE66" s="151">
        <f>attached_smelting!W32</f>
        <v>0</v>
      </c>
      <c r="AF66" s="151">
        <f>attached_smelting!AU32</f>
        <v>0</v>
      </c>
      <c r="AG66" s="151">
        <f>attached_smelting!BS32</f>
        <v>0.2</v>
      </c>
      <c r="AH66" s="151" t="str">
        <f>attached_smelting!CQ32</f>
        <v>X</v>
      </c>
      <c r="AI66" s="151">
        <f>attached_smelting!DO32</f>
        <v>0</v>
      </c>
      <c r="AJ66" s="151" t="str">
        <f>attached_smelting!EM32</f>
        <v>X</v>
      </c>
      <c r="AK66" s="151" t="str">
        <f>attached_smelting!FK32</f>
        <v>X</v>
      </c>
    </row>
    <row r="67" ht="14.5" spans="1:37">
      <c r="A67" s="128" t="s">
        <v>69</v>
      </c>
      <c r="B67" s="131" t="s">
        <v>109</v>
      </c>
      <c r="C67" s="16" t="s">
        <v>19</v>
      </c>
      <c r="D67" s="16"/>
      <c r="E67" s="142">
        <f>AE52/SUM(AE49:AE58)</f>
        <v>0</v>
      </c>
      <c r="F67" s="134">
        <v>0.004</v>
      </c>
      <c r="G67" s="142">
        <f t="shared" ref="F67:K67" si="32">AG52/SUM(AG49:AG58)</f>
        <v>0</v>
      </c>
      <c r="H67" s="134">
        <v>0</v>
      </c>
      <c r="I67" s="134">
        <f t="shared" ref="I65:I73" si="33">H67</f>
        <v>0</v>
      </c>
      <c r="J67" s="142">
        <f t="shared" si="32"/>
        <v>0</v>
      </c>
      <c r="K67" s="134">
        <f t="shared" si="32"/>
        <v>0</v>
      </c>
      <c r="N67" t="s">
        <v>74</v>
      </c>
      <c r="O67" t="s">
        <v>96</v>
      </c>
      <c r="P67" t="s">
        <v>16</v>
      </c>
      <c r="Q67" t="str">
        <f t="shared" si="3"/>
        <v>INDGAS</v>
      </c>
      <c r="R67" t="str">
        <f t="shared" si="4"/>
        <v/>
      </c>
      <c r="AA67" s="150" t="s">
        <v>69</v>
      </c>
      <c r="AB67" s="151" t="s">
        <v>100</v>
      </c>
      <c r="AC67" s="151" t="s">
        <v>19</v>
      </c>
      <c r="AD67" s="151"/>
      <c r="AE67" s="151">
        <f>attached_smelting!W33</f>
        <v>0</v>
      </c>
      <c r="AF67" s="151" t="str">
        <f>attached_smelting!AU33</f>
        <v>X</v>
      </c>
      <c r="AG67" s="151">
        <f>attached_smelting!BS33</f>
        <v>0</v>
      </c>
      <c r="AH67" s="151">
        <f>attached_smelting!CQ33</f>
        <v>0</v>
      </c>
      <c r="AI67" s="151">
        <f>attached_smelting!DO33</f>
        <v>0</v>
      </c>
      <c r="AJ67" s="151">
        <f>attached_smelting!EM33</f>
        <v>0</v>
      </c>
      <c r="AK67" s="151" t="str">
        <f>attached_smelting!FK33</f>
        <v>X</v>
      </c>
    </row>
    <row r="68" ht="14.5" spans="1:37">
      <c r="A68" s="128" t="s">
        <v>69</v>
      </c>
      <c r="B68" s="131" t="s">
        <v>109</v>
      </c>
      <c r="C68" s="16" t="s">
        <v>20</v>
      </c>
      <c r="D68" s="16"/>
      <c r="E68" s="142">
        <f>AE53/SUM(AE49:AE58)</f>
        <v>0</v>
      </c>
      <c r="F68" s="134">
        <v>0</v>
      </c>
      <c r="G68" s="142">
        <f t="shared" ref="F68:K68" si="34">AG53/SUM(AG49:AG58)</f>
        <v>0</v>
      </c>
      <c r="H68" s="134">
        <f>AVERAGE(E68:G68,J68:K68)</f>
        <v>0</v>
      </c>
      <c r="I68" s="134">
        <f t="shared" si="33"/>
        <v>0</v>
      </c>
      <c r="J68" s="142">
        <f t="shared" si="34"/>
        <v>0</v>
      </c>
      <c r="K68" s="134">
        <f t="shared" si="34"/>
        <v>0</v>
      </c>
      <c r="N68" t="s">
        <v>74</v>
      </c>
      <c r="O68" t="s">
        <v>96</v>
      </c>
      <c r="P68" t="s">
        <v>18</v>
      </c>
      <c r="Q68" t="str">
        <f t="shared" si="3"/>
        <v>INDDSTLFO</v>
      </c>
      <c r="R68" t="str">
        <f t="shared" si="4"/>
        <v/>
      </c>
      <c r="AA68" s="150" t="s">
        <v>69</v>
      </c>
      <c r="AB68" s="151" t="s">
        <v>100</v>
      </c>
      <c r="AC68" s="151" t="s">
        <v>20</v>
      </c>
      <c r="AD68" s="151"/>
      <c r="AE68" s="151">
        <f>attached_smelting!W34</f>
        <v>0</v>
      </c>
      <c r="AF68" s="151">
        <f>attached_smelting!AU34</f>
        <v>0</v>
      </c>
      <c r="AG68" s="151">
        <f>attached_smelting!BS34</f>
        <v>0</v>
      </c>
      <c r="AH68" s="151">
        <f>attached_smelting!CQ34</f>
        <v>0</v>
      </c>
      <c r="AI68" s="151">
        <f>attached_smelting!DO34</f>
        <v>0</v>
      </c>
      <c r="AJ68" s="151">
        <f>attached_smelting!EM34</f>
        <v>0</v>
      </c>
      <c r="AK68" s="151" t="str">
        <f>attached_smelting!FK34</f>
        <v>X</v>
      </c>
    </row>
    <row r="69" ht="14.5" spans="1:37">
      <c r="A69" s="128" t="s">
        <v>69</v>
      </c>
      <c r="B69" s="131" t="s">
        <v>109</v>
      </c>
      <c r="C69" s="16" t="s">
        <v>11</v>
      </c>
      <c r="D69" s="16"/>
      <c r="E69" s="142">
        <f>AE54/SUM(AE49:AE58)</f>
        <v>0</v>
      </c>
      <c r="F69" s="134">
        <v>0</v>
      </c>
      <c r="G69" s="142">
        <v>0.002</v>
      </c>
      <c r="H69" s="143">
        <f>1-SUM(H64:H68,H70:H74)</f>
        <v>0.125916666666667</v>
      </c>
      <c r="I69" s="134">
        <v>0</v>
      </c>
      <c r="J69" s="143">
        <f>1-SUM(J64:J68,J70:J74)</f>
        <v>0.3645</v>
      </c>
      <c r="K69" s="134">
        <v>0</v>
      </c>
      <c r="N69" t="s">
        <v>74</v>
      </c>
      <c r="O69" t="s">
        <v>96</v>
      </c>
      <c r="P69" t="s">
        <v>19</v>
      </c>
      <c r="Q69" t="str">
        <f t="shared" si="3"/>
        <v>INDHFO</v>
      </c>
      <c r="R69" t="str">
        <f t="shared" si="4"/>
        <v/>
      </c>
      <c r="AA69" s="150" t="s">
        <v>69</v>
      </c>
      <c r="AB69" s="151" t="s">
        <v>100</v>
      </c>
      <c r="AC69" s="151" t="s">
        <v>11</v>
      </c>
      <c r="AD69" s="151"/>
      <c r="AE69" s="151">
        <f>attached_smelting!W35</f>
        <v>5.7</v>
      </c>
      <c r="AF69" s="151">
        <f>attached_smelting!AU35</f>
        <v>0.1</v>
      </c>
      <c r="AG69" s="151">
        <f>attached_smelting!BS35</f>
        <v>0.6</v>
      </c>
      <c r="AH69" s="151">
        <f>attached_smelting!CQ35</f>
        <v>0.6</v>
      </c>
      <c r="AI69" s="151">
        <f>attached_smelting!DO35</f>
        <v>100</v>
      </c>
      <c r="AJ69" s="151">
        <f>attached_smelting!EM35</f>
        <v>8.8</v>
      </c>
      <c r="AK69" s="151">
        <f>attached_smelting!FK35</f>
        <v>0.5</v>
      </c>
    </row>
    <row r="70" ht="14.5" spans="1:37">
      <c r="A70" s="128" t="s">
        <v>69</v>
      </c>
      <c r="B70" s="131" t="s">
        <v>109</v>
      </c>
      <c r="C70" s="16" t="s">
        <v>21</v>
      </c>
      <c r="D70" s="16"/>
      <c r="E70" s="142">
        <f>AE55/SUM(AE49:AE58)</f>
        <v>0</v>
      </c>
      <c r="F70" s="134">
        <v>0</v>
      </c>
      <c r="G70" s="142">
        <f>AG55/SUM(AG49:AG58)</f>
        <v>0</v>
      </c>
      <c r="H70" s="134">
        <v>0</v>
      </c>
      <c r="I70" s="134">
        <f t="shared" si="33"/>
        <v>0</v>
      </c>
      <c r="J70" s="142">
        <f>AJ55/SUM(AJ49:AJ58)</f>
        <v>0</v>
      </c>
      <c r="K70" s="164">
        <v>0</v>
      </c>
      <c r="N70" t="s">
        <v>74</v>
      </c>
      <c r="O70" t="s">
        <v>96</v>
      </c>
      <c r="P70" t="s">
        <v>20</v>
      </c>
      <c r="Q70" t="str">
        <f t="shared" ref="Q70:Q99" si="35">IF(O70=$O$5,P70,"")</f>
        <v>INDSGPC</v>
      </c>
      <c r="R70" t="str">
        <f t="shared" ref="R70:R98" si="36">IF($O70=$O$10,P70,"")</f>
        <v/>
      </c>
      <c r="AA70" s="150" t="s">
        <v>69</v>
      </c>
      <c r="AB70" s="151" t="s">
        <v>100</v>
      </c>
      <c r="AC70" s="151" t="s">
        <v>21</v>
      </c>
      <c r="AD70" s="151"/>
      <c r="AE70" s="151">
        <f>attached_smelting!W36</f>
        <v>0</v>
      </c>
      <c r="AF70" s="151">
        <f>attached_smelting!AU36</f>
        <v>0</v>
      </c>
      <c r="AG70" s="151">
        <f>attached_smelting!BS36</f>
        <v>0</v>
      </c>
      <c r="AH70" s="151">
        <f>attached_smelting!CQ36</f>
        <v>0</v>
      </c>
      <c r="AI70" s="151">
        <f>attached_smelting!DO36</f>
        <v>0</v>
      </c>
      <c r="AJ70" s="151">
        <f>attached_smelting!EM36</f>
        <v>0</v>
      </c>
      <c r="AK70" s="151">
        <f>attached_smelting!FK36</f>
        <v>0</v>
      </c>
    </row>
    <row r="71" ht="14.5" spans="1:37">
      <c r="A71" s="128" t="s">
        <v>69</v>
      </c>
      <c r="B71" s="131" t="s">
        <v>109</v>
      </c>
      <c r="C71" s="16" t="s">
        <v>23</v>
      </c>
      <c r="D71" s="16"/>
      <c r="E71" s="142">
        <f>AE56/SUM(AE49:AE58)</f>
        <v>0</v>
      </c>
      <c r="F71" s="134">
        <f t="shared" ref="F71:K71" si="37">AF56/SUM(AF49:AF58)</f>
        <v>0</v>
      </c>
      <c r="G71" s="142">
        <f t="shared" si="37"/>
        <v>0</v>
      </c>
      <c r="H71" s="134">
        <v>0</v>
      </c>
      <c r="I71" s="134">
        <f t="shared" si="33"/>
        <v>0</v>
      </c>
      <c r="J71" s="142">
        <f t="shared" si="37"/>
        <v>0</v>
      </c>
      <c r="K71" s="16">
        <v>0</v>
      </c>
      <c r="N71" t="s">
        <v>74</v>
      </c>
      <c r="O71" t="s">
        <v>96</v>
      </c>
      <c r="P71" t="s">
        <v>11</v>
      </c>
      <c r="Q71" t="str">
        <f t="shared" si="35"/>
        <v>INDLPG</v>
      </c>
      <c r="R71" t="str">
        <f t="shared" si="36"/>
        <v/>
      </c>
      <c r="AA71" s="150" t="s">
        <v>69</v>
      </c>
      <c r="AB71" s="151" t="s">
        <v>100</v>
      </c>
      <c r="AC71" s="151" t="s">
        <v>23</v>
      </c>
      <c r="AD71" s="151"/>
      <c r="AE71" s="151">
        <f>attached_smelting!W37</f>
        <v>0</v>
      </c>
      <c r="AF71" s="151">
        <f>attached_smelting!AU37</f>
        <v>0</v>
      </c>
      <c r="AG71" s="151">
        <f>attached_smelting!BS37</f>
        <v>0</v>
      </c>
      <c r="AH71" s="151">
        <f>attached_smelting!CQ37</f>
        <v>0</v>
      </c>
      <c r="AI71" s="151">
        <f>attached_smelting!DO37</f>
        <v>0</v>
      </c>
      <c r="AJ71" s="151">
        <f>attached_smelting!EM37</f>
        <v>0</v>
      </c>
      <c r="AK71" s="151">
        <f>attached_smelting!FK37</f>
        <v>0</v>
      </c>
    </row>
    <row r="72" ht="14.5" spans="1:37">
      <c r="A72" s="128" t="s">
        <v>69</v>
      </c>
      <c r="B72" s="131" t="s">
        <v>109</v>
      </c>
      <c r="C72" s="16" t="s">
        <v>25</v>
      </c>
      <c r="D72" s="16"/>
      <c r="E72" s="142">
        <v>0.038</v>
      </c>
      <c r="F72" s="134">
        <v>0.001</v>
      </c>
      <c r="G72" s="142">
        <v>0.005</v>
      </c>
      <c r="H72" s="134">
        <v>0.005</v>
      </c>
      <c r="I72" s="134">
        <v>1</v>
      </c>
      <c r="J72" s="142">
        <v>0</v>
      </c>
      <c r="K72" s="142">
        <v>0.005</v>
      </c>
      <c r="N72" t="s">
        <v>74</v>
      </c>
      <c r="O72" t="s">
        <v>96</v>
      </c>
      <c r="P72" t="s">
        <v>21</v>
      </c>
      <c r="Q72" t="str">
        <f t="shared" si="35"/>
        <v>INDCOA</v>
      </c>
      <c r="R72" t="str">
        <f t="shared" si="36"/>
        <v/>
      </c>
      <c r="X72" s="147" t="s">
        <v>70</v>
      </c>
      <c r="AA72" s="150" t="s">
        <v>69</v>
      </c>
      <c r="AB72" s="151" t="s">
        <v>100</v>
      </c>
      <c r="AC72" s="151" t="s">
        <v>25</v>
      </c>
      <c r="AD72" s="151"/>
      <c r="AE72" s="151">
        <f>attached_smelting!W38</f>
        <v>0</v>
      </c>
      <c r="AF72" s="151">
        <f>attached_smelting!AU38</f>
        <v>2.1</v>
      </c>
      <c r="AG72" s="151">
        <f>attached_smelting!BS38</f>
        <v>0.5</v>
      </c>
      <c r="AH72" s="151">
        <f>attached_smelting!CQ38</f>
        <v>0</v>
      </c>
      <c r="AI72" s="151">
        <f>attached_smelting!DO38</f>
        <v>0</v>
      </c>
      <c r="AJ72" s="151">
        <f>attached_smelting!EM38</f>
        <v>0</v>
      </c>
      <c r="AK72" s="151">
        <f>attached_smelting!FK38</f>
        <v>0.3</v>
      </c>
    </row>
    <row r="73" ht="14.5" spans="1:37">
      <c r="A73" s="128" t="s">
        <v>69</v>
      </c>
      <c r="B73" s="131" t="s">
        <v>109</v>
      </c>
      <c r="C73" s="16" t="s">
        <v>26</v>
      </c>
      <c r="D73" s="16"/>
      <c r="E73" s="142">
        <f>AE58/SUM(AE49:AE58)</f>
        <v>0</v>
      </c>
      <c r="F73" s="134">
        <f t="shared" ref="F73:K73" si="38">AF58/SUM(AF49:AF58)</f>
        <v>0</v>
      </c>
      <c r="G73" s="142">
        <f t="shared" si="38"/>
        <v>0</v>
      </c>
      <c r="H73" s="134">
        <f>AVERAGE(E73:G73,J73:K73)</f>
        <v>0</v>
      </c>
      <c r="I73" s="134">
        <f t="shared" si="33"/>
        <v>0</v>
      </c>
      <c r="J73" s="142">
        <f t="shared" si="38"/>
        <v>0</v>
      </c>
      <c r="K73" s="16">
        <f t="shared" si="38"/>
        <v>0</v>
      </c>
      <c r="N73" t="s">
        <v>74</v>
      </c>
      <c r="O73" t="s">
        <v>96</v>
      </c>
      <c r="P73" t="s">
        <v>23</v>
      </c>
      <c r="Q73" t="str">
        <f t="shared" si="35"/>
        <v>INDCOKE</v>
      </c>
      <c r="R73" t="str">
        <f t="shared" si="36"/>
        <v/>
      </c>
      <c r="X73" s="147" t="s">
        <v>70</v>
      </c>
      <c r="AA73" s="150" t="s">
        <v>69</v>
      </c>
      <c r="AB73" s="151" t="s">
        <v>100</v>
      </c>
      <c r="AC73" s="151" t="s">
        <v>26</v>
      </c>
      <c r="AD73" s="151"/>
      <c r="AE73" s="151">
        <f>attached_smelting!W39</f>
        <v>0</v>
      </c>
      <c r="AF73" s="151">
        <f>attached_smelting!AU39</f>
        <v>0</v>
      </c>
      <c r="AG73" s="151">
        <f>attached_smelting!BS39</f>
        <v>0</v>
      </c>
      <c r="AH73" s="151">
        <f>attached_smelting!CQ39</f>
        <v>0</v>
      </c>
      <c r="AI73" s="151">
        <f>attached_smelting!DO39</f>
        <v>0</v>
      </c>
      <c r="AJ73" s="151">
        <f>attached_smelting!EM39</f>
        <v>0</v>
      </c>
      <c r="AK73" s="151">
        <f>attached_smelting!FK39</f>
        <v>0</v>
      </c>
    </row>
    <row r="74" ht="16" spans="1:27">
      <c r="A74" s="128" t="str">
        <f>A73</f>
        <v>SME00</v>
      </c>
      <c r="B74" s="131" t="s">
        <v>109</v>
      </c>
      <c r="C74" s="123" t="s">
        <v>44</v>
      </c>
      <c r="D74" s="16"/>
      <c r="E74" s="142">
        <v>0</v>
      </c>
      <c r="F74" s="133">
        <v>0</v>
      </c>
      <c r="G74" s="16">
        <v>0</v>
      </c>
      <c r="H74" s="133">
        <v>0</v>
      </c>
      <c r="I74" s="16">
        <v>0</v>
      </c>
      <c r="J74" s="142">
        <v>0</v>
      </c>
      <c r="K74" s="16">
        <v>0</v>
      </c>
      <c r="N74" t="s">
        <v>74</v>
      </c>
      <c r="O74" t="s">
        <v>96</v>
      </c>
      <c r="P74" t="s">
        <v>25</v>
      </c>
      <c r="Q74" t="str">
        <f t="shared" si="35"/>
        <v>INDWOOD</v>
      </c>
      <c r="R74" t="str">
        <f t="shared" si="36"/>
        <v/>
      </c>
      <c r="X74" s="147" t="s">
        <v>70</v>
      </c>
      <c r="AA74" s="118" t="s">
        <v>36</v>
      </c>
    </row>
    <row r="75" ht="14.5" spans="1:37">
      <c r="A75" s="135" t="s">
        <v>115</v>
      </c>
      <c r="B75" s="135"/>
      <c r="C75" s="135"/>
      <c r="D75" s="135"/>
      <c r="E75" s="135"/>
      <c r="F75" s="135"/>
      <c r="G75" s="135"/>
      <c r="H75" s="135"/>
      <c r="I75" s="135"/>
      <c r="J75" s="135"/>
      <c r="K75" s="135"/>
      <c r="N75" t="s">
        <v>74</v>
      </c>
      <c r="O75" t="s">
        <v>96</v>
      </c>
      <c r="P75" t="s">
        <v>26</v>
      </c>
      <c r="Q75" t="str">
        <f t="shared" si="35"/>
        <v>INDSTM</v>
      </c>
      <c r="R75" t="str">
        <f t="shared" si="36"/>
        <v/>
      </c>
      <c r="X75" s="147" t="s">
        <v>70</v>
      </c>
      <c r="AA75" s="149" t="s">
        <v>115</v>
      </c>
      <c r="AB75" s="149"/>
      <c r="AC75" s="149"/>
      <c r="AD75" s="149"/>
      <c r="AE75" s="149"/>
      <c r="AF75" s="149"/>
      <c r="AG75" s="149"/>
      <c r="AH75" s="149"/>
      <c r="AI75" s="149"/>
      <c r="AJ75" s="149"/>
      <c r="AK75" s="149"/>
    </row>
    <row r="76" ht="14.5" spans="1:37">
      <c r="A76" s="157" t="s">
        <v>36</v>
      </c>
      <c r="B76" s="158" t="s">
        <v>99</v>
      </c>
      <c r="C76" s="157" t="s">
        <v>13</v>
      </c>
      <c r="D76" s="157"/>
      <c r="E76" s="157" t="str">
        <f t="shared" ref="E76:E85" si="39">C76</f>
        <v>INDELC</v>
      </c>
      <c r="F76" s="157" t="str">
        <f t="shared" ref="F76:K88" si="40">E76</f>
        <v>INDELC</v>
      </c>
      <c r="G76" s="157" t="str">
        <f t="shared" si="40"/>
        <v>INDELC</v>
      </c>
      <c r="H76" s="157" t="str">
        <f t="shared" si="40"/>
        <v>INDELC</v>
      </c>
      <c r="I76" s="157" t="str">
        <f t="shared" si="40"/>
        <v>INDELC</v>
      </c>
      <c r="J76" s="157" t="str">
        <f t="shared" si="40"/>
        <v>INDELC</v>
      </c>
      <c r="K76" s="157" t="str">
        <f t="shared" si="40"/>
        <v>INDELC</v>
      </c>
      <c r="N76" t="s">
        <v>74</v>
      </c>
      <c r="O76" t="s">
        <v>97</v>
      </c>
      <c r="P76" t="s">
        <v>41</v>
      </c>
      <c r="Q76" t="str">
        <f t="shared" si="35"/>
        <v/>
      </c>
      <c r="R76" t="str">
        <f t="shared" si="36"/>
        <v>INDIRON</v>
      </c>
      <c r="X76" s="147" t="s">
        <v>70</v>
      </c>
      <c r="AA76" s="147" t="s">
        <v>70</v>
      </c>
      <c r="AB76" s="147" t="s">
        <v>100</v>
      </c>
      <c r="AC76" s="118" t="s">
        <v>13</v>
      </c>
      <c r="AE76" s="118">
        <v>0</v>
      </c>
      <c r="AF76" s="118">
        <v>0</v>
      </c>
      <c r="AG76" s="118">
        <f>attached_petroleum!BS15</f>
        <v>4.9</v>
      </c>
      <c r="AH76" s="118">
        <f>attached_petroleum!CQ15</f>
        <v>0</v>
      </c>
      <c r="AI76" s="118">
        <v>0</v>
      </c>
      <c r="AJ76" s="118">
        <f>attached_petroleum!EM15</f>
        <v>7.3</v>
      </c>
      <c r="AK76" s="118">
        <v>0</v>
      </c>
    </row>
    <row r="77" ht="14.5" spans="1:37">
      <c r="A77" s="157" t="s">
        <v>36</v>
      </c>
      <c r="B77" s="158" t="s">
        <v>99</v>
      </c>
      <c r="C77" s="157" t="s">
        <v>16</v>
      </c>
      <c r="D77" s="157"/>
      <c r="E77" s="157" t="str">
        <f t="shared" si="39"/>
        <v>INDGAS</v>
      </c>
      <c r="F77" s="157" t="str">
        <f t="shared" si="40"/>
        <v>INDGAS</v>
      </c>
      <c r="G77" s="157" t="str">
        <f t="shared" si="40"/>
        <v>INDGAS</v>
      </c>
      <c r="H77" s="157" t="str">
        <f t="shared" si="40"/>
        <v>INDGAS</v>
      </c>
      <c r="I77" s="157" t="str">
        <f t="shared" si="40"/>
        <v>INDGAS</v>
      </c>
      <c r="J77" s="157" t="str">
        <f t="shared" si="40"/>
        <v>INDGAS</v>
      </c>
      <c r="K77" s="157" t="str">
        <f t="shared" si="40"/>
        <v>INDGAS</v>
      </c>
      <c r="N77" t="s">
        <v>75</v>
      </c>
      <c r="O77" t="s">
        <v>96</v>
      </c>
      <c r="P77" t="s">
        <v>13</v>
      </c>
      <c r="Q77" t="str">
        <f t="shared" si="35"/>
        <v>INDELC</v>
      </c>
      <c r="R77" t="str">
        <f t="shared" si="36"/>
        <v/>
      </c>
      <c r="X77" s="147" t="s">
        <v>70</v>
      </c>
      <c r="AA77" s="147" t="s">
        <v>70</v>
      </c>
      <c r="AB77" s="147" t="s">
        <v>100</v>
      </c>
      <c r="AC77" s="118" t="s">
        <v>16</v>
      </c>
      <c r="AE77" s="118">
        <v>0</v>
      </c>
      <c r="AF77" s="118">
        <v>0</v>
      </c>
      <c r="AG77" s="118">
        <f>attached_petroleum!BS16</f>
        <v>12.1</v>
      </c>
      <c r="AH77" s="118">
        <f>attached_petroleum!CQ16</f>
        <v>0</v>
      </c>
      <c r="AI77" s="118">
        <v>0</v>
      </c>
      <c r="AJ77" s="118">
        <f>attached_petroleum!EM16</f>
        <v>19.3</v>
      </c>
      <c r="AK77" s="118">
        <v>0</v>
      </c>
    </row>
    <row r="78" ht="14.5" spans="1:37">
      <c r="A78" s="157" t="s">
        <v>36</v>
      </c>
      <c r="B78" s="158" t="s">
        <v>99</v>
      </c>
      <c r="C78" s="157" t="s">
        <v>18</v>
      </c>
      <c r="D78" s="157"/>
      <c r="E78" s="157" t="str">
        <f t="shared" si="39"/>
        <v>INDDSTLFO</v>
      </c>
      <c r="F78" s="157" t="str">
        <f t="shared" si="40"/>
        <v>INDDSTLFO</v>
      </c>
      <c r="G78" s="157" t="str">
        <f t="shared" si="40"/>
        <v>INDDSTLFO</v>
      </c>
      <c r="H78" s="157" t="str">
        <f t="shared" si="40"/>
        <v>INDDSTLFO</v>
      </c>
      <c r="I78" s="157" t="str">
        <f t="shared" si="40"/>
        <v>INDDSTLFO</v>
      </c>
      <c r="J78" s="157" t="str">
        <f t="shared" si="40"/>
        <v>INDDSTLFO</v>
      </c>
      <c r="K78" s="157" t="str">
        <f t="shared" si="40"/>
        <v>INDDSTLFO</v>
      </c>
      <c r="N78" t="s">
        <v>75</v>
      </c>
      <c r="O78" t="s">
        <v>96</v>
      </c>
      <c r="P78" t="s">
        <v>16</v>
      </c>
      <c r="Q78" t="str">
        <f t="shared" si="35"/>
        <v>INDGAS</v>
      </c>
      <c r="R78" t="str">
        <f t="shared" si="36"/>
        <v/>
      </c>
      <c r="X78" s="147" t="s">
        <v>70</v>
      </c>
      <c r="AA78" s="147" t="s">
        <v>70</v>
      </c>
      <c r="AB78" s="147" t="s">
        <v>100</v>
      </c>
      <c r="AC78" s="118" t="s">
        <v>18</v>
      </c>
      <c r="AE78" s="118">
        <v>0</v>
      </c>
      <c r="AF78" s="118">
        <f>attached_petroleum!AU17</f>
        <v>0</v>
      </c>
      <c r="AG78" s="118">
        <f>attached_petroleum!BS17</f>
        <v>0</v>
      </c>
      <c r="AH78" s="118">
        <f>attached_petroleum!CQ17</f>
        <v>0</v>
      </c>
      <c r="AI78" s="118">
        <f>attached_petroleum!DO17</f>
        <v>0</v>
      </c>
      <c r="AJ78" s="118">
        <f>attached_petroleum!EM17</f>
        <v>0</v>
      </c>
      <c r="AK78" s="118">
        <f>attached_petroleum!FK17</f>
        <v>0</v>
      </c>
    </row>
    <row r="79" ht="14.5" spans="1:37">
      <c r="A79" s="157" t="s">
        <v>36</v>
      </c>
      <c r="B79" s="158" t="s">
        <v>99</v>
      </c>
      <c r="C79" s="157" t="s">
        <v>19</v>
      </c>
      <c r="D79" s="157"/>
      <c r="E79" s="157" t="str">
        <f t="shared" si="39"/>
        <v>INDHFO</v>
      </c>
      <c r="F79" s="157" t="str">
        <f t="shared" si="40"/>
        <v>INDHFO</v>
      </c>
      <c r="G79" s="157" t="str">
        <f t="shared" si="40"/>
        <v>INDHFO</v>
      </c>
      <c r="H79" s="157" t="str">
        <f t="shared" si="40"/>
        <v>INDHFO</v>
      </c>
      <c r="I79" s="157" t="str">
        <f t="shared" si="40"/>
        <v>INDHFO</v>
      </c>
      <c r="J79" s="157" t="str">
        <f t="shared" si="40"/>
        <v>INDHFO</v>
      </c>
      <c r="K79" s="157" t="str">
        <f t="shared" si="40"/>
        <v>INDHFO</v>
      </c>
      <c r="N79" t="s">
        <v>75</v>
      </c>
      <c r="O79" t="s">
        <v>96</v>
      </c>
      <c r="P79" t="s">
        <v>18</v>
      </c>
      <c r="Q79" t="str">
        <f t="shared" si="35"/>
        <v>INDDSTLFO</v>
      </c>
      <c r="R79" t="str">
        <f t="shared" si="36"/>
        <v/>
      </c>
      <c r="X79" s="147" t="s">
        <v>70</v>
      </c>
      <c r="AA79" s="147" t="s">
        <v>70</v>
      </c>
      <c r="AB79" s="147" t="s">
        <v>100</v>
      </c>
      <c r="AC79" s="118" t="s">
        <v>19</v>
      </c>
      <c r="AE79" s="118">
        <f>attached_petroleum!W18</f>
        <v>0.1</v>
      </c>
      <c r="AF79" s="118">
        <f>attached_petroleum!AU18</f>
        <v>0.1</v>
      </c>
      <c r="AG79" s="118">
        <f>attached_petroleum!BS18</f>
        <v>0.1</v>
      </c>
      <c r="AH79" s="118">
        <f>attached_petroleum!CQ18</f>
        <v>0</v>
      </c>
      <c r="AI79" s="118">
        <f>attached_petroleum!DO18</f>
        <v>0</v>
      </c>
      <c r="AJ79" s="118">
        <f>attached_petroleum!EM18</f>
        <v>0</v>
      </c>
      <c r="AK79" s="118">
        <f>attached_petroleum!FK18</f>
        <v>0</v>
      </c>
    </row>
    <row r="80" ht="14.5" spans="1:37">
      <c r="A80" s="157" t="s">
        <v>36</v>
      </c>
      <c r="B80" s="158" t="s">
        <v>99</v>
      </c>
      <c r="C80" s="157" t="s">
        <v>20</v>
      </c>
      <c r="D80" s="157"/>
      <c r="E80" s="157" t="str">
        <f t="shared" si="39"/>
        <v>INDSGPC</v>
      </c>
      <c r="F80" s="157" t="str">
        <f t="shared" si="40"/>
        <v>INDSGPC</v>
      </c>
      <c r="G80" s="157" t="str">
        <f t="shared" si="40"/>
        <v>INDSGPC</v>
      </c>
      <c r="H80" s="157" t="str">
        <f t="shared" si="40"/>
        <v>INDSGPC</v>
      </c>
      <c r="I80" s="157" t="str">
        <f t="shared" si="40"/>
        <v>INDSGPC</v>
      </c>
      <c r="J80" s="157" t="str">
        <f t="shared" si="40"/>
        <v>INDSGPC</v>
      </c>
      <c r="K80" s="157" t="str">
        <f t="shared" si="40"/>
        <v>INDSGPC</v>
      </c>
      <c r="N80" t="s">
        <v>75</v>
      </c>
      <c r="O80" t="s">
        <v>96</v>
      </c>
      <c r="P80" t="s">
        <v>19</v>
      </c>
      <c r="Q80" t="str">
        <f t="shared" si="35"/>
        <v>INDHFO</v>
      </c>
      <c r="R80" t="str">
        <f t="shared" si="36"/>
        <v/>
      </c>
      <c r="X80" s="147" t="s">
        <v>70</v>
      </c>
      <c r="AA80" s="147" t="s">
        <v>70</v>
      </c>
      <c r="AB80" s="147" t="s">
        <v>100</v>
      </c>
      <c r="AC80" s="118" t="s">
        <v>20</v>
      </c>
      <c r="AE80" s="118">
        <v>0</v>
      </c>
      <c r="AF80" s="118">
        <f>attached_petroleum!AU19</f>
        <v>17.7</v>
      </c>
      <c r="AG80" s="118">
        <f>attached_petroleum!BS19</f>
        <v>50.1</v>
      </c>
      <c r="AH80" s="118">
        <f>attached_petroleum!CQ19</f>
        <v>0</v>
      </c>
      <c r="AI80" s="118">
        <f>attached_petroleum!DO19</f>
        <v>9.1</v>
      </c>
      <c r="AJ80" s="118">
        <f>attached_petroleum!EM19</f>
        <v>63.4</v>
      </c>
      <c r="AK80" s="118">
        <v>0</v>
      </c>
    </row>
    <row r="81" ht="14.5" spans="1:37">
      <c r="A81" s="157" t="s">
        <v>36</v>
      </c>
      <c r="B81" s="158" t="s">
        <v>99</v>
      </c>
      <c r="C81" s="157" t="s">
        <v>11</v>
      </c>
      <c r="D81" s="157"/>
      <c r="E81" s="157" t="str">
        <f t="shared" si="39"/>
        <v>INDLPG</v>
      </c>
      <c r="F81" s="157" t="str">
        <f t="shared" si="40"/>
        <v>INDLPG</v>
      </c>
      <c r="G81" s="157" t="str">
        <f t="shared" si="40"/>
        <v>INDLPG</v>
      </c>
      <c r="H81" s="157" t="str">
        <f t="shared" si="40"/>
        <v>INDLPG</v>
      </c>
      <c r="I81" s="157" t="str">
        <f t="shared" si="40"/>
        <v>INDLPG</v>
      </c>
      <c r="J81" s="157" t="str">
        <f t="shared" si="40"/>
        <v>INDLPG</v>
      </c>
      <c r="K81" s="157" t="str">
        <f t="shared" si="40"/>
        <v>INDLPG</v>
      </c>
      <c r="N81" t="s">
        <v>75</v>
      </c>
      <c r="O81" t="s">
        <v>96</v>
      </c>
      <c r="P81" t="s">
        <v>20</v>
      </c>
      <c r="Q81" t="str">
        <f t="shared" si="35"/>
        <v>INDSGPC</v>
      </c>
      <c r="R81" t="str">
        <f t="shared" si="36"/>
        <v/>
      </c>
      <c r="X81" s="147" t="s">
        <v>70</v>
      </c>
      <c r="AA81" s="147" t="s">
        <v>70</v>
      </c>
      <c r="AB81" s="147" t="s">
        <v>100</v>
      </c>
      <c r="AC81" s="118" t="s">
        <v>11</v>
      </c>
      <c r="AE81" s="118">
        <v>0</v>
      </c>
      <c r="AF81" s="118">
        <f>attached_petroleum!AU20</f>
        <v>0.3</v>
      </c>
      <c r="AG81" s="118">
        <f>attached_petroleum!BS20</f>
        <v>0.4</v>
      </c>
      <c r="AH81" s="118">
        <f>attached_petroleum!CQ20</f>
        <v>0</v>
      </c>
      <c r="AI81" s="118">
        <f>attached_petroleum!DO20</f>
        <v>0</v>
      </c>
      <c r="AJ81" s="118">
        <f>attached_petroleum!EM20</f>
        <v>0</v>
      </c>
      <c r="AK81" s="118">
        <f>attached_petroleum!FK20</f>
        <v>0</v>
      </c>
    </row>
    <row r="82" ht="14.5" spans="1:37">
      <c r="A82" s="157" t="s">
        <v>36</v>
      </c>
      <c r="B82" s="158" t="s">
        <v>99</v>
      </c>
      <c r="C82" s="157" t="s">
        <v>21</v>
      </c>
      <c r="D82" s="157"/>
      <c r="E82" s="157" t="str">
        <f t="shared" si="39"/>
        <v>INDCOA</v>
      </c>
      <c r="F82" s="157" t="str">
        <f t="shared" si="40"/>
        <v>INDCOA</v>
      </c>
      <c r="G82" s="157" t="str">
        <f t="shared" si="40"/>
        <v>INDCOA</v>
      </c>
      <c r="H82" s="157" t="str">
        <f t="shared" si="40"/>
        <v>INDCOA</v>
      </c>
      <c r="I82" s="157" t="str">
        <f t="shared" si="40"/>
        <v>INDCOA</v>
      </c>
      <c r="J82" s="157" t="str">
        <f t="shared" si="40"/>
        <v>INDCOA</v>
      </c>
      <c r="K82" s="157" t="str">
        <f t="shared" si="40"/>
        <v>INDCOA</v>
      </c>
      <c r="N82" t="s">
        <v>75</v>
      </c>
      <c r="O82" t="s">
        <v>96</v>
      </c>
      <c r="P82" t="s">
        <v>11</v>
      </c>
      <c r="Q82" t="str">
        <f t="shared" si="35"/>
        <v>INDLPG</v>
      </c>
      <c r="R82" t="str">
        <f t="shared" si="36"/>
        <v/>
      </c>
      <c r="X82" s="147" t="s">
        <v>70</v>
      </c>
      <c r="AA82" s="147" t="s">
        <v>70</v>
      </c>
      <c r="AB82" s="147" t="s">
        <v>100</v>
      </c>
      <c r="AC82" s="118" t="s">
        <v>21</v>
      </c>
      <c r="AE82" s="118">
        <f>attached_petroleum!W21</f>
        <v>0</v>
      </c>
      <c r="AF82" s="118">
        <f>attached_petroleum!AU21</f>
        <v>0</v>
      </c>
      <c r="AG82" s="118">
        <f>attached_petroleum!BS21</f>
        <v>0</v>
      </c>
      <c r="AH82" s="118">
        <f>attached_petroleum!CQ21</f>
        <v>0</v>
      </c>
      <c r="AI82" s="118">
        <f>attached_petroleum!DO21</f>
        <v>0</v>
      </c>
      <c r="AJ82" s="118">
        <f>attached_petroleum!EM21</f>
        <v>0</v>
      </c>
      <c r="AK82" s="118">
        <f>attached_petroleum!FK21</f>
        <v>0</v>
      </c>
    </row>
    <row r="83" ht="14.5" spans="1:37">
      <c r="A83" s="157" t="s">
        <v>36</v>
      </c>
      <c r="B83" s="158" t="s">
        <v>99</v>
      </c>
      <c r="C83" s="157" t="s">
        <v>23</v>
      </c>
      <c r="D83" s="157"/>
      <c r="E83" s="157" t="str">
        <f t="shared" si="39"/>
        <v>INDCOKE</v>
      </c>
      <c r="F83" s="157" t="str">
        <f t="shared" si="40"/>
        <v>INDCOKE</v>
      </c>
      <c r="G83" s="157" t="str">
        <f t="shared" si="40"/>
        <v>INDCOKE</v>
      </c>
      <c r="H83" s="157" t="str">
        <f t="shared" si="40"/>
        <v>INDCOKE</v>
      </c>
      <c r="I83" s="157" t="str">
        <f t="shared" si="40"/>
        <v>INDCOKE</v>
      </c>
      <c r="J83" s="157" t="str">
        <f t="shared" si="40"/>
        <v>INDCOKE</v>
      </c>
      <c r="K83" s="157" t="str">
        <f t="shared" si="40"/>
        <v>INDCOKE</v>
      </c>
      <c r="N83" t="s">
        <v>75</v>
      </c>
      <c r="O83" t="s">
        <v>96</v>
      </c>
      <c r="P83" t="s">
        <v>21</v>
      </c>
      <c r="Q83" t="str">
        <f t="shared" si="35"/>
        <v>INDCOA</v>
      </c>
      <c r="R83" t="str">
        <f t="shared" si="36"/>
        <v/>
      </c>
      <c r="X83" s="147" t="s">
        <v>70</v>
      </c>
      <c r="AA83" s="147" t="s">
        <v>70</v>
      </c>
      <c r="AB83" s="147" t="s">
        <v>100</v>
      </c>
      <c r="AC83" s="118" t="s">
        <v>23</v>
      </c>
      <c r="AE83" s="118">
        <f>attached_petroleum!W22</f>
        <v>0</v>
      </c>
      <c r="AF83" s="118">
        <f>attached_petroleum!AU22</f>
        <v>0</v>
      </c>
      <c r="AG83" s="118">
        <f>attached_petroleum!BS22</f>
        <v>0</v>
      </c>
      <c r="AH83" s="118">
        <f>attached_petroleum!CQ22</f>
        <v>0</v>
      </c>
      <c r="AI83" s="118">
        <f>attached_petroleum!DO22</f>
        <v>0</v>
      </c>
      <c r="AJ83" s="118">
        <f>attached_petroleum!EM22</f>
        <v>0</v>
      </c>
      <c r="AK83" s="118">
        <f>attached_petroleum!FK22</f>
        <v>0</v>
      </c>
    </row>
    <row r="84" ht="14.5" spans="1:37">
      <c r="A84" s="157" t="s">
        <v>36</v>
      </c>
      <c r="B84" s="158" t="s">
        <v>99</v>
      </c>
      <c r="C84" s="157" t="s">
        <v>25</v>
      </c>
      <c r="D84" s="157"/>
      <c r="E84" s="157" t="str">
        <f t="shared" si="39"/>
        <v>INDWOOD</v>
      </c>
      <c r="F84" s="157" t="str">
        <f t="shared" si="40"/>
        <v>INDWOOD</v>
      </c>
      <c r="G84" s="157" t="str">
        <f t="shared" si="40"/>
        <v>INDWOOD</v>
      </c>
      <c r="H84" s="157" t="str">
        <f t="shared" si="40"/>
        <v>INDWOOD</v>
      </c>
      <c r="I84" s="157" t="str">
        <f t="shared" si="40"/>
        <v>INDWOOD</v>
      </c>
      <c r="J84" s="157" t="str">
        <f t="shared" si="40"/>
        <v>INDWOOD</v>
      </c>
      <c r="K84" s="157" t="str">
        <f t="shared" si="40"/>
        <v>INDWOOD</v>
      </c>
      <c r="N84" t="s">
        <v>75</v>
      </c>
      <c r="O84" t="s">
        <v>96</v>
      </c>
      <c r="P84" t="s">
        <v>23</v>
      </c>
      <c r="Q84" t="str">
        <f t="shared" si="35"/>
        <v>INDCOKE</v>
      </c>
      <c r="R84" t="str">
        <f t="shared" si="36"/>
        <v/>
      </c>
      <c r="X84" s="147" t="s">
        <v>70</v>
      </c>
      <c r="AA84" s="147" t="s">
        <v>70</v>
      </c>
      <c r="AB84" s="147" t="s">
        <v>100</v>
      </c>
      <c r="AC84" s="118" t="s">
        <v>25</v>
      </c>
      <c r="AE84" s="118">
        <f>attached_petroleum!W23</f>
        <v>0</v>
      </c>
      <c r="AF84" s="118">
        <f>attached_petroleum!AU23</f>
        <v>0</v>
      </c>
      <c r="AG84" s="118">
        <f>attached_petroleum!BS23</f>
        <v>0</v>
      </c>
      <c r="AH84" s="118">
        <f>attached_petroleum!CQ23</f>
        <v>0</v>
      </c>
      <c r="AI84" s="118">
        <f>attached_petroleum!DO23</f>
        <v>0</v>
      </c>
      <c r="AJ84" s="118">
        <f>attached_petroleum!EM23</f>
        <v>0</v>
      </c>
      <c r="AK84" s="118">
        <f>attached_petroleum!FK23</f>
        <v>0</v>
      </c>
    </row>
    <row r="85" ht="14.5" spans="1:37">
      <c r="A85" s="157" t="s">
        <v>36</v>
      </c>
      <c r="B85" s="158" t="s">
        <v>99</v>
      </c>
      <c r="C85" s="157" t="s">
        <v>26</v>
      </c>
      <c r="D85" s="157"/>
      <c r="E85" s="157" t="str">
        <f t="shared" si="39"/>
        <v>INDSTM</v>
      </c>
      <c r="F85" s="157" t="str">
        <f t="shared" si="40"/>
        <v>INDSTM</v>
      </c>
      <c r="G85" s="157" t="str">
        <f t="shared" si="40"/>
        <v>INDSTM</v>
      </c>
      <c r="H85" s="157" t="str">
        <f t="shared" si="40"/>
        <v>INDSTM</v>
      </c>
      <c r="I85" s="157" t="str">
        <f t="shared" si="40"/>
        <v>INDSTM</v>
      </c>
      <c r="J85" s="157" t="str">
        <f t="shared" si="40"/>
        <v>INDSTM</v>
      </c>
      <c r="K85" s="157" t="str">
        <f t="shared" si="40"/>
        <v>INDSTM</v>
      </c>
      <c r="N85" t="s">
        <v>75</v>
      </c>
      <c r="O85" t="s">
        <v>96</v>
      </c>
      <c r="P85" t="s">
        <v>25</v>
      </c>
      <c r="Q85" t="str">
        <f t="shared" si="35"/>
        <v>INDWOOD</v>
      </c>
      <c r="R85" t="str">
        <f t="shared" si="36"/>
        <v/>
      </c>
      <c r="X85" s="147" t="s">
        <v>70</v>
      </c>
      <c r="AA85" s="147" t="s">
        <v>70</v>
      </c>
      <c r="AB85" s="147" t="s">
        <v>100</v>
      </c>
      <c r="AC85" s="118" t="s">
        <v>26</v>
      </c>
      <c r="AE85" s="118">
        <f>attached_petroleum!W24</f>
        <v>0</v>
      </c>
      <c r="AF85" s="118">
        <f>attached_petroleum!AU24</f>
        <v>0</v>
      </c>
      <c r="AG85" s="118">
        <f>attached_petroleum!BS24</f>
        <v>0</v>
      </c>
      <c r="AH85" s="118">
        <f>attached_petroleum!CQ24</f>
        <v>0</v>
      </c>
      <c r="AI85" s="118">
        <f>attached_petroleum!DO24</f>
        <v>0</v>
      </c>
      <c r="AJ85" s="118">
        <f>attached_petroleum!EM24</f>
        <v>0</v>
      </c>
      <c r="AK85" s="118">
        <f>attached_petroleum!FK24</f>
        <v>0</v>
      </c>
    </row>
    <row r="86" ht="14.5" spans="1:37">
      <c r="A86" s="157" t="s">
        <v>36</v>
      </c>
      <c r="B86" s="158" t="s">
        <v>101</v>
      </c>
      <c r="C86" s="157"/>
      <c r="D86" s="157"/>
      <c r="E86" s="159">
        <v>100</v>
      </c>
      <c r="F86" s="159">
        <v>100</v>
      </c>
      <c r="G86" s="159">
        <v>100</v>
      </c>
      <c r="H86" s="159">
        <v>100</v>
      </c>
      <c r="I86" s="159">
        <v>100</v>
      </c>
      <c r="J86" s="159">
        <v>100</v>
      </c>
      <c r="K86" s="159">
        <v>100</v>
      </c>
      <c r="N86" t="s">
        <v>75</v>
      </c>
      <c r="O86" t="s">
        <v>96</v>
      </c>
      <c r="P86" t="s">
        <v>26</v>
      </c>
      <c r="Q86" t="str">
        <f t="shared" si="35"/>
        <v>INDSTM</v>
      </c>
      <c r="R86" t="str">
        <f t="shared" si="36"/>
        <v/>
      </c>
      <c r="X86" s="147" t="s">
        <v>70</v>
      </c>
      <c r="AA86" s="147" t="s">
        <v>70</v>
      </c>
      <c r="AB86" s="147" t="s">
        <v>101</v>
      </c>
      <c r="AE86" s="118">
        <v>30</v>
      </c>
      <c r="AF86" s="118">
        <v>30</v>
      </c>
      <c r="AG86" s="118">
        <v>30</v>
      </c>
      <c r="AH86" s="118">
        <v>30</v>
      </c>
      <c r="AI86" s="118">
        <v>30</v>
      </c>
      <c r="AJ86" s="118">
        <v>30</v>
      </c>
      <c r="AK86" s="118">
        <v>30</v>
      </c>
    </row>
    <row r="87" ht="14.5" spans="1:29">
      <c r="A87" s="157" t="s">
        <v>36</v>
      </c>
      <c r="B87" s="158" t="s">
        <v>103</v>
      </c>
      <c r="C87" s="157" t="s">
        <v>37</v>
      </c>
      <c r="D87" s="157"/>
      <c r="E87" s="157" t="str">
        <f t="shared" ref="E87" si="41">C87</f>
        <v>INDPET</v>
      </c>
      <c r="F87" s="157" t="str">
        <f t="shared" si="40"/>
        <v>INDPET</v>
      </c>
      <c r="G87" s="157" t="str">
        <f t="shared" si="40"/>
        <v>INDPET</v>
      </c>
      <c r="H87" s="157" t="str">
        <f t="shared" si="40"/>
        <v>INDPET</v>
      </c>
      <c r="I87" s="157" t="str">
        <f t="shared" si="40"/>
        <v>INDPET</v>
      </c>
      <c r="J87" s="157" t="str">
        <f t="shared" si="40"/>
        <v>INDPET</v>
      </c>
      <c r="K87" s="157" t="str">
        <f t="shared" si="40"/>
        <v>INDPET</v>
      </c>
      <c r="N87" t="s">
        <v>75</v>
      </c>
      <c r="O87" t="s">
        <v>97</v>
      </c>
      <c r="P87" t="s">
        <v>42</v>
      </c>
      <c r="Q87" t="str">
        <f t="shared" si="35"/>
        <v/>
      </c>
      <c r="R87" t="str">
        <f t="shared" si="36"/>
        <v>INDOTH</v>
      </c>
      <c r="X87" s="147" t="s">
        <v>70</v>
      </c>
      <c r="AA87" s="147" t="s">
        <v>70</v>
      </c>
      <c r="AB87" s="147" t="s">
        <v>104</v>
      </c>
      <c r="AC87" s="118" t="s">
        <v>116</v>
      </c>
    </row>
    <row r="88" ht="14.5" spans="1:28">
      <c r="A88" s="157" t="s">
        <v>36</v>
      </c>
      <c r="B88" s="158" t="s">
        <v>106</v>
      </c>
      <c r="C88" s="157"/>
      <c r="D88" s="157"/>
      <c r="E88" s="157">
        <f>Demands!F12/Tech_Dem_Sum!E90</f>
        <v>67.1621621621622</v>
      </c>
      <c r="F88" s="157">
        <f>Demands!G12/Tech_Dem_Sum!F90</f>
        <v>47.8378378378378</v>
      </c>
      <c r="G88" s="157">
        <f>Demands!H12/Tech_Dem_Sum!G90</f>
        <v>91.3513513513513</v>
      </c>
      <c r="H88" s="157">
        <f>Demands!I12/Tech_Dem_Sum!H90</f>
        <v>0</v>
      </c>
      <c r="I88" s="157">
        <f>Demands!J12/Tech_Dem_Sum!I90</f>
        <v>30</v>
      </c>
      <c r="J88" s="157">
        <f>Demands!K12/Tech_Dem_Sum!J90</f>
        <v>121.621621621622</v>
      </c>
      <c r="K88" s="157">
        <f>Demands!L12/Tech_Dem_Sum!K90</f>
        <v>10.1351351351351</v>
      </c>
      <c r="N88" t="s">
        <v>76</v>
      </c>
      <c r="O88" t="s">
        <v>96</v>
      </c>
      <c r="P88" t="s">
        <v>13</v>
      </c>
      <c r="Q88" t="str">
        <f t="shared" si="35"/>
        <v>INDELC</v>
      </c>
      <c r="R88" t="str">
        <f t="shared" si="36"/>
        <v/>
      </c>
      <c r="X88" s="147" t="s">
        <v>70</v>
      </c>
      <c r="AA88" s="147" t="s">
        <v>70</v>
      </c>
      <c r="AB88" s="147" t="s">
        <v>106</v>
      </c>
    </row>
    <row r="89" ht="14.5" spans="1:29">
      <c r="A89" s="157" t="s">
        <v>36</v>
      </c>
      <c r="B89" s="160" t="s">
        <v>107</v>
      </c>
      <c r="C89" s="158"/>
      <c r="D89" s="157"/>
      <c r="E89" s="161">
        <f t="shared" ref="E89:K89" si="42">0.8/1.8</f>
        <v>0.444444444444444</v>
      </c>
      <c r="F89" s="161">
        <f t="shared" si="42"/>
        <v>0.444444444444444</v>
      </c>
      <c r="G89" s="161">
        <f t="shared" si="42"/>
        <v>0.444444444444444</v>
      </c>
      <c r="H89" s="161">
        <f t="shared" si="42"/>
        <v>0.444444444444444</v>
      </c>
      <c r="I89" s="161">
        <f t="shared" si="42"/>
        <v>0.444444444444444</v>
      </c>
      <c r="J89" s="161">
        <f t="shared" si="42"/>
        <v>0.444444444444444</v>
      </c>
      <c r="K89" s="161">
        <f t="shared" si="42"/>
        <v>0.444444444444444</v>
      </c>
      <c r="N89" t="s">
        <v>76</v>
      </c>
      <c r="O89" t="s">
        <v>96</v>
      </c>
      <c r="P89" t="s">
        <v>16</v>
      </c>
      <c r="Q89" t="str">
        <f t="shared" si="35"/>
        <v>INDGAS</v>
      </c>
      <c r="R89" t="str">
        <f t="shared" si="36"/>
        <v/>
      </c>
      <c r="X89" s="147" t="s">
        <v>70</v>
      </c>
      <c r="AA89" s="147"/>
      <c r="AB89" s="147"/>
      <c r="AC89" s="147"/>
    </row>
    <row r="90" ht="14.5" spans="1:29">
      <c r="A90" s="157" t="s">
        <v>36</v>
      </c>
      <c r="B90" s="160" t="s">
        <v>108</v>
      </c>
      <c r="C90" s="158"/>
      <c r="D90" s="157"/>
      <c r="E90" s="162">
        <v>0.74</v>
      </c>
      <c r="F90" s="162">
        <f t="shared" ref="F90:K90" si="43">E90</f>
        <v>0.74</v>
      </c>
      <c r="G90" s="162">
        <f t="shared" si="43"/>
        <v>0.74</v>
      </c>
      <c r="H90" s="162">
        <f t="shared" si="43"/>
        <v>0.74</v>
      </c>
      <c r="I90" s="162">
        <f t="shared" si="43"/>
        <v>0.74</v>
      </c>
      <c r="J90" s="162">
        <f t="shared" si="43"/>
        <v>0.74</v>
      </c>
      <c r="K90" s="162">
        <f t="shared" si="43"/>
        <v>0.74</v>
      </c>
      <c r="N90" t="s">
        <v>76</v>
      </c>
      <c r="O90" t="s">
        <v>96</v>
      </c>
      <c r="P90" t="s">
        <v>18</v>
      </c>
      <c r="Q90" t="str">
        <f t="shared" si="35"/>
        <v>INDDSTLFO</v>
      </c>
      <c r="R90" t="str">
        <f t="shared" si="36"/>
        <v/>
      </c>
      <c r="X90" s="147" t="s">
        <v>70</v>
      </c>
      <c r="AA90" s="147"/>
      <c r="AB90" s="147"/>
      <c r="AC90" s="147"/>
    </row>
    <row r="91" ht="14.5" spans="1:37">
      <c r="A91" s="157" t="s">
        <v>36</v>
      </c>
      <c r="B91" s="160" t="s">
        <v>109</v>
      </c>
      <c r="C91" s="157" t="s">
        <v>13</v>
      </c>
      <c r="D91" s="157"/>
      <c r="E91" s="157">
        <f>1-SUM(E92:E100)</f>
        <v>0</v>
      </c>
      <c r="F91" s="157">
        <f t="shared" ref="F91:K91" si="44">1-SUM(F92:F100)</f>
        <v>0</v>
      </c>
      <c r="G91" s="157">
        <f t="shared" si="44"/>
        <v>0.0724852071005917</v>
      </c>
      <c r="H91" s="157">
        <f t="shared" si="44"/>
        <v>0.0307192636423406</v>
      </c>
      <c r="I91" s="157">
        <f t="shared" si="44"/>
        <v>0</v>
      </c>
      <c r="J91" s="157">
        <f t="shared" si="44"/>
        <v>0.0811111111111111</v>
      </c>
      <c r="K91" s="157">
        <f t="shared" si="44"/>
        <v>0.0307192636423406</v>
      </c>
      <c r="N91" t="s">
        <v>76</v>
      </c>
      <c r="O91" t="s">
        <v>96</v>
      </c>
      <c r="P91" t="s">
        <v>19</v>
      </c>
      <c r="Q91" t="str">
        <f t="shared" si="35"/>
        <v>INDHFO</v>
      </c>
      <c r="R91" t="str">
        <f t="shared" si="36"/>
        <v/>
      </c>
      <c r="X91" s="147" t="s">
        <v>70</v>
      </c>
      <c r="AA91" s="147" t="s">
        <v>70</v>
      </c>
      <c r="AB91" s="147" t="s">
        <v>100</v>
      </c>
      <c r="AC91" s="118" t="s">
        <v>13</v>
      </c>
      <c r="AE91" s="118">
        <v>0</v>
      </c>
      <c r="AF91" s="118">
        <v>0</v>
      </c>
      <c r="AG91" s="118">
        <f>attached_petroleum!BS30</f>
        <v>0.1</v>
      </c>
      <c r="AH91" s="118">
        <f>attached_petroleum!CQ30</f>
        <v>0</v>
      </c>
      <c r="AI91" s="118">
        <v>0</v>
      </c>
      <c r="AJ91" s="118">
        <f>attached_petroleum!EM30</f>
        <v>0</v>
      </c>
      <c r="AK91" s="118">
        <v>0</v>
      </c>
    </row>
    <row r="92" ht="14.5" spans="1:37">
      <c r="A92" s="157" t="s">
        <v>36</v>
      </c>
      <c r="B92" s="160" t="s">
        <v>109</v>
      </c>
      <c r="C92" s="157" t="s">
        <v>16</v>
      </c>
      <c r="D92" s="157"/>
      <c r="E92" s="157">
        <f>AE77/SUM(AE76:AE85)</f>
        <v>0</v>
      </c>
      <c r="F92" s="157">
        <f t="shared" ref="F92:J92" si="45">AF77/SUM(AF76:AF85)</f>
        <v>0</v>
      </c>
      <c r="G92" s="157">
        <f t="shared" si="45"/>
        <v>0.178994082840237</v>
      </c>
      <c r="H92" s="159">
        <f t="shared" ref="H92:H100" si="46">AVERAGE(E92:G92,I92:J92)</f>
        <v>0.0786877054569362</v>
      </c>
      <c r="I92" s="157">
        <f t="shared" si="45"/>
        <v>0</v>
      </c>
      <c r="J92" s="157">
        <f t="shared" si="45"/>
        <v>0.214444444444444</v>
      </c>
      <c r="K92" s="159">
        <f t="shared" ref="K92:K100" si="47">H92</f>
        <v>0.0786877054569362</v>
      </c>
      <c r="N92" t="s">
        <v>76</v>
      </c>
      <c r="O92" t="s">
        <v>96</v>
      </c>
      <c r="P92" t="s">
        <v>20</v>
      </c>
      <c r="Q92" t="str">
        <f t="shared" si="35"/>
        <v>INDSGPC</v>
      </c>
      <c r="R92" t="str">
        <f t="shared" si="36"/>
        <v/>
      </c>
      <c r="X92" s="147" t="s">
        <v>70</v>
      </c>
      <c r="AA92" s="147" t="s">
        <v>70</v>
      </c>
      <c r="AB92" s="147" t="s">
        <v>100</v>
      </c>
      <c r="AC92" s="118" t="s">
        <v>16</v>
      </c>
      <c r="AE92" s="118">
        <v>0</v>
      </c>
      <c r="AF92" s="118">
        <v>0</v>
      </c>
      <c r="AG92" s="118">
        <f>attached_petroleum!BS31</f>
        <v>74.2</v>
      </c>
      <c r="AH92" s="118">
        <f>attached_petroleum!CQ31</f>
        <v>0</v>
      </c>
      <c r="AI92" s="118">
        <v>0</v>
      </c>
      <c r="AJ92" s="118">
        <f>attached_petroleum!EM31</f>
        <v>70.4</v>
      </c>
      <c r="AK92" s="118">
        <v>0</v>
      </c>
    </row>
    <row r="93" ht="14.5" spans="1:37">
      <c r="A93" s="157" t="s">
        <v>36</v>
      </c>
      <c r="B93" s="160" t="s">
        <v>109</v>
      </c>
      <c r="C93" s="157" t="s">
        <v>18</v>
      </c>
      <c r="D93" s="157"/>
      <c r="E93" s="157">
        <f>AE78/SUM(AE76:AE85)</f>
        <v>0</v>
      </c>
      <c r="F93" s="157">
        <f t="shared" ref="F93:J93" si="48">AF78/SUM(AF76:AF85)</f>
        <v>0</v>
      </c>
      <c r="G93" s="157">
        <f t="shared" si="48"/>
        <v>0</v>
      </c>
      <c r="H93" s="159">
        <f t="shared" si="46"/>
        <v>0</v>
      </c>
      <c r="I93" s="157">
        <f t="shared" si="48"/>
        <v>0</v>
      </c>
      <c r="J93" s="157">
        <f t="shared" si="48"/>
        <v>0</v>
      </c>
      <c r="K93" s="159">
        <f t="shared" si="47"/>
        <v>0</v>
      </c>
      <c r="N93" t="s">
        <v>76</v>
      </c>
      <c r="O93" t="s">
        <v>96</v>
      </c>
      <c r="P93" t="s">
        <v>11</v>
      </c>
      <c r="Q93" t="str">
        <f t="shared" si="35"/>
        <v>INDLPG</v>
      </c>
      <c r="R93" t="str">
        <f t="shared" si="36"/>
        <v/>
      </c>
      <c r="X93" s="147" t="s">
        <v>70</v>
      </c>
      <c r="AA93" s="147" t="s">
        <v>70</v>
      </c>
      <c r="AB93" s="147" t="s">
        <v>100</v>
      </c>
      <c r="AC93" s="118" t="s">
        <v>18</v>
      </c>
      <c r="AE93" s="118">
        <v>0</v>
      </c>
      <c r="AF93" s="118">
        <f>attached_petroleum!AU32</f>
        <v>0.8</v>
      </c>
      <c r="AG93" s="118">
        <f>attached_petroleum!BS32</f>
        <v>0.6</v>
      </c>
      <c r="AH93" s="118">
        <f>attached_petroleum!CQ32</f>
        <v>0</v>
      </c>
      <c r="AI93" s="118">
        <f>attached_petroleum!DO32</f>
        <v>0</v>
      </c>
      <c r="AJ93" s="118">
        <f>attached_petroleum!EM32</f>
        <v>0</v>
      </c>
      <c r="AK93" s="118">
        <f>attached_petroleum!FK32</f>
        <v>0</v>
      </c>
    </row>
    <row r="94" ht="14.5" spans="1:37">
      <c r="A94" s="157" t="s">
        <v>36</v>
      </c>
      <c r="B94" s="160" t="s">
        <v>109</v>
      </c>
      <c r="C94" s="157" t="s">
        <v>19</v>
      </c>
      <c r="D94" s="157"/>
      <c r="E94" s="157">
        <f>AE79/SUM(AE76:AE85)</f>
        <v>1</v>
      </c>
      <c r="F94" s="157">
        <f t="shared" ref="F94:J94" si="49">AF79/SUM(AF76:AF85)</f>
        <v>0.00552486187845304</v>
      </c>
      <c r="G94" s="157">
        <f t="shared" si="49"/>
        <v>0.0014792899408284</v>
      </c>
      <c r="H94" s="159">
        <f t="shared" si="46"/>
        <v>0.201400830363856</v>
      </c>
      <c r="I94" s="157">
        <f t="shared" si="49"/>
        <v>0</v>
      </c>
      <c r="J94" s="157">
        <f t="shared" si="49"/>
        <v>0</v>
      </c>
      <c r="K94" s="159">
        <f t="shared" si="47"/>
        <v>0.201400830363856</v>
      </c>
      <c r="N94" t="s">
        <v>76</v>
      </c>
      <c r="O94" t="s">
        <v>96</v>
      </c>
      <c r="P94" t="s">
        <v>21</v>
      </c>
      <c r="Q94" t="str">
        <f t="shared" si="35"/>
        <v>INDCOA</v>
      </c>
      <c r="R94" t="str">
        <f t="shared" si="36"/>
        <v/>
      </c>
      <c r="X94" s="147" t="s">
        <v>70</v>
      </c>
      <c r="AA94" s="147" t="s">
        <v>70</v>
      </c>
      <c r="AB94" s="147" t="s">
        <v>100</v>
      </c>
      <c r="AC94" s="118" t="s">
        <v>19</v>
      </c>
      <c r="AE94" s="118">
        <f>attached_petroleum!W33</f>
        <v>0</v>
      </c>
      <c r="AF94" s="118">
        <f>attached_petroleum!AU33</f>
        <v>0</v>
      </c>
      <c r="AG94" s="118">
        <f>attached_petroleum!BS33</f>
        <v>0</v>
      </c>
      <c r="AH94" s="118">
        <f>attached_petroleum!CQ33</f>
        <v>0</v>
      </c>
      <c r="AI94" s="118">
        <f>attached_petroleum!DO33</f>
        <v>0</v>
      </c>
      <c r="AJ94" s="118">
        <f>attached_petroleum!EM33</f>
        <v>0</v>
      </c>
      <c r="AK94" s="118">
        <f>attached_petroleum!FK33</f>
        <v>0</v>
      </c>
    </row>
    <row r="95" ht="14.5" spans="1:37">
      <c r="A95" s="157" t="s">
        <v>36</v>
      </c>
      <c r="B95" s="160" t="s">
        <v>109</v>
      </c>
      <c r="C95" s="157" t="s">
        <v>20</v>
      </c>
      <c r="D95" s="157"/>
      <c r="E95" s="157">
        <f>AE80/SUM(AE76:AE85)</f>
        <v>0</v>
      </c>
      <c r="F95" s="157">
        <f t="shared" ref="F95:J95" si="50">AF80/SUM(AF76:AF85)</f>
        <v>0.977900552486188</v>
      </c>
      <c r="G95" s="157">
        <f t="shared" si="50"/>
        <v>0.74112426035503</v>
      </c>
      <c r="H95" s="159">
        <f t="shared" si="46"/>
        <v>0.684693851457132</v>
      </c>
      <c r="I95" s="157">
        <f t="shared" si="50"/>
        <v>1</v>
      </c>
      <c r="J95" s="157">
        <f t="shared" si="50"/>
        <v>0.704444444444444</v>
      </c>
      <c r="K95" s="159">
        <f t="shared" si="47"/>
        <v>0.684693851457132</v>
      </c>
      <c r="N95" t="s">
        <v>76</v>
      </c>
      <c r="O95" t="s">
        <v>96</v>
      </c>
      <c r="P95" t="s">
        <v>23</v>
      </c>
      <c r="Q95" t="str">
        <f t="shared" si="35"/>
        <v>INDCOKE</v>
      </c>
      <c r="R95" t="str">
        <f t="shared" si="36"/>
        <v/>
      </c>
      <c r="X95" s="147" t="s">
        <v>70</v>
      </c>
      <c r="AA95" s="147" t="s">
        <v>70</v>
      </c>
      <c r="AB95" s="147" t="s">
        <v>100</v>
      </c>
      <c r="AC95" s="118" t="s">
        <v>20</v>
      </c>
      <c r="AE95" s="118">
        <v>0</v>
      </c>
      <c r="AF95" s="118">
        <f>attached_petroleum!AU34</f>
        <v>0</v>
      </c>
      <c r="AG95" s="118">
        <f>attached_petroleum!BS34</f>
        <v>0</v>
      </c>
      <c r="AH95" s="118">
        <f>attached_petroleum!CQ34</f>
        <v>0</v>
      </c>
      <c r="AI95" s="118">
        <f>attached_petroleum!DO34</f>
        <v>0</v>
      </c>
      <c r="AJ95" s="118">
        <f>attached_petroleum!EM34</f>
        <v>0</v>
      </c>
      <c r="AK95" s="118">
        <v>0</v>
      </c>
    </row>
    <row r="96" ht="14.5" spans="1:37">
      <c r="A96" s="157" t="s">
        <v>36</v>
      </c>
      <c r="B96" s="160" t="s">
        <v>109</v>
      </c>
      <c r="C96" s="157" t="s">
        <v>11</v>
      </c>
      <c r="D96" s="157"/>
      <c r="E96" s="157">
        <f>AE81/SUM(AE76:AE85)</f>
        <v>0</v>
      </c>
      <c r="F96" s="157">
        <f t="shared" ref="F96:J96" si="51">AF81/SUM(AF76:AF85)</f>
        <v>0.0165745856353591</v>
      </c>
      <c r="G96" s="157">
        <f t="shared" si="51"/>
        <v>0.00591715976331361</v>
      </c>
      <c r="H96" s="159">
        <f t="shared" si="46"/>
        <v>0.00449834907973454</v>
      </c>
      <c r="I96" s="157">
        <f t="shared" si="51"/>
        <v>0</v>
      </c>
      <c r="J96" s="157">
        <f t="shared" si="51"/>
        <v>0</v>
      </c>
      <c r="K96" s="159">
        <f t="shared" si="47"/>
        <v>0.00449834907973454</v>
      </c>
      <c r="N96" t="s">
        <v>76</v>
      </c>
      <c r="O96" t="s">
        <v>96</v>
      </c>
      <c r="P96" t="s">
        <v>25</v>
      </c>
      <c r="Q96" t="str">
        <f t="shared" si="35"/>
        <v>INDWOOD</v>
      </c>
      <c r="R96" t="str">
        <f t="shared" si="36"/>
        <v/>
      </c>
      <c r="X96" s="147" t="s">
        <v>70</v>
      </c>
      <c r="AA96" s="147" t="s">
        <v>70</v>
      </c>
      <c r="AB96" s="147" t="s">
        <v>100</v>
      </c>
      <c r="AC96" s="118" t="s">
        <v>11</v>
      </c>
      <c r="AE96" s="118">
        <v>0</v>
      </c>
      <c r="AF96" s="118">
        <f>attached_petroleum!AU35</f>
        <v>0</v>
      </c>
      <c r="AG96" s="118">
        <f>attached_petroleum!BS35</f>
        <v>0</v>
      </c>
      <c r="AH96" s="118">
        <f>attached_petroleum!CQ35</f>
        <v>0</v>
      </c>
      <c r="AI96" s="118">
        <f>attached_petroleum!DO35</f>
        <v>0</v>
      </c>
      <c r="AJ96" s="118">
        <f>attached_petroleum!EM35</f>
        <v>0</v>
      </c>
      <c r="AK96" s="118">
        <f>attached_petroleum!FK35</f>
        <v>0</v>
      </c>
    </row>
    <row r="97" ht="14.5" spans="1:37">
      <c r="A97" s="157" t="s">
        <v>36</v>
      </c>
      <c r="B97" s="160" t="s">
        <v>109</v>
      </c>
      <c r="C97" s="157" t="s">
        <v>21</v>
      </c>
      <c r="D97" s="157"/>
      <c r="E97" s="157">
        <f>AE82/SUM(AE76:AE85)</f>
        <v>0</v>
      </c>
      <c r="F97" s="157">
        <f t="shared" ref="F97:J97" si="52">AF82/SUM(AF76:AF85)</f>
        <v>0</v>
      </c>
      <c r="G97" s="157">
        <f t="shared" si="52"/>
        <v>0</v>
      </c>
      <c r="H97" s="159">
        <f t="shared" si="46"/>
        <v>0</v>
      </c>
      <c r="I97" s="157">
        <f t="shared" si="52"/>
        <v>0</v>
      </c>
      <c r="J97" s="157">
        <f t="shared" si="52"/>
        <v>0</v>
      </c>
      <c r="K97" s="159">
        <f t="shared" si="47"/>
        <v>0</v>
      </c>
      <c r="N97" t="s">
        <v>76</v>
      </c>
      <c r="O97" t="s">
        <v>96</v>
      </c>
      <c r="P97" t="s">
        <v>26</v>
      </c>
      <c r="Q97" t="str">
        <f t="shared" si="35"/>
        <v>INDSTM</v>
      </c>
      <c r="R97" t="str">
        <f t="shared" si="36"/>
        <v/>
      </c>
      <c r="AA97" s="147" t="s">
        <v>70</v>
      </c>
      <c r="AB97" s="147" t="s">
        <v>100</v>
      </c>
      <c r="AC97" s="118" t="s">
        <v>21</v>
      </c>
      <c r="AE97" s="118">
        <f>attached_petroleum!W36</f>
        <v>0</v>
      </c>
      <c r="AF97" s="118">
        <f>attached_petroleum!AU36</f>
        <v>0</v>
      </c>
      <c r="AG97" s="118">
        <f>attached_petroleum!BS36</f>
        <v>0</v>
      </c>
      <c r="AH97" s="118">
        <f>attached_petroleum!CQ36</f>
        <v>0</v>
      </c>
      <c r="AI97" s="118">
        <f>attached_petroleum!DO36</f>
        <v>0</v>
      </c>
      <c r="AJ97" s="118">
        <f>attached_petroleum!EM36</f>
        <v>0</v>
      </c>
      <c r="AK97" s="118">
        <f>attached_petroleum!FK36</f>
        <v>0</v>
      </c>
    </row>
    <row r="98" ht="14.5" spans="1:37">
      <c r="A98" s="157" t="s">
        <v>36</v>
      </c>
      <c r="B98" s="160" t="s">
        <v>109</v>
      </c>
      <c r="C98" s="157" t="s">
        <v>23</v>
      </c>
      <c r="D98" s="157"/>
      <c r="E98" s="157">
        <f>AE83/SUM(AE76:AE85)</f>
        <v>0</v>
      </c>
      <c r="F98" s="157">
        <f t="shared" ref="F98:J98" si="53">AF83/SUM(AF76:AF85)</f>
        <v>0</v>
      </c>
      <c r="G98" s="157">
        <f t="shared" si="53"/>
        <v>0</v>
      </c>
      <c r="H98" s="159">
        <f t="shared" si="46"/>
        <v>0</v>
      </c>
      <c r="I98" s="157">
        <f t="shared" si="53"/>
        <v>0</v>
      </c>
      <c r="J98" s="157">
        <f t="shared" si="53"/>
        <v>0</v>
      </c>
      <c r="K98" s="159">
        <f t="shared" si="47"/>
        <v>0</v>
      </c>
      <c r="N98" t="s">
        <v>76</v>
      </c>
      <c r="O98" t="s">
        <v>97</v>
      </c>
      <c r="P98" t="s">
        <v>43</v>
      </c>
      <c r="Q98" t="str">
        <f t="shared" si="35"/>
        <v/>
      </c>
      <c r="R98" t="str">
        <f t="shared" si="36"/>
        <v>INDFOR</v>
      </c>
      <c r="AA98" s="147" t="s">
        <v>70</v>
      </c>
      <c r="AB98" s="147" t="s">
        <v>100</v>
      </c>
      <c r="AC98" s="118" t="s">
        <v>23</v>
      </c>
      <c r="AE98" s="118">
        <f>attached_petroleum!W37</f>
        <v>0</v>
      </c>
      <c r="AF98" s="118">
        <f>attached_petroleum!AU37</f>
        <v>0</v>
      </c>
      <c r="AG98" s="118">
        <f>attached_petroleum!BS37</f>
        <v>0</v>
      </c>
      <c r="AH98" s="118">
        <f>attached_petroleum!CQ37</f>
        <v>0</v>
      </c>
      <c r="AI98" s="118">
        <f>attached_petroleum!DO37</f>
        <v>0</v>
      </c>
      <c r="AJ98" s="118">
        <f>attached_petroleum!EM37</f>
        <v>0</v>
      </c>
      <c r="AK98" s="118">
        <f>attached_petroleum!FK37</f>
        <v>0</v>
      </c>
    </row>
    <row r="99" ht="16" spans="1:37">
      <c r="A99" s="157" t="s">
        <v>36</v>
      </c>
      <c r="B99" s="160" t="s">
        <v>109</v>
      </c>
      <c r="C99" s="157" t="s">
        <v>25</v>
      </c>
      <c r="D99" s="157"/>
      <c r="E99" s="157">
        <f>AE84/SUM(AE76:AE85)</f>
        <v>0</v>
      </c>
      <c r="F99" s="157">
        <f t="shared" ref="F99:J99" si="54">AF84/SUM(AF76:AF85)</f>
        <v>0</v>
      </c>
      <c r="G99" s="157">
        <f t="shared" si="54"/>
        <v>0</v>
      </c>
      <c r="H99" s="159">
        <f t="shared" si="46"/>
        <v>0</v>
      </c>
      <c r="I99" s="157">
        <f t="shared" si="54"/>
        <v>0</v>
      </c>
      <c r="J99" s="157">
        <f t="shared" si="54"/>
        <v>0</v>
      </c>
      <c r="K99" s="159">
        <f t="shared" si="47"/>
        <v>0</v>
      </c>
      <c r="N99" s="165" t="s">
        <v>74</v>
      </c>
      <c r="O99" s="165" t="s">
        <v>96</v>
      </c>
      <c r="P99" s="123" t="s">
        <v>44</v>
      </c>
      <c r="Q99" s="123" t="s">
        <v>44</v>
      </c>
      <c r="R99" s="165"/>
      <c r="U99" s="166" t="s">
        <v>72</v>
      </c>
      <c r="V99" s="144" t="s">
        <v>96</v>
      </c>
      <c r="W99" s="144" t="s">
        <v>13</v>
      </c>
      <c r="X99" s="144" t="s">
        <v>13</v>
      </c>
      <c r="Y99" s="144"/>
      <c r="AA99" s="147" t="s">
        <v>70</v>
      </c>
      <c r="AB99" s="147" t="s">
        <v>100</v>
      </c>
      <c r="AC99" s="118" t="s">
        <v>25</v>
      </c>
      <c r="AE99" s="118">
        <f>attached_petroleum!W38</f>
        <v>2.7</v>
      </c>
      <c r="AF99" s="118">
        <f>attached_petroleum!AU38</f>
        <v>1.8</v>
      </c>
      <c r="AG99" s="118">
        <f>attached_petroleum!BS38</f>
        <v>3.5</v>
      </c>
      <c r="AH99" s="118">
        <f>attached_petroleum!CQ38</f>
        <v>0</v>
      </c>
      <c r="AI99" s="118">
        <f>attached_petroleum!DO38</f>
        <v>1.1</v>
      </c>
      <c r="AJ99" s="118">
        <f>attached_petroleum!EM38</f>
        <v>4.1</v>
      </c>
      <c r="AK99" s="118">
        <f>attached_petroleum!FK38</f>
        <v>0.4</v>
      </c>
    </row>
    <row r="100" ht="16" spans="1:37">
      <c r="A100" s="157" t="s">
        <v>36</v>
      </c>
      <c r="B100" s="160" t="s">
        <v>109</v>
      </c>
      <c r="C100" s="157" t="s">
        <v>26</v>
      </c>
      <c r="D100" s="157"/>
      <c r="E100" s="157">
        <f>AE85/SUM(AE76:AE85)</f>
        <v>0</v>
      </c>
      <c r="F100" s="157">
        <f t="shared" ref="F100:J100" si="55">AF85/SUM(AF76:AF85)</f>
        <v>0</v>
      </c>
      <c r="G100" s="157">
        <f t="shared" si="55"/>
        <v>0</v>
      </c>
      <c r="H100" s="159">
        <f t="shared" si="46"/>
        <v>0</v>
      </c>
      <c r="I100" s="157">
        <f t="shared" si="55"/>
        <v>0</v>
      </c>
      <c r="J100" s="157">
        <f t="shared" si="55"/>
        <v>0</v>
      </c>
      <c r="K100" s="159">
        <f t="shared" si="47"/>
        <v>0</v>
      </c>
      <c r="N100" s="165" t="str">
        <f>N64</f>
        <v>CHM00</v>
      </c>
      <c r="O100" s="165" t="str">
        <f>O64</f>
        <v>Comm-IN</v>
      </c>
      <c r="P100" s="123" t="s">
        <v>44</v>
      </c>
      <c r="Q100" s="123" t="s">
        <v>44</v>
      </c>
      <c r="R100" s="165"/>
      <c r="U100" s="144" t="str">
        <f>U99</f>
        <v>MIN00</v>
      </c>
      <c r="V100" s="144" t="str">
        <f>V99</f>
        <v>Comm-IN</v>
      </c>
      <c r="W100" s="144" t="s">
        <v>16</v>
      </c>
      <c r="X100" s="144" t="s">
        <v>16</v>
      </c>
      <c r="Y100" s="144"/>
      <c r="AA100" s="147" t="s">
        <v>70</v>
      </c>
      <c r="AB100" s="147" t="s">
        <v>100</v>
      </c>
      <c r="AC100" s="118" t="s">
        <v>26</v>
      </c>
      <c r="AE100" s="118">
        <f>attached_petroleum!W39</f>
        <v>0</v>
      </c>
      <c r="AF100" s="118">
        <f>attached_petroleum!AU39</f>
        <v>0</v>
      </c>
      <c r="AG100" s="118">
        <f>attached_petroleum!BS39</f>
        <v>0</v>
      </c>
      <c r="AH100" s="118">
        <f>attached_petroleum!CQ39</f>
        <v>0</v>
      </c>
      <c r="AI100" s="118">
        <f>attached_petroleum!DO39</f>
        <v>0</v>
      </c>
      <c r="AJ100" s="118">
        <f>attached_petroleum!EM39</f>
        <v>0</v>
      </c>
      <c r="AK100" s="118">
        <f>attached_petroleum!FK39</f>
        <v>0</v>
      </c>
    </row>
    <row r="101" ht="16" spans="1:27">
      <c r="A101" s="158" t="s">
        <v>36</v>
      </c>
      <c r="B101" s="157"/>
      <c r="C101" s="157"/>
      <c r="D101" s="157"/>
      <c r="E101" s="157"/>
      <c r="F101" s="157"/>
      <c r="G101" s="157"/>
      <c r="H101" s="157"/>
      <c r="I101" s="157"/>
      <c r="J101" s="157"/>
      <c r="K101" s="157"/>
      <c r="N101" s="165" t="str">
        <f>N53</f>
        <v>CEM00</v>
      </c>
      <c r="O101" s="165" t="str">
        <f>O53</f>
        <v>Comm-IN</v>
      </c>
      <c r="P101" s="123" t="s">
        <v>44</v>
      </c>
      <c r="Q101" s="123" t="s">
        <v>44</v>
      </c>
      <c r="R101" s="165"/>
      <c r="U101" s="144" t="str">
        <f t="shared" ref="U101:U109" si="56">U100</f>
        <v>MIN00</v>
      </c>
      <c r="V101" s="144" t="str">
        <f t="shared" ref="V101:V108" si="57">V100</f>
        <v>Comm-IN</v>
      </c>
      <c r="W101" s="144" t="s">
        <v>18</v>
      </c>
      <c r="X101" s="144" t="s">
        <v>18</v>
      </c>
      <c r="Y101" s="144"/>
      <c r="AA101" s="147" t="s">
        <v>36</v>
      </c>
    </row>
    <row r="102" ht="16" spans="1:37">
      <c r="A102" s="135" t="s">
        <v>117</v>
      </c>
      <c r="B102" s="135"/>
      <c r="C102" s="135"/>
      <c r="D102" s="135"/>
      <c r="E102" s="135"/>
      <c r="F102" s="135"/>
      <c r="G102" s="135"/>
      <c r="H102" s="135"/>
      <c r="I102" s="135"/>
      <c r="J102" s="135"/>
      <c r="K102" s="135"/>
      <c r="N102" s="165" t="str">
        <f>N31</f>
        <v>SME00</v>
      </c>
      <c r="O102" s="165" t="str">
        <f>O31</f>
        <v>Comm-IN</v>
      </c>
      <c r="P102" s="123" t="s">
        <v>44</v>
      </c>
      <c r="Q102" s="123" t="s">
        <v>44</v>
      </c>
      <c r="R102" s="165"/>
      <c r="U102" s="144" t="str">
        <f t="shared" si="56"/>
        <v>MIN00</v>
      </c>
      <c r="V102" s="144" t="str">
        <f t="shared" si="57"/>
        <v>Comm-IN</v>
      </c>
      <c r="W102" s="144" t="s">
        <v>19</v>
      </c>
      <c r="X102" s="144" t="s">
        <v>19</v>
      </c>
      <c r="Y102" s="144"/>
      <c r="AA102" s="149" t="s">
        <v>117</v>
      </c>
      <c r="AB102" s="149"/>
      <c r="AC102" s="149"/>
      <c r="AD102" s="149"/>
      <c r="AE102" s="149"/>
      <c r="AF102" s="149"/>
      <c r="AG102" s="149"/>
      <c r="AH102" s="149"/>
      <c r="AI102" s="149"/>
      <c r="AJ102" s="149"/>
      <c r="AK102" s="149"/>
    </row>
    <row r="103" ht="16" spans="1:37">
      <c r="A103" s="128" t="s">
        <v>71</v>
      </c>
      <c r="B103" s="128" t="s">
        <v>99</v>
      </c>
      <c r="C103" s="16" t="s">
        <v>13</v>
      </c>
      <c r="D103" s="16"/>
      <c r="E103" s="16" t="str">
        <f t="shared" ref="E103:E112" si="58">C103</f>
        <v>INDELC</v>
      </c>
      <c r="F103" s="16" t="str">
        <f t="shared" ref="F103:K115" si="59">E103</f>
        <v>INDELC</v>
      </c>
      <c r="G103" s="16" t="str">
        <f t="shared" si="59"/>
        <v>INDELC</v>
      </c>
      <c r="H103" s="16" t="str">
        <f t="shared" si="59"/>
        <v>INDELC</v>
      </c>
      <c r="I103" s="16" t="str">
        <f t="shared" si="59"/>
        <v>INDELC</v>
      </c>
      <c r="J103" s="16" t="str">
        <f t="shared" si="59"/>
        <v>INDELC</v>
      </c>
      <c r="K103" s="16" t="str">
        <f t="shared" si="59"/>
        <v>INDELC</v>
      </c>
      <c r="N103" s="165" t="str">
        <f>N9</f>
        <v>CONS00</v>
      </c>
      <c r="O103" s="165" t="str">
        <f>O9</f>
        <v>Comm-IN</v>
      </c>
      <c r="P103" s="123" t="s">
        <v>44</v>
      </c>
      <c r="Q103" s="123" t="s">
        <v>44</v>
      </c>
      <c r="R103" s="165"/>
      <c r="U103" s="144" t="str">
        <f t="shared" si="56"/>
        <v>MIN00</v>
      </c>
      <c r="V103" s="144" t="str">
        <f t="shared" si="57"/>
        <v>Comm-IN</v>
      </c>
      <c r="W103" s="144" t="s">
        <v>20</v>
      </c>
      <c r="X103" s="144" t="s">
        <v>20</v>
      </c>
      <c r="Y103" s="144"/>
      <c r="AA103" s="150" t="s">
        <v>71</v>
      </c>
      <c r="AB103" s="150" t="s">
        <v>100</v>
      </c>
      <c r="AC103" s="151" t="s">
        <v>13</v>
      </c>
      <c r="AD103" s="151"/>
      <c r="AE103" s="151" t="str">
        <f>attached_cement!W15</f>
        <v>X</v>
      </c>
      <c r="AF103" s="151">
        <f>attached_cement!AU15</f>
        <v>2.1</v>
      </c>
      <c r="AG103" s="151">
        <f>attached_cement!BS15</f>
        <v>2.8</v>
      </c>
      <c r="AH103" s="151">
        <f>attached_cement!CQ15</f>
        <v>0</v>
      </c>
      <c r="AI103" s="151">
        <f>attached_cement!DO15</f>
        <v>0</v>
      </c>
      <c r="AJ103" s="151" t="str">
        <f>attached_cement!EM15</f>
        <v>X</v>
      </c>
      <c r="AK103" s="151" t="str">
        <f>attached_cement!FK15</f>
        <v>X</v>
      </c>
    </row>
    <row r="104" ht="14.5" spans="1:37">
      <c r="A104" s="128" t="s">
        <v>71</v>
      </c>
      <c r="B104" s="128" t="s">
        <v>99</v>
      </c>
      <c r="C104" s="16" t="s">
        <v>16</v>
      </c>
      <c r="D104" s="16"/>
      <c r="E104" s="16" t="str">
        <f t="shared" si="58"/>
        <v>INDGAS</v>
      </c>
      <c r="F104" s="16" t="str">
        <f t="shared" si="59"/>
        <v>INDGAS</v>
      </c>
      <c r="G104" s="16" t="str">
        <f t="shared" si="59"/>
        <v>INDGAS</v>
      </c>
      <c r="H104" s="16" t="str">
        <f t="shared" si="59"/>
        <v>INDGAS</v>
      </c>
      <c r="I104" s="16" t="str">
        <f t="shared" si="59"/>
        <v>INDGAS</v>
      </c>
      <c r="J104" s="16" t="str">
        <f t="shared" si="59"/>
        <v>INDGAS</v>
      </c>
      <c r="K104" s="16" t="str">
        <f t="shared" si="59"/>
        <v>INDGAS</v>
      </c>
      <c r="U104" s="144" t="str">
        <f t="shared" si="56"/>
        <v>MIN00</v>
      </c>
      <c r="V104" s="144" t="str">
        <f t="shared" si="57"/>
        <v>Comm-IN</v>
      </c>
      <c r="W104" s="144" t="s">
        <v>11</v>
      </c>
      <c r="X104" s="144" t="s">
        <v>11</v>
      </c>
      <c r="Y104" s="144"/>
      <c r="AA104" s="150" t="s">
        <v>71</v>
      </c>
      <c r="AB104" s="150" t="s">
        <v>100</v>
      </c>
      <c r="AC104" s="151" t="s">
        <v>16</v>
      </c>
      <c r="AD104" s="151"/>
      <c r="AE104" s="151">
        <f>attached_cement!W16</f>
        <v>0</v>
      </c>
      <c r="AF104" s="151">
        <f>attached_cement!AU16</f>
        <v>2.3</v>
      </c>
      <c r="AG104" s="151">
        <f>attached_cement!BS16</f>
        <v>2.8</v>
      </c>
      <c r="AH104" s="151" t="str">
        <f>attached_cement!CQ16</f>
        <v>X</v>
      </c>
      <c r="AI104" s="151">
        <f>attached_cement!DO16</f>
        <v>0</v>
      </c>
      <c r="AJ104" s="151" t="str">
        <f>attached_cement!EM16</f>
        <v>X</v>
      </c>
      <c r="AK104" s="151" t="str">
        <f>attached_cement!FK16</f>
        <v>X</v>
      </c>
    </row>
    <row r="105" ht="14.5" spans="1:37">
      <c r="A105" s="128" t="s">
        <v>71</v>
      </c>
      <c r="B105" s="128" t="s">
        <v>99</v>
      </c>
      <c r="C105" s="16" t="s">
        <v>18</v>
      </c>
      <c r="D105" s="16"/>
      <c r="E105" s="16" t="str">
        <f t="shared" si="58"/>
        <v>INDDSTLFO</v>
      </c>
      <c r="F105" s="16" t="str">
        <f t="shared" si="59"/>
        <v>INDDSTLFO</v>
      </c>
      <c r="G105" s="16" t="str">
        <f t="shared" si="59"/>
        <v>INDDSTLFO</v>
      </c>
      <c r="H105" s="16" t="str">
        <f t="shared" si="59"/>
        <v>INDDSTLFO</v>
      </c>
      <c r="I105" s="16" t="str">
        <f t="shared" si="59"/>
        <v>INDDSTLFO</v>
      </c>
      <c r="J105" s="16" t="str">
        <f t="shared" si="59"/>
        <v>INDDSTLFO</v>
      </c>
      <c r="K105" s="16" t="str">
        <f t="shared" si="59"/>
        <v>INDDSTLFO</v>
      </c>
      <c r="U105" s="144" t="str">
        <f t="shared" si="56"/>
        <v>MIN00</v>
      </c>
      <c r="V105" s="144" t="str">
        <f t="shared" si="57"/>
        <v>Comm-IN</v>
      </c>
      <c r="W105" s="144" t="s">
        <v>21</v>
      </c>
      <c r="X105" s="144" t="s">
        <v>21</v>
      </c>
      <c r="Y105" s="144"/>
      <c r="AA105" s="150" t="s">
        <v>71</v>
      </c>
      <c r="AB105" s="150" t="s">
        <v>100</v>
      </c>
      <c r="AC105" s="151" t="s">
        <v>18</v>
      </c>
      <c r="AD105" s="151"/>
      <c r="AE105" s="151" t="str">
        <f>attached_cement!W17</f>
        <v>X</v>
      </c>
      <c r="AF105" s="151">
        <f>attached_cement!AU17</f>
        <v>0.1</v>
      </c>
      <c r="AG105" s="151">
        <f>attached_cement!BS17</f>
        <v>0.2</v>
      </c>
      <c r="AH105" s="151">
        <f>attached_cement!CQ17</f>
        <v>0</v>
      </c>
      <c r="AI105" s="151">
        <f>attached_cement!DO17</f>
        <v>0</v>
      </c>
      <c r="AJ105" s="151" t="str">
        <f>attached_cement!EM17</f>
        <v>X</v>
      </c>
      <c r="AK105" s="151" t="str">
        <f>attached_cement!FK17</f>
        <v>X</v>
      </c>
    </row>
    <row r="106" ht="14.5" spans="1:37">
      <c r="A106" s="128" t="s">
        <v>71</v>
      </c>
      <c r="B106" s="128" t="s">
        <v>99</v>
      </c>
      <c r="C106" s="16" t="s">
        <v>19</v>
      </c>
      <c r="D106" s="16"/>
      <c r="E106" s="16" t="str">
        <f t="shared" si="58"/>
        <v>INDHFO</v>
      </c>
      <c r="F106" s="16" t="str">
        <f t="shared" si="59"/>
        <v>INDHFO</v>
      </c>
      <c r="G106" s="16" t="str">
        <f t="shared" si="59"/>
        <v>INDHFO</v>
      </c>
      <c r="H106" s="16" t="str">
        <f t="shared" si="59"/>
        <v>INDHFO</v>
      </c>
      <c r="I106" s="16" t="str">
        <f t="shared" si="59"/>
        <v>INDHFO</v>
      </c>
      <c r="J106" s="16" t="str">
        <f t="shared" si="59"/>
        <v>INDHFO</v>
      </c>
      <c r="K106" s="16" t="str">
        <f t="shared" si="59"/>
        <v>INDHFO</v>
      </c>
      <c r="U106" s="144" t="str">
        <f t="shared" si="56"/>
        <v>MIN00</v>
      </c>
      <c r="V106" s="144" t="str">
        <f t="shared" si="57"/>
        <v>Comm-IN</v>
      </c>
      <c r="W106" s="144" t="s">
        <v>23</v>
      </c>
      <c r="X106" s="144" t="s">
        <v>23</v>
      </c>
      <c r="Y106" s="144"/>
      <c r="AA106" s="150" t="s">
        <v>71</v>
      </c>
      <c r="AB106" s="150" t="s">
        <v>100</v>
      </c>
      <c r="AC106" s="151" t="s">
        <v>19</v>
      </c>
      <c r="AD106" s="151"/>
      <c r="AE106" s="151">
        <f>attached_cement!W18</f>
        <v>0</v>
      </c>
      <c r="AF106" s="151">
        <f>attached_cement!AU18</f>
        <v>0</v>
      </c>
      <c r="AG106" s="151">
        <f>attached_cement!BS18</f>
        <v>0</v>
      </c>
      <c r="AH106" s="151">
        <f>attached_cement!CQ18</f>
        <v>0</v>
      </c>
      <c r="AI106" s="151">
        <f>attached_cement!DO18</f>
        <v>0</v>
      </c>
      <c r="AJ106" s="151">
        <f>attached_cement!EM18</f>
        <v>0</v>
      </c>
      <c r="AK106" s="151">
        <f>attached_cement!FK18</f>
        <v>0</v>
      </c>
    </row>
    <row r="107" ht="14.5" spans="1:37">
      <c r="A107" s="128" t="s">
        <v>71</v>
      </c>
      <c r="B107" s="128" t="s">
        <v>99</v>
      </c>
      <c r="C107" s="16" t="s">
        <v>20</v>
      </c>
      <c r="D107" s="16"/>
      <c r="E107" s="16" t="str">
        <f t="shared" si="58"/>
        <v>INDSGPC</v>
      </c>
      <c r="F107" s="16" t="str">
        <f t="shared" si="59"/>
        <v>INDSGPC</v>
      </c>
      <c r="G107" s="16" t="str">
        <f t="shared" si="59"/>
        <v>INDSGPC</v>
      </c>
      <c r="H107" s="16" t="str">
        <f t="shared" si="59"/>
        <v>INDSGPC</v>
      </c>
      <c r="I107" s="16" t="str">
        <f t="shared" si="59"/>
        <v>INDSGPC</v>
      </c>
      <c r="J107" s="16" t="str">
        <f t="shared" si="59"/>
        <v>INDSGPC</v>
      </c>
      <c r="K107" s="16" t="str">
        <f t="shared" si="59"/>
        <v>INDSGPC</v>
      </c>
      <c r="U107" s="144" t="str">
        <f t="shared" si="56"/>
        <v>MIN00</v>
      </c>
      <c r="V107" s="144" t="str">
        <f t="shared" si="57"/>
        <v>Comm-IN</v>
      </c>
      <c r="W107" s="144" t="s">
        <v>25</v>
      </c>
      <c r="X107" s="144" t="s">
        <v>25</v>
      </c>
      <c r="Y107" s="144"/>
      <c r="AA107" s="150" t="s">
        <v>71</v>
      </c>
      <c r="AB107" s="150" t="s">
        <v>100</v>
      </c>
      <c r="AC107" s="151" t="s">
        <v>20</v>
      </c>
      <c r="AD107" s="151"/>
      <c r="AE107" s="151" t="str">
        <f>attached_cement!W19</f>
        <v>X</v>
      </c>
      <c r="AF107" s="151">
        <f>attached_cement!AU19</f>
        <v>3.2</v>
      </c>
      <c r="AG107" s="151">
        <f>attached_cement!BS19</f>
        <v>8.2</v>
      </c>
      <c r="AH107" s="151">
        <f>attached_cement!CQ19</f>
        <v>0</v>
      </c>
      <c r="AI107" s="151">
        <f>attached_cement!DO19</f>
        <v>0</v>
      </c>
      <c r="AJ107" s="151">
        <f>attached_cement!EM19</f>
        <v>0</v>
      </c>
      <c r="AK107" s="151" t="str">
        <f>attached_cement!FK19</f>
        <v>X</v>
      </c>
    </row>
    <row r="108" ht="14.5" spans="1:37">
      <c r="A108" s="128" t="s">
        <v>71</v>
      </c>
      <c r="B108" s="128" t="s">
        <v>99</v>
      </c>
      <c r="C108" s="16" t="s">
        <v>11</v>
      </c>
      <c r="D108" s="16"/>
      <c r="E108" s="16" t="str">
        <f t="shared" si="58"/>
        <v>INDLPG</v>
      </c>
      <c r="F108" s="16" t="str">
        <f t="shared" si="59"/>
        <v>INDLPG</v>
      </c>
      <c r="G108" s="16" t="str">
        <f t="shared" si="59"/>
        <v>INDLPG</v>
      </c>
      <c r="H108" s="16" t="str">
        <f t="shared" si="59"/>
        <v>INDLPG</v>
      </c>
      <c r="I108" s="16" t="str">
        <f t="shared" si="59"/>
        <v>INDLPG</v>
      </c>
      <c r="J108" s="16" t="str">
        <f t="shared" si="59"/>
        <v>INDLPG</v>
      </c>
      <c r="K108" s="16" t="str">
        <f t="shared" si="59"/>
        <v>INDLPG</v>
      </c>
      <c r="U108" s="144" t="str">
        <f t="shared" si="56"/>
        <v>MIN00</v>
      </c>
      <c r="V108" s="144" t="str">
        <f t="shared" si="57"/>
        <v>Comm-IN</v>
      </c>
      <c r="W108" s="144" t="s">
        <v>26</v>
      </c>
      <c r="X108" s="144" t="s">
        <v>26</v>
      </c>
      <c r="Y108" s="144"/>
      <c r="AA108" s="150" t="s">
        <v>71</v>
      </c>
      <c r="AB108" s="150" t="s">
        <v>100</v>
      </c>
      <c r="AC108" s="151" t="s">
        <v>11</v>
      </c>
      <c r="AD108" s="151"/>
      <c r="AE108" s="151">
        <f>attached_cement!W20</f>
        <v>0</v>
      </c>
      <c r="AF108" s="151">
        <f>attached_cement!AU20</f>
        <v>0</v>
      </c>
      <c r="AG108" s="151">
        <f>attached_cement!BS20</f>
        <v>0</v>
      </c>
      <c r="AH108" s="151">
        <f>attached_cement!CQ20</f>
        <v>0</v>
      </c>
      <c r="AI108" s="151">
        <f>attached_cement!DO20</f>
        <v>0</v>
      </c>
      <c r="AJ108" s="151" t="str">
        <f>attached_cement!EM20</f>
        <v>X</v>
      </c>
      <c r="AK108" s="151" t="str">
        <f>attached_cement!FK20</f>
        <v>X</v>
      </c>
    </row>
    <row r="109" ht="14.5" spans="1:37">
      <c r="A109" s="128" t="s">
        <v>71</v>
      </c>
      <c r="B109" s="128" t="s">
        <v>99</v>
      </c>
      <c r="C109" s="16" t="s">
        <v>21</v>
      </c>
      <c r="D109" s="16"/>
      <c r="E109" s="16" t="str">
        <f t="shared" si="58"/>
        <v>INDCOA</v>
      </c>
      <c r="F109" s="16" t="str">
        <f t="shared" si="59"/>
        <v>INDCOA</v>
      </c>
      <c r="G109" s="16" t="str">
        <f t="shared" si="59"/>
        <v>INDCOA</v>
      </c>
      <c r="H109" s="16" t="str">
        <f t="shared" si="59"/>
        <v>INDCOA</v>
      </c>
      <c r="I109" s="16" t="str">
        <f t="shared" si="59"/>
        <v>INDCOA</v>
      </c>
      <c r="J109" s="16" t="str">
        <f t="shared" si="59"/>
        <v>INDCOA</v>
      </c>
      <c r="K109" s="16" t="str">
        <f t="shared" si="59"/>
        <v>INDCOA</v>
      </c>
      <c r="U109" s="144" t="str">
        <f t="shared" si="56"/>
        <v>MIN00</v>
      </c>
      <c r="V109" s="144" t="str">
        <f>O98</f>
        <v>Comm-OUT</v>
      </c>
      <c r="W109" s="144"/>
      <c r="X109" s="144"/>
      <c r="Y109" s="144" t="s">
        <v>39</v>
      </c>
      <c r="AA109" s="150" t="s">
        <v>71</v>
      </c>
      <c r="AB109" s="150" t="s">
        <v>100</v>
      </c>
      <c r="AC109" s="151" t="s">
        <v>21</v>
      </c>
      <c r="AD109" s="151"/>
      <c r="AE109" s="151" t="str">
        <f>attached_cement!W21</f>
        <v>X</v>
      </c>
      <c r="AF109" s="151">
        <f>attached_cement!AU21</f>
        <v>2.5</v>
      </c>
      <c r="AG109" s="151">
        <f>attached_cement!BS21</f>
        <v>6.1</v>
      </c>
      <c r="AH109" s="151">
        <f>attached_cement!CQ21</f>
        <v>0</v>
      </c>
      <c r="AI109" s="151">
        <f>attached_cement!DO21</f>
        <v>0</v>
      </c>
      <c r="AJ109" s="151" t="str">
        <f>attached_cement!EM21</f>
        <v>X</v>
      </c>
      <c r="AK109" s="151" t="str">
        <f>attached_cement!FK21</f>
        <v>X</v>
      </c>
    </row>
    <row r="110" ht="14.5" spans="1:37">
      <c r="A110" s="128" t="s">
        <v>71</v>
      </c>
      <c r="B110" s="128" t="s">
        <v>99</v>
      </c>
      <c r="C110" s="16" t="s">
        <v>23</v>
      </c>
      <c r="D110" s="16"/>
      <c r="E110" s="16" t="str">
        <f t="shared" si="58"/>
        <v>INDCOKE</v>
      </c>
      <c r="F110" s="16" t="str">
        <f t="shared" si="59"/>
        <v>INDCOKE</v>
      </c>
      <c r="G110" s="16" t="str">
        <f t="shared" si="59"/>
        <v>INDCOKE</v>
      </c>
      <c r="H110" s="16" t="str">
        <f t="shared" si="59"/>
        <v>INDCOKE</v>
      </c>
      <c r="I110" s="16" t="str">
        <f t="shared" si="59"/>
        <v>INDCOKE</v>
      </c>
      <c r="J110" s="16" t="str">
        <f t="shared" si="59"/>
        <v>INDCOKE</v>
      </c>
      <c r="K110" s="16" t="str">
        <f t="shared" si="59"/>
        <v>INDCOKE</v>
      </c>
      <c r="AA110" s="150" t="s">
        <v>71</v>
      </c>
      <c r="AB110" s="150" t="s">
        <v>100</v>
      </c>
      <c r="AC110" s="151" t="s">
        <v>23</v>
      </c>
      <c r="AD110" s="151"/>
      <c r="AE110" s="151">
        <f>attached_cement!W22</f>
        <v>0</v>
      </c>
      <c r="AF110" s="151">
        <f>attached_cement!AU22</f>
        <v>0.7</v>
      </c>
      <c r="AG110" s="151">
        <f>attached_cement!BS22</f>
        <v>0</v>
      </c>
      <c r="AH110" s="151">
        <f>attached_cement!CQ22</f>
        <v>0</v>
      </c>
      <c r="AI110" s="151">
        <f>attached_cement!DO22</f>
        <v>0</v>
      </c>
      <c r="AJ110" s="151">
        <f>attached_cement!EM22</f>
        <v>0</v>
      </c>
      <c r="AK110" s="151">
        <f>attached_cement!FK22</f>
        <v>0</v>
      </c>
    </row>
    <row r="111" ht="14.5" spans="1:37">
      <c r="A111" s="128" t="s">
        <v>71</v>
      </c>
      <c r="B111" s="128" t="s">
        <v>99</v>
      </c>
      <c r="C111" s="16" t="s">
        <v>25</v>
      </c>
      <c r="D111" s="16"/>
      <c r="E111" s="16" t="str">
        <f t="shared" si="58"/>
        <v>INDWOOD</v>
      </c>
      <c r="F111" s="16" t="str">
        <f t="shared" si="59"/>
        <v>INDWOOD</v>
      </c>
      <c r="G111" s="16" t="str">
        <f t="shared" si="59"/>
        <v>INDWOOD</v>
      </c>
      <c r="H111" s="16" t="str">
        <f t="shared" si="59"/>
        <v>INDWOOD</v>
      </c>
      <c r="I111" s="16" t="str">
        <f t="shared" si="59"/>
        <v>INDWOOD</v>
      </c>
      <c r="J111" s="16" t="str">
        <f t="shared" si="59"/>
        <v>INDWOOD</v>
      </c>
      <c r="K111" s="16" t="str">
        <f t="shared" si="59"/>
        <v>INDWOOD</v>
      </c>
      <c r="AA111" s="150" t="s">
        <v>71</v>
      </c>
      <c r="AB111" s="150" t="s">
        <v>100</v>
      </c>
      <c r="AC111" s="151" t="s">
        <v>25</v>
      </c>
      <c r="AD111" s="151"/>
      <c r="AE111" s="151">
        <f>attached_cement!W23</f>
        <v>0</v>
      </c>
      <c r="AF111" s="151">
        <f>attached_cement!AU23</f>
        <v>0</v>
      </c>
      <c r="AG111" s="151">
        <f>attached_cement!BS23</f>
        <v>0</v>
      </c>
      <c r="AH111" s="151">
        <f>attached_cement!CQ23</f>
        <v>0</v>
      </c>
      <c r="AI111" s="151">
        <f>attached_cement!DO23</f>
        <v>0</v>
      </c>
      <c r="AJ111" s="151">
        <f>attached_cement!EM23</f>
        <v>0</v>
      </c>
      <c r="AK111" s="151">
        <f>attached_cement!FK23</f>
        <v>0</v>
      </c>
    </row>
    <row r="112" ht="14.5" spans="1:40">
      <c r="A112" s="128" t="s">
        <v>71</v>
      </c>
      <c r="B112" s="128" t="s">
        <v>99</v>
      </c>
      <c r="C112" s="16" t="s">
        <v>26</v>
      </c>
      <c r="D112" s="16"/>
      <c r="E112" s="16" t="str">
        <f t="shared" si="58"/>
        <v>INDSTM</v>
      </c>
      <c r="F112" s="16" t="str">
        <f t="shared" si="59"/>
        <v>INDSTM</v>
      </c>
      <c r="G112" s="16" t="str">
        <f t="shared" si="59"/>
        <v>INDSTM</v>
      </c>
      <c r="H112" s="16" t="str">
        <f t="shared" si="59"/>
        <v>INDSTM</v>
      </c>
      <c r="I112" s="16" t="str">
        <f t="shared" si="59"/>
        <v>INDSTM</v>
      </c>
      <c r="J112" s="16" t="str">
        <f t="shared" si="59"/>
        <v>INDSTM</v>
      </c>
      <c r="K112" s="16" t="str">
        <f t="shared" si="59"/>
        <v>INDSTM</v>
      </c>
      <c r="AA112" s="150" t="s">
        <v>71</v>
      </c>
      <c r="AB112" s="150" t="s">
        <v>100</v>
      </c>
      <c r="AC112" s="151" t="s">
        <v>26</v>
      </c>
      <c r="AD112" s="151"/>
      <c r="AE112" s="151">
        <f>attached_cement!W24</f>
        <v>0</v>
      </c>
      <c r="AF112" s="151">
        <f>attached_cement!AU24</f>
        <v>0.4</v>
      </c>
      <c r="AG112" s="151">
        <f>attached_cement!BS24</f>
        <v>3.4</v>
      </c>
      <c r="AH112" s="151">
        <f>attached_cement!CQ24</f>
        <v>0</v>
      </c>
      <c r="AI112" s="151">
        <f>attached_cement!DO24</f>
        <v>0</v>
      </c>
      <c r="AJ112" s="151">
        <f>attached_cement!EM24</f>
        <v>0.4</v>
      </c>
      <c r="AK112" s="151">
        <f>attached_cement!FK24</f>
        <v>0</v>
      </c>
      <c r="AN112" t="s">
        <v>111</v>
      </c>
    </row>
    <row r="113" ht="14.5" spans="1:40">
      <c r="A113" s="128" t="s">
        <v>71</v>
      </c>
      <c r="B113" s="128" t="s">
        <v>101</v>
      </c>
      <c r="C113" s="16"/>
      <c r="D113" s="16"/>
      <c r="E113" s="130">
        <v>100</v>
      </c>
      <c r="F113" s="130">
        <v>100</v>
      </c>
      <c r="G113" s="130">
        <v>100</v>
      </c>
      <c r="H113" s="130">
        <v>100</v>
      </c>
      <c r="I113" s="130">
        <v>100</v>
      </c>
      <c r="J113" s="130">
        <v>100</v>
      </c>
      <c r="K113" s="130">
        <v>100</v>
      </c>
      <c r="AA113" s="150" t="s">
        <v>71</v>
      </c>
      <c r="AB113" s="150" t="s">
        <v>101</v>
      </c>
      <c r="AC113" s="151"/>
      <c r="AD113" s="151"/>
      <c r="AE113" s="151">
        <v>30</v>
      </c>
      <c r="AF113" s="151">
        <v>30</v>
      </c>
      <c r="AG113" s="151">
        <v>30</v>
      </c>
      <c r="AH113" s="151">
        <v>30</v>
      </c>
      <c r="AI113" s="151">
        <v>30</v>
      </c>
      <c r="AJ113" s="151">
        <v>30</v>
      </c>
      <c r="AK113" s="151">
        <v>30</v>
      </c>
      <c r="AN113">
        <v>13523</v>
      </c>
    </row>
    <row r="114" ht="14.5" spans="1:40">
      <c r="A114" s="128" t="s">
        <v>71</v>
      </c>
      <c r="B114" s="128" t="s">
        <v>103</v>
      </c>
      <c r="C114" s="16" t="s">
        <v>38</v>
      </c>
      <c r="D114" s="16"/>
      <c r="E114" s="16" t="str">
        <f t="shared" ref="E114" si="60">C114</f>
        <v>INDCEM</v>
      </c>
      <c r="F114" s="16" t="str">
        <f t="shared" si="59"/>
        <v>INDCEM</v>
      </c>
      <c r="G114" s="16" t="str">
        <f t="shared" si="59"/>
        <v>INDCEM</v>
      </c>
      <c r="H114" s="16" t="str">
        <f t="shared" si="59"/>
        <v>INDCEM</v>
      </c>
      <c r="I114" s="16" t="str">
        <f t="shared" si="59"/>
        <v>INDCEM</v>
      </c>
      <c r="J114" s="16" t="str">
        <f t="shared" si="59"/>
        <v>INDCEM</v>
      </c>
      <c r="K114" s="16" t="str">
        <f t="shared" si="59"/>
        <v>INDCEM</v>
      </c>
      <c r="AA114" s="150" t="s">
        <v>71</v>
      </c>
      <c r="AB114" s="150" t="s">
        <v>104</v>
      </c>
      <c r="AC114" s="151" t="s">
        <v>118</v>
      </c>
      <c r="AD114" s="151"/>
      <c r="AE114" s="151"/>
      <c r="AF114" s="151"/>
      <c r="AG114" s="151"/>
      <c r="AH114" s="151"/>
      <c r="AI114" s="151"/>
      <c r="AJ114" s="151"/>
      <c r="AK114" s="151"/>
      <c r="AN114" s="167" t="s">
        <v>119</v>
      </c>
    </row>
    <row r="115" ht="14.5" spans="1:37">
      <c r="A115" s="128" t="s">
        <v>71</v>
      </c>
      <c r="B115" s="128" t="s">
        <v>106</v>
      </c>
      <c r="C115" s="16"/>
      <c r="D115" s="16"/>
      <c r="E115" s="163">
        <f>Demands!F13/Tech_Dem_Sum!E117*2</f>
        <v>2.19178082191781</v>
      </c>
      <c r="F115" s="163">
        <f>Demands!G13/Tech_Dem_Sum!F117*2</f>
        <v>30.6849315068493</v>
      </c>
      <c r="G115" s="163">
        <f>Demands!H13/Tech_Dem_Sum!G117*2</f>
        <v>64.3835616438356</v>
      </c>
      <c r="H115" s="163">
        <f>Demands!I13/Tech_Dem_Sum!H117*2</f>
        <v>0</v>
      </c>
      <c r="I115" s="163">
        <f>Demands!J13/Tech_Dem_Sum!I117*2</f>
        <v>0</v>
      </c>
      <c r="J115" s="163">
        <f>Demands!K13/Tech_Dem_Sum!J117*2</f>
        <v>29.8630136986301</v>
      </c>
      <c r="K115" s="163">
        <f>Demands!L13/Tech_Dem_Sum!K117*2</f>
        <v>11.7808219178082</v>
      </c>
      <c r="AA115" s="150" t="s">
        <v>71</v>
      </c>
      <c r="AB115" s="150" t="s">
        <v>106</v>
      </c>
      <c r="AC115" s="151"/>
      <c r="AD115" s="151"/>
      <c r="AE115" s="151"/>
      <c r="AF115" s="151"/>
      <c r="AG115" s="151"/>
      <c r="AH115" s="151"/>
      <c r="AI115" s="151"/>
      <c r="AJ115" s="151"/>
      <c r="AK115" s="151"/>
    </row>
    <row r="116" ht="14.5" spans="1:37">
      <c r="A116" s="128" t="s">
        <v>71</v>
      </c>
      <c r="B116" s="131" t="s">
        <v>107</v>
      </c>
      <c r="C116" s="128"/>
      <c r="D116" s="16"/>
      <c r="E116" s="133">
        <f t="shared" ref="E116:K116" si="61">0.8/1.8</f>
        <v>0.444444444444444</v>
      </c>
      <c r="F116" s="133">
        <f t="shared" si="61"/>
        <v>0.444444444444444</v>
      </c>
      <c r="G116" s="133">
        <f t="shared" si="61"/>
        <v>0.444444444444444</v>
      </c>
      <c r="H116" s="133">
        <f t="shared" si="61"/>
        <v>0.444444444444444</v>
      </c>
      <c r="I116" s="133">
        <f t="shared" si="61"/>
        <v>0.444444444444444</v>
      </c>
      <c r="J116" s="133">
        <f t="shared" si="61"/>
        <v>0.444444444444444</v>
      </c>
      <c r="K116" s="133">
        <f t="shared" si="61"/>
        <v>0.444444444444444</v>
      </c>
      <c r="AA116" s="150"/>
      <c r="AB116" s="150"/>
      <c r="AC116" s="150"/>
      <c r="AD116" s="151"/>
      <c r="AE116" s="151"/>
      <c r="AF116" s="151"/>
      <c r="AG116" s="151"/>
      <c r="AH116" s="151"/>
      <c r="AI116" s="151"/>
      <c r="AJ116" s="151"/>
      <c r="AK116" s="151"/>
    </row>
    <row r="117" ht="14.5" spans="1:37">
      <c r="A117" s="128" t="s">
        <v>71</v>
      </c>
      <c r="B117" s="131" t="s">
        <v>108</v>
      </c>
      <c r="C117" s="128"/>
      <c r="D117" s="16"/>
      <c r="E117" s="134">
        <v>0.73</v>
      </c>
      <c r="F117" s="134">
        <f t="shared" ref="F117:K117" si="62">E117</f>
        <v>0.73</v>
      </c>
      <c r="G117" s="134">
        <f t="shared" si="62"/>
        <v>0.73</v>
      </c>
      <c r="H117" s="134">
        <f t="shared" si="62"/>
        <v>0.73</v>
      </c>
      <c r="I117" s="134">
        <f t="shared" si="62"/>
        <v>0.73</v>
      </c>
      <c r="J117" s="134">
        <f t="shared" si="62"/>
        <v>0.73</v>
      </c>
      <c r="K117" s="134">
        <f t="shared" si="62"/>
        <v>0.73</v>
      </c>
      <c r="AA117" s="150"/>
      <c r="AB117" s="150"/>
      <c r="AC117" s="150"/>
      <c r="AD117" s="151"/>
      <c r="AE117" s="151"/>
      <c r="AF117" s="151"/>
      <c r="AG117" s="151"/>
      <c r="AH117" s="151"/>
      <c r="AI117" s="151"/>
      <c r="AJ117" s="151"/>
      <c r="AK117" s="151"/>
    </row>
    <row r="118" ht="14.5" spans="1:37">
      <c r="A118" s="128" t="s">
        <v>71</v>
      </c>
      <c r="B118" s="131" t="s">
        <v>109</v>
      </c>
      <c r="C118" s="16" t="s">
        <v>13</v>
      </c>
      <c r="D118" s="16"/>
      <c r="E118" s="130">
        <f>K118</f>
        <v>0.152494822067407</v>
      </c>
      <c r="F118" s="16">
        <f t="shared" ref="F118:J118" si="63">AF103/SUM(AF103:AF112)</f>
        <v>0.185840707964602</v>
      </c>
      <c r="G118" s="16">
        <f t="shared" si="63"/>
        <v>0.119148936170213</v>
      </c>
      <c r="H118" s="130">
        <f>K118</f>
        <v>0.152494822067407</v>
      </c>
      <c r="I118" s="130">
        <f>K118</f>
        <v>0.152494822067407</v>
      </c>
      <c r="J118" s="130">
        <f>I118</f>
        <v>0.152494822067407</v>
      </c>
      <c r="K118" s="130">
        <f>AVERAGE(F118:G118)</f>
        <v>0.152494822067407</v>
      </c>
      <c r="AA118" s="150" t="s">
        <v>71</v>
      </c>
      <c r="AB118" s="150" t="s">
        <v>100</v>
      </c>
      <c r="AC118" s="151" t="s">
        <v>13</v>
      </c>
      <c r="AD118" s="151"/>
      <c r="AE118" s="151">
        <f>attached_cement!W30</f>
        <v>0</v>
      </c>
      <c r="AF118" s="151">
        <f>attached_cement!AU30</f>
        <v>0</v>
      </c>
      <c r="AG118" s="151">
        <f>attached_cement!BS30</f>
        <v>0.1</v>
      </c>
      <c r="AH118" s="151">
        <f>attached_cement!CQ30</f>
        <v>0</v>
      </c>
      <c r="AI118" s="151">
        <f>attached_cement!DO30</f>
        <v>0</v>
      </c>
      <c r="AJ118" s="151">
        <f>attached_cement!EM30</f>
        <v>0</v>
      </c>
      <c r="AK118" s="151">
        <f>attached_cement!FK30</f>
        <v>0</v>
      </c>
    </row>
    <row r="119" ht="14.5" spans="1:37">
      <c r="A119" s="128" t="s">
        <v>71</v>
      </c>
      <c r="B119" s="131" t="s">
        <v>109</v>
      </c>
      <c r="C119" s="16" t="s">
        <v>16</v>
      </c>
      <c r="D119" s="16"/>
      <c r="E119" s="130">
        <f t="shared" ref="E119:E127" si="64">K119</f>
        <v>0.161344379589531</v>
      </c>
      <c r="F119" s="16">
        <f t="shared" ref="F119:J119" si="65">AF104/SUM(AF103:AF112)</f>
        <v>0.20353982300885</v>
      </c>
      <c r="G119" s="16">
        <f t="shared" si="65"/>
        <v>0.119148936170213</v>
      </c>
      <c r="H119" s="130">
        <f t="shared" ref="H119:H127" si="66">K119</f>
        <v>0.161344379589531</v>
      </c>
      <c r="I119" s="130">
        <f t="shared" ref="I119:I127" si="67">K119</f>
        <v>0.161344379589531</v>
      </c>
      <c r="J119" s="130">
        <f t="shared" ref="J119:J127" si="68">I119</f>
        <v>0.161344379589531</v>
      </c>
      <c r="K119" s="130">
        <f>AVERAGE(F119:G119)</f>
        <v>0.161344379589531</v>
      </c>
      <c r="AA119" s="150" t="s">
        <v>71</v>
      </c>
      <c r="AB119" s="150" t="s">
        <v>100</v>
      </c>
      <c r="AC119" s="151" t="s">
        <v>16</v>
      </c>
      <c r="AD119" s="151"/>
      <c r="AE119" s="151" t="str">
        <f>attached_cement!W31</f>
        <v>X</v>
      </c>
      <c r="AF119" s="151">
        <f>attached_cement!AU31</f>
        <v>28.2</v>
      </c>
      <c r="AG119" s="151">
        <f>attached_cement!BS31</f>
        <v>35</v>
      </c>
      <c r="AH119" s="151">
        <f>attached_cement!CQ31</f>
        <v>0</v>
      </c>
      <c r="AI119" s="151">
        <f>attached_cement!DO31</f>
        <v>0</v>
      </c>
      <c r="AJ119" s="151">
        <f>attached_cement!EM31</f>
        <v>0</v>
      </c>
      <c r="AK119" s="151" t="str">
        <f>attached_cement!FK31</f>
        <v>X</v>
      </c>
    </row>
    <row r="120" ht="14.5" spans="1:37">
      <c r="A120" s="128" t="s">
        <v>71</v>
      </c>
      <c r="B120" s="131" t="s">
        <v>109</v>
      </c>
      <c r="C120" s="16" t="s">
        <v>18</v>
      </c>
      <c r="D120" s="16"/>
      <c r="E120" s="130">
        <f t="shared" si="64"/>
        <v>0.00868009790999812</v>
      </c>
      <c r="F120" s="16">
        <f t="shared" ref="F120:J120" si="69">AF105/SUM(AF103:AF112)</f>
        <v>0.0088495575221239</v>
      </c>
      <c r="G120" s="16">
        <f t="shared" si="69"/>
        <v>0.00851063829787234</v>
      </c>
      <c r="H120" s="130">
        <f t="shared" si="66"/>
        <v>0.00868009790999812</v>
      </c>
      <c r="I120" s="130">
        <f t="shared" si="67"/>
        <v>0.00868009790999812</v>
      </c>
      <c r="J120" s="130">
        <f t="shared" si="68"/>
        <v>0.00868009790999812</v>
      </c>
      <c r="K120" s="130">
        <f>AVERAGE(F120:G120)</f>
        <v>0.00868009790999812</v>
      </c>
      <c r="AA120" s="150" t="s">
        <v>71</v>
      </c>
      <c r="AB120" s="150" t="s">
        <v>100</v>
      </c>
      <c r="AC120" s="151" t="s">
        <v>18</v>
      </c>
      <c r="AD120" s="151"/>
      <c r="AE120" s="151">
        <f>attached_cement!W32</f>
        <v>0</v>
      </c>
      <c r="AF120" s="151">
        <f>attached_cement!AU32</f>
        <v>0</v>
      </c>
      <c r="AG120" s="151">
        <f>attached_cement!BS32</f>
        <v>0.1</v>
      </c>
      <c r="AH120" s="151">
        <f>attached_cement!CQ32</f>
        <v>0</v>
      </c>
      <c r="AI120" s="151">
        <f>attached_cement!DO32</f>
        <v>0</v>
      </c>
      <c r="AJ120" s="151" t="str">
        <f>attached_cement!EM32</f>
        <v>X</v>
      </c>
      <c r="AK120" s="151" t="str">
        <f>attached_cement!FK32</f>
        <v>X</v>
      </c>
    </row>
    <row r="121" ht="14.5" spans="1:37">
      <c r="A121" s="128" t="s">
        <v>71</v>
      </c>
      <c r="B121" s="131" t="s">
        <v>109</v>
      </c>
      <c r="C121" s="16" t="s">
        <v>19</v>
      </c>
      <c r="D121" s="16"/>
      <c r="E121" s="130">
        <f t="shared" si="64"/>
        <v>0</v>
      </c>
      <c r="F121" s="16">
        <f t="shared" ref="F121:J121" si="70">AF106/SUM(AF103:AF112)</f>
        <v>0</v>
      </c>
      <c r="G121" s="16">
        <f t="shared" si="70"/>
        <v>0</v>
      </c>
      <c r="H121" s="130">
        <f t="shared" si="66"/>
        <v>0</v>
      </c>
      <c r="I121" s="130">
        <f t="shared" si="67"/>
        <v>0</v>
      </c>
      <c r="J121" s="130">
        <f t="shared" si="68"/>
        <v>0</v>
      </c>
      <c r="K121" s="130">
        <f t="shared" ref="K121:K127" si="71">AVERAGE(F121:G121)</f>
        <v>0</v>
      </c>
      <c r="AA121" s="150" t="s">
        <v>71</v>
      </c>
      <c r="AB121" s="150" t="s">
        <v>100</v>
      </c>
      <c r="AC121" s="151" t="s">
        <v>19</v>
      </c>
      <c r="AD121" s="151"/>
      <c r="AE121" s="151" t="str">
        <f>attached_cement!W33</f>
        <v>X</v>
      </c>
      <c r="AF121" s="151">
        <f>attached_cement!AU33</f>
        <v>21.9</v>
      </c>
      <c r="AG121" s="151">
        <f>attached_cement!BS33</f>
        <v>26</v>
      </c>
      <c r="AH121" s="151">
        <f>attached_cement!CQ33</f>
        <v>0</v>
      </c>
      <c r="AI121" s="151">
        <f>attached_cement!DO33</f>
        <v>0</v>
      </c>
      <c r="AJ121" s="151" t="str">
        <f>attached_cement!EM33</f>
        <v>X</v>
      </c>
      <c r="AK121" s="151" t="str">
        <f>attached_cement!FK33</f>
        <v>X</v>
      </c>
    </row>
    <row r="122" ht="14.5" spans="1:37">
      <c r="A122" s="128" t="s">
        <v>71</v>
      </c>
      <c r="B122" s="131" t="s">
        <v>109</v>
      </c>
      <c r="C122" s="16" t="s">
        <v>20</v>
      </c>
      <c r="D122" s="16"/>
      <c r="E122" s="130">
        <f t="shared" si="64"/>
        <v>0.316061005460365</v>
      </c>
      <c r="F122" s="16">
        <f t="shared" ref="F122:J122" si="72">AF107/SUM(AF103:AF112)</f>
        <v>0.283185840707965</v>
      </c>
      <c r="G122" s="16">
        <f t="shared" si="72"/>
        <v>0.348936170212766</v>
      </c>
      <c r="H122" s="130">
        <f t="shared" si="66"/>
        <v>0.316061005460365</v>
      </c>
      <c r="I122" s="130">
        <f t="shared" si="67"/>
        <v>0.316061005460365</v>
      </c>
      <c r="J122" s="130">
        <f t="shared" si="68"/>
        <v>0.316061005460365</v>
      </c>
      <c r="K122" s="130">
        <f t="shared" si="71"/>
        <v>0.316061005460365</v>
      </c>
      <c r="AA122" s="150" t="s">
        <v>71</v>
      </c>
      <c r="AB122" s="150" t="s">
        <v>100</v>
      </c>
      <c r="AC122" s="151" t="s">
        <v>20</v>
      </c>
      <c r="AD122" s="151"/>
      <c r="AE122" s="151">
        <f>attached_cement!W34</f>
        <v>0</v>
      </c>
      <c r="AF122" s="151">
        <f>attached_cement!AU34</f>
        <v>6.1</v>
      </c>
      <c r="AG122" s="151">
        <f>attached_cement!BS34</f>
        <v>0</v>
      </c>
      <c r="AH122" s="151">
        <f>attached_cement!CQ34</f>
        <v>0</v>
      </c>
      <c r="AI122" s="151">
        <f>attached_cement!DO34</f>
        <v>0</v>
      </c>
      <c r="AJ122" s="151">
        <f>attached_cement!EM34</f>
        <v>0</v>
      </c>
      <c r="AK122" s="151">
        <f>attached_cement!FK34</f>
        <v>0</v>
      </c>
    </row>
    <row r="123" ht="14.5" spans="1:37">
      <c r="A123" s="128" t="s">
        <v>71</v>
      </c>
      <c r="B123" s="131" t="s">
        <v>109</v>
      </c>
      <c r="C123" s="16" t="s">
        <v>11</v>
      </c>
      <c r="D123" s="16"/>
      <c r="E123" s="130">
        <f t="shared" si="64"/>
        <v>0</v>
      </c>
      <c r="F123" s="16">
        <f t="shared" ref="F123:J123" si="73">AF108/SUM(AF103:AF112)</f>
        <v>0</v>
      </c>
      <c r="G123" s="16">
        <f t="shared" si="73"/>
        <v>0</v>
      </c>
      <c r="H123" s="130">
        <f t="shared" si="66"/>
        <v>0</v>
      </c>
      <c r="I123" s="130">
        <f t="shared" si="67"/>
        <v>0</v>
      </c>
      <c r="J123" s="130">
        <f t="shared" si="68"/>
        <v>0</v>
      </c>
      <c r="K123" s="130">
        <f t="shared" si="71"/>
        <v>0</v>
      </c>
      <c r="AA123" s="150" t="s">
        <v>71</v>
      </c>
      <c r="AB123" s="150" t="s">
        <v>100</v>
      </c>
      <c r="AC123" s="151" t="s">
        <v>11</v>
      </c>
      <c r="AD123" s="151"/>
      <c r="AE123" s="151">
        <f>attached_cement!W35</f>
        <v>0</v>
      </c>
      <c r="AF123" s="151">
        <f>attached_cement!AU35</f>
        <v>0</v>
      </c>
      <c r="AG123" s="151">
        <f>attached_cement!BS35</f>
        <v>0</v>
      </c>
      <c r="AH123" s="151">
        <f>attached_cement!CQ35</f>
        <v>0</v>
      </c>
      <c r="AI123" s="151">
        <f>attached_cement!DO35</f>
        <v>0</v>
      </c>
      <c r="AJ123" s="151">
        <f>attached_cement!EM35</f>
        <v>0</v>
      </c>
      <c r="AK123" s="151">
        <f>attached_cement!FK35</f>
        <v>0</v>
      </c>
    </row>
    <row r="124" ht="14.5" spans="1:37">
      <c r="A124" s="128" t="s">
        <v>71</v>
      </c>
      <c r="B124" s="131" t="s">
        <v>109</v>
      </c>
      <c r="C124" s="16" t="s">
        <v>21</v>
      </c>
      <c r="D124" s="16"/>
      <c r="E124" s="130">
        <f t="shared" si="64"/>
        <v>0.240406703069102</v>
      </c>
      <c r="F124" s="16">
        <f t="shared" ref="F124:J124" si="74">AF109/SUM(AF103:AF112)</f>
        <v>0.221238938053097</v>
      </c>
      <c r="G124" s="16">
        <f t="shared" si="74"/>
        <v>0.259574468085106</v>
      </c>
      <c r="H124" s="130">
        <f t="shared" si="66"/>
        <v>0.240406703069102</v>
      </c>
      <c r="I124" s="130">
        <f t="shared" si="67"/>
        <v>0.240406703069102</v>
      </c>
      <c r="J124" s="130">
        <f t="shared" si="68"/>
        <v>0.240406703069102</v>
      </c>
      <c r="K124" s="130">
        <f t="shared" si="71"/>
        <v>0.240406703069102</v>
      </c>
      <c r="AA124" s="150" t="s">
        <v>71</v>
      </c>
      <c r="AB124" s="150" t="s">
        <v>100</v>
      </c>
      <c r="AC124" s="151" t="s">
        <v>21</v>
      </c>
      <c r="AD124" s="151"/>
      <c r="AE124" s="151">
        <f>attached_cement!W36</f>
        <v>0</v>
      </c>
      <c r="AF124" s="151">
        <f>attached_cement!AU36</f>
        <v>3.7</v>
      </c>
      <c r="AG124" s="151">
        <f>attached_cement!BS36</f>
        <v>14.3</v>
      </c>
      <c r="AH124" s="151">
        <f>attached_cement!CQ36</f>
        <v>0</v>
      </c>
      <c r="AI124" s="151">
        <f>attached_cement!DO36</f>
        <v>0</v>
      </c>
      <c r="AJ124" s="151">
        <f>attached_cement!EM36</f>
        <v>3.9</v>
      </c>
      <c r="AK124" s="151">
        <f>attached_cement!FK36</f>
        <v>0</v>
      </c>
    </row>
    <row r="125" ht="14.5" spans="1:37">
      <c r="A125" s="128" t="s">
        <v>71</v>
      </c>
      <c r="B125" s="131" t="s">
        <v>109</v>
      </c>
      <c r="C125" s="16" t="s">
        <v>23</v>
      </c>
      <c r="D125" s="16"/>
      <c r="E125" s="130">
        <f t="shared" si="64"/>
        <v>0.0309734513274336</v>
      </c>
      <c r="F125" s="16">
        <f t="shared" ref="F125:J125" si="75">AF110/SUM(AF103:AF112)</f>
        <v>0.0619469026548673</v>
      </c>
      <c r="G125" s="16">
        <f t="shared" si="75"/>
        <v>0</v>
      </c>
      <c r="H125" s="130">
        <f t="shared" si="66"/>
        <v>0.0309734513274336</v>
      </c>
      <c r="I125" s="130">
        <f t="shared" si="67"/>
        <v>0.0309734513274336</v>
      </c>
      <c r="J125" s="130">
        <f t="shared" si="68"/>
        <v>0.0309734513274336</v>
      </c>
      <c r="K125" s="130">
        <f t="shared" si="71"/>
        <v>0.0309734513274336</v>
      </c>
      <c r="AA125" s="150" t="s">
        <v>71</v>
      </c>
      <c r="AB125" s="150" t="s">
        <v>100</v>
      </c>
      <c r="AC125" s="151" t="s">
        <v>23</v>
      </c>
      <c r="AD125" s="151"/>
      <c r="AE125" s="151">
        <f>attached_cement!W37</f>
        <v>0</v>
      </c>
      <c r="AF125" s="151">
        <f>attached_cement!AU37</f>
        <v>0</v>
      </c>
      <c r="AG125" s="151">
        <f>attached_cement!BS37</f>
        <v>0</v>
      </c>
      <c r="AH125" s="151">
        <f>attached_cement!CQ37</f>
        <v>0</v>
      </c>
      <c r="AI125" s="151">
        <f>attached_cement!DO37</f>
        <v>0</v>
      </c>
      <c r="AJ125" s="151">
        <f>attached_cement!EM37</f>
        <v>0</v>
      </c>
      <c r="AK125" s="151">
        <f>attached_cement!FK37</f>
        <v>0</v>
      </c>
    </row>
    <row r="126" ht="14.5" spans="1:37">
      <c r="A126" s="128" t="s">
        <v>71</v>
      </c>
      <c r="B126" s="131" t="s">
        <v>109</v>
      </c>
      <c r="C126" s="16" t="s">
        <v>25</v>
      </c>
      <c r="D126" s="16"/>
      <c r="E126" s="130">
        <f t="shared" si="64"/>
        <v>0</v>
      </c>
      <c r="F126" s="16">
        <f t="shared" ref="F126:J126" si="76">AF111/SUM(AF103:AF112)</f>
        <v>0</v>
      </c>
      <c r="G126" s="16">
        <f t="shared" si="76"/>
        <v>0</v>
      </c>
      <c r="H126" s="130">
        <f t="shared" si="66"/>
        <v>0</v>
      </c>
      <c r="I126" s="130">
        <f t="shared" si="67"/>
        <v>0</v>
      </c>
      <c r="J126" s="130">
        <f t="shared" si="68"/>
        <v>0</v>
      </c>
      <c r="K126" s="130">
        <f t="shared" si="71"/>
        <v>0</v>
      </c>
      <c r="AA126" s="150" t="s">
        <v>71</v>
      </c>
      <c r="AB126" s="150" t="s">
        <v>100</v>
      </c>
      <c r="AC126" s="151" t="s">
        <v>25</v>
      </c>
      <c r="AD126" s="151"/>
      <c r="AE126" s="151">
        <f>attached_cement!W38</f>
        <v>0.1</v>
      </c>
      <c r="AF126" s="151">
        <f>attached_cement!AU38</f>
        <v>0.7</v>
      </c>
      <c r="AG126" s="151">
        <f>attached_cement!BS38</f>
        <v>1.7</v>
      </c>
      <c r="AH126" s="151">
        <f>attached_cement!CQ38</f>
        <v>0</v>
      </c>
      <c r="AI126" s="151">
        <f>attached_cement!DO38</f>
        <v>0</v>
      </c>
      <c r="AJ126" s="151">
        <f>attached_cement!EM38</f>
        <v>0.6</v>
      </c>
      <c r="AK126" s="151">
        <f>attached_cement!FK38</f>
        <v>0.2</v>
      </c>
    </row>
    <row r="127" ht="14.5" spans="1:40">
      <c r="A127" s="128" t="s">
        <v>71</v>
      </c>
      <c r="B127" s="131" t="s">
        <v>109</v>
      </c>
      <c r="C127" s="16" t="s">
        <v>26</v>
      </c>
      <c r="D127" s="16"/>
      <c r="E127" s="130">
        <f t="shared" si="64"/>
        <v>0.0900395405761627</v>
      </c>
      <c r="F127" s="16">
        <f t="shared" ref="F127:J127" si="77">AF112/SUM(AF103:AF112)</f>
        <v>0.0353982300884956</v>
      </c>
      <c r="G127" s="16">
        <f t="shared" si="77"/>
        <v>0.14468085106383</v>
      </c>
      <c r="H127" s="130">
        <f t="shared" si="66"/>
        <v>0.0900395405761627</v>
      </c>
      <c r="I127" s="130">
        <f t="shared" si="67"/>
        <v>0.0900395405761627</v>
      </c>
      <c r="J127" s="130">
        <f t="shared" si="68"/>
        <v>0.0900395405761627</v>
      </c>
      <c r="K127" s="130">
        <f t="shared" si="71"/>
        <v>0.0900395405761627</v>
      </c>
      <c r="AA127" s="150" t="s">
        <v>71</v>
      </c>
      <c r="AB127" s="150" t="s">
        <v>100</v>
      </c>
      <c r="AC127" s="151" t="s">
        <v>26</v>
      </c>
      <c r="AD127" s="151"/>
      <c r="AE127" s="151">
        <f>attached_cement!W39</f>
        <v>0</v>
      </c>
      <c r="AF127" s="151">
        <f>attached_cement!AU39</f>
        <v>0</v>
      </c>
      <c r="AG127" s="151">
        <f>attached_cement!BS39</f>
        <v>0</v>
      </c>
      <c r="AH127" s="151">
        <f>attached_cement!CQ39</f>
        <v>0</v>
      </c>
      <c r="AI127" s="151">
        <f>attached_cement!DO39</f>
        <v>0</v>
      </c>
      <c r="AJ127" s="151">
        <f>attached_cement!EM39</f>
        <v>0</v>
      </c>
      <c r="AK127" s="151">
        <f>attached_cement!FK39</f>
        <v>0</v>
      </c>
      <c r="AN127" t="s">
        <v>111</v>
      </c>
    </row>
    <row r="128" ht="16" spans="1:27">
      <c r="A128" s="128" t="str">
        <f>A127</f>
        <v>CEM00</v>
      </c>
      <c r="B128" s="131" t="s">
        <v>109</v>
      </c>
      <c r="C128" s="123" t="s">
        <v>44</v>
      </c>
      <c r="D128" s="16"/>
      <c r="E128" s="16">
        <v>0</v>
      </c>
      <c r="F128" s="16">
        <v>0</v>
      </c>
      <c r="G128" s="16">
        <v>0</v>
      </c>
      <c r="H128" s="16">
        <v>0</v>
      </c>
      <c r="I128" s="16">
        <v>0</v>
      </c>
      <c r="J128" s="16">
        <v>0</v>
      </c>
      <c r="K128" s="16">
        <v>0</v>
      </c>
      <c r="AA128" s="147" t="s">
        <v>36</v>
      </c>
    </row>
    <row r="129" spans="1:37">
      <c r="A129" s="135" t="s">
        <v>120</v>
      </c>
      <c r="B129" s="135"/>
      <c r="C129" s="135"/>
      <c r="D129" s="135"/>
      <c r="E129" s="135"/>
      <c r="F129" s="135"/>
      <c r="G129" s="135"/>
      <c r="H129" s="135"/>
      <c r="I129" s="135"/>
      <c r="J129" s="135"/>
      <c r="K129" s="135"/>
      <c r="AA129" s="149" t="s">
        <v>120</v>
      </c>
      <c r="AB129" s="149"/>
      <c r="AC129" s="149"/>
      <c r="AD129" s="149"/>
      <c r="AE129" s="149"/>
      <c r="AF129" s="149"/>
      <c r="AG129" s="149"/>
      <c r="AH129" s="149"/>
      <c r="AI129" s="149"/>
      <c r="AJ129" s="149"/>
      <c r="AK129" s="149"/>
    </row>
    <row r="130" ht="14.5" spans="1:37">
      <c r="A130" s="128" t="s">
        <v>73</v>
      </c>
      <c r="B130" s="128" t="s">
        <v>99</v>
      </c>
      <c r="C130" s="16" t="s">
        <v>13</v>
      </c>
      <c r="D130" s="16"/>
      <c r="E130" s="16" t="str">
        <f t="shared" ref="E130:E139" si="78">C130</f>
        <v>INDELC</v>
      </c>
      <c r="F130" s="16" t="str">
        <f t="shared" ref="F130:K142" si="79">E130</f>
        <v>INDELC</v>
      </c>
      <c r="G130" s="16" t="str">
        <f t="shared" si="79"/>
        <v>INDELC</v>
      </c>
      <c r="H130" s="16" t="str">
        <f t="shared" si="79"/>
        <v>INDELC</v>
      </c>
      <c r="I130" s="16" t="str">
        <f t="shared" si="79"/>
        <v>INDELC</v>
      </c>
      <c r="J130" s="16" t="str">
        <f t="shared" si="79"/>
        <v>INDELC</v>
      </c>
      <c r="K130" s="16" t="str">
        <f t="shared" si="79"/>
        <v>INDELC</v>
      </c>
      <c r="AA130" s="150" t="s">
        <v>73</v>
      </c>
      <c r="AB130" s="150" t="s">
        <v>100</v>
      </c>
      <c r="AC130" s="151" t="s">
        <v>13</v>
      </c>
      <c r="AD130" s="151"/>
      <c r="AE130" s="151" t="str">
        <f>attached_chemicals!W15</f>
        <v>X</v>
      </c>
      <c r="AF130" s="151">
        <f>attached_chemicals!AU15</f>
        <v>13.1</v>
      </c>
      <c r="AG130" s="151">
        <f>attached_chemicals!BS15</f>
        <v>17</v>
      </c>
      <c r="AH130" s="151">
        <f>attached_chemicals!CQ15</f>
        <v>7.7</v>
      </c>
      <c r="AI130" s="151">
        <f>attached_chemicals!DO15</f>
        <v>2.7</v>
      </c>
      <c r="AJ130" s="151">
        <f>attached_chemicals!EM15</f>
        <v>29</v>
      </c>
      <c r="AK130" s="151">
        <f>attached_chemicals!FK15</f>
        <v>4.9</v>
      </c>
    </row>
    <row r="131" ht="14.5" spans="1:37">
      <c r="A131" s="128" t="s">
        <v>73</v>
      </c>
      <c r="B131" s="128" t="s">
        <v>99</v>
      </c>
      <c r="C131" s="16" t="s">
        <v>16</v>
      </c>
      <c r="D131" s="16"/>
      <c r="E131" s="16" t="str">
        <f t="shared" si="78"/>
        <v>INDGAS</v>
      </c>
      <c r="F131" s="16" t="str">
        <f t="shared" si="79"/>
        <v>INDGAS</v>
      </c>
      <c r="G131" s="16" t="str">
        <f t="shared" si="79"/>
        <v>INDGAS</v>
      </c>
      <c r="H131" s="16" t="str">
        <f t="shared" si="79"/>
        <v>INDGAS</v>
      </c>
      <c r="I131" s="16" t="str">
        <f t="shared" si="79"/>
        <v>INDGAS</v>
      </c>
      <c r="J131" s="16" t="str">
        <f t="shared" si="79"/>
        <v>INDGAS</v>
      </c>
      <c r="K131" s="16" t="str">
        <f t="shared" si="79"/>
        <v>INDGAS</v>
      </c>
      <c r="AA131" s="150" t="s">
        <v>73</v>
      </c>
      <c r="AB131" s="150" t="s">
        <v>100</v>
      </c>
      <c r="AC131" s="151" t="s">
        <v>16</v>
      </c>
      <c r="AD131" s="151"/>
      <c r="AE131" s="151">
        <f>attached_chemicals!W16</f>
        <v>0.1</v>
      </c>
      <c r="AF131" s="151">
        <f>attached_chemicals!AU16</f>
        <v>13.9</v>
      </c>
      <c r="AG131" s="151">
        <f>attached_chemicals!BS16</f>
        <v>41.3</v>
      </c>
      <c r="AH131" s="151">
        <f>attached_chemicals!CQ16</f>
        <v>8.8</v>
      </c>
      <c r="AI131" s="151">
        <f>attached_chemicals!DO16</f>
        <v>11.4</v>
      </c>
      <c r="AJ131" s="151">
        <f>attached_chemicals!EM16</f>
        <v>81.6</v>
      </c>
      <c r="AK131" s="151">
        <f>attached_chemicals!FK16</f>
        <v>1</v>
      </c>
    </row>
    <row r="132" ht="14.5" spans="1:37">
      <c r="A132" s="128" t="s">
        <v>73</v>
      </c>
      <c r="B132" s="128" t="s">
        <v>99</v>
      </c>
      <c r="C132" s="16" t="s">
        <v>18</v>
      </c>
      <c r="D132" s="16"/>
      <c r="E132" s="16" t="str">
        <f t="shared" si="78"/>
        <v>INDDSTLFO</v>
      </c>
      <c r="F132" s="16" t="str">
        <f t="shared" si="79"/>
        <v>INDDSTLFO</v>
      </c>
      <c r="G132" s="16" t="str">
        <f t="shared" si="79"/>
        <v>INDDSTLFO</v>
      </c>
      <c r="H132" s="16" t="str">
        <f t="shared" si="79"/>
        <v>INDDSTLFO</v>
      </c>
      <c r="I132" s="16" t="str">
        <f t="shared" si="79"/>
        <v>INDDSTLFO</v>
      </c>
      <c r="J132" s="16" t="str">
        <f t="shared" si="79"/>
        <v>INDDSTLFO</v>
      </c>
      <c r="K132" s="16" t="str">
        <f t="shared" si="79"/>
        <v>INDDSTLFO</v>
      </c>
      <c r="AA132" s="150" t="s">
        <v>73</v>
      </c>
      <c r="AB132" s="150" t="s">
        <v>100</v>
      </c>
      <c r="AC132" s="151" t="s">
        <v>18</v>
      </c>
      <c r="AD132" s="151"/>
      <c r="AE132" s="151" t="str">
        <f>attached_chemicals!W17</f>
        <v>X</v>
      </c>
      <c r="AF132" s="151">
        <f>attached_chemicals!AU17</f>
        <v>0.2</v>
      </c>
      <c r="AG132" s="151">
        <f>attached_chemicals!BS17</f>
        <v>0.2</v>
      </c>
      <c r="AH132" s="151">
        <f>attached_chemicals!CQ17</f>
        <v>0</v>
      </c>
      <c r="AI132" s="151">
        <f>attached_chemicals!DO17</f>
        <v>0</v>
      </c>
      <c r="AJ132" s="151">
        <f>attached_chemicals!EM17</f>
        <v>0.1</v>
      </c>
      <c r="AK132" s="151" t="str">
        <f>attached_chemicals!FK17</f>
        <v>X</v>
      </c>
    </row>
    <row r="133" ht="14.5" spans="1:37">
      <c r="A133" s="128" t="s">
        <v>73</v>
      </c>
      <c r="B133" s="128" t="s">
        <v>99</v>
      </c>
      <c r="C133" s="16" t="s">
        <v>19</v>
      </c>
      <c r="D133" s="16"/>
      <c r="E133" s="16" t="str">
        <f t="shared" si="78"/>
        <v>INDHFO</v>
      </c>
      <c r="F133" s="16" t="str">
        <f t="shared" si="79"/>
        <v>INDHFO</v>
      </c>
      <c r="G133" s="16" t="str">
        <f t="shared" si="79"/>
        <v>INDHFO</v>
      </c>
      <c r="H133" s="16" t="str">
        <f t="shared" si="79"/>
        <v>INDHFO</v>
      </c>
      <c r="I133" s="16" t="str">
        <f t="shared" si="79"/>
        <v>INDHFO</v>
      </c>
      <c r="J133" s="16" t="str">
        <f t="shared" si="79"/>
        <v>INDHFO</v>
      </c>
      <c r="K133" s="16" t="str">
        <f t="shared" si="79"/>
        <v>INDHFO</v>
      </c>
      <c r="AA133" s="150" t="s">
        <v>73</v>
      </c>
      <c r="AB133" s="150" t="s">
        <v>100</v>
      </c>
      <c r="AC133" s="151" t="s">
        <v>19</v>
      </c>
      <c r="AD133" s="151"/>
      <c r="AE133" s="151">
        <f>attached_chemicals!W18</f>
        <v>0</v>
      </c>
      <c r="AF133" s="151">
        <f>attached_chemicals!AU18</f>
        <v>0</v>
      </c>
      <c r="AG133" s="151">
        <f>attached_chemicals!BS18</f>
        <v>0.4</v>
      </c>
      <c r="AH133" s="151">
        <f>attached_chemicals!CQ18</f>
        <v>0</v>
      </c>
      <c r="AI133" s="151">
        <f>attached_chemicals!DO18</f>
        <v>0</v>
      </c>
      <c r="AJ133" s="151">
        <f>attached_chemicals!EM18</f>
        <v>0</v>
      </c>
      <c r="AK133" s="151">
        <f>attached_chemicals!FK18</f>
        <v>0</v>
      </c>
    </row>
    <row r="134" ht="14.5" spans="1:37">
      <c r="A134" s="128" t="s">
        <v>73</v>
      </c>
      <c r="B134" s="128" t="s">
        <v>99</v>
      </c>
      <c r="C134" s="16" t="s">
        <v>20</v>
      </c>
      <c r="D134" s="16"/>
      <c r="E134" s="16" t="str">
        <f t="shared" si="78"/>
        <v>INDSGPC</v>
      </c>
      <c r="F134" s="16" t="str">
        <f t="shared" si="79"/>
        <v>INDSGPC</v>
      </c>
      <c r="G134" s="16" t="str">
        <f t="shared" si="79"/>
        <v>INDSGPC</v>
      </c>
      <c r="H134" s="16" t="str">
        <f t="shared" si="79"/>
        <v>INDSGPC</v>
      </c>
      <c r="I134" s="16" t="str">
        <f t="shared" si="79"/>
        <v>INDSGPC</v>
      </c>
      <c r="J134" s="16" t="str">
        <f t="shared" si="79"/>
        <v>INDSGPC</v>
      </c>
      <c r="K134" s="16" t="str">
        <f t="shared" si="79"/>
        <v>INDSGPC</v>
      </c>
      <c r="AA134" s="150" t="s">
        <v>73</v>
      </c>
      <c r="AB134" s="150" t="s">
        <v>100</v>
      </c>
      <c r="AC134" s="151" t="s">
        <v>20</v>
      </c>
      <c r="AD134" s="151"/>
      <c r="AE134" s="151">
        <f>attached_chemicals!W19</f>
        <v>0</v>
      </c>
      <c r="AF134" s="151">
        <f>attached_chemicals!AU19</f>
        <v>1</v>
      </c>
      <c r="AG134" s="151">
        <f>attached_chemicals!BS19</f>
        <v>0</v>
      </c>
      <c r="AH134" s="151">
        <f>attached_chemicals!CQ19</f>
        <v>0</v>
      </c>
      <c r="AI134" s="151">
        <f>attached_chemicals!DO19</f>
        <v>0</v>
      </c>
      <c r="AJ134" s="151">
        <f>attached_chemicals!EM19</f>
        <v>0</v>
      </c>
      <c r="AK134" s="151">
        <f>attached_chemicals!FK19</f>
        <v>0</v>
      </c>
    </row>
    <row r="135" ht="14.5" spans="1:37">
      <c r="A135" s="128" t="s">
        <v>73</v>
      </c>
      <c r="B135" s="128" t="s">
        <v>99</v>
      </c>
      <c r="C135" s="16" t="s">
        <v>11</v>
      </c>
      <c r="D135" s="16"/>
      <c r="E135" s="16" t="str">
        <f t="shared" si="78"/>
        <v>INDLPG</v>
      </c>
      <c r="F135" s="16" t="str">
        <f t="shared" si="79"/>
        <v>INDLPG</v>
      </c>
      <c r="G135" s="16" t="str">
        <f t="shared" si="79"/>
        <v>INDLPG</v>
      </c>
      <c r="H135" s="16" t="str">
        <f t="shared" si="79"/>
        <v>INDLPG</v>
      </c>
      <c r="I135" s="16" t="str">
        <f t="shared" si="79"/>
        <v>INDLPG</v>
      </c>
      <c r="J135" s="16" t="str">
        <f t="shared" si="79"/>
        <v>INDLPG</v>
      </c>
      <c r="K135" s="16" t="str">
        <f t="shared" si="79"/>
        <v>INDLPG</v>
      </c>
      <c r="AA135" s="150" t="s">
        <v>73</v>
      </c>
      <c r="AB135" s="150" t="s">
        <v>100</v>
      </c>
      <c r="AC135" s="151" t="s">
        <v>11</v>
      </c>
      <c r="AD135" s="151"/>
      <c r="AE135" s="151">
        <f>attached_chemicals!W20</f>
        <v>0</v>
      </c>
      <c r="AF135" s="151">
        <f>attached_chemicals!AU20</f>
        <v>0</v>
      </c>
      <c r="AG135" s="151">
        <f>attached_chemicals!BS20</f>
        <v>0.1</v>
      </c>
      <c r="AH135" s="151">
        <f>attached_chemicals!CQ20</f>
        <v>0</v>
      </c>
      <c r="AI135" s="151">
        <f>attached_chemicals!DO20</f>
        <v>0</v>
      </c>
      <c r="AJ135" s="151">
        <f>attached_chemicals!EM20</f>
        <v>0</v>
      </c>
      <c r="AK135" s="151">
        <f>attached_chemicals!FK20</f>
        <v>0</v>
      </c>
    </row>
    <row r="136" ht="14.5" spans="1:37">
      <c r="A136" s="128" t="s">
        <v>73</v>
      </c>
      <c r="B136" s="128" t="s">
        <v>99</v>
      </c>
      <c r="C136" s="16" t="s">
        <v>21</v>
      </c>
      <c r="D136" s="16"/>
      <c r="E136" s="16" t="str">
        <f t="shared" si="78"/>
        <v>INDCOA</v>
      </c>
      <c r="F136" s="16" t="str">
        <f t="shared" si="79"/>
        <v>INDCOA</v>
      </c>
      <c r="G136" s="16" t="str">
        <f t="shared" si="79"/>
        <v>INDCOA</v>
      </c>
      <c r="H136" s="16" t="str">
        <f t="shared" si="79"/>
        <v>INDCOA</v>
      </c>
      <c r="I136" s="16" t="str">
        <f t="shared" si="79"/>
        <v>INDCOA</v>
      </c>
      <c r="J136" s="16" t="str">
        <f t="shared" si="79"/>
        <v>INDCOA</v>
      </c>
      <c r="K136" s="16" t="str">
        <f t="shared" si="79"/>
        <v>INDCOA</v>
      </c>
      <c r="AA136" s="150" t="s">
        <v>73</v>
      </c>
      <c r="AB136" s="150" t="s">
        <v>100</v>
      </c>
      <c r="AC136" s="151" t="s">
        <v>21</v>
      </c>
      <c r="AD136" s="151"/>
      <c r="AE136" s="151">
        <f>attached_chemicals!W21</f>
        <v>0</v>
      </c>
      <c r="AF136" s="151">
        <f>attached_chemicals!AU21</f>
        <v>0</v>
      </c>
      <c r="AG136" s="151">
        <f>attached_chemicals!BS21</f>
        <v>0</v>
      </c>
      <c r="AH136" s="151">
        <f>attached_chemicals!CQ21</f>
        <v>0</v>
      </c>
      <c r="AI136" s="151">
        <f>attached_chemicals!DO21</f>
        <v>0</v>
      </c>
      <c r="AJ136" s="151">
        <f>attached_chemicals!EM21</f>
        <v>0</v>
      </c>
      <c r="AK136" s="151">
        <f>attached_chemicals!FK21</f>
        <v>0</v>
      </c>
    </row>
    <row r="137" ht="14.5" spans="1:37">
      <c r="A137" s="128" t="s">
        <v>73</v>
      </c>
      <c r="B137" s="128" t="s">
        <v>99</v>
      </c>
      <c r="C137" s="16" t="s">
        <v>23</v>
      </c>
      <c r="D137" s="16"/>
      <c r="E137" s="16" t="str">
        <f t="shared" si="78"/>
        <v>INDCOKE</v>
      </c>
      <c r="F137" s="16" t="str">
        <f t="shared" si="79"/>
        <v>INDCOKE</v>
      </c>
      <c r="G137" s="16" t="str">
        <f t="shared" si="79"/>
        <v>INDCOKE</v>
      </c>
      <c r="H137" s="16" t="str">
        <f t="shared" si="79"/>
        <v>INDCOKE</v>
      </c>
      <c r="I137" s="16" t="str">
        <f t="shared" si="79"/>
        <v>INDCOKE</v>
      </c>
      <c r="J137" s="16" t="str">
        <f t="shared" si="79"/>
        <v>INDCOKE</v>
      </c>
      <c r="K137" s="16" t="str">
        <f t="shared" si="79"/>
        <v>INDCOKE</v>
      </c>
      <c r="AA137" s="150" t="s">
        <v>73</v>
      </c>
      <c r="AB137" s="150" t="s">
        <v>100</v>
      </c>
      <c r="AC137" s="151" t="s">
        <v>23</v>
      </c>
      <c r="AD137" s="151"/>
      <c r="AE137" s="151">
        <f>attached_chemicals!W22</f>
        <v>0</v>
      </c>
      <c r="AF137" s="151">
        <f>attached_chemicals!AU22</f>
        <v>0</v>
      </c>
      <c r="AG137" s="151">
        <f>attached_chemicals!BS22</f>
        <v>0</v>
      </c>
      <c r="AH137" s="151">
        <f>attached_chemicals!CQ22</f>
        <v>0</v>
      </c>
      <c r="AI137" s="151">
        <f>attached_chemicals!DO22</f>
        <v>0</v>
      </c>
      <c r="AJ137" s="151">
        <f>attached_chemicals!EM22</f>
        <v>0</v>
      </c>
      <c r="AK137" s="151">
        <f>attached_chemicals!FK22</f>
        <v>0</v>
      </c>
    </row>
    <row r="138" ht="14.5" spans="1:37">
      <c r="A138" s="128" t="s">
        <v>73</v>
      </c>
      <c r="B138" s="128" t="s">
        <v>99</v>
      </c>
      <c r="C138" s="16" t="s">
        <v>25</v>
      </c>
      <c r="D138" s="16"/>
      <c r="E138" s="16" t="str">
        <f t="shared" si="78"/>
        <v>INDWOOD</v>
      </c>
      <c r="F138" s="16" t="str">
        <f t="shared" si="79"/>
        <v>INDWOOD</v>
      </c>
      <c r="G138" s="16" t="str">
        <f t="shared" si="79"/>
        <v>INDWOOD</v>
      </c>
      <c r="H138" s="16" t="str">
        <f t="shared" si="79"/>
        <v>INDWOOD</v>
      </c>
      <c r="I138" s="16" t="str">
        <f t="shared" si="79"/>
        <v>INDWOOD</v>
      </c>
      <c r="J138" s="16" t="str">
        <f t="shared" si="79"/>
        <v>INDWOOD</v>
      </c>
      <c r="K138" s="16" t="str">
        <f t="shared" si="79"/>
        <v>INDWOOD</v>
      </c>
      <c r="AA138" s="150" t="s">
        <v>73</v>
      </c>
      <c r="AB138" s="150" t="s">
        <v>100</v>
      </c>
      <c r="AC138" s="151" t="s">
        <v>25</v>
      </c>
      <c r="AD138" s="151"/>
      <c r="AE138" s="151">
        <f>attached_chemicals!W23</f>
        <v>0</v>
      </c>
      <c r="AF138" s="151">
        <f>attached_chemicals!AU23</f>
        <v>0</v>
      </c>
      <c r="AG138" s="151">
        <f>attached_chemicals!BS23</f>
        <v>0</v>
      </c>
      <c r="AH138" s="151">
        <f>attached_chemicals!CQ23</f>
        <v>0</v>
      </c>
      <c r="AI138" s="151">
        <f>attached_chemicals!DO23</f>
        <v>0</v>
      </c>
      <c r="AJ138" s="151">
        <f>attached_chemicals!EM23</f>
        <v>0</v>
      </c>
      <c r="AK138" s="151">
        <f>attached_chemicals!FK23</f>
        <v>0</v>
      </c>
    </row>
    <row r="139" ht="14.5" spans="1:37">
      <c r="A139" s="128" t="s">
        <v>73</v>
      </c>
      <c r="B139" s="128" t="s">
        <v>99</v>
      </c>
      <c r="C139" s="16" t="s">
        <v>26</v>
      </c>
      <c r="D139" s="16"/>
      <c r="E139" s="16" t="str">
        <f t="shared" si="78"/>
        <v>INDSTM</v>
      </c>
      <c r="F139" s="16" t="str">
        <f t="shared" si="79"/>
        <v>INDSTM</v>
      </c>
      <c r="G139" s="16" t="str">
        <f t="shared" si="79"/>
        <v>INDSTM</v>
      </c>
      <c r="H139" s="16" t="str">
        <f t="shared" si="79"/>
        <v>INDSTM</v>
      </c>
      <c r="I139" s="16" t="str">
        <f t="shared" si="79"/>
        <v>INDSTM</v>
      </c>
      <c r="J139" s="16" t="str">
        <f t="shared" si="79"/>
        <v>INDSTM</v>
      </c>
      <c r="K139" s="16" t="str">
        <f t="shared" si="79"/>
        <v>INDSTM</v>
      </c>
      <c r="AA139" s="150" t="s">
        <v>73</v>
      </c>
      <c r="AB139" s="150" t="s">
        <v>100</v>
      </c>
      <c r="AC139" s="151" t="s">
        <v>26</v>
      </c>
      <c r="AD139" s="151"/>
      <c r="AE139" s="151">
        <f>attached_chemicals!W24</f>
        <v>0</v>
      </c>
      <c r="AF139" s="151">
        <f>attached_chemicals!AU24</f>
        <v>1.3</v>
      </c>
      <c r="AG139" s="151">
        <f>attached_chemicals!BS24</f>
        <v>1.8</v>
      </c>
      <c r="AH139" s="151">
        <f>attached_chemicals!CQ24</f>
        <v>0</v>
      </c>
      <c r="AI139" s="151">
        <f>attached_chemicals!DO24</f>
        <v>0</v>
      </c>
      <c r="AJ139" s="151">
        <f>attached_chemicals!EM24</f>
        <v>7</v>
      </c>
      <c r="AK139" s="151">
        <f>attached_chemicals!FK24</f>
        <v>0</v>
      </c>
    </row>
    <row r="140" ht="14.5" spans="1:40">
      <c r="A140" s="128" t="s">
        <v>73</v>
      </c>
      <c r="B140" s="128" t="s">
        <v>101</v>
      </c>
      <c r="C140" s="16"/>
      <c r="D140" s="16"/>
      <c r="E140" s="130">
        <v>100</v>
      </c>
      <c r="F140" s="130">
        <v>100</v>
      </c>
      <c r="G140" s="130">
        <v>100</v>
      </c>
      <c r="H140" s="130">
        <v>100</v>
      </c>
      <c r="I140" s="130">
        <v>100</v>
      </c>
      <c r="J140" s="130">
        <v>100</v>
      </c>
      <c r="K140" s="130">
        <v>100</v>
      </c>
      <c r="AA140" s="150" t="s">
        <v>73</v>
      </c>
      <c r="AB140" s="150" t="s">
        <v>101</v>
      </c>
      <c r="AC140" s="151"/>
      <c r="AD140" s="151"/>
      <c r="AE140" s="151">
        <v>30</v>
      </c>
      <c r="AF140" s="151">
        <v>30</v>
      </c>
      <c r="AG140" s="151">
        <v>30</v>
      </c>
      <c r="AH140" s="151">
        <v>30</v>
      </c>
      <c r="AI140" s="151">
        <v>30</v>
      </c>
      <c r="AJ140" s="151">
        <v>30</v>
      </c>
      <c r="AK140" s="151">
        <v>30</v>
      </c>
      <c r="AN140" t="s">
        <v>111</v>
      </c>
    </row>
    <row r="141" ht="14.5" spans="1:40">
      <c r="A141" s="128" t="s">
        <v>73</v>
      </c>
      <c r="B141" s="128" t="s">
        <v>103</v>
      </c>
      <c r="C141" s="16" t="s">
        <v>40</v>
      </c>
      <c r="D141" s="16"/>
      <c r="E141" s="16" t="str">
        <f t="shared" ref="E141" si="80">C141</f>
        <v>INDCHM</v>
      </c>
      <c r="F141" s="16" t="str">
        <f t="shared" si="79"/>
        <v>INDCHM</v>
      </c>
      <c r="G141" s="16" t="str">
        <f t="shared" si="79"/>
        <v>INDCHM</v>
      </c>
      <c r="H141" s="16" t="str">
        <f t="shared" si="79"/>
        <v>INDCHM</v>
      </c>
      <c r="I141" s="16" t="str">
        <f t="shared" si="79"/>
        <v>INDCHM</v>
      </c>
      <c r="J141" s="16" t="str">
        <f t="shared" si="79"/>
        <v>INDCHM</v>
      </c>
      <c r="K141" s="16" t="str">
        <f t="shared" si="79"/>
        <v>INDCHM</v>
      </c>
      <c r="AA141" s="150" t="s">
        <v>73</v>
      </c>
      <c r="AB141" s="150" t="s">
        <v>104</v>
      </c>
      <c r="AC141" s="151" t="s">
        <v>121</v>
      </c>
      <c r="AD141" s="151"/>
      <c r="AE141" s="151"/>
      <c r="AF141" s="151"/>
      <c r="AG141" s="151"/>
      <c r="AH141" s="151"/>
      <c r="AI141" s="151"/>
      <c r="AJ141" s="151"/>
      <c r="AK141" s="151"/>
      <c r="AN141">
        <v>17188</v>
      </c>
    </row>
    <row r="142" ht="14.5" spans="1:37">
      <c r="A142" s="128" t="s">
        <v>73</v>
      </c>
      <c r="B142" s="128" t="s">
        <v>106</v>
      </c>
      <c r="C142" s="16"/>
      <c r="D142" s="16"/>
      <c r="E142" s="163">
        <f>Demands!F14/Tech_Dem_Sum!E144*2</f>
        <v>2.7027027027027</v>
      </c>
      <c r="F142" s="163">
        <f>Demands!G14/Tech_Dem_Sum!F144*2</f>
        <v>80</v>
      </c>
      <c r="G142" s="163">
        <f>Demands!H14/Tech_Dem_Sum!G144*2</f>
        <v>164.324324324324</v>
      </c>
      <c r="H142" s="163">
        <f>Demands!I14/Tech_Dem_Sum!H144*2</f>
        <v>44.8648648648649</v>
      </c>
      <c r="I142" s="163">
        <f>Demands!J14/Tech_Dem_Sum!I144*2</f>
        <v>38.3783783783784</v>
      </c>
      <c r="J142" s="163">
        <f>Demands!K14/Tech_Dem_Sum!J144*2</f>
        <v>317.837837837838</v>
      </c>
      <c r="K142" s="163">
        <f>Demands!L14/Tech_Dem_Sum!K144*2</f>
        <v>16.4864864864865</v>
      </c>
      <c r="AA142" s="150" t="s">
        <v>73</v>
      </c>
      <c r="AB142" s="150" t="s">
        <v>106</v>
      </c>
      <c r="AC142" s="151"/>
      <c r="AD142" s="151"/>
      <c r="AE142" s="151"/>
      <c r="AF142" s="151"/>
      <c r="AG142" s="151"/>
      <c r="AH142" s="151"/>
      <c r="AI142" s="151"/>
      <c r="AJ142" s="151"/>
      <c r="AK142" s="151"/>
    </row>
    <row r="143" ht="14.5" spans="1:37">
      <c r="A143" s="128" t="s">
        <v>73</v>
      </c>
      <c r="B143" s="131" t="s">
        <v>107</v>
      </c>
      <c r="C143" s="128"/>
      <c r="D143" s="16"/>
      <c r="E143" s="133">
        <f t="shared" ref="E143:K143" si="81">0.8/1.8</f>
        <v>0.444444444444444</v>
      </c>
      <c r="F143" s="133">
        <f t="shared" si="81"/>
        <v>0.444444444444444</v>
      </c>
      <c r="G143" s="133">
        <f t="shared" si="81"/>
        <v>0.444444444444444</v>
      </c>
      <c r="H143" s="133">
        <f t="shared" si="81"/>
        <v>0.444444444444444</v>
      </c>
      <c r="I143" s="133">
        <f t="shared" si="81"/>
        <v>0.444444444444444</v>
      </c>
      <c r="J143" s="133">
        <f t="shared" si="81"/>
        <v>0.444444444444444</v>
      </c>
      <c r="K143" s="133">
        <f t="shared" si="81"/>
        <v>0.444444444444444</v>
      </c>
      <c r="AA143" s="150"/>
      <c r="AB143" s="150"/>
      <c r="AC143" s="150"/>
      <c r="AD143" s="151"/>
      <c r="AE143" s="151"/>
      <c r="AF143" s="151"/>
      <c r="AG143" s="151"/>
      <c r="AH143" s="151"/>
      <c r="AI143" s="151"/>
      <c r="AJ143" s="151"/>
      <c r="AK143" s="151"/>
    </row>
    <row r="144" ht="14.5" spans="1:37">
      <c r="A144" s="128" t="s">
        <v>73</v>
      </c>
      <c r="B144" s="131" t="s">
        <v>108</v>
      </c>
      <c r="C144" s="128"/>
      <c r="D144" s="16"/>
      <c r="E144" s="134">
        <v>0.74</v>
      </c>
      <c r="F144" s="134">
        <f t="shared" ref="F144:K144" si="82">E144</f>
        <v>0.74</v>
      </c>
      <c r="G144" s="134">
        <f t="shared" si="82"/>
        <v>0.74</v>
      </c>
      <c r="H144" s="134">
        <f t="shared" si="82"/>
        <v>0.74</v>
      </c>
      <c r="I144" s="134">
        <f t="shared" si="82"/>
        <v>0.74</v>
      </c>
      <c r="J144" s="134">
        <f t="shared" si="82"/>
        <v>0.74</v>
      </c>
      <c r="K144" s="134">
        <f t="shared" si="82"/>
        <v>0.74</v>
      </c>
      <c r="AA144" s="150"/>
      <c r="AB144" s="150"/>
      <c r="AC144" s="150"/>
      <c r="AD144" s="151"/>
      <c r="AE144" s="151"/>
      <c r="AF144" s="151"/>
      <c r="AG144" s="151"/>
      <c r="AH144" s="151"/>
      <c r="AI144" s="151"/>
      <c r="AJ144" s="151"/>
      <c r="AK144" s="151"/>
    </row>
    <row r="145" ht="14.5" spans="1:37">
      <c r="A145" s="128" t="s">
        <v>73</v>
      </c>
      <c r="B145" s="131" t="s">
        <v>109</v>
      </c>
      <c r="C145" s="16" t="s">
        <v>13</v>
      </c>
      <c r="D145" s="16"/>
      <c r="E145" s="143">
        <f>1-SUM(E146:E155)</f>
        <v>0.857816249525359</v>
      </c>
      <c r="F145" s="16">
        <f t="shared" ref="E145:K145" si="83">AF130/SUM(AF130:AF139)</f>
        <v>0.444067796610169</v>
      </c>
      <c r="G145" s="16">
        <f t="shared" si="83"/>
        <v>0.279605263157895</v>
      </c>
      <c r="H145" s="16">
        <f t="shared" si="83"/>
        <v>0.466666666666667</v>
      </c>
      <c r="I145" s="16">
        <f t="shared" si="83"/>
        <v>0.191489361702128</v>
      </c>
      <c r="J145" s="16">
        <f t="shared" si="83"/>
        <v>0.246389124893798</v>
      </c>
      <c r="K145" s="16">
        <f t="shared" si="83"/>
        <v>0.830508474576271</v>
      </c>
      <c r="AA145" s="150" t="s">
        <v>73</v>
      </c>
      <c r="AB145" s="150" t="s">
        <v>100</v>
      </c>
      <c r="AC145" s="151" t="s">
        <v>13</v>
      </c>
      <c r="AD145" s="151"/>
      <c r="AE145" s="151">
        <f>attached_chemicals!W30</f>
        <v>1</v>
      </c>
      <c r="AF145" s="151">
        <f>attached_chemicals!AU30</f>
        <v>0</v>
      </c>
      <c r="AG145" s="151">
        <f>attached_chemicals!BS30</f>
        <v>0.7</v>
      </c>
      <c r="AH145" s="151">
        <f>attached_chemicals!CQ30</f>
        <v>0</v>
      </c>
      <c r="AI145" s="151">
        <f>attached_chemicals!DO30</f>
        <v>0</v>
      </c>
      <c r="AJ145" s="151">
        <f>attached_chemicals!EM30</f>
        <v>0</v>
      </c>
      <c r="AK145" s="151">
        <f>attached_chemicals!FK30</f>
        <v>0</v>
      </c>
    </row>
    <row r="146" ht="14.5" spans="1:37">
      <c r="A146" s="128" t="s">
        <v>73</v>
      </c>
      <c r="B146" s="131" t="s">
        <v>109</v>
      </c>
      <c r="C146" s="16" t="s">
        <v>16</v>
      </c>
      <c r="D146" s="16"/>
      <c r="E146" s="142">
        <v>0.1</v>
      </c>
      <c r="F146" s="16">
        <f t="shared" ref="E146:K146" si="84">AF131/SUM(AF130:AF139)</f>
        <v>0.471186440677966</v>
      </c>
      <c r="G146" s="16">
        <f t="shared" si="84"/>
        <v>0.679276315789474</v>
      </c>
      <c r="H146" s="16">
        <f t="shared" si="84"/>
        <v>0.533333333333333</v>
      </c>
      <c r="I146" s="16">
        <f t="shared" si="84"/>
        <v>0.808510638297872</v>
      </c>
      <c r="J146" s="16">
        <f t="shared" si="84"/>
        <v>0.693288020390824</v>
      </c>
      <c r="K146" s="142">
        <v>0.167</v>
      </c>
      <c r="AA146" s="150" t="s">
        <v>73</v>
      </c>
      <c r="AB146" s="150" t="s">
        <v>100</v>
      </c>
      <c r="AC146" s="151" t="s">
        <v>16</v>
      </c>
      <c r="AD146" s="151"/>
      <c r="AE146" s="151">
        <f>attached_chemicals!W31</f>
        <v>0</v>
      </c>
      <c r="AF146" s="151">
        <f>attached_chemicals!AU31</f>
        <v>3.4</v>
      </c>
      <c r="AG146" s="151">
        <f>attached_chemicals!BS31</f>
        <v>0</v>
      </c>
      <c r="AH146" s="151">
        <f>attached_chemicals!CQ31</f>
        <v>0</v>
      </c>
      <c r="AI146" s="151">
        <f>attached_chemicals!DO31</f>
        <v>0</v>
      </c>
      <c r="AJ146" s="151">
        <f>attached_chemicals!EM31</f>
        <v>0</v>
      </c>
      <c r="AK146" s="151">
        <f>attached_chemicals!FK31</f>
        <v>0</v>
      </c>
    </row>
    <row r="147" ht="14.5" spans="1:37">
      <c r="A147" s="128" t="s">
        <v>73</v>
      </c>
      <c r="B147" s="131" t="s">
        <v>109</v>
      </c>
      <c r="C147" s="16" t="s">
        <v>18</v>
      </c>
      <c r="D147" s="16"/>
      <c r="E147" s="143">
        <f>AVERAGE(F147:J147)</f>
        <v>0.00218375047464145</v>
      </c>
      <c r="F147" s="16">
        <f t="shared" ref="E147:K147" si="85">AF132/SUM(AF130:AF139)</f>
        <v>0.00677966101694915</v>
      </c>
      <c r="G147" s="16">
        <f t="shared" si="85"/>
        <v>0.00328947368421053</v>
      </c>
      <c r="H147" s="16">
        <f t="shared" si="85"/>
        <v>0</v>
      </c>
      <c r="I147" s="16">
        <f t="shared" si="85"/>
        <v>0</v>
      </c>
      <c r="J147" s="16">
        <f t="shared" si="85"/>
        <v>0.000849617672047579</v>
      </c>
      <c r="K147" s="143">
        <f>1-SUM(K145:K146,K148:K155)</f>
        <v>0.00149152542372899</v>
      </c>
      <c r="AA147" s="150" t="s">
        <v>73</v>
      </c>
      <c r="AB147" s="150" t="s">
        <v>100</v>
      </c>
      <c r="AC147" s="151" t="s">
        <v>18</v>
      </c>
      <c r="AD147" s="151"/>
      <c r="AE147" s="151">
        <f>attached_chemicals!W32</f>
        <v>3.3</v>
      </c>
      <c r="AF147" s="151">
        <f>attached_chemicals!AU32</f>
        <v>0.2</v>
      </c>
      <c r="AG147" s="151">
        <f>attached_chemicals!BS32</f>
        <v>0.2</v>
      </c>
      <c r="AH147" s="151">
        <f>attached_chemicals!CQ32</f>
        <v>0</v>
      </c>
      <c r="AI147" s="151">
        <f>attached_chemicals!DO32</f>
        <v>0</v>
      </c>
      <c r="AJ147" s="151">
        <f>attached_chemicals!EM32</f>
        <v>0</v>
      </c>
      <c r="AK147" s="151">
        <f>attached_chemicals!FK32</f>
        <v>0.1</v>
      </c>
    </row>
    <row r="148" ht="14.5" spans="1:37">
      <c r="A148" s="128" t="s">
        <v>73</v>
      </c>
      <c r="B148" s="131" t="s">
        <v>109</v>
      </c>
      <c r="C148" s="16" t="s">
        <v>19</v>
      </c>
      <c r="D148" s="16"/>
      <c r="E148" s="142">
        <v>0.01</v>
      </c>
      <c r="F148" s="16">
        <f t="shared" ref="E148:K148" si="86">AF133/SUM(AF130:AF139)</f>
        <v>0</v>
      </c>
      <c r="G148" s="16">
        <f t="shared" si="86"/>
        <v>0.00657894736842105</v>
      </c>
      <c r="H148" s="16">
        <f t="shared" si="86"/>
        <v>0</v>
      </c>
      <c r="I148" s="16">
        <f t="shared" si="86"/>
        <v>0</v>
      </c>
      <c r="J148" s="16">
        <f t="shared" si="86"/>
        <v>0</v>
      </c>
      <c r="K148" s="16">
        <f t="shared" si="86"/>
        <v>0</v>
      </c>
      <c r="AA148" s="150" t="s">
        <v>73</v>
      </c>
      <c r="AB148" s="150" t="s">
        <v>100</v>
      </c>
      <c r="AC148" s="151" t="s">
        <v>19</v>
      </c>
      <c r="AD148" s="151"/>
      <c r="AE148" s="151">
        <f>attached_chemicals!W33</f>
        <v>0</v>
      </c>
      <c r="AF148" s="151">
        <f>attached_chemicals!AU33</f>
        <v>0</v>
      </c>
      <c r="AG148" s="151">
        <f>attached_chemicals!BS33</f>
        <v>0</v>
      </c>
      <c r="AH148" s="151">
        <f>attached_chemicals!CQ33</f>
        <v>0</v>
      </c>
      <c r="AI148" s="151">
        <f>attached_chemicals!DO33</f>
        <v>0</v>
      </c>
      <c r="AJ148" s="151">
        <f>attached_chemicals!EM33</f>
        <v>0</v>
      </c>
      <c r="AK148" s="151">
        <f>attached_chemicals!FK33</f>
        <v>0</v>
      </c>
    </row>
    <row r="149" ht="14.5" spans="1:37">
      <c r="A149" s="128" t="s">
        <v>73</v>
      </c>
      <c r="B149" s="131" t="s">
        <v>109</v>
      </c>
      <c r="C149" s="16" t="s">
        <v>20</v>
      </c>
      <c r="D149" s="16"/>
      <c r="E149" s="142">
        <f t="shared" ref="E149:K149" si="87">AE134/SUM(AE130:AE139)</f>
        <v>0</v>
      </c>
      <c r="F149" s="16">
        <f t="shared" si="87"/>
        <v>0.0338983050847458</v>
      </c>
      <c r="G149" s="16">
        <f t="shared" si="87"/>
        <v>0</v>
      </c>
      <c r="H149" s="16">
        <f t="shared" si="87"/>
        <v>0</v>
      </c>
      <c r="I149" s="16">
        <f t="shared" si="87"/>
        <v>0</v>
      </c>
      <c r="J149" s="16">
        <f t="shared" si="87"/>
        <v>0</v>
      </c>
      <c r="K149" s="16">
        <f t="shared" si="87"/>
        <v>0</v>
      </c>
      <c r="AA149" s="150" t="s">
        <v>73</v>
      </c>
      <c r="AB149" s="150" t="s">
        <v>100</v>
      </c>
      <c r="AC149" s="151" t="s">
        <v>20</v>
      </c>
      <c r="AD149" s="151"/>
      <c r="AE149" s="151">
        <f>attached_chemicals!W34</f>
        <v>0</v>
      </c>
      <c r="AF149" s="151">
        <f>attached_chemicals!AU34</f>
        <v>0</v>
      </c>
      <c r="AG149" s="151">
        <f>attached_chemicals!BS34</f>
        <v>0</v>
      </c>
      <c r="AH149" s="151">
        <f>attached_chemicals!CQ34</f>
        <v>0</v>
      </c>
      <c r="AI149" s="151">
        <f>attached_chemicals!DO34</f>
        <v>0</v>
      </c>
      <c r="AJ149" s="151">
        <f>attached_chemicals!EM34</f>
        <v>0</v>
      </c>
      <c r="AK149" s="151">
        <f>attached_chemicals!FK34</f>
        <v>0</v>
      </c>
    </row>
    <row r="150" ht="14.5" spans="1:37">
      <c r="A150" s="128" t="s">
        <v>73</v>
      </c>
      <c r="B150" s="131" t="s">
        <v>109</v>
      </c>
      <c r="C150" s="16" t="s">
        <v>11</v>
      </c>
      <c r="D150" s="16"/>
      <c r="E150" s="142">
        <v>0.03</v>
      </c>
      <c r="F150" s="16">
        <f t="shared" ref="E150:K150" si="88">AF135/SUM(AF130:AF139)</f>
        <v>0</v>
      </c>
      <c r="G150" s="16">
        <f t="shared" si="88"/>
        <v>0.00164473684210526</v>
      </c>
      <c r="H150" s="16">
        <f t="shared" si="88"/>
        <v>0</v>
      </c>
      <c r="I150" s="16">
        <f t="shared" si="88"/>
        <v>0</v>
      </c>
      <c r="J150" s="16">
        <f t="shared" si="88"/>
        <v>0</v>
      </c>
      <c r="K150" s="142">
        <v>0.001</v>
      </c>
      <c r="AA150" s="150" t="s">
        <v>73</v>
      </c>
      <c r="AB150" s="150" t="s">
        <v>100</v>
      </c>
      <c r="AC150" s="151" t="s">
        <v>11</v>
      </c>
      <c r="AD150" s="151"/>
      <c r="AE150" s="151">
        <f>attached_chemicals!W35</f>
        <v>0</v>
      </c>
      <c r="AF150" s="151">
        <f>attached_chemicals!AU35</f>
        <v>0</v>
      </c>
      <c r="AG150" s="151">
        <f>attached_chemicals!BS35</f>
        <v>0</v>
      </c>
      <c r="AH150" s="151">
        <f>attached_chemicals!CQ35</f>
        <v>0</v>
      </c>
      <c r="AI150" s="151">
        <f>attached_chemicals!DO35</f>
        <v>0</v>
      </c>
      <c r="AJ150" s="151">
        <f>attached_chemicals!EM35</f>
        <v>0</v>
      </c>
      <c r="AK150" s="151">
        <f>attached_chemicals!FK35</f>
        <v>0</v>
      </c>
    </row>
    <row r="151" ht="14.5" spans="1:37">
      <c r="A151" s="128" t="s">
        <v>73</v>
      </c>
      <c r="B151" s="131" t="s">
        <v>109</v>
      </c>
      <c r="C151" s="16" t="s">
        <v>21</v>
      </c>
      <c r="D151" s="16"/>
      <c r="E151" s="142">
        <f t="shared" ref="E151:K151" si="89">AE136/SUM(AE130:AE139)</f>
        <v>0</v>
      </c>
      <c r="F151" s="16">
        <f t="shared" si="89"/>
        <v>0</v>
      </c>
      <c r="G151" s="16">
        <f t="shared" si="89"/>
        <v>0</v>
      </c>
      <c r="H151" s="16">
        <f t="shared" si="89"/>
        <v>0</v>
      </c>
      <c r="I151" s="16">
        <f t="shared" si="89"/>
        <v>0</v>
      </c>
      <c r="J151" s="16">
        <f t="shared" si="89"/>
        <v>0</v>
      </c>
      <c r="K151" s="16">
        <f t="shared" si="89"/>
        <v>0</v>
      </c>
      <c r="AA151" s="150" t="s">
        <v>73</v>
      </c>
      <c r="AB151" s="150" t="s">
        <v>100</v>
      </c>
      <c r="AC151" s="151" t="s">
        <v>21</v>
      </c>
      <c r="AD151" s="151"/>
      <c r="AE151" s="151">
        <f>attached_chemicals!W36</f>
        <v>0</v>
      </c>
      <c r="AF151" s="151">
        <f>attached_chemicals!AU36</f>
        <v>4.4</v>
      </c>
      <c r="AG151" s="151">
        <f>attached_chemicals!BS36</f>
        <v>3</v>
      </c>
      <c r="AH151" s="151">
        <f>attached_chemicals!CQ36</f>
        <v>0</v>
      </c>
      <c r="AI151" s="151">
        <f>attached_chemicals!DO36</f>
        <v>0.3</v>
      </c>
      <c r="AJ151" s="151">
        <f>attached_chemicals!EM36</f>
        <v>6</v>
      </c>
      <c r="AK151" s="151">
        <f>attached_chemicals!FK36</f>
        <v>0</v>
      </c>
    </row>
    <row r="152" ht="14.5" spans="1:37">
      <c r="A152" s="128" t="s">
        <v>73</v>
      </c>
      <c r="B152" s="131" t="s">
        <v>109</v>
      </c>
      <c r="C152" s="16" t="s">
        <v>23</v>
      </c>
      <c r="D152" s="16"/>
      <c r="E152" s="142">
        <f t="shared" ref="E152:K152" si="90">AE137/SUM(AE130:AE139)</f>
        <v>0</v>
      </c>
      <c r="F152" s="16">
        <f t="shared" si="90"/>
        <v>0</v>
      </c>
      <c r="G152" s="16">
        <f t="shared" si="90"/>
        <v>0</v>
      </c>
      <c r="H152" s="16">
        <f t="shared" si="90"/>
        <v>0</v>
      </c>
      <c r="I152" s="16">
        <f t="shared" si="90"/>
        <v>0</v>
      </c>
      <c r="J152" s="16">
        <f t="shared" si="90"/>
        <v>0</v>
      </c>
      <c r="K152" s="16">
        <f t="shared" si="90"/>
        <v>0</v>
      </c>
      <c r="AA152" s="150" t="s">
        <v>73</v>
      </c>
      <c r="AB152" s="150" t="s">
        <v>100</v>
      </c>
      <c r="AC152" s="151" t="s">
        <v>23</v>
      </c>
      <c r="AD152" s="151"/>
      <c r="AE152" s="151">
        <f>attached_chemicals!W37</f>
        <v>0</v>
      </c>
      <c r="AF152" s="151">
        <f>attached_chemicals!AU37</f>
        <v>0</v>
      </c>
      <c r="AG152" s="151">
        <f>attached_chemicals!BS37</f>
        <v>0</v>
      </c>
      <c r="AH152" s="151">
        <f>attached_chemicals!CQ37</f>
        <v>0</v>
      </c>
      <c r="AI152" s="151">
        <f>attached_chemicals!DO37</f>
        <v>0</v>
      </c>
      <c r="AJ152" s="151">
        <f>attached_chemicals!EM37</f>
        <v>0</v>
      </c>
      <c r="AK152" s="151">
        <f>attached_chemicals!FK37</f>
        <v>0</v>
      </c>
    </row>
    <row r="153" ht="14.5" spans="1:37">
      <c r="A153" s="128" t="s">
        <v>73</v>
      </c>
      <c r="B153" s="131" t="s">
        <v>109</v>
      </c>
      <c r="C153" s="16" t="s">
        <v>25</v>
      </c>
      <c r="D153" s="16"/>
      <c r="E153" s="142">
        <f t="shared" ref="E153:K153" si="91">AE138/SUM(AE130:AE139)</f>
        <v>0</v>
      </c>
      <c r="F153" s="16">
        <f t="shared" si="91"/>
        <v>0</v>
      </c>
      <c r="G153" s="16">
        <f t="shared" si="91"/>
        <v>0</v>
      </c>
      <c r="H153" s="16">
        <f t="shared" si="91"/>
        <v>0</v>
      </c>
      <c r="I153" s="16">
        <f t="shared" si="91"/>
        <v>0</v>
      </c>
      <c r="J153" s="16">
        <f t="shared" si="91"/>
        <v>0</v>
      </c>
      <c r="K153" s="16">
        <f t="shared" si="91"/>
        <v>0</v>
      </c>
      <c r="AA153" s="150" t="s">
        <v>73</v>
      </c>
      <c r="AB153" s="150" t="s">
        <v>100</v>
      </c>
      <c r="AC153" s="151" t="s">
        <v>25</v>
      </c>
      <c r="AD153" s="151"/>
      <c r="AE153" s="151">
        <f>attached_chemicals!W38</f>
        <v>0</v>
      </c>
      <c r="AF153" s="151">
        <f>attached_chemicals!AU38</f>
        <v>0.8</v>
      </c>
      <c r="AG153" s="151">
        <f>attached_chemicals!BS38</f>
        <v>2.1</v>
      </c>
      <c r="AH153" s="151">
        <f>attached_chemicals!CQ38</f>
        <v>0.4</v>
      </c>
      <c r="AI153" s="151">
        <f>attached_chemicals!DO38</f>
        <v>0.6</v>
      </c>
      <c r="AJ153" s="151">
        <f>attached_chemicals!EM38</f>
        <v>4.1</v>
      </c>
      <c r="AK153" s="151">
        <f>attached_chemicals!FK38</f>
        <v>0.1</v>
      </c>
    </row>
    <row r="154" ht="14.5" spans="1:37">
      <c r="A154" s="128" t="s">
        <v>73</v>
      </c>
      <c r="B154" s="131" t="s">
        <v>109</v>
      </c>
      <c r="C154" s="16" t="s">
        <v>26</v>
      </c>
      <c r="D154" s="16"/>
      <c r="E154" s="142">
        <f t="shared" ref="E154:K154" si="92">AE139/SUM(AE130:AE139)</f>
        <v>0</v>
      </c>
      <c r="F154" s="16">
        <f t="shared" si="92"/>
        <v>0.0440677966101695</v>
      </c>
      <c r="G154" s="16">
        <f t="shared" si="92"/>
        <v>0.0296052631578947</v>
      </c>
      <c r="H154" s="16">
        <f t="shared" si="92"/>
        <v>0</v>
      </c>
      <c r="I154" s="16">
        <f t="shared" si="92"/>
        <v>0</v>
      </c>
      <c r="J154" s="16">
        <f t="shared" si="92"/>
        <v>0.0594732370433305</v>
      </c>
      <c r="K154" s="16">
        <f t="shared" si="92"/>
        <v>0</v>
      </c>
      <c r="AA154" s="150" t="s">
        <v>73</v>
      </c>
      <c r="AB154" s="150" t="s">
        <v>100</v>
      </c>
      <c r="AC154" s="151" t="s">
        <v>26</v>
      </c>
      <c r="AD154" s="151"/>
      <c r="AE154" s="151">
        <f>attached_chemicals!W39</f>
        <v>0</v>
      </c>
      <c r="AF154" s="151">
        <f>attached_chemicals!AU39</f>
        <v>0</v>
      </c>
      <c r="AG154" s="151">
        <f>attached_chemicals!BS39</f>
        <v>0</v>
      </c>
      <c r="AH154" s="151">
        <f>attached_chemicals!CQ39</f>
        <v>0</v>
      </c>
      <c r="AI154" s="151">
        <f>attached_chemicals!DO39</f>
        <v>0</v>
      </c>
      <c r="AJ154" s="151">
        <f>attached_chemicals!EM39</f>
        <v>0</v>
      </c>
      <c r="AK154" s="151">
        <f>attached_chemicals!FK39</f>
        <v>0</v>
      </c>
    </row>
    <row r="155" ht="16" spans="1:27">
      <c r="A155" s="128" t="str">
        <f>A154</f>
        <v>CHM00</v>
      </c>
      <c r="B155" s="131" t="s">
        <v>109</v>
      </c>
      <c r="C155" s="123" t="s">
        <v>44</v>
      </c>
      <c r="D155" s="16"/>
      <c r="E155" s="16">
        <v>0</v>
      </c>
      <c r="F155" s="16">
        <v>0</v>
      </c>
      <c r="G155" s="16">
        <v>0</v>
      </c>
      <c r="H155" s="16">
        <v>0</v>
      </c>
      <c r="I155" s="16">
        <v>0</v>
      </c>
      <c r="J155" s="16">
        <v>0</v>
      </c>
      <c r="K155" s="16">
        <v>0</v>
      </c>
      <c r="AA155" s="147" t="s">
        <v>36</v>
      </c>
    </row>
    <row r="156" spans="1:37">
      <c r="A156" s="135" t="s">
        <v>122</v>
      </c>
      <c r="B156" s="135"/>
      <c r="C156" s="135"/>
      <c r="D156" s="135"/>
      <c r="E156" s="135"/>
      <c r="F156" s="135"/>
      <c r="G156" s="135"/>
      <c r="H156" s="135"/>
      <c r="I156" s="135"/>
      <c r="J156" s="135"/>
      <c r="K156" s="135"/>
      <c r="AA156" s="149" t="s">
        <v>122</v>
      </c>
      <c r="AB156" s="149"/>
      <c r="AC156" s="149"/>
      <c r="AD156" s="149"/>
      <c r="AE156" s="149"/>
      <c r="AF156" s="149"/>
      <c r="AG156" s="149"/>
      <c r="AH156" s="149"/>
      <c r="AI156" s="149"/>
      <c r="AJ156" s="149"/>
      <c r="AK156" s="149"/>
    </row>
    <row r="157" ht="14.5" spans="1:37">
      <c r="A157" s="128" t="s">
        <v>74</v>
      </c>
      <c r="B157" s="128" t="s">
        <v>99</v>
      </c>
      <c r="C157" s="16" t="s">
        <v>13</v>
      </c>
      <c r="D157" s="16"/>
      <c r="E157" s="16" t="str">
        <f t="shared" ref="E157:E166" si="93">C157</f>
        <v>INDELC</v>
      </c>
      <c r="F157" s="16" t="str">
        <f t="shared" ref="F157:K166" si="94">E157</f>
        <v>INDELC</v>
      </c>
      <c r="G157" s="16" t="str">
        <f t="shared" si="94"/>
        <v>INDELC</v>
      </c>
      <c r="H157" s="16" t="str">
        <f t="shared" si="94"/>
        <v>INDELC</v>
      </c>
      <c r="I157" s="16" t="str">
        <f t="shared" si="94"/>
        <v>INDELC</v>
      </c>
      <c r="J157" s="16" t="str">
        <f t="shared" si="94"/>
        <v>INDELC</v>
      </c>
      <c r="K157" s="16" t="str">
        <f t="shared" si="94"/>
        <v>INDELC</v>
      </c>
      <c r="AA157" s="150" t="s">
        <v>74</v>
      </c>
      <c r="AB157" s="150" t="s">
        <v>100</v>
      </c>
      <c r="AC157" s="151" t="s">
        <v>13</v>
      </c>
      <c r="AD157" s="151"/>
      <c r="AE157" s="151" t="str">
        <f>attached_iron!W15</f>
        <v>X</v>
      </c>
      <c r="AF157" s="151" t="str">
        <f>attached_iron!AU15</f>
        <v>X</v>
      </c>
      <c r="AG157" s="151">
        <f>attached_iron!BS15</f>
        <v>12.2</v>
      </c>
      <c r="AH157" s="151">
        <f>attached_iron!CQ15</f>
        <v>1</v>
      </c>
      <c r="AI157" s="151" t="str">
        <f>attached_iron!DO15</f>
        <v>X</v>
      </c>
      <c r="AJ157" s="151">
        <f>attached_iron!EM15</f>
        <v>1</v>
      </c>
      <c r="AK157" s="151">
        <f>attached_iron!FK15</f>
        <v>0.2</v>
      </c>
    </row>
    <row r="158" ht="14.5" spans="1:37">
      <c r="A158" s="128" t="s">
        <v>74</v>
      </c>
      <c r="B158" s="128" t="s">
        <v>99</v>
      </c>
      <c r="C158" s="16" t="s">
        <v>16</v>
      </c>
      <c r="D158" s="16"/>
      <c r="E158" s="16" t="str">
        <f t="shared" si="93"/>
        <v>INDGAS</v>
      </c>
      <c r="F158" s="16" t="str">
        <f t="shared" si="94"/>
        <v>INDGAS</v>
      </c>
      <c r="G158" s="16" t="str">
        <f t="shared" si="94"/>
        <v>INDGAS</v>
      </c>
      <c r="H158" s="16" t="str">
        <f t="shared" si="94"/>
        <v>INDGAS</v>
      </c>
      <c r="I158" s="16" t="str">
        <f t="shared" si="94"/>
        <v>INDGAS</v>
      </c>
      <c r="J158" s="16" t="str">
        <f t="shared" si="94"/>
        <v>INDGAS</v>
      </c>
      <c r="K158" s="16" t="str">
        <f t="shared" si="94"/>
        <v>INDGAS</v>
      </c>
      <c r="AA158" s="150" t="s">
        <v>74</v>
      </c>
      <c r="AB158" s="150" t="s">
        <v>100</v>
      </c>
      <c r="AC158" s="151" t="s">
        <v>16</v>
      </c>
      <c r="AD158" s="151"/>
      <c r="AE158" s="151">
        <f>attached_iron!W16</f>
        <v>0</v>
      </c>
      <c r="AF158" s="151" t="str">
        <f>attached_iron!AU16</f>
        <v>X</v>
      </c>
      <c r="AG158" s="151">
        <f>attached_iron!BS16</f>
        <v>51.8</v>
      </c>
      <c r="AH158" s="151">
        <f>attached_iron!CQ16</f>
        <v>0.8</v>
      </c>
      <c r="AI158" s="151" t="str">
        <f>attached_iron!DO16</f>
        <v>X</v>
      </c>
      <c r="AJ158" s="151">
        <f>attached_iron!EM16</f>
        <v>1.3</v>
      </c>
      <c r="AK158" s="151">
        <f>attached_iron!FK16</f>
        <v>0.7</v>
      </c>
    </row>
    <row r="159" ht="14.5" spans="1:37">
      <c r="A159" s="128" t="s">
        <v>74</v>
      </c>
      <c r="B159" s="128" t="s">
        <v>99</v>
      </c>
      <c r="C159" s="16" t="s">
        <v>18</v>
      </c>
      <c r="D159" s="16"/>
      <c r="E159" s="16" t="str">
        <f t="shared" si="93"/>
        <v>INDDSTLFO</v>
      </c>
      <c r="F159" s="16" t="str">
        <f t="shared" si="94"/>
        <v>INDDSTLFO</v>
      </c>
      <c r="G159" s="16" t="str">
        <f t="shared" si="94"/>
        <v>INDDSTLFO</v>
      </c>
      <c r="H159" s="16" t="str">
        <f t="shared" si="94"/>
        <v>INDDSTLFO</v>
      </c>
      <c r="I159" s="16" t="str">
        <f t="shared" si="94"/>
        <v>INDDSTLFO</v>
      </c>
      <c r="J159" s="16" t="str">
        <f t="shared" si="94"/>
        <v>INDDSTLFO</v>
      </c>
      <c r="K159" s="16" t="str">
        <f t="shared" si="94"/>
        <v>INDDSTLFO</v>
      </c>
      <c r="AA159" s="150" t="s">
        <v>74</v>
      </c>
      <c r="AB159" s="150" t="s">
        <v>100</v>
      </c>
      <c r="AC159" s="151" t="s">
        <v>18</v>
      </c>
      <c r="AD159" s="151"/>
      <c r="AE159" s="151">
        <f>attached_iron!W17</f>
        <v>0</v>
      </c>
      <c r="AF159" s="151" t="str">
        <f>attached_iron!AU17</f>
        <v>X</v>
      </c>
      <c r="AG159" s="151">
        <f>attached_iron!BS17</f>
        <v>0.7</v>
      </c>
      <c r="AH159" s="151">
        <f>attached_iron!CQ17</f>
        <v>0</v>
      </c>
      <c r="AI159" s="151" t="str">
        <f>attached_iron!DO17</f>
        <v>X</v>
      </c>
      <c r="AJ159" s="151">
        <f>attached_iron!EM17</f>
        <v>0.1</v>
      </c>
      <c r="AK159" s="151">
        <f>attached_iron!FK17</f>
        <v>0</v>
      </c>
    </row>
    <row r="160" ht="14.5" spans="1:37">
      <c r="A160" s="128" t="s">
        <v>74</v>
      </c>
      <c r="B160" s="128" t="s">
        <v>99</v>
      </c>
      <c r="C160" s="16" t="s">
        <v>19</v>
      </c>
      <c r="D160" s="16"/>
      <c r="E160" s="16" t="str">
        <f t="shared" si="93"/>
        <v>INDHFO</v>
      </c>
      <c r="F160" s="16" t="str">
        <f t="shared" si="94"/>
        <v>INDHFO</v>
      </c>
      <c r="G160" s="16" t="str">
        <f t="shared" si="94"/>
        <v>INDHFO</v>
      </c>
      <c r="H160" s="16" t="str">
        <f t="shared" si="94"/>
        <v>INDHFO</v>
      </c>
      <c r="I160" s="16" t="str">
        <f t="shared" si="94"/>
        <v>INDHFO</v>
      </c>
      <c r="J160" s="16" t="str">
        <f t="shared" si="94"/>
        <v>INDHFO</v>
      </c>
      <c r="K160" s="16" t="str">
        <f t="shared" si="94"/>
        <v>INDHFO</v>
      </c>
      <c r="AA160" s="150" t="s">
        <v>74</v>
      </c>
      <c r="AB160" s="150" t="s">
        <v>100</v>
      </c>
      <c r="AC160" s="151" t="s">
        <v>19</v>
      </c>
      <c r="AD160" s="151"/>
      <c r="AE160" s="151">
        <f>attached_iron!W18</f>
        <v>0</v>
      </c>
      <c r="AF160" s="151">
        <f>attached_iron!AU18</f>
        <v>0</v>
      </c>
      <c r="AG160" s="151">
        <f>attached_iron!BS18</f>
        <v>0</v>
      </c>
      <c r="AH160" s="151">
        <f>attached_iron!CQ18</f>
        <v>0</v>
      </c>
      <c r="AI160" s="151">
        <f>attached_iron!DO18</f>
        <v>0</v>
      </c>
      <c r="AJ160" s="151">
        <f>attached_iron!EM18</f>
        <v>0</v>
      </c>
      <c r="AK160" s="151">
        <f>attached_iron!FK18</f>
        <v>0</v>
      </c>
    </row>
    <row r="161" ht="14.5" spans="1:37">
      <c r="A161" s="128" t="s">
        <v>74</v>
      </c>
      <c r="B161" s="128" t="s">
        <v>99</v>
      </c>
      <c r="C161" s="16" t="s">
        <v>20</v>
      </c>
      <c r="D161" s="16"/>
      <c r="E161" s="16" t="str">
        <f t="shared" si="93"/>
        <v>INDSGPC</v>
      </c>
      <c r="F161" s="16" t="str">
        <f t="shared" si="94"/>
        <v>INDSGPC</v>
      </c>
      <c r="G161" s="16" t="str">
        <f t="shared" si="94"/>
        <v>INDSGPC</v>
      </c>
      <c r="H161" s="16" t="str">
        <f t="shared" si="94"/>
        <v>INDSGPC</v>
      </c>
      <c r="I161" s="16" t="str">
        <f t="shared" si="94"/>
        <v>INDSGPC</v>
      </c>
      <c r="J161" s="16" t="str">
        <f t="shared" si="94"/>
        <v>INDSGPC</v>
      </c>
      <c r="K161" s="16" t="str">
        <f t="shared" si="94"/>
        <v>INDSGPC</v>
      </c>
      <c r="AA161" s="150" t="s">
        <v>74</v>
      </c>
      <c r="AB161" s="150" t="s">
        <v>100</v>
      </c>
      <c r="AC161" s="151" t="s">
        <v>20</v>
      </c>
      <c r="AD161" s="151"/>
      <c r="AE161" s="151">
        <f>attached_iron!W19</f>
        <v>0</v>
      </c>
      <c r="AF161" s="151">
        <f>attached_iron!AU19</f>
        <v>0</v>
      </c>
      <c r="AG161" s="151">
        <f>attached_iron!BS19</f>
        <v>0.1</v>
      </c>
      <c r="AH161" s="151">
        <f>attached_iron!CQ19</f>
        <v>0</v>
      </c>
      <c r="AI161" s="151">
        <f>attached_iron!DO19</f>
        <v>0</v>
      </c>
      <c r="AJ161" s="151">
        <f>attached_iron!EM19</f>
        <v>0</v>
      </c>
      <c r="AK161" s="151">
        <f>attached_iron!FK19</f>
        <v>0</v>
      </c>
    </row>
    <row r="162" ht="14.5" spans="1:37">
      <c r="A162" s="128" t="s">
        <v>74</v>
      </c>
      <c r="B162" s="128" t="s">
        <v>99</v>
      </c>
      <c r="C162" s="16" t="s">
        <v>11</v>
      </c>
      <c r="D162" s="16"/>
      <c r="E162" s="16" t="str">
        <f t="shared" si="93"/>
        <v>INDLPG</v>
      </c>
      <c r="F162" s="16" t="str">
        <f t="shared" si="94"/>
        <v>INDLPG</v>
      </c>
      <c r="G162" s="16" t="str">
        <f t="shared" si="94"/>
        <v>INDLPG</v>
      </c>
      <c r="H162" s="16" t="str">
        <f t="shared" si="94"/>
        <v>INDLPG</v>
      </c>
      <c r="I162" s="16" t="str">
        <f t="shared" si="94"/>
        <v>INDLPG</v>
      </c>
      <c r="J162" s="16" t="str">
        <f t="shared" si="94"/>
        <v>INDLPG</v>
      </c>
      <c r="K162" s="16" t="str">
        <f t="shared" si="94"/>
        <v>INDLPG</v>
      </c>
      <c r="AA162" s="150" t="s">
        <v>74</v>
      </c>
      <c r="AB162" s="150" t="s">
        <v>100</v>
      </c>
      <c r="AC162" s="151" t="s">
        <v>11</v>
      </c>
      <c r="AD162" s="151"/>
      <c r="AE162" s="151">
        <f>attached_iron!W20</f>
        <v>0</v>
      </c>
      <c r="AF162" s="151">
        <f>attached_iron!AU20</f>
        <v>0.2</v>
      </c>
      <c r="AG162" s="151">
        <f>attached_iron!BS20</f>
        <v>0.1</v>
      </c>
      <c r="AH162" s="151">
        <f>attached_iron!CQ20</f>
        <v>0</v>
      </c>
      <c r="AI162" s="151">
        <f>attached_iron!DO20</f>
        <v>0</v>
      </c>
      <c r="AJ162" s="151">
        <f>attached_iron!EM20</f>
        <v>0</v>
      </c>
      <c r="AK162" s="151">
        <f>attached_iron!FK20</f>
        <v>0</v>
      </c>
    </row>
    <row r="163" ht="14.5" spans="1:37">
      <c r="A163" s="128" t="s">
        <v>74</v>
      </c>
      <c r="B163" s="128" t="s">
        <v>99</v>
      </c>
      <c r="C163" s="16" t="s">
        <v>21</v>
      </c>
      <c r="D163" s="16"/>
      <c r="E163" s="16" t="str">
        <f t="shared" si="93"/>
        <v>INDCOA</v>
      </c>
      <c r="F163" s="16" t="str">
        <f t="shared" si="94"/>
        <v>INDCOA</v>
      </c>
      <c r="G163" s="16" t="str">
        <f t="shared" si="94"/>
        <v>INDCOA</v>
      </c>
      <c r="H163" s="16" t="str">
        <f t="shared" si="94"/>
        <v>INDCOA</v>
      </c>
      <c r="I163" s="16" t="str">
        <f t="shared" si="94"/>
        <v>INDCOA</v>
      </c>
      <c r="J163" s="16" t="str">
        <f t="shared" si="94"/>
        <v>INDCOA</v>
      </c>
      <c r="K163" s="16" t="str">
        <f t="shared" si="94"/>
        <v>INDCOA</v>
      </c>
      <c r="AA163" s="150" t="s">
        <v>74</v>
      </c>
      <c r="AB163" s="150" t="s">
        <v>100</v>
      </c>
      <c r="AC163" s="151" t="s">
        <v>21</v>
      </c>
      <c r="AD163" s="151"/>
      <c r="AE163" s="151">
        <f>attached_iron!W21</f>
        <v>0</v>
      </c>
      <c r="AF163" s="151">
        <f>attached_iron!AU21</f>
        <v>0</v>
      </c>
      <c r="AG163" s="151">
        <f>attached_iron!BS21</f>
        <v>7.5</v>
      </c>
      <c r="AH163" s="151">
        <f>attached_iron!CQ21</f>
        <v>0</v>
      </c>
      <c r="AI163" s="151">
        <f>attached_iron!DO21</f>
        <v>0</v>
      </c>
      <c r="AJ163" s="151">
        <f>attached_iron!EM21</f>
        <v>0.2</v>
      </c>
      <c r="AK163" s="151">
        <f>attached_iron!FK21</f>
        <v>0</v>
      </c>
    </row>
    <row r="164" ht="14.5" spans="1:37">
      <c r="A164" s="128" t="s">
        <v>74</v>
      </c>
      <c r="B164" s="128" t="s">
        <v>99</v>
      </c>
      <c r="C164" s="16" t="s">
        <v>23</v>
      </c>
      <c r="D164" s="16"/>
      <c r="E164" s="16" t="str">
        <f t="shared" si="93"/>
        <v>INDCOKE</v>
      </c>
      <c r="F164" s="16" t="str">
        <f t="shared" si="94"/>
        <v>INDCOKE</v>
      </c>
      <c r="G164" s="16" t="str">
        <f t="shared" si="94"/>
        <v>INDCOKE</v>
      </c>
      <c r="H164" s="16" t="str">
        <f t="shared" si="94"/>
        <v>INDCOKE</v>
      </c>
      <c r="I164" s="16" t="str">
        <f t="shared" si="94"/>
        <v>INDCOKE</v>
      </c>
      <c r="J164" s="16" t="str">
        <f t="shared" si="94"/>
        <v>INDCOKE</v>
      </c>
      <c r="K164" s="16" t="str">
        <f t="shared" si="94"/>
        <v>INDCOKE</v>
      </c>
      <c r="AA164" s="150" t="s">
        <v>74</v>
      </c>
      <c r="AB164" s="150" t="s">
        <v>100</v>
      </c>
      <c r="AC164" s="151" t="s">
        <v>23</v>
      </c>
      <c r="AD164" s="151"/>
      <c r="AE164" s="151">
        <f>attached_iron!W22</f>
        <v>0</v>
      </c>
      <c r="AF164" s="151">
        <f>attached_iron!AU22</f>
        <v>0.1</v>
      </c>
      <c r="AG164" s="151">
        <f>attached_iron!BS22</f>
        <v>85.3</v>
      </c>
      <c r="AH164" s="151">
        <f>attached_iron!CQ22</f>
        <v>0</v>
      </c>
      <c r="AI164" s="151">
        <f>attached_iron!DO22</f>
        <v>0</v>
      </c>
      <c r="AJ164" s="151">
        <f>attached_iron!EM22</f>
        <v>0</v>
      </c>
      <c r="AK164" s="151">
        <f>attached_iron!FK22</f>
        <v>0</v>
      </c>
    </row>
    <row r="165" ht="14.5" spans="1:37">
      <c r="A165" s="128" t="s">
        <v>74</v>
      </c>
      <c r="B165" s="128" t="s">
        <v>99</v>
      </c>
      <c r="C165" s="16" t="s">
        <v>25</v>
      </c>
      <c r="D165" s="16"/>
      <c r="E165" s="16" t="str">
        <f t="shared" si="93"/>
        <v>INDWOOD</v>
      </c>
      <c r="F165" s="16" t="str">
        <f t="shared" si="94"/>
        <v>INDWOOD</v>
      </c>
      <c r="G165" s="16" t="str">
        <f t="shared" si="94"/>
        <v>INDWOOD</v>
      </c>
      <c r="H165" s="16" t="str">
        <f t="shared" si="94"/>
        <v>INDWOOD</v>
      </c>
      <c r="I165" s="16" t="str">
        <f t="shared" si="94"/>
        <v>INDWOOD</v>
      </c>
      <c r="J165" s="16" t="str">
        <f t="shared" si="94"/>
        <v>INDWOOD</v>
      </c>
      <c r="K165" s="16" t="str">
        <f t="shared" si="94"/>
        <v>INDWOOD</v>
      </c>
      <c r="AA165" s="150" t="s">
        <v>74</v>
      </c>
      <c r="AB165" s="150" t="s">
        <v>100</v>
      </c>
      <c r="AC165" s="151" t="s">
        <v>25</v>
      </c>
      <c r="AD165" s="151"/>
      <c r="AE165" s="151">
        <f>attached_iron!W23</f>
        <v>0</v>
      </c>
      <c r="AF165" s="151">
        <f>attached_iron!AU23</f>
        <v>0</v>
      </c>
      <c r="AG165" s="151">
        <f>attached_iron!BS23</f>
        <v>0</v>
      </c>
      <c r="AH165" s="151">
        <f>attached_iron!CQ23</f>
        <v>0</v>
      </c>
      <c r="AI165" s="151">
        <f>attached_iron!DO23</f>
        <v>0</v>
      </c>
      <c r="AJ165" s="151">
        <f>attached_iron!EM23</f>
        <v>0</v>
      </c>
      <c r="AK165" s="151">
        <f>attached_iron!FK23</f>
        <v>0</v>
      </c>
    </row>
    <row r="166" ht="14.5" spans="1:37">
      <c r="A166" s="128" t="s">
        <v>74</v>
      </c>
      <c r="B166" s="128" t="s">
        <v>99</v>
      </c>
      <c r="C166" s="16" t="s">
        <v>26</v>
      </c>
      <c r="D166" s="16"/>
      <c r="E166" s="16" t="str">
        <f t="shared" si="93"/>
        <v>INDSTM</v>
      </c>
      <c r="F166" s="16" t="str">
        <f t="shared" si="94"/>
        <v>INDSTM</v>
      </c>
      <c r="G166" s="16" t="str">
        <f t="shared" si="94"/>
        <v>INDSTM</v>
      </c>
      <c r="H166" s="16" t="str">
        <f t="shared" si="94"/>
        <v>INDSTM</v>
      </c>
      <c r="I166" s="16" t="str">
        <f t="shared" si="94"/>
        <v>INDSTM</v>
      </c>
      <c r="J166" s="16" t="str">
        <f t="shared" si="94"/>
        <v>INDSTM</v>
      </c>
      <c r="K166" s="16" t="str">
        <f t="shared" si="94"/>
        <v>INDSTM</v>
      </c>
      <c r="AA166" s="150" t="s">
        <v>74</v>
      </c>
      <c r="AB166" s="150" t="s">
        <v>100</v>
      </c>
      <c r="AC166" s="151" t="s">
        <v>26</v>
      </c>
      <c r="AD166" s="151"/>
      <c r="AE166" s="151">
        <f>attached_iron!W24</f>
        <v>0</v>
      </c>
      <c r="AF166" s="151">
        <f>attached_iron!AU24</f>
        <v>0</v>
      </c>
      <c r="AG166" s="151">
        <f>attached_iron!BS24</f>
        <v>0</v>
      </c>
      <c r="AH166" s="151">
        <f>attached_iron!CQ24</f>
        <v>0</v>
      </c>
      <c r="AI166" s="151">
        <f>attached_iron!DO24</f>
        <v>0</v>
      </c>
      <c r="AJ166" s="151">
        <f>attached_iron!EM24</f>
        <v>0</v>
      </c>
      <c r="AK166" s="151">
        <f>attached_iron!FK24</f>
        <v>0</v>
      </c>
    </row>
    <row r="167" ht="14.5" spans="1:40">
      <c r="A167" s="128" t="s">
        <v>74</v>
      </c>
      <c r="B167" s="128" t="s">
        <v>101</v>
      </c>
      <c r="C167" s="16"/>
      <c r="D167" s="16"/>
      <c r="E167" s="130">
        <v>100</v>
      </c>
      <c r="F167" s="130">
        <v>100</v>
      </c>
      <c r="G167" s="130">
        <v>100</v>
      </c>
      <c r="H167" s="130">
        <v>100</v>
      </c>
      <c r="I167" s="130">
        <v>100</v>
      </c>
      <c r="J167" s="130">
        <v>100</v>
      </c>
      <c r="K167" s="130">
        <v>100</v>
      </c>
      <c r="AA167" s="150" t="s">
        <v>74</v>
      </c>
      <c r="AB167" s="150" t="s">
        <v>101</v>
      </c>
      <c r="AC167" s="151"/>
      <c r="AD167" s="151"/>
      <c r="AE167" s="151">
        <v>30</v>
      </c>
      <c r="AF167" s="151">
        <v>30</v>
      </c>
      <c r="AG167" s="151">
        <v>30</v>
      </c>
      <c r="AH167" s="151">
        <v>30</v>
      </c>
      <c r="AI167" s="151">
        <v>30</v>
      </c>
      <c r="AJ167" s="151">
        <v>30</v>
      </c>
      <c r="AK167" s="151">
        <v>30</v>
      </c>
      <c r="AN167" t="s">
        <v>111</v>
      </c>
    </row>
    <row r="168" ht="14.5" spans="1:40">
      <c r="A168" s="128" t="s">
        <v>74</v>
      </c>
      <c r="B168" s="128" t="s">
        <v>103</v>
      </c>
      <c r="C168" s="16" t="s">
        <v>41</v>
      </c>
      <c r="D168" s="16"/>
      <c r="E168" s="16" t="str">
        <f t="shared" ref="E168" si="95">C168</f>
        <v>INDIRON</v>
      </c>
      <c r="F168" s="16" t="str">
        <f t="shared" ref="F168:K169" si="96">E168</f>
        <v>INDIRON</v>
      </c>
      <c r="G168" s="16" t="str">
        <f t="shared" si="96"/>
        <v>INDIRON</v>
      </c>
      <c r="H168" s="16" t="str">
        <f t="shared" si="96"/>
        <v>INDIRON</v>
      </c>
      <c r="I168" s="16" t="str">
        <f t="shared" si="96"/>
        <v>INDIRON</v>
      </c>
      <c r="J168" s="16" t="str">
        <f t="shared" si="96"/>
        <v>INDIRON</v>
      </c>
      <c r="K168" s="16" t="str">
        <f t="shared" si="96"/>
        <v>INDIRON</v>
      </c>
      <c r="AA168" s="150" t="s">
        <v>74</v>
      </c>
      <c r="AB168" s="150" t="s">
        <v>104</v>
      </c>
      <c r="AC168" s="151" t="s">
        <v>123</v>
      </c>
      <c r="AD168" s="151"/>
      <c r="AE168" s="151"/>
      <c r="AF168" s="151"/>
      <c r="AG168" s="151"/>
      <c r="AH168" s="151"/>
      <c r="AI168" s="151"/>
      <c r="AJ168" s="151"/>
      <c r="AK168" s="151"/>
      <c r="AN168" s="167" t="s">
        <v>124</v>
      </c>
    </row>
    <row r="169" ht="14.5" spans="1:37">
      <c r="A169" s="128" t="s">
        <v>74</v>
      </c>
      <c r="B169" s="128" t="s">
        <v>106</v>
      </c>
      <c r="C169" s="16"/>
      <c r="D169" s="16"/>
      <c r="E169" s="163">
        <f>Demands!F15/Tech_Dem_Sum!E171*2</f>
        <v>0</v>
      </c>
      <c r="F169" s="163">
        <f>Demands!G15/Tech_Dem_Sum!F171*2</f>
        <v>31.7808219178082</v>
      </c>
      <c r="G169" s="163">
        <f>Demands!H15/Tech_Dem_Sum!G171*2</f>
        <v>432.328767123288</v>
      </c>
      <c r="H169" s="163">
        <f>Demands!I15/Tech_Dem_Sum!H171*2</f>
        <v>5.20547945205479</v>
      </c>
      <c r="I169" s="163">
        <f>Demands!J15/Tech_Dem_Sum!I171*2</f>
        <v>13.1506849315068</v>
      </c>
      <c r="J169" s="163">
        <f>Demands!K15/Tech_Dem_Sum!J171*2</f>
        <v>6.84931506849315</v>
      </c>
      <c r="K169" s="163">
        <f>Demands!L15/Tech_Dem_Sum!K171*2</f>
        <v>2.46575342465753</v>
      </c>
      <c r="AA169" s="150" t="s">
        <v>74</v>
      </c>
      <c r="AB169" s="150" t="s">
        <v>106</v>
      </c>
      <c r="AC169" s="151"/>
      <c r="AD169" s="151"/>
      <c r="AE169" s="151"/>
      <c r="AF169" s="151"/>
      <c r="AG169" s="151"/>
      <c r="AH169" s="151"/>
      <c r="AI169" s="151"/>
      <c r="AJ169" s="151"/>
      <c r="AK169" s="151"/>
    </row>
    <row r="170" ht="14.5" spans="1:37">
      <c r="A170" s="128" t="s">
        <v>74</v>
      </c>
      <c r="B170" s="131" t="s">
        <v>107</v>
      </c>
      <c r="C170" s="128"/>
      <c r="D170" s="16"/>
      <c r="E170" s="133">
        <f t="shared" ref="E170:K170" si="97">0.8/1.8</f>
        <v>0.444444444444444</v>
      </c>
      <c r="F170" s="133">
        <f t="shared" si="97"/>
        <v>0.444444444444444</v>
      </c>
      <c r="G170" s="133">
        <f t="shared" si="97"/>
        <v>0.444444444444444</v>
      </c>
      <c r="H170" s="133">
        <f t="shared" si="97"/>
        <v>0.444444444444444</v>
      </c>
      <c r="I170" s="133">
        <f t="shared" si="97"/>
        <v>0.444444444444444</v>
      </c>
      <c r="J170" s="133">
        <f t="shared" si="97"/>
        <v>0.444444444444444</v>
      </c>
      <c r="K170" s="133">
        <f t="shared" si="97"/>
        <v>0.444444444444444</v>
      </c>
      <c r="AA170" s="150"/>
      <c r="AB170" s="150"/>
      <c r="AC170" s="150"/>
      <c r="AD170" s="151"/>
      <c r="AE170" s="151"/>
      <c r="AF170" s="151"/>
      <c r="AG170" s="151"/>
      <c r="AH170" s="151"/>
      <c r="AI170" s="151"/>
      <c r="AJ170" s="151"/>
      <c r="AK170" s="151"/>
    </row>
    <row r="171" ht="14.5" spans="1:37">
      <c r="A171" s="128" t="s">
        <v>74</v>
      </c>
      <c r="B171" s="131" t="s">
        <v>108</v>
      </c>
      <c r="C171" s="128"/>
      <c r="D171" s="16"/>
      <c r="E171" s="134">
        <v>0.73</v>
      </c>
      <c r="F171" s="134">
        <f t="shared" ref="F171:K171" si="98">E171</f>
        <v>0.73</v>
      </c>
      <c r="G171" s="134">
        <f t="shared" si="98"/>
        <v>0.73</v>
      </c>
      <c r="H171" s="134">
        <f t="shared" si="98"/>
        <v>0.73</v>
      </c>
      <c r="I171" s="134">
        <f t="shared" si="98"/>
        <v>0.73</v>
      </c>
      <c r="J171" s="134">
        <f t="shared" si="98"/>
        <v>0.73</v>
      </c>
      <c r="K171" s="134">
        <f t="shared" si="98"/>
        <v>0.73</v>
      </c>
      <c r="AA171" s="150"/>
      <c r="AB171" s="150"/>
      <c r="AC171" s="150"/>
      <c r="AD171" s="151"/>
      <c r="AE171" s="151"/>
      <c r="AF171" s="151"/>
      <c r="AG171" s="151"/>
      <c r="AH171" s="151"/>
      <c r="AI171" s="151"/>
      <c r="AJ171" s="151"/>
      <c r="AK171" s="151"/>
    </row>
    <row r="172" ht="14.5" spans="1:37">
      <c r="A172" s="128" t="s">
        <v>74</v>
      </c>
      <c r="B172" s="131" t="s">
        <v>109</v>
      </c>
      <c r="C172" s="16" t="s">
        <v>13</v>
      </c>
      <c r="D172" s="16"/>
      <c r="E172" s="130">
        <f>AVERAGE(G172:H172,J172:K172)</f>
        <v>0.309938810572926</v>
      </c>
      <c r="F172" s="130">
        <f>E172</f>
        <v>0.309938810572926</v>
      </c>
      <c r="G172" s="16">
        <f t="shared" ref="G172" si="99">AG157/SUM(AG157:AG166)</f>
        <v>0.0773620798985415</v>
      </c>
      <c r="H172" s="16">
        <f t="shared" ref="H172" si="100">AH157/SUM(AH157:AH166)</f>
        <v>0.555555555555556</v>
      </c>
      <c r="I172" s="130">
        <f>E172</f>
        <v>0.309938810572926</v>
      </c>
      <c r="J172" s="16">
        <f t="shared" ref="J172:K172" si="101">AJ157/SUM(AJ157:AJ166)</f>
        <v>0.384615384615385</v>
      </c>
      <c r="K172" s="16">
        <f t="shared" si="101"/>
        <v>0.222222222222222</v>
      </c>
      <c r="AA172" s="150" t="s">
        <v>74</v>
      </c>
      <c r="AB172" s="150" t="s">
        <v>100</v>
      </c>
      <c r="AC172" s="151" t="s">
        <v>13</v>
      </c>
      <c r="AD172" s="151"/>
      <c r="AE172" s="151">
        <f>attached_iron!W30</f>
        <v>0</v>
      </c>
      <c r="AF172" s="151">
        <f>attached_iron!AU30</f>
        <v>0</v>
      </c>
      <c r="AG172" s="151">
        <f>attached_iron!BS30</f>
        <v>0</v>
      </c>
      <c r="AH172" s="151">
        <f>attached_iron!CQ30</f>
        <v>0</v>
      </c>
      <c r="AI172" s="151">
        <f>attached_iron!DO30</f>
        <v>0</v>
      </c>
      <c r="AJ172" s="151">
        <f>attached_iron!EM30</f>
        <v>0</v>
      </c>
      <c r="AK172" s="151">
        <f>attached_iron!FK30</f>
        <v>0</v>
      </c>
    </row>
    <row r="173" ht="14.5" spans="1:37">
      <c r="A173" s="128" t="s">
        <v>74</v>
      </c>
      <c r="B173" s="131" t="s">
        <v>109</v>
      </c>
      <c r="C173" s="16" t="s">
        <v>16</v>
      </c>
      <c r="D173" s="16"/>
      <c r="E173" s="168">
        <f>1-SUM(E172,E174:E182)</f>
        <v>0.294532844468292</v>
      </c>
      <c r="F173" s="169">
        <f>1-SUM(F172,F174:F182)</f>
        <v>0.657336102845932</v>
      </c>
      <c r="G173" s="16">
        <f t="shared" ref="G173:H173" si="102">AG158/SUM(AG157:AG166)</f>
        <v>0.328471781864299</v>
      </c>
      <c r="H173" s="16">
        <f t="shared" si="102"/>
        <v>0.444444444444444</v>
      </c>
      <c r="I173" s="130">
        <f t="shared" ref="I173:I181" si="103">E173</f>
        <v>0.294532844468292</v>
      </c>
      <c r="J173" s="16">
        <f t="shared" ref="J173:K173" si="104">AJ158/SUM(AJ157:AJ166)</f>
        <v>0.5</v>
      </c>
      <c r="K173" s="16">
        <f t="shared" si="104"/>
        <v>0.777777777777778</v>
      </c>
      <c r="AA173" s="150" t="s">
        <v>74</v>
      </c>
      <c r="AB173" s="150" t="s">
        <v>100</v>
      </c>
      <c r="AC173" s="151" t="s">
        <v>16</v>
      </c>
      <c r="AD173" s="151"/>
      <c r="AE173" s="151">
        <f>attached_iron!W31</f>
        <v>0</v>
      </c>
      <c r="AF173" s="151">
        <f>attached_iron!AU31</f>
        <v>0</v>
      </c>
      <c r="AG173" s="151">
        <f>attached_iron!BS31</f>
        <v>0.1</v>
      </c>
      <c r="AH173" s="151">
        <f>attached_iron!CQ31</f>
        <v>1.2</v>
      </c>
      <c r="AI173" s="151">
        <f>attached_iron!DO31</f>
        <v>0</v>
      </c>
      <c r="AJ173" s="151">
        <f>attached_iron!EM31</f>
        <v>0</v>
      </c>
      <c r="AK173" s="151">
        <f>attached_iron!FK31</f>
        <v>0</v>
      </c>
    </row>
    <row r="174" ht="14.5" spans="1:37">
      <c r="A174" s="128" t="s">
        <v>74</v>
      </c>
      <c r="B174" s="131" t="s">
        <v>109</v>
      </c>
      <c r="C174" s="16" t="s">
        <v>18</v>
      </c>
      <c r="D174" s="16"/>
      <c r="E174" s="130">
        <f>AVERAGE(G174:H174,J174:K174)</f>
        <v>0.0107250865811424</v>
      </c>
      <c r="F174" s="130">
        <f>E174</f>
        <v>0.0107250865811424</v>
      </c>
      <c r="G174" s="16">
        <f t="shared" ref="F174:H174" si="105">AG159/SUM(AG157:AG166)</f>
        <v>0.00443880786303107</v>
      </c>
      <c r="H174" s="16">
        <f t="shared" si="105"/>
        <v>0</v>
      </c>
      <c r="I174" s="130">
        <f t="shared" si="103"/>
        <v>0.0107250865811424</v>
      </c>
      <c r="J174" s="16">
        <f t="shared" ref="J174:K174" si="106">AJ159/SUM(AJ157:AJ166)</f>
        <v>0.0384615384615385</v>
      </c>
      <c r="K174" s="16">
        <f t="shared" si="106"/>
        <v>0</v>
      </c>
      <c r="AA174" s="150" t="s">
        <v>74</v>
      </c>
      <c r="AB174" s="150" t="s">
        <v>100</v>
      </c>
      <c r="AC174" s="151" t="s">
        <v>18</v>
      </c>
      <c r="AD174" s="151"/>
      <c r="AE174" s="151">
        <f>attached_iron!W32</f>
        <v>25</v>
      </c>
      <c r="AF174" s="151">
        <f>attached_iron!AU32</f>
        <v>1.4</v>
      </c>
      <c r="AG174" s="151">
        <f>attached_iron!BS32</f>
        <v>0.1</v>
      </c>
      <c r="AH174" s="151">
        <f>attached_iron!CQ32</f>
        <v>0.4</v>
      </c>
      <c r="AI174" s="151">
        <f>attached_iron!DO32</f>
        <v>0</v>
      </c>
      <c r="AJ174" s="151">
        <f>attached_iron!EM32</f>
        <v>0</v>
      </c>
      <c r="AK174" s="151">
        <f>attached_iron!FK32</f>
        <v>1</v>
      </c>
    </row>
    <row r="175" ht="14.5" spans="1:37">
      <c r="A175" s="128" t="s">
        <v>74</v>
      </c>
      <c r="B175" s="131" t="s">
        <v>109</v>
      </c>
      <c r="C175" s="16" t="s">
        <v>19</v>
      </c>
      <c r="D175" s="16"/>
      <c r="E175" s="130">
        <f t="shared" ref="E173:E181" si="107">AVERAGE(F175:H175,J175:K175)</f>
        <v>0</v>
      </c>
      <c r="F175" s="16">
        <f t="shared" ref="F175:H175" si="108">AF160/SUM(AF157:AF166)</f>
        <v>0</v>
      </c>
      <c r="G175" s="16">
        <f t="shared" si="108"/>
        <v>0</v>
      </c>
      <c r="H175" s="16">
        <f t="shared" si="108"/>
        <v>0</v>
      </c>
      <c r="I175" s="130">
        <f t="shared" si="103"/>
        <v>0</v>
      </c>
      <c r="J175" s="16">
        <f t="shared" ref="J175:K175" si="109">AJ160/SUM(AJ157:AJ166)</f>
        <v>0</v>
      </c>
      <c r="K175" s="16">
        <f t="shared" si="109"/>
        <v>0</v>
      </c>
      <c r="AA175" s="150" t="s">
        <v>74</v>
      </c>
      <c r="AB175" s="150" t="s">
        <v>100</v>
      </c>
      <c r="AC175" s="151" t="s">
        <v>19</v>
      </c>
      <c r="AD175" s="151"/>
      <c r="AE175" s="151">
        <f>attached_iron!W33</f>
        <v>0</v>
      </c>
      <c r="AF175" s="151">
        <f>attached_iron!AU33</f>
        <v>0</v>
      </c>
      <c r="AG175" s="151">
        <f>attached_iron!BS33</f>
        <v>4.8</v>
      </c>
      <c r="AH175" s="151">
        <f>attached_iron!CQ33</f>
        <v>0</v>
      </c>
      <c r="AI175" s="151">
        <f>attached_iron!DO33</f>
        <v>0</v>
      </c>
      <c r="AJ175" s="151">
        <f>attached_iron!EM33</f>
        <v>7.7</v>
      </c>
      <c r="AK175" s="151">
        <f>attached_iron!FK33</f>
        <v>0</v>
      </c>
    </row>
    <row r="176" ht="14.5" spans="1:37">
      <c r="A176" s="128" t="s">
        <v>74</v>
      </c>
      <c r="B176" s="131" t="s">
        <v>109</v>
      </c>
      <c r="C176" s="16" t="s">
        <v>20</v>
      </c>
      <c r="D176" s="16"/>
      <c r="E176" s="130">
        <f t="shared" si="107"/>
        <v>0.000126823081800888</v>
      </c>
      <c r="F176" s="16">
        <f t="shared" ref="F176:H176" si="110">AF161/SUM(AF157:AF166)</f>
        <v>0</v>
      </c>
      <c r="G176" s="16">
        <f t="shared" si="110"/>
        <v>0.000634115409004439</v>
      </c>
      <c r="H176" s="16">
        <f t="shared" si="110"/>
        <v>0</v>
      </c>
      <c r="I176" s="130">
        <f t="shared" si="103"/>
        <v>0.000126823081800888</v>
      </c>
      <c r="J176" s="16">
        <f t="shared" ref="J176:K176" si="111">AJ161/SUM(AJ157:AJ166)</f>
        <v>0</v>
      </c>
      <c r="K176" s="16">
        <f t="shared" si="111"/>
        <v>0</v>
      </c>
      <c r="AA176" s="150" t="s">
        <v>74</v>
      </c>
      <c r="AB176" s="150" t="s">
        <v>100</v>
      </c>
      <c r="AC176" s="151" t="s">
        <v>20</v>
      </c>
      <c r="AD176" s="151"/>
      <c r="AE176" s="151">
        <f>attached_iron!W34</f>
        <v>0</v>
      </c>
      <c r="AF176" s="151">
        <f>attached_iron!AU34</f>
        <v>0.6</v>
      </c>
      <c r="AG176" s="151">
        <f>attached_iron!BS34</f>
        <v>54.1</v>
      </c>
      <c r="AH176" s="151">
        <f>attached_iron!CQ34</f>
        <v>0</v>
      </c>
      <c r="AI176" s="151">
        <f>attached_iron!DO34</f>
        <v>0</v>
      </c>
      <c r="AJ176" s="151">
        <f>attached_iron!EM34</f>
        <v>0</v>
      </c>
      <c r="AK176" s="151">
        <f>attached_iron!FK34</f>
        <v>0</v>
      </c>
    </row>
    <row r="177" ht="14.5" spans="1:37">
      <c r="A177" s="128" t="s">
        <v>74</v>
      </c>
      <c r="B177" s="131" t="s">
        <v>109</v>
      </c>
      <c r="C177" s="16" t="s">
        <v>11</v>
      </c>
      <c r="D177" s="16"/>
      <c r="E177" s="134">
        <f>25/100</f>
        <v>0.25</v>
      </c>
      <c r="F177" s="142">
        <v>0.014</v>
      </c>
      <c r="G177" s="16">
        <f t="shared" ref="F177:H177" si="112">AG162/SUM(AG157:AG166)</f>
        <v>0.000634115409004439</v>
      </c>
      <c r="H177" s="16">
        <f t="shared" si="112"/>
        <v>0</v>
      </c>
      <c r="I177" s="130">
        <f t="shared" si="103"/>
        <v>0.25</v>
      </c>
      <c r="J177" s="16">
        <f t="shared" ref="J177:K177" si="113">AJ162/SUM(AJ157:AJ166)</f>
        <v>0</v>
      </c>
      <c r="K177" s="16">
        <f t="shared" si="113"/>
        <v>0</v>
      </c>
      <c r="AA177" s="150" t="s">
        <v>74</v>
      </c>
      <c r="AB177" s="150" t="s">
        <v>100</v>
      </c>
      <c r="AC177" s="151" t="s">
        <v>11</v>
      </c>
      <c r="AD177" s="151"/>
      <c r="AE177" s="151">
        <f>attached_iron!W35</f>
        <v>0</v>
      </c>
      <c r="AF177" s="151">
        <f>attached_iron!AU35</f>
        <v>0</v>
      </c>
      <c r="AG177" s="151">
        <f>attached_iron!BS35</f>
        <v>0</v>
      </c>
      <c r="AH177" s="151">
        <f>attached_iron!CQ35</f>
        <v>0</v>
      </c>
      <c r="AI177" s="151">
        <f>attached_iron!DO35</f>
        <v>0</v>
      </c>
      <c r="AJ177" s="151">
        <f>attached_iron!EM35</f>
        <v>0</v>
      </c>
      <c r="AK177" s="151">
        <f>attached_iron!FK35</f>
        <v>0</v>
      </c>
    </row>
    <row r="178" ht="14.5" spans="1:37">
      <c r="A178" s="128" t="s">
        <v>74</v>
      </c>
      <c r="B178" s="131" t="s">
        <v>109</v>
      </c>
      <c r="C178" s="16" t="s">
        <v>21</v>
      </c>
      <c r="D178" s="16"/>
      <c r="E178" s="130">
        <f t="shared" si="107"/>
        <v>0.024896346519682</v>
      </c>
      <c r="F178" s="142">
        <f t="shared" ref="F178:H178" si="114">AF163/SUM(AF157:AF166)</f>
        <v>0</v>
      </c>
      <c r="G178" s="16">
        <f t="shared" si="114"/>
        <v>0.0475586556753329</v>
      </c>
      <c r="H178" s="16">
        <f t="shared" si="114"/>
        <v>0</v>
      </c>
      <c r="I178" s="130">
        <f t="shared" si="103"/>
        <v>0.024896346519682</v>
      </c>
      <c r="J178" s="16">
        <f t="shared" ref="J178:K178" si="115">AJ163/SUM(AJ157:AJ166)</f>
        <v>0.0769230769230769</v>
      </c>
      <c r="K178" s="16">
        <f t="shared" si="115"/>
        <v>0</v>
      </c>
      <c r="AA178" s="150" t="s">
        <v>74</v>
      </c>
      <c r="AB178" s="150" t="s">
        <v>100</v>
      </c>
      <c r="AC178" s="151" t="s">
        <v>21</v>
      </c>
      <c r="AD178" s="151"/>
      <c r="AE178" s="151">
        <f>attached_iron!W36</f>
        <v>0</v>
      </c>
      <c r="AF178" s="151">
        <f>attached_iron!AU36</f>
        <v>0</v>
      </c>
      <c r="AG178" s="151">
        <f>attached_iron!BS36</f>
        <v>0</v>
      </c>
      <c r="AH178" s="151">
        <f>attached_iron!CQ36</f>
        <v>0</v>
      </c>
      <c r="AI178" s="151">
        <f>attached_iron!DO36</f>
        <v>0</v>
      </c>
      <c r="AJ178" s="151">
        <f>attached_iron!EM36</f>
        <v>0</v>
      </c>
      <c r="AK178" s="151">
        <f>attached_iron!FK36</f>
        <v>0</v>
      </c>
    </row>
    <row r="179" ht="14.5" spans="1:37">
      <c r="A179" s="128" t="s">
        <v>74</v>
      </c>
      <c r="B179" s="131" t="s">
        <v>109</v>
      </c>
      <c r="C179" s="16" t="s">
        <v>23</v>
      </c>
      <c r="D179" s="16"/>
      <c r="E179" s="130">
        <f t="shared" si="107"/>
        <v>0.109780088776157</v>
      </c>
      <c r="F179" s="142">
        <v>0.008</v>
      </c>
      <c r="G179" s="16">
        <f t="shared" ref="F179:H179" si="116">AG164/SUM(AG157:AG166)</f>
        <v>0.540900443880786</v>
      </c>
      <c r="H179" s="16">
        <f t="shared" si="116"/>
        <v>0</v>
      </c>
      <c r="I179" s="130">
        <f t="shared" si="103"/>
        <v>0.109780088776157</v>
      </c>
      <c r="J179" s="16">
        <f t="shared" ref="J179:K179" si="117">AJ164/SUM(AJ157:AJ166)</f>
        <v>0</v>
      </c>
      <c r="K179" s="16">
        <f t="shared" si="117"/>
        <v>0</v>
      </c>
      <c r="AA179" s="150" t="s">
        <v>74</v>
      </c>
      <c r="AB179" s="150" t="s">
        <v>100</v>
      </c>
      <c r="AC179" s="151" t="s">
        <v>23</v>
      </c>
      <c r="AD179" s="151"/>
      <c r="AE179" s="151">
        <f>attached_iron!W37</f>
        <v>0</v>
      </c>
      <c r="AF179" s="151">
        <f>attached_iron!AU37</f>
        <v>0</v>
      </c>
      <c r="AG179" s="151">
        <f>attached_iron!BS37</f>
        <v>0</v>
      </c>
      <c r="AH179" s="151">
        <f>attached_iron!CQ37</f>
        <v>0</v>
      </c>
      <c r="AI179" s="151">
        <f>attached_iron!DO37</f>
        <v>0</v>
      </c>
      <c r="AJ179" s="151">
        <f>attached_iron!EM37</f>
        <v>0</v>
      </c>
      <c r="AK179" s="151">
        <f>attached_iron!FK37</f>
        <v>0</v>
      </c>
    </row>
    <row r="180" ht="14.5" spans="1:37">
      <c r="A180" s="128" t="s">
        <v>74</v>
      </c>
      <c r="B180" s="131" t="s">
        <v>109</v>
      </c>
      <c r="C180" s="16" t="s">
        <v>25</v>
      </c>
      <c r="D180" s="16"/>
      <c r="E180" s="130">
        <f t="shared" si="107"/>
        <v>0</v>
      </c>
      <c r="F180" s="16">
        <f t="shared" ref="F180:H180" si="118">AF165/SUM(AF157:AF166)</f>
        <v>0</v>
      </c>
      <c r="G180" s="16">
        <f t="shared" si="118"/>
        <v>0</v>
      </c>
      <c r="H180" s="16">
        <f t="shared" si="118"/>
        <v>0</v>
      </c>
      <c r="I180" s="130">
        <f t="shared" si="103"/>
        <v>0</v>
      </c>
      <c r="J180" s="16">
        <f t="shared" ref="J180:K180" si="119">AJ165/SUM(AJ157:AJ166)</f>
        <v>0</v>
      </c>
      <c r="K180" s="16">
        <f t="shared" si="119"/>
        <v>0</v>
      </c>
      <c r="AA180" s="150" t="s">
        <v>74</v>
      </c>
      <c r="AB180" s="150" t="s">
        <v>100</v>
      </c>
      <c r="AC180" s="151" t="s">
        <v>25</v>
      </c>
      <c r="AD180" s="151"/>
      <c r="AE180" s="151">
        <f>attached_iron!W38</f>
        <v>0</v>
      </c>
      <c r="AF180" s="151">
        <f>attached_iron!AU38</f>
        <v>0.2</v>
      </c>
      <c r="AG180" s="151">
        <f>attached_iron!BS38</f>
        <v>11.1</v>
      </c>
      <c r="AH180" s="151">
        <f>attached_iron!CQ38</f>
        <v>0</v>
      </c>
      <c r="AI180" s="151">
        <f>attached_iron!DO38</f>
        <v>0.1</v>
      </c>
      <c r="AJ180" s="151">
        <f>attached_iron!EM38</f>
        <v>0.1</v>
      </c>
      <c r="AK180" s="151">
        <f>attached_iron!FK38</f>
        <v>0</v>
      </c>
    </row>
    <row r="181" ht="14.5" spans="1:37">
      <c r="A181" s="128" t="s">
        <v>74</v>
      </c>
      <c r="B181" s="131" t="s">
        <v>109</v>
      </c>
      <c r="C181" s="16" t="s">
        <v>26</v>
      </c>
      <c r="D181" s="16"/>
      <c r="E181" s="130">
        <f t="shared" si="107"/>
        <v>0</v>
      </c>
      <c r="F181" s="16">
        <f t="shared" ref="F181:H181" si="120">AF166/SUM(AF157:AF166)</f>
        <v>0</v>
      </c>
      <c r="G181" s="16">
        <f t="shared" si="120"/>
        <v>0</v>
      </c>
      <c r="H181" s="16">
        <f t="shared" si="120"/>
        <v>0</v>
      </c>
      <c r="I181" s="130">
        <f t="shared" si="103"/>
        <v>0</v>
      </c>
      <c r="J181" s="16">
        <f t="shared" ref="J181:K181" si="121">AJ166/SUM(AJ157:AJ166)</f>
        <v>0</v>
      </c>
      <c r="K181" s="16">
        <f t="shared" si="121"/>
        <v>0</v>
      </c>
      <c r="AA181" s="150" t="s">
        <v>74</v>
      </c>
      <c r="AB181" s="150" t="s">
        <v>100</v>
      </c>
      <c r="AC181" s="151" t="s">
        <v>26</v>
      </c>
      <c r="AD181" s="151"/>
      <c r="AE181" s="151">
        <f>attached_iron!W39</f>
        <v>0</v>
      </c>
      <c r="AF181" s="151">
        <f>attached_iron!AU39</f>
        <v>0</v>
      </c>
      <c r="AG181" s="151">
        <f>attached_iron!BS39</f>
        <v>0</v>
      </c>
      <c r="AH181" s="151">
        <f>attached_iron!CQ39</f>
        <v>0</v>
      </c>
      <c r="AI181" s="151">
        <f>attached_iron!DO39</f>
        <v>0</v>
      </c>
      <c r="AJ181" s="151">
        <f>attached_iron!EM39</f>
        <v>0</v>
      </c>
      <c r="AK181" s="151">
        <f>attached_iron!FK39</f>
        <v>0</v>
      </c>
    </row>
    <row r="182" ht="16" spans="1:27">
      <c r="A182" s="128" t="str">
        <f>A181</f>
        <v>IRON00</v>
      </c>
      <c r="B182" s="131" t="s">
        <v>109</v>
      </c>
      <c r="C182" s="123" t="s">
        <v>44</v>
      </c>
      <c r="D182" s="16"/>
      <c r="E182" s="16">
        <v>0</v>
      </c>
      <c r="F182" s="16">
        <v>0</v>
      </c>
      <c r="G182" s="16">
        <v>0</v>
      </c>
      <c r="H182" s="16">
        <v>0</v>
      </c>
      <c r="I182" s="16">
        <v>0</v>
      </c>
      <c r="J182" s="16">
        <v>0</v>
      </c>
      <c r="K182" s="16">
        <v>0</v>
      </c>
      <c r="AA182" s="147" t="s">
        <v>36</v>
      </c>
    </row>
    <row r="183" spans="1:37">
      <c r="A183" s="135" t="s">
        <v>125</v>
      </c>
      <c r="B183" s="135"/>
      <c r="C183" s="135"/>
      <c r="D183" s="135"/>
      <c r="E183" s="135"/>
      <c r="F183" s="135"/>
      <c r="G183" s="135"/>
      <c r="H183" s="135"/>
      <c r="I183" s="135"/>
      <c r="J183" s="135"/>
      <c r="K183" s="135"/>
      <c r="AA183" s="149" t="s">
        <v>125</v>
      </c>
      <c r="AB183" s="149"/>
      <c r="AC183" s="149"/>
      <c r="AD183" s="149"/>
      <c r="AE183" s="149"/>
      <c r="AF183" s="149"/>
      <c r="AG183" s="149"/>
      <c r="AH183" s="149"/>
      <c r="AI183" s="149"/>
      <c r="AJ183" s="149"/>
      <c r="AK183" s="149"/>
    </row>
    <row r="184" ht="14.5" spans="1:37">
      <c r="A184" s="121" t="s">
        <v>75</v>
      </c>
      <c r="B184" s="121" t="s">
        <v>99</v>
      </c>
      <c r="C184" t="s">
        <v>13</v>
      </c>
      <c r="E184" t="str">
        <f t="shared" ref="E184:E193" si="122">C184</f>
        <v>INDELC</v>
      </c>
      <c r="F184" t="str">
        <f t="shared" ref="F184:K193" si="123">E184</f>
        <v>INDELC</v>
      </c>
      <c r="G184" t="str">
        <f t="shared" si="123"/>
        <v>INDELC</v>
      </c>
      <c r="H184" t="str">
        <f t="shared" si="123"/>
        <v>INDELC</v>
      </c>
      <c r="I184" t="str">
        <f t="shared" si="123"/>
        <v>INDELC</v>
      </c>
      <c r="J184" t="str">
        <f t="shared" si="123"/>
        <v>INDELC</v>
      </c>
      <c r="K184" t="str">
        <f t="shared" si="123"/>
        <v>INDELC</v>
      </c>
      <c r="AA184" s="147" t="s">
        <v>75</v>
      </c>
      <c r="AB184" s="147" t="s">
        <v>100</v>
      </c>
      <c r="AC184" s="118" t="s">
        <v>13</v>
      </c>
      <c r="AE184" s="118" t="s">
        <v>126</v>
      </c>
      <c r="AF184" s="118">
        <f>attached_others!AU15</f>
        <v>39</v>
      </c>
      <c r="AG184" s="118">
        <f>attached_others!BS15</f>
        <v>56.9</v>
      </c>
      <c r="AH184" s="118">
        <f>attached_others!CQ15</f>
        <v>5.1</v>
      </c>
      <c r="AI184" s="118">
        <f>attached_others!DO15</f>
        <v>2.7</v>
      </c>
      <c r="AJ184" s="118">
        <f>attached_others!EM15</f>
        <v>13.3</v>
      </c>
      <c r="AK184" s="118" t="s">
        <v>126</v>
      </c>
    </row>
    <row r="185" ht="14.5" spans="1:37">
      <c r="A185" s="121" t="s">
        <v>75</v>
      </c>
      <c r="B185" s="121" t="s">
        <v>99</v>
      </c>
      <c r="C185" t="s">
        <v>16</v>
      </c>
      <c r="E185" t="str">
        <f t="shared" si="122"/>
        <v>INDGAS</v>
      </c>
      <c r="F185" t="str">
        <f t="shared" si="123"/>
        <v>INDGAS</v>
      </c>
      <c r="G185" t="str">
        <f t="shared" si="123"/>
        <v>INDGAS</v>
      </c>
      <c r="H185" t="str">
        <f t="shared" si="123"/>
        <v>INDGAS</v>
      </c>
      <c r="I185" t="str">
        <f t="shared" si="123"/>
        <v>INDGAS</v>
      </c>
      <c r="J185" t="str">
        <f t="shared" si="123"/>
        <v>INDGAS</v>
      </c>
      <c r="K185" t="str">
        <f t="shared" si="123"/>
        <v>INDGAS</v>
      </c>
      <c r="AA185" s="147" t="s">
        <v>75</v>
      </c>
      <c r="AB185" s="147" t="s">
        <v>100</v>
      </c>
      <c r="AC185" s="118" t="s">
        <v>16</v>
      </c>
      <c r="AE185" s="118">
        <f>attached_others!W16</f>
        <v>7.2</v>
      </c>
      <c r="AF185" s="118">
        <f>attached_others!AU16</f>
        <v>39.2</v>
      </c>
      <c r="AG185" s="118">
        <f>attached_others!BS16</f>
        <v>90</v>
      </c>
      <c r="AH185" s="118">
        <f>attached_others!CQ16</f>
        <v>12.2</v>
      </c>
      <c r="AI185" s="118">
        <f>attached_others!DO16</f>
        <v>6.6</v>
      </c>
      <c r="AJ185" s="118">
        <f>attached_others!EM16</f>
        <v>32</v>
      </c>
      <c r="AK185" s="118">
        <f>attached_others!FK16</f>
        <v>20.9</v>
      </c>
    </row>
    <row r="186" ht="14.5" spans="1:37">
      <c r="A186" s="121" t="s">
        <v>75</v>
      </c>
      <c r="B186" s="121" t="s">
        <v>99</v>
      </c>
      <c r="C186" t="s">
        <v>18</v>
      </c>
      <c r="E186" t="str">
        <f t="shared" si="122"/>
        <v>INDDSTLFO</v>
      </c>
      <c r="F186" t="str">
        <f t="shared" si="123"/>
        <v>INDDSTLFO</v>
      </c>
      <c r="G186" t="str">
        <f t="shared" si="123"/>
        <v>INDDSTLFO</v>
      </c>
      <c r="H186" t="str">
        <f t="shared" si="123"/>
        <v>INDDSTLFO</v>
      </c>
      <c r="I186" t="str">
        <f t="shared" si="123"/>
        <v>INDDSTLFO</v>
      </c>
      <c r="J186" t="str">
        <f t="shared" si="123"/>
        <v>INDDSTLFO</v>
      </c>
      <c r="K186" t="str">
        <f t="shared" si="123"/>
        <v>INDDSTLFO</v>
      </c>
      <c r="AA186" s="147" t="s">
        <v>75</v>
      </c>
      <c r="AB186" s="147" t="s">
        <v>100</v>
      </c>
      <c r="AC186" s="118" t="s">
        <v>18</v>
      </c>
      <c r="AE186" s="118">
        <f>attached_others!W17</f>
        <v>1.4</v>
      </c>
      <c r="AF186" s="118" t="s">
        <v>126</v>
      </c>
      <c r="AG186" s="118">
        <f>attached_others!BS17</f>
        <v>1.9</v>
      </c>
      <c r="AH186" s="118" t="s">
        <v>126</v>
      </c>
      <c r="AI186" s="118">
        <f>attached_others!DO17</f>
        <v>0.1</v>
      </c>
      <c r="AJ186" s="118" t="s">
        <v>126</v>
      </c>
      <c r="AK186" s="118" t="s">
        <v>126</v>
      </c>
    </row>
    <row r="187" ht="14.5" spans="1:37">
      <c r="A187" s="121" t="s">
        <v>75</v>
      </c>
      <c r="B187" s="121" t="s">
        <v>99</v>
      </c>
      <c r="C187" t="s">
        <v>19</v>
      </c>
      <c r="E187" t="str">
        <f t="shared" si="122"/>
        <v>INDHFO</v>
      </c>
      <c r="F187" t="str">
        <f t="shared" si="123"/>
        <v>INDHFO</v>
      </c>
      <c r="G187" t="str">
        <f t="shared" si="123"/>
        <v>INDHFO</v>
      </c>
      <c r="H187" t="str">
        <f t="shared" si="123"/>
        <v>INDHFO</v>
      </c>
      <c r="I187" t="str">
        <f t="shared" si="123"/>
        <v>INDHFO</v>
      </c>
      <c r="J187" t="str">
        <f t="shared" si="123"/>
        <v>INDHFO</v>
      </c>
      <c r="K187" t="str">
        <f t="shared" si="123"/>
        <v>INDHFO</v>
      </c>
      <c r="AA187" s="147" t="s">
        <v>75</v>
      </c>
      <c r="AB187" s="147" t="s">
        <v>100</v>
      </c>
      <c r="AC187" s="118" t="s">
        <v>19</v>
      </c>
      <c r="AE187" s="118" t="s">
        <v>126</v>
      </c>
      <c r="AF187" s="118">
        <f>attached_others!AU18</f>
        <v>0.1</v>
      </c>
      <c r="AG187" s="118">
        <f>attached_others!BS18</f>
        <v>0.3</v>
      </c>
      <c r="AH187" s="118">
        <f>attached_others!CQ18</f>
        <v>0</v>
      </c>
      <c r="AI187" s="118">
        <f>attached_others!DO18</f>
        <v>0</v>
      </c>
      <c r="AJ187" s="118">
        <f>attached_others!EM18</f>
        <v>0</v>
      </c>
      <c r="AK187" s="118">
        <f>attached_others!FK18</f>
        <v>0</v>
      </c>
    </row>
    <row r="188" ht="14.5" spans="1:37">
      <c r="A188" s="121" t="s">
        <v>75</v>
      </c>
      <c r="B188" s="121" t="s">
        <v>99</v>
      </c>
      <c r="C188" t="s">
        <v>20</v>
      </c>
      <c r="E188" t="str">
        <f t="shared" si="122"/>
        <v>INDSGPC</v>
      </c>
      <c r="F188" t="str">
        <f t="shared" si="123"/>
        <v>INDSGPC</v>
      </c>
      <c r="G188" t="str">
        <f t="shared" si="123"/>
        <v>INDSGPC</v>
      </c>
      <c r="H188" t="str">
        <f t="shared" si="123"/>
        <v>INDSGPC</v>
      </c>
      <c r="I188" t="str">
        <f t="shared" si="123"/>
        <v>INDSGPC</v>
      </c>
      <c r="J188" t="str">
        <f t="shared" si="123"/>
        <v>INDSGPC</v>
      </c>
      <c r="K188" t="str">
        <f t="shared" si="123"/>
        <v>INDSGPC</v>
      </c>
      <c r="AA188" s="147" t="s">
        <v>75</v>
      </c>
      <c r="AB188" s="147" t="s">
        <v>100</v>
      </c>
      <c r="AC188" s="118" t="s">
        <v>20</v>
      </c>
      <c r="AE188" s="118">
        <f>attached_others!W19</f>
        <v>0</v>
      </c>
      <c r="AF188" s="118">
        <f>attached_others!AU19</f>
        <v>0.3</v>
      </c>
      <c r="AG188" s="118">
        <f>attached_others!BS19</f>
        <v>2.2</v>
      </c>
      <c r="AH188" s="118">
        <f>attached_others!CQ19</f>
        <v>0.3</v>
      </c>
      <c r="AI188" s="118">
        <f>attached_others!DO19</f>
        <v>0</v>
      </c>
      <c r="AJ188" s="118">
        <f>attached_others!EM19</f>
        <v>0</v>
      </c>
      <c r="AK188" s="118">
        <f>attached_others!FK19</f>
        <v>0</v>
      </c>
    </row>
    <row r="189" ht="14.5" spans="1:37">
      <c r="A189" s="121" t="s">
        <v>75</v>
      </c>
      <c r="B189" s="121" t="s">
        <v>99</v>
      </c>
      <c r="C189" t="s">
        <v>11</v>
      </c>
      <c r="E189" t="str">
        <f t="shared" si="122"/>
        <v>INDLPG</v>
      </c>
      <c r="F189" t="str">
        <f t="shared" si="123"/>
        <v>INDLPG</v>
      </c>
      <c r="G189" t="str">
        <f t="shared" si="123"/>
        <v>INDLPG</v>
      </c>
      <c r="H189" t="str">
        <f t="shared" si="123"/>
        <v>INDLPG</v>
      </c>
      <c r="I189" t="str">
        <f t="shared" si="123"/>
        <v>INDLPG</v>
      </c>
      <c r="J189" t="str">
        <f t="shared" si="123"/>
        <v>INDLPG</v>
      </c>
      <c r="K189" t="str">
        <f t="shared" si="123"/>
        <v>INDLPG</v>
      </c>
      <c r="AA189" s="147" t="s">
        <v>75</v>
      </c>
      <c r="AB189" s="147" t="s">
        <v>100</v>
      </c>
      <c r="AC189" s="118" t="s">
        <v>11</v>
      </c>
      <c r="AE189" s="118" t="s">
        <v>126</v>
      </c>
      <c r="AF189" s="118">
        <f>attached_others!AU20</f>
        <v>2</v>
      </c>
      <c r="AG189" s="118">
        <f>attached_others!BS20</f>
        <v>1.2</v>
      </c>
      <c r="AH189" s="118">
        <f>attached_others!CQ20</f>
        <v>0</v>
      </c>
      <c r="AI189" s="118">
        <f>attached_others!DO20</f>
        <v>0</v>
      </c>
      <c r="AJ189" s="118" t="s">
        <v>126</v>
      </c>
      <c r="AK189" s="118" t="s">
        <v>126</v>
      </c>
    </row>
    <row r="190" ht="14.5" spans="1:37">
      <c r="A190" s="121" t="s">
        <v>75</v>
      </c>
      <c r="B190" s="121" t="s">
        <v>99</v>
      </c>
      <c r="C190" t="s">
        <v>21</v>
      </c>
      <c r="E190" t="str">
        <f t="shared" si="122"/>
        <v>INDCOA</v>
      </c>
      <c r="F190" t="str">
        <f t="shared" si="123"/>
        <v>INDCOA</v>
      </c>
      <c r="G190" t="str">
        <f t="shared" si="123"/>
        <v>INDCOA</v>
      </c>
      <c r="H190" t="str">
        <f t="shared" si="123"/>
        <v>INDCOA</v>
      </c>
      <c r="I190" t="str">
        <f t="shared" si="123"/>
        <v>INDCOA</v>
      </c>
      <c r="J190" t="str">
        <f t="shared" si="123"/>
        <v>INDCOA</v>
      </c>
      <c r="K190" t="str">
        <f t="shared" si="123"/>
        <v>INDCOA</v>
      </c>
      <c r="AA190" s="147" t="s">
        <v>75</v>
      </c>
      <c r="AB190" s="147" t="s">
        <v>100</v>
      </c>
      <c r="AC190" s="118" t="s">
        <v>21</v>
      </c>
      <c r="AE190" s="118">
        <f>attached_others!W21</f>
        <v>0</v>
      </c>
      <c r="AF190" s="118" t="s">
        <v>126</v>
      </c>
      <c r="AG190" s="118">
        <f>attached_others!BS21</f>
        <v>0.6</v>
      </c>
      <c r="AH190" s="118">
        <f>attached_others!CQ21</f>
        <v>0.3</v>
      </c>
      <c r="AI190" s="118">
        <f>attached_others!DO21</f>
        <v>0</v>
      </c>
      <c r="AJ190" s="118" t="s">
        <v>126</v>
      </c>
      <c r="AK190" s="118">
        <f>attached_others!FK21</f>
        <v>0</v>
      </c>
    </row>
    <row r="191" ht="14.5" spans="1:37">
      <c r="A191" s="121" t="s">
        <v>75</v>
      </c>
      <c r="B191" s="121" t="s">
        <v>99</v>
      </c>
      <c r="C191" t="s">
        <v>23</v>
      </c>
      <c r="E191" t="str">
        <f t="shared" si="122"/>
        <v>INDCOKE</v>
      </c>
      <c r="F191" t="str">
        <f t="shared" si="123"/>
        <v>INDCOKE</v>
      </c>
      <c r="G191" t="str">
        <f t="shared" si="123"/>
        <v>INDCOKE</v>
      </c>
      <c r="H191" t="str">
        <f t="shared" si="123"/>
        <v>INDCOKE</v>
      </c>
      <c r="I191" t="str">
        <f t="shared" si="123"/>
        <v>INDCOKE</v>
      </c>
      <c r="J191" t="str">
        <f t="shared" si="123"/>
        <v>INDCOKE</v>
      </c>
      <c r="K191" t="str">
        <f t="shared" si="123"/>
        <v>INDCOKE</v>
      </c>
      <c r="AA191" s="147" t="s">
        <v>75</v>
      </c>
      <c r="AB191" s="147" t="s">
        <v>100</v>
      </c>
      <c r="AC191" s="118" t="s">
        <v>23</v>
      </c>
      <c r="AE191" s="118">
        <f>attached_others!W22</f>
        <v>0</v>
      </c>
      <c r="AF191" s="118">
        <f>attached_others!AU22</f>
        <v>0</v>
      </c>
      <c r="AG191" s="118">
        <f>attached_others!BS22</f>
        <v>0</v>
      </c>
      <c r="AH191" s="118">
        <f>attached_others!CQ22</f>
        <v>0</v>
      </c>
      <c r="AI191" s="118">
        <f>attached_others!DO22</f>
        <v>0</v>
      </c>
      <c r="AJ191" s="118">
        <f>attached_others!EM22</f>
        <v>0</v>
      </c>
      <c r="AK191" s="118">
        <f>attached_others!FK22</f>
        <v>0</v>
      </c>
    </row>
    <row r="192" ht="14.5" spans="1:37">
      <c r="A192" s="121" t="s">
        <v>75</v>
      </c>
      <c r="B192" s="121" t="s">
        <v>99</v>
      </c>
      <c r="C192" t="s">
        <v>25</v>
      </c>
      <c r="E192" t="str">
        <f t="shared" si="122"/>
        <v>INDWOOD</v>
      </c>
      <c r="F192" t="str">
        <f t="shared" si="123"/>
        <v>INDWOOD</v>
      </c>
      <c r="G192" t="str">
        <f t="shared" si="123"/>
        <v>INDWOOD</v>
      </c>
      <c r="H192" t="str">
        <f t="shared" si="123"/>
        <v>INDWOOD</v>
      </c>
      <c r="I192" t="str">
        <f t="shared" si="123"/>
        <v>INDWOOD</v>
      </c>
      <c r="J192" t="str">
        <f t="shared" si="123"/>
        <v>INDWOOD</v>
      </c>
      <c r="K192" t="str">
        <f t="shared" si="123"/>
        <v>INDWOOD</v>
      </c>
      <c r="AA192" s="147" t="s">
        <v>75</v>
      </c>
      <c r="AB192" s="147" t="s">
        <v>100</v>
      </c>
      <c r="AC192" s="118" t="s">
        <v>25</v>
      </c>
      <c r="AE192" s="118">
        <f>attached_others!W23</f>
        <v>5.2</v>
      </c>
      <c r="AF192" s="118">
        <f>attached_others!AU23</f>
        <v>12.3</v>
      </c>
      <c r="AG192" s="118">
        <f>attached_others!BS23</f>
        <v>8.2</v>
      </c>
      <c r="AH192" s="118">
        <f>attached_others!CQ23</f>
        <v>1.5</v>
      </c>
      <c r="AI192" s="118">
        <f>attached_others!DO23</f>
        <v>1.2</v>
      </c>
      <c r="AJ192" s="118">
        <f>attached_others!EM23</f>
        <v>6.2</v>
      </c>
      <c r="AK192" s="118">
        <f>attached_others!FK23</f>
        <v>11.7</v>
      </c>
    </row>
    <row r="193" ht="14.5" spans="1:37">
      <c r="A193" s="121" t="s">
        <v>75</v>
      </c>
      <c r="B193" s="121" t="s">
        <v>99</v>
      </c>
      <c r="C193" t="s">
        <v>26</v>
      </c>
      <c r="E193" t="str">
        <f t="shared" si="122"/>
        <v>INDSTM</v>
      </c>
      <c r="F193" t="str">
        <f t="shared" si="123"/>
        <v>INDSTM</v>
      </c>
      <c r="G193" t="str">
        <f t="shared" si="123"/>
        <v>INDSTM</v>
      </c>
      <c r="H193" t="str">
        <f t="shared" si="123"/>
        <v>INDSTM</v>
      </c>
      <c r="I193" t="str">
        <f t="shared" si="123"/>
        <v>INDSTM</v>
      </c>
      <c r="J193" t="str">
        <f t="shared" si="123"/>
        <v>INDSTM</v>
      </c>
      <c r="K193" t="str">
        <f t="shared" si="123"/>
        <v>INDSTM</v>
      </c>
      <c r="AA193" s="147" t="s">
        <v>75</v>
      </c>
      <c r="AB193" s="147" t="s">
        <v>100</v>
      </c>
      <c r="AC193" s="118" t="s">
        <v>26</v>
      </c>
      <c r="AE193" s="118">
        <f>attached_others!W24</f>
        <v>0</v>
      </c>
      <c r="AF193" s="118">
        <f>attached_others!AU24</f>
        <v>4.2</v>
      </c>
      <c r="AG193" s="118">
        <f>attached_others!BS24</f>
        <v>0</v>
      </c>
      <c r="AH193" s="118">
        <f>attached_others!CQ24</f>
        <v>0</v>
      </c>
      <c r="AI193" s="118">
        <f>attached_others!DO24</f>
        <v>4.5</v>
      </c>
      <c r="AJ193" s="118">
        <f>attached_others!EM24</f>
        <v>5.2</v>
      </c>
      <c r="AK193" s="118">
        <f>attached_others!FK24</f>
        <v>0.1</v>
      </c>
    </row>
    <row r="194" ht="14.5" spans="1:37">
      <c r="A194" s="121" t="s">
        <v>75</v>
      </c>
      <c r="B194" s="121" t="s">
        <v>101</v>
      </c>
      <c r="E194" s="101">
        <v>100</v>
      </c>
      <c r="F194" s="101">
        <v>100</v>
      </c>
      <c r="G194" s="101">
        <v>100</v>
      </c>
      <c r="H194" s="101">
        <v>100</v>
      </c>
      <c r="I194" s="101">
        <v>100</v>
      </c>
      <c r="J194" s="101">
        <v>100</v>
      </c>
      <c r="K194" s="101">
        <v>100</v>
      </c>
      <c r="AA194" s="147" t="s">
        <v>75</v>
      </c>
      <c r="AB194" s="147" t="s">
        <v>101</v>
      </c>
      <c r="AE194" s="118">
        <v>30</v>
      </c>
      <c r="AF194" s="118">
        <v>30</v>
      </c>
      <c r="AG194" s="118">
        <v>30</v>
      </c>
      <c r="AH194" s="118">
        <v>30</v>
      </c>
      <c r="AI194" s="118">
        <v>30</v>
      </c>
      <c r="AJ194" s="118">
        <v>30</v>
      </c>
      <c r="AK194" s="118">
        <v>30</v>
      </c>
    </row>
    <row r="195" ht="14.5" spans="1:29">
      <c r="A195" s="121" t="s">
        <v>75</v>
      </c>
      <c r="B195" s="121" t="s">
        <v>103</v>
      </c>
      <c r="C195" t="s">
        <v>42</v>
      </c>
      <c r="E195" t="str">
        <f t="shared" ref="E195" si="124">C195</f>
        <v>INDOTH</v>
      </c>
      <c r="F195" t="str">
        <f t="shared" ref="F195:K196" si="125">E195</f>
        <v>INDOTH</v>
      </c>
      <c r="G195" t="str">
        <f t="shared" si="125"/>
        <v>INDOTH</v>
      </c>
      <c r="H195" t="str">
        <f t="shared" si="125"/>
        <v>INDOTH</v>
      </c>
      <c r="I195" t="str">
        <f t="shared" si="125"/>
        <v>INDOTH</v>
      </c>
      <c r="J195" t="str">
        <f t="shared" si="125"/>
        <v>INDOTH</v>
      </c>
      <c r="K195" t="str">
        <f t="shared" si="125"/>
        <v>INDOTH</v>
      </c>
      <c r="AA195" s="147" t="s">
        <v>75</v>
      </c>
      <c r="AB195" s="147" t="s">
        <v>104</v>
      </c>
      <c r="AC195" s="118" t="s">
        <v>127</v>
      </c>
    </row>
    <row r="196" ht="14.5" spans="1:28">
      <c r="A196" s="121" t="s">
        <v>75</v>
      </c>
      <c r="B196" s="121" t="s">
        <v>106</v>
      </c>
      <c r="E196" s="170">
        <f>Demands!F16/Tech_Dem_Sum!E198*2</f>
        <v>66.5753424657534</v>
      </c>
      <c r="F196" s="170">
        <f>Demands!G16/Tech_Dem_Sum!F198*2</f>
        <v>273.424657534247</v>
      </c>
      <c r="G196" s="170">
        <f>Demands!H16/Tech_Dem_Sum!G198*2</f>
        <v>442.465753424658</v>
      </c>
      <c r="H196" s="170">
        <f>Demands!I16/Tech_Dem_Sum!H198*2</f>
        <v>53.1506849315068</v>
      </c>
      <c r="I196" s="170">
        <f>Demands!J16/Tech_Dem_Sum!I198*2</f>
        <v>41.3698630136986</v>
      </c>
      <c r="J196" s="170">
        <f>Demands!K16/Tech_Dem_Sum!J198*2</f>
        <v>158.356164383562</v>
      </c>
      <c r="K196" s="170">
        <f>Demands!L16/Tech_Dem_Sum!K198*2</f>
        <v>135.890410958904</v>
      </c>
      <c r="AA196" s="147" t="s">
        <v>75</v>
      </c>
      <c r="AB196" s="147" t="s">
        <v>106</v>
      </c>
    </row>
    <row r="197" ht="14.5" spans="1:29">
      <c r="A197" s="121" t="s">
        <v>75</v>
      </c>
      <c r="B197" s="137" t="s">
        <v>107</v>
      </c>
      <c r="C197" s="121"/>
      <c r="E197" s="30">
        <f t="shared" ref="E197:K197" si="126">0.8/1.8</f>
        <v>0.444444444444444</v>
      </c>
      <c r="F197" s="30">
        <f t="shared" si="126"/>
        <v>0.444444444444444</v>
      </c>
      <c r="G197" s="30">
        <f t="shared" si="126"/>
        <v>0.444444444444444</v>
      </c>
      <c r="H197" s="30">
        <f t="shared" si="126"/>
        <v>0.444444444444444</v>
      </c>
      <c r="I197" s="30">
        <f t="shared" si="126"/>
        <v>0.444444444444444</v>
      </c>
      <c r="J197" s="30">
        <f t="shared" si="126"/>
        <v>0.444444444444444</v>
      </c>
      <c r="K197" s="30">
        <f t="shared" si="126"/>
        <v>0.444444444444444</v>
      </c>
      <c r="AA197" s="147"/>
      <c r="AB197" s="147"/>
      <c r="AC197" s="147"/>
    </row>
    <row r="198" ht="14.5" spans="1:29">
      <c r="A198" s="121" t="s">
        <v>75</v>
      </c>
      <c r="B198" s="137" t="s">
        <v>108</v>
      </c>
      <c r="C198" s="121"/>
      <c r="E198" s="138">
        <v>0.73</v>
      </c>
      <c r="F198" s="138">
        <f t="shared" ref="F198:K198" si="127">E198</f>
        <v>0.73</v>
      </c>
      <c r="G198" s="138">
        <f t="shared" si="127"/>
        <v>0.73</v>
      </c>
      <c r="H198" s="138">
        <f t="shared" si="127"/>
        <v>0.73</v>
      </c>
      <c r="I198" s="138">
        <f t="shared" si="127"/>
        <v>0.73</v>
      </c>
      <c r="J198" s="138">
        <f t="shared" si="127"/>
        <v>0.73</v>
      </c>
      <c r="K198" s="138">
        <f t="shared" si="127"/>
        <v>0.73</v>
      </c>
      <c r="AA198" s="147"/>
      <c r="AB198" s="147"/>
      <c r="AC198" s="147"/>
    </row>
    <row r="199" ht="14.5" spans="1:37">
      <c r="A199" s="121" t="s">
        <v>75</v>
      </c>
      <c r="B199" s="137" t="s">
        <v>109</v>
      </c>
      <c r="C199" t="s">
        <v>13</v>
      </c>
      <c r="E199" s="171">
        <f>1-SUM(E200:E208)</f>
        <v>0</v>
      </c>
      <c r="F199">
        <f t="shared" ref="E199:K199" si="128">AF184/SUM(AF184:AF193)</f>
        <v>0.401647785787848</v>
      </c>
      <c r="G199">
        <f t="shared" si="128"/>
        <v>0.352758834469932</v>
      </c>
      <c r="H199">
        <f t="shared" si="128"/>
        <v>0.262886597938144</v>
      </c>
      <c r="I199">
        <f t="shared" si="128"/>
        <v>0.178807947019868</v>
      </c>
      <c r="J199">
        <f t="shared" si="128"/>
        <v>0.234567901234568</v>
      </c>
      <c r="K199">
        <f>E199</f>
        <v>0</v>
      </c>
      <c r="AA199" s="147" t="s">
        <v>75</v>
      </c>
      <c r="AB199" s="147" t="s">
        <v>100</v>
      </c>
      <c r="AC199" s="118" t="s">
        <v>13</v>
      </c>
      <c r="AE199" s="118" t="str">
        <f>attached_others!W30</f>
        <v>X</v>
      </c>
      <c r="AF199" s="118">
        <f>attached_others!AU30</f>
        <v>0.1</v>
      </c>
      <c r="AG199" s="118">
        <f>attached_others!BS30</f>
        <v>0.2</v>
      </c>
      <c r="AH199" s="118">
        <f>attached_others!CQ30</f>
        <v>0</v>
      </c>
      <c r="AI199" s="118">
        <f>attached_others!DO30</f>
        <v>0</v>
      </c>
      <c r="AJ199" s="118">
        <f>attached_others!EM30</f>
        <v>0</v>
      </c>
      <c r="AK199" s="118">
        <v>0</v>
      </c>
    </row>
    <row r="200" ht="14.5" spans="1:37">
      <c r="A200" s="121" t="s">
        <v>75</v>
      </c>
      <c r="B200" s="137" t="s">
        <v>109</v>
      </c>
      <c r="C200" t="s">
        <v>16</v>
      </c>
      <c r="E200">
        <f t="shared" ref="E200:K200" si="129">AE185/SUM(AE184:AE193)</f>
        <v>0.521739130434783</v>
      </c>
      <c r="F200">
        <f t="shared" si="129"/>
        <v>0.403707518022657</v>
      </c>
      <c r="G200">
        <f t="shared" si="129"/>
        <v>0.55796652200868</v>
      </c>
      <c r="H200">
        <f t="shared" si="129"/>
        <v>0.628865979381443</v>
      </c>
      <c r="I200">
        <f t="shared" si="129"/>
        <v>0.437086092715232</v>
      </c>
      <c r="J200">
        <f t="shared" si="129"/>
        <v>0.564373897707231</v>
      </c>
      <c r="K200">
        <f t="shared" si="129"/>
        <v>0.63914373088685</v>
      </c>
      <c r="AA200" s="147" t="s">
        <v>75</v>
      </c>
      <c r="AB200" s="147" t="s">
        <v>100</v>
      </c>
      <c r="AC200" s="118" t="s">
        <v>16</v>
      </c>
      <c r="AE200" s="118">
        <f>attached_others!W31</f>
        <v>0</v>
      </c>
      <c r="AF200" s="118">
        <f>attached_others!AU31</f>
        <v>0.3</v>
      </c>
      <c r="AG200" s="118">
        <f>attached_others!BS31</f>
        <v>1.4</v>
      </c>
      <c r="AH200" s="118">
        <f>attached_others!CQ31</f>
        <v>1.4</v>
      </c>
      <c r="AI200" s="118">
        <f>attached_others!DO31</f>
        <v>0</v>
      </c>
      <c r="AJ200" s="118">
        <f>attached_others!EM31</f>
        <v>0</v>
      </c>
      <c r="AK200" s="118">
        <f>attached_others!FK31</f>
        <v>0</v>
      </c>
    </row>
    <row r="201" ht="14.5" spans="1:37">
      <c r="A201" s="121" t="s">
        <v>75</v>
      </c>
      <c r="B201" s="137" t="s">
        <v>109</v>
      </c>
      <c r="C201" t="s">
        <v>18</v>
      </c>
      <c r="E201" s="101">
        <f t="shared" ref="E201:K201" si="130">AE186/SUM(AE184:AE193)</f>
        <v>0.101449275362319</v>
      </c>
      <c r="F201">
        <f>AVERAGE(E201,G201,I201)</f>
        <v>0.0399503617203386</v>
      </c>
      <c r="G201">
        <f t="shared" si="130"/>
        <v>0.0117792932424055</v>
      </c>
      <c r="H201" s="101">
        <f>1-SUM(H199:H200,H202:H208)</f>
        <v>0</v>
      </c>
      <c r="I201">
        <f t="shared" si="130"/>
        <v>0.00662251655629139</v>
      </c>
      <c r="J201" s="101">
        <f>H201</f>
        <v>0</v>
      </c>
      <c r="K201" s="101">
        <f>J201</f>
        <v>0</v>
      </c>
      <c r="AA201" s="147" t="s">
        <v>75</v>
      </c>
      <c r="AB201" s="147" t="s">
        <v>100</v>
      </c>
      <c r="AC201" s="118" t="s">
        <v>18</v>
      </c>
      <c r="AE201" s="118" t="str">
        <f>attached_others!W32</f>
        <v>X</v>
      </c>
      <c r="AF201" s="118">
        <v>0</v>
      </c>
      <c r="AG201" s="118">
        <f>attached_others!BS32</f>
        <v>0.8</v>
      </c>
      <c r="AH201" s="118">
        <v>0</v>
      </c>
      <c r="AI201" s="118">
        <f>attached_others!DO32</f>
        <v>0.2</v>
      </c>
      <c r="AJ201" s="118">
        <v>0</v>
      </c>
      <c r="AK201" s="118">
        <v>0</v>
      </c>
    </row>
    <row r="202" ht="14.5" spans="1:37">
      <c r="A202" s="121" t="s">
        <v>75</v>
      </c>
      <c r="B202" s="137" t="s">
        <v>109</v>
      </c>
      <c r="C202" t="s">
        <v>19</v>
      </c>
      <c r="E202" s="139">
        <v>0</v>
      </c>
      <c r="F202">
        <f t="shared" ref="E202:K202" si="131">AF187/SUM(AF184:AF193)</f>
        <v>0.00102986611740474</v>
      </c>
      <c r="G202">
        <f t="shared" si="131"/>
        <v>0.0018598884066956</v>
      </c>
      <c r="H202">
        <f t="shared" si="131"/>
        <v>0</v>
      </c>
      <c r="I202">
        <f t="shared" si="131"/>
        <v>0</v>
      </c>
      <c r="J202">
        <f t="shared" si="131"/>
        <v>0</v>
      </c>
      <c r="K202">
        <f t="shared" si="131"/>
        <v>0</v>
      </c>
      <c r="AA202" s="147" t="s">
        <v>75</v>
      </c>
      <c r="AB202" s="147" t="s">
        <v>100</v>
      </c>
      <c r="AC202" s="118" t="s">
        <v>19</v>
      </c>
      <c r="AE202" s="118">
        <v>0</v>
      </c>
      <c r="AF202" s="118" t="str">
        <f>attached_others!AU33</f>
        <v>X</v>
      </c>
      <c r="AG202" s="118">
        <f>attached_others!BS33</f>
        <v>0.4</v>
      </c>
      <c r="AH202" s="118">
        <f>attached_others!CQ33</f>
        <v>1.6</v>
      </c>
      <c r="AI202" s="118">
        <f>attached_others!DO33</f>
        <v>0</v>
      </c>
      <c r="AJ202" s="118" t="str">
        <f>attached_others!EM33</f>
        <v>X</v>
      </c>
      <c r="AK202" s="118">
        <f>attached_others!FK33</f>
        <v>0</v>
      </c>
    </row>
    <row r="203" ht="14.5" spans="1:37">
      <c r="A203" s="121" t="s">
        <v>75</v>
      </c>
      <c r="B203" s="137" t="s">
        <v>109</v>
      </c>
      <c r="C203" t="s">
        <v>20</v>
      </c>
      <c r="E203">
        <f t="shared" ref="E203:K203" si="132">AE188/SUM(AE184:AE193)</f>
        <v>0</v>
      </c>
      <c r="F203">
        <f t="shared" si="132"/>
        <v>0.00308959835221421</v>
      </c>
      <c r="G203">
        <f t="shared" si="132"/>
        <v>0.0136391816491011</v>
      </c>
      <c r="H203">
        <f t="shared" si="132"/>
        <v>0.0154639175257732</v>
      </c>
      <c r="I203">
        <f t="shared" si="132"/>
        <v>0</v>
      </c>
      <c r="J203">
        <f t="shared" si="132"/>
        <v>0</v>
      </c>
      <c r="K203">
        <f t="shared" si="132"/>
        <v>0</v>
      </c>
      <c r="AA203" s="147" t="s">
        <v>75</v>
      </c>
      <c r="AB203" s="147" t="s">
        <v>100</v>
      </c>
      <c r="AC203" s="118" t="s">
        <v>20</v>
      </c>
      <c r="AE203" s="118">
        <f>attached_others!W34</f>
        <v>0</v>
      </c>
      <c r="AF203" s="118">
        <f>attached_others!AU34</f>
        <v>0</v>
      </c>
      <c r="AG203" s="118">
        <f>attached_others!BS34</f>
        <v>0</v>
      </c>
      <c r="AH203" s="118">
        <f>attached_others!CQ34</f>
        <v>0</v>
      </c>
      <c r="AI203" s="118">
        <f>attached_others!DO34</f>
        <v>0</v>
      </c>
      <c r="AJ203" s="118">
        <f>attached_others!EM34</f>
        <v>0</v>
      </c>
      <c r="AK203" s="118">
        <f>attached_others!FK34</f>
        <v>0</v>
      </c>
    </row>
    <row r="204" ht="14.5" spans="1:37">
      <c r="A204" s="121" t="s">
        <v>75</v>
      </c>
      <c r="B204" s="137" t="s">
        <v>109</v>
      </c>
      <c r="C204" t="s">
        <v>11</v>
      </c>
      <c r="E204" s="101">
        <v>0</v>
      </c>
      <c r="F204">
        <f t="shared" ref="E204:K204" si="133">AF189/SUM(AF184:AF193)</f>
        <v>0.0205973223480947</v>
      </c>
      <c r="G204">
        <f t="shared" si="133"/>
        <v>0.00743955362678239</v>
      </c>
      <c r="H204">
        <f t="shared" si="133"/>
        <v>0</v>
      </c>
      <c r="I204">
        <f t="shared" si="133"/>
        <v>0</v>
      </c>
      <c r="J204" s="139">
        <f>E204</f>
        <v>0</v>
      </c>
      <c r="K204" s="139">
        <f>E204</f>
        <v>0</v>
      </c>
      <c r="AA204" s="147" t="s">
        <v>75</v>
      </c>
      <c r="AB204" s="147" t="s">
        <v>100</v>
      </c>
      <c r="AC204" s="118" t="s">
        <v>11</v>
      </c>
      <c r="AE204" s="118">
        <v>0</v>
      </c>
      <c r="AF204" s="118">
        <f>attached_others!AU35</f>
        <v>12.3</v>
      </c>
      <c r="AG204" s="118">
        <f>attached_others!BS35</f>
        <v>5.1</v>
      </c>
      <c r="AH204" s="118">
        <f>attached_others!CQ35</f>
        <v>7.5</v>
      </c>
      <c r="AI204" s="118">
        <f>attached_others!DO35</f>
        <v>7.6</v>
      </c>
      <c r="AJ204" s="118">
        <v>0</v>
      </c>
      <c r="AK204" s="118">
        <v>0</v>
      </c>
    </row>
    <row r="205" ht="14.5" spans="1:37">
      <c r="A205" s="121" t="s">
        <v>75</v>
      </c>
      <c r="B205" s="137" t="s">
        <v>109</v>
      </c>
      <c r="C205" t="s">
        <v>21</v>
      </c>
      <c r="E205">
        <f t="shared" ref="E205:K205" si="134">AE190/SUM(AE184:AE193)</f>
        <v>0</v>
      </c>
      <c r="F205" s="101">
        <f>AVERAGE(E205,G205:H205,I205,K205)</f>
        <v>0.00383673886783288</v>
      </c>
      <c r="G205">
        <f t="shared" si="134"/>
        <v>0.0037197768133912</v>
      </c>
      <c r="H205">
        <f t="shared" si="134"/>
        <v>0.0154639175257732</v>
      </c>
      <c r="I205">
        <f t="shared" si="134"/>
        <v>0</v>
      </c>
      <c r="J205" s="101">
        <f>F205</f>
        <v>0.00383673886783288</v>
      </c>
      <c r="K205">
        <f t="shared" si="134"/>
        <v>0</v>
      </c>
      <c r="AA205" s="147" t="s">
        <v>75</v>
      </c>
      <c r="AB205" s="147" t="s">
        <v>100</v>
      </c>
      <c r="AC205" s="118" t="s">
        <v>21</v>
      </c>
      <c r="AE205" s="118">
        <f>attached_others!W36</f>
        <v>0</v>
      </c>
      <c r="AF205" s="118">
        <v>0</v>
      </c>
      <c r="AG205" s="118">
        <f>attached_others!BS36</f>
        <v>0</v>
      </c>
      <c r="AH205" s="118">
        <f>attached_others!CQ36</f>
        <v>0</v>
      </c>
      <c r="AI205" s="118">
        <f>attached_others!DO36</f>
        <v>29.7</v>
      </c>
      <c r="AJ205" s="118">
        <v>0</v>
      </c>
      <c r="AK205" s="118">
        <f>attached_others!FK36</f>
        <v>0.1</v>
      </c>
    </row>
    <row r="206" ht="14.5" spans="1:37">
      <c r="A206" s="121" t="s">
        <v>75</v>
      </c>
      <c r="B206" s="137" t="s">
        <v>109</v>
      </c>
      <c r="C206" t="s">
        <v>23</v>
      </c>
      <c r="E206">
        <f t="shared" ref="E206:K206" si="135">AE191/SUM(AE184:AE193)</f>
        <v>0</v>
      </c>
      <c r="F206">
        <f t="shared" si="135"/>
        <v>0</v>
      </c>
      <c r="G206">
        <f t="shared" si="135"/>
        <v>0</v>
      </c>
      <c r="H206">
        <f t="shared" si="135"/>
        <v>0</v>
      </c>
      <c r="I206">
        <f t="shared" si="135"/>
        <v>0</v>
      </c>
      <c r="J206">
        <f t="shared" si="135"/>
        <v>0</v>
      </c>
      <c r="K206">
        <f t="shared" si="135"/>
        <v>0</v>
      </c>
      <c r="AA206" s="147" t="s">
        <v>75</v>
      </c>
      <c r="AB206" s="147" t="s">
        <v>100</v>
      </c>
      <c r="AC206" s="118" t="s">
        <v>23</v>
      </c>
      <c r="AE206" s="118">
        <f>attached_others!W37</f>
        <v>0</v>
      </c>
      <c r="AF206" s="118">
        <f>attached_others!AU37</f>
        <v>0</v>
      </c>
      <c r="AG206" s="118">
        <f>attached_others!BS37</f>
        <v>0</v>
      </c>
      <c r="AH206" s="118">
        <f>attached_others!CQ37</f>
        <v>0</v>
      </c>
      <c r="AI206" s="118">
        <f>attached_others!DO37</f>
        <v>0</v>
      </c>
      <c r="AJ206" s="118">
        <f>attached_others!EM37</f>
        <v>0</v>
      </c>
      <c r="AK206" s="118">
        <f>attached_others!FK37</f>
        <v>0</v>
      </c>
    </row>
    <row r="207" ht="14.5" spans="1:37">
      <c r="A207" s="121" t="s">
        <v>75</v>
      </c>
      <c r="B207" s="137" t="s">
        <v>109</v>
      </c>
      <c r="C207" t="s">
        <v>25</v>
      </c>
      <c r="E207">
        <f t="shared" ref="E207:K207" si="136">AE192/SUM(AE184:AE193)</f>
        <v>0.376811594202899</v>
      </c>
      <c r="F207">
        <f t="shared" si="136"/>
        <v>0.126673532440783</v>
      </c>
      <c r="G207">
        <f t="shared" si="136"/>
        <v>0.050836949783013</v>
      </c>
      <c r="H207">
        <f t="shared" si="136"/>
        <v>0.077319587628866</v>
      </c>
      <c r="I207">
        <f t="shared" si="136"/>
        <v>0.0794701986754967</v>
      </c>
      <c r="J207">
        <f t="shared" si="136"/>
        <v>0.109347442680776</v>
      </c>
      <c r="K207">
        <f t="shared" si="136"/>
        <v>0.357798165137615</v>
      </c>
      <c r="AA207" s="147" t="s">
        <v>75</v>
      </c>
      <c r="AB207" s="147" t="s">
        <v>100</v>
      </c>
      <c r="AC207" s="118" t="s">
        <v>25</v>
      </c>
      <c r="AE207" s="118">
        <f>attached_others!W38</f>
        <v>0.7</v>
      </c>
      <c r="AF207" s="118">
        <f>attached_others!AU38</f>
        <v>2.3</v>
      </c>
      <c r="AG207" s="118">
        <f>attached_others!BS38</f>
        <v>4.9</v>
      </c>
      <c r="AH207" s="118">
        <f>attached_others!CQ38</f>
        <v>0.7</v>
      </c>
      <c r="AI207" s="118">
        <f>attached_others!DO38</f>
        <v>0.3</v>
      </c>
      <c r="AJ207" s="118">
        <f>attached_others!EM38</f>
        <v>1.7</v>
      </c>
      <c r="AK207" s="118">
        <f>attached_others!FK38</f>
        <v>1.2</v>
      </c>
    </row>
    <row r="208" ht="14.5" spans="1:37">
      <c r="A208" s="121" t="s">
        <v>75</v>
      </c>
      <c r="B208" s="137" t="s">
        <v>109</v>
      </c>
      <c r="C208" t="s">
        <v>26</v>
      </c>
      <c r="E208">
        <f t="shared" ref="E208:K208" si="137">AE193/SUM(AE184:AE193)</f>
        <v>0</v>
      </c>
      <c r="F208">
        <f t="shared" si="137"/>
        <v>0.043254376930999</v>
      </c>
      <c r="G208">
        <f t="shared" si="137"/>
        <v>0</v>
      </c>
      <c r="H208">
        <f t="shared" si="137"/>
        <v>0</v>
      </c>
      <c r="I208">
        <f t="shared" si="137"/>
        <v>0.298013245033113</v>
      </c>
      <c r="J208">
        <f t="shared" si="137"/>
        <v>0.091710758377425</v>
      </c>
      <c r="K208">
        <f t="shared" si="137"/>
        <v>0.00305810397553517</v>
      </c>
      <c r="AA208" s="147" t="s">
        <v>75</v>
      </c>
      <c r="AB208" s="147" t="s">
        <v>100</v>
      </c>
      <c r="AC208" s="118" t="s">
        <v>26</v>
      </c>
      <c r="AE208" s="118">
        <f>attached_others!W39</f>
        <v>0</v>
      </c>
      <c r="AF208" s="118">
        <f>attached_others!AU39</f>
        <v>0</v>
      </c>
      <c r="AG208" s="118">
        <f>attached_others!BS39</f>
        <v>0</v>
      </c>
      <c r="AH208" s="118">
        <f>attached_others!CQ39</f>
        <v>0</v>
      </c>
      <c r="AI208" s="118">
        <f>attached_others!DO39</f>
        <v>0</v>
      </c>
      <c r="AJ208" s="118">
        <f>attached_others!EM39</f>
        <v>0</v>
      </c>
      <c r="AK208" s="118">
        <f>attached_others!FK39</f>
        <v>0</v>
      </c>
    </row>
    <row r="209" ht="14.5" spans="1:27">
      <c r="A209" s="121" t="s">
        <v>36</v>
      </c>
      <c r="AA209" s="147" t="s">
        <v>36</v>
      </c>
    </row>
    <row r="210" spans="1:37">
      <c r="A210" s="135" t="s">
        <v>128</v>
      </c>
      <c r="B210" s="135"/>
      <c r="C210" s="135"/>
      <c r="D210" s="135"/>
      <c r="E210" s="135"/>
      <c r="F210" s="135"/>
      <c r="G210" s="135"/>
      <c r="H210" s="135"/>
      <c r="I210" s="135"/>
      <c r="J210" s="135"/>
      <c r="K210" s="135"/>
      <c r="AA210" s="149" t="s">
        <v>128</v>
      </c>
      <c r="AB210" s="149"/>
      <c r="AC210" s="149"/>
      <c r="AD210" s="149"/>
      <c r="AE210" s="149"/>
      <c r="AF210" s="149"/>
      <c r="AG210" s="149"/>
      <c r="AH210" s="149"/>
      <c r="AI210" s="149"/>
      <c r="AJ210" s="149"/>
      <c r="AK210" s="149"/>
    </row>
    <row r="211" ht="14.5" spans="1:37">
      <c r="A211" s="121" t="s">
        <v>76</v>
      </c>
      <c r="B211" s="121" t="s">
        <v>99</v>
      </c>
      <c r="C211" t="s">
        <v>13</v>
      </c>
      <c r="E211" t="str">
        <f t="shared" ref="E211:E220" si="138">C211</f>
        <v>INDELC</v>
      </c>
      <c r="F211" t="str">
        <f t="shared" ref="F211:K220" si="139">E211</f>
        <v>INDELC</v>
      </c>
      <c r="G211" t="str">
        <f t="shared" si="139"/>
        <v>INDELC</v>
      </c>
      <c r="H211" t="str">
        <f t="shared" si="139"/>
        <v>INDELC</v>
      </c>
      <c r="I211" t="str">
        <f t="shared" si="139"/>
        <v>INDELC</v>
      </c>
      <c r="J211" t="str">
        <f t="shared" si="139"/>
        <v>INDELC</v>
      </c>
      <c r="K211" t="str">
        <f t="shared" si="139"/>
        <v>INDELC</v>
      </c>
      <c r="AA211" s="150" t="s">
        <v>76</v>
      </c>
      <c r="AB211" s="150" t="s">
        <v>100</v>
      </c>
      <c r="AC211" s="151" t="s">
        <v>13</v>
      </c>
      <c r="AD211" s="151"/>
      <c r="AE211" s="151" t="str">
        <f>attached_forestry!W15</f>
        <v>n.a.</v>
      </c>
      <c r="AF211" s="151" t="str">
        <f>attached_forestry!AU15</f>
        <v>n.a.</v>
      </c>
      <c r="AG211" s="151" t="str">
        <f>attached_forestry!BS15</f>
        <v>n.a.</v>
      </c>
      <c r="AH211" s="151" t="str">
        <f>attached_forestry!CQ15</f>
        <v>n.a.</v>
      </c>
      <c r="AI211" s="151" t="str">
        <f>attached_forestry!DO15</f>
        <v>n.a.</v>
      </c>
      <c r="AJ211" s="151" t="str">
        <f>attached_forestry!EM15</f>
        <v>n.a.</v>
      </c>
      <c r="AK211" s="151" t="str">
        <f>attached_forestry!FK15</f>
        <v>n.a.</v>
      </c>
    </row>
    <row r="212" ht="14.5" spans="1:37">
      <c r="A212" s="121" t="s">
        <v>76</v>
      </c>
      <c r="B212" s="121" t="s">
        <v>99</v>
      </c>
      <c r="C212" t="s">
        <v>16</v>
      </c>
      <c r="E212" t="str">
        <f t="shared" si="138"/>
        <v>INDGAS</v>
      </c>
      <c r="F212" t="str">
        <f t="shared" si="139"/>
        <v>INDGAS</v>
      </c>
      <c r="G212" t="str">
        <f t="shared" si="139"/>
        <v>INDGAS</v>
      </c>
      <c r="H212" t="str">
        <f t="shared" si="139"/>
        <v>INDGAS</v>
      </c>
      <c r="I212" t="str">
        <f t="shared" si="139"/>
        <v>INDGAS</v>
      </c>
      <c r="J212" t="str">
        <f t="shared" si="139"/>
        <v>INDGAS</v>
      </c>
      <c r="K212" t="str">
        <f t="shared" si="139"/>
        <v>INDGAS</v>
      </c>
      <c r="AA212" s="150" t="s">
        <v>76</v>
      </c>
      <c r="AB212" s="150" t="s">
        <v>100</v>
      </c>
      <c r="AC212" s="151" t="s">
        <v>16</v>
      </c>
      <c r="AD212" s="151"/>
      <c r="AE212" s="151">
        <f>attached_forestry!W16</f>
        <v>0</v>
      </c>
      <c r="AF212" s="151">
        <f>attached_forestry!AU16</f>
        <v>0</v>
      </c>
      <c r="AG212" s="151">
        <f>attached_forestry!BS16</f>
        <v>0</v>
      </c>
      <c r="AH212" s="151">
        <f>attached_forestry!CQ16</f>
        <v>0</v>
      </c>
      <c r="AI212" s="151">
        <f>attached_forestry!DO16</f>
        <v>0</v>
      </c>
      <c r="AJ212" s="151">
        <f>attached_forestry!EM16</f>
        <v>0</v>
      </c>
      <c r="AK212" s="151">
        <f>attached_forestry!FK16</f>
        <v>0</v>
      </c>
    </row>
    <row r="213" ht="14.5" spans="1:37">
      <c r="A213" s="121" t="s">
        <v>76</v>
      </c>
      <c r="B213" s="121" t="s">
        <v>99</v>
      </c>
      <c r="C213" t="s">
        <v>18</v>
      </c>
      <c r="E213" t="str">
        <f t="shared" si="138"/>
        <v>INDDSTLFO</v>
      </c>
      <c r="F213" t="str">
        <f t="shared" si="139"/>
        <v>INDDSTLFO</v>
      </c>
      <c r="G213" t="str">
        <f t="shared" si="139"/>
        <v>INDDSTLFO</v>
      </c>
      <c r="H213" t="str">
        <f t="shared" si="139"/>
        <v>INDDSTLFO</v>
      </c>
      <c r="I213" t="str">
        <f t="shared" si="139"/>
        <v>INDDSTLFO</v>
      </c>
      <c r="J213" t="str">
        <f t="shared" si="139"/>
        <v>INDDSTLFO</v>
      </c>
      <c r="K213" t="str">
        <f t="shared" si="139"/>
        <v>INDDSTLFO</v>
      </c>
      <c r="AA213" s="150" t="s">
        <v>76</v>
      </c>
      <c r="AB213" s="150" t="s">
        <v>100</v>
      </c>
      <c r="AC213" s="151" t="s">
        <v>18</v>
      </c>
      <c r="AD213" s="151"/>
      <c r="AE213" s="151">
        <f>attached_forestry!W17</f>
        <v>1.8</v>
      </c>
      <c r="AF213" s="151">
        <f>attached_forestry!AU17</f>
        <v>5.9</v>
      </c>
      <c r="AG213" s="151">
        <f>attached_forestry!BS17</f>
        <v>3.4</v>
      </c>
      <c r="AH213" s="151">
        <f>attached_forestry!CQ17</f>
        <v>0.5</v>
      </c>
      <c r="AI213" s="151">
        <f>attached_forestry!DO17</f>
        <v>0.3</v>
      </c>
      <c r="AJ213" s="151">
        <f>attached_forestry!EM17</f>
        <v>2.6</v>
      </c>
      <c r="AK213" s="151">
        <f>attached_forestry!FK17</f>
        <v>6.6</v>
      </c>
    </row>
    <row r="214" ht="14.5" spans="1:37">
      <c r="A214" s="121" t="s">
        <v>76</v>
      </c>
      <c r="B214" s="121" t="s">
        <v>99</v>
      </c>
      <c r="C214" t="s">
        <v>19</v>
      </c>
      <c r="E214" t="str">
        <f t="shared" si="138"/>
        <v>INDHFO</v>
      </c>
      <c r="F214" t="str">
        <f t="shared" si="139"/>
        <v>INDHFO</v>
      </c>
      <c r="G214" t="str">
        <f t="shared" si="139"/>
        <v>INDHFO</v>
      </c>
      <c r="H214" t="str">
        <f t="shared" si="139"/>
        <v>INDHFO</v>
      </c>
      <c r="I214" t="str">
        <f t="shared" si="139"/>
        <v>INDHFO</v>
      </c>
      <c r="J214" t="str">
        <f t="shared" si="139"/>
        <v>INDHFO</v>
      </c>
      <c r="K214" t="str">
        <f t="shared" si="139"/>
        <v>INDHFO</v>
      </c>
      <c r="AA214" s="150" t="s">
        <v>76</v>
      </c>
      <c r="AB214" s="150" t="s">
        <v>100</v>
      </c>
      <c r="AC214" s="151" t="s">
        <v>19</v>
      </c>
      <c r="AD214" s="151"/>
      <c r="AE214" s="151">
        <f>attached_forestry!W18</f>
        <v>0</v>
      </c>
      <c r="AF214" s="151">
        <f>attached_forestry!AU18</f>
        <v>0</v>
      </c>
      <c r="AG214" s="151">
        <f>attached_forestry!BS18</f>
        <v>0</v>
      </c>
      <c r="AH214" s="151">
        <f>attached_forestry!CQ18</f>
        <v>0</v>
      </c>
      <c r="AI214" s="151">
        <f>attached_forestry!DO18</f>
        <v>0</v>
      </c>
      <c r="AJ214" s="151">
        <f>attached_forestry!EM18</f>
        <v>0</v>
      </c>
      <c r="AK214" s="151">
        <f>attached_forestry!FK18</f>
        <v>0</v>
      </c>
    </row>
    <row r="215" ht="14.5" spans="1:37">
      <c r="A215" s="121" t="s">
        <v>76</v>
      </c>
      <c r="B215" s="121" t="s">
        <v>99</v>
      </c>
      <c r="C215" t="s">
        <v>20</v>
      </c>
      <c r="E215" t="str">
        <f t="shared" si="138"/>
        <v>INDSGPC</v>
      </c>
      <c r="F215" t="str">
        <f t="shared" si="139"/>
        <v>INDSGPC</v>
      </c>
      <c r="G215" t="str">
        <f t="shared" si="139"/>
        <v>INDSGPC</v>
      </c>
      <c r="H215" t="str">
        <f t="shared" si="139"/>
        <v>INDSGPC</v>
      </c>
      <c r="I215" t="str">
        <f t="shared" si="139"/>
        <v>INDSGPC</v>
      </c>
      <c r="J215" t="str">
        <f t="shared" si="139"/>
        <v>INDSGPC</v>
      </c>
      <c r="K215" t="str">
        <f t="shared" si="139"/>
        <v>INDSGPC</v>
      </c>
      <c r="AA215" s="150" t="s">
        <v>76</v>
      </c>
      <c r="AB215" s="150" t="s">
        <v>100</v>
      </c>
      <c r="AC215" s="151" t="s">
        <v>20</v>
      </c>
      <c r="AD215" s="151"/>
      <c r="AE215" s="151">
        <f>attached_forestry!W19</f>
        <v>0</v>
      </c>
      <c r="AF215" s="151">
        <f>attached_forestry!AU19</f>
        <v>0</v>
      </c>
      <c r="AG215" s="151">
        <f>attached_forestry!BS19</f>
        <v>0</v>
      </c>
      <c r="AH215" s="151">
        <f>attached_forestry!CQ19</f>
        <v>0</v>
      </c>
      <c r="AI215" s="151">
        <f>attached_forestry!DO19</f>
        <v>0</v>
      </c>
      <c r="AJ215" s="151">
        <f>attached_forestry!EM19</f>
        <v>0</v>
      </c>
      <c r="AK215" s="151">
        <f>attached_forestry!FK19</f>
        <v>0</v>
      </c>
    </row>
    <row r="216" ht="14.5" spans="1:37">
      <c r="A216" s="121" t="s">
        <v>76</v>
      </c>
      <c r="B216" s="121" t="s">
        <v>99</v>
      </c>
      <c r="C216" t="s">
        <v>11</v>
      </c>
      <c r="E216" t="str">
        <f t="shared" si="138"/>
        <v>INDLPG</v>
      </c>
      <c r="F216" t="str">
        <f t="shared" si="139"/>
        <v>INDLPG</v>
      </c>
      <c r="G216" t="str">
        <f t="shared" si="139"/>
        <v>INDLPG</v>
      </c>
      <c r="H216" t="str">
        <f t="shared" si="139"/>
        <v>INDLPG</v>
      </c>
      <c r="I216" t="str">
        <f t="shared" si="139"/>
        <v>INDLPG</v>
      </c>
      <c r="J216" t="str">
        <f t="shared" si="139"/>
        <v>INDLPG</v>
      </c>
      <c r="K216" t="str">
        <f t="shared" si="139"/>
        <v>INDLPG</v>
      </c>
      <c r="AA216" s="150" t="s">
        <v>76</v>
      </c>
      <c r="AB216" s="150" t="s">
        <v>100</v>
      </c>
      <c r="AC216" s="151" t="s">
        <v>11</v>
      </c>
      <c r="AD216" s="151"/>
      <c r="AE216" s="151">
        <f>attached_forestry!W20</f>
        <v>0</v>
      </c>
      <c r="AF216" s="151">
        <f>attached_forestry!AU20</f>
        <v>0</v>
      </c>
      <c r="AG216" s="151">
        <f>attached_forestry!BS20</f>
        <v>0</v>
      </c>
      <c r="AH216" s="151">
        <f>attached_forestry!CQ20</f>
        <v>0</v>
      </c>
      <c r="AI216" s="151">
        <f>attached_forestry!DO20</f>
        <v>0</v>
      </c>
      <c r="AJ216" s="151">
        <f>attached_forestry!EM20</f>
        <v>0</v>
      </c>
      <c r="AK216" s="151">
        <f>attached_forestry!FK20</f>
        <v>0</v>
      </c>
    </row>
    <row r="217" ht="14.5" spans="1:37">
      <c r="A217" s="121" t="s">
        <v>76</v>
      </c>
      <c r="B217" s="121" t="s">
        <v>99</v>
      </c>
      <c r="C217" t="s">
        <v>21</v>
      </c>
      <c r="E217" t="str">
        <f t="shared" si="138"/>
        <v>INDCOA</v>
      </c>
      <c r="F217" t="str">
        <f t="shared" si="139"/>
        <v>INDCOA</v>
      </c>
      <c r="G217" t="str">
        <f t="shared" si="139"/>
        <v>INDCOA</v>
      </c>
      <c r="H217" t="str">
        <f t="shared" si="139"/>
        <v>INDCOA</v>
      </c>
      <c r="I217" t="str">
        <f t="shared" si="139"/>
        <v>INDCOA</v>
      </c>
      <c r="J217" t="str">
        <f t="shared" si="139"/>
        <v>INDCOA</v>
      </c>
      <c r="K217" t="str">
        <f t="shared" si="139"/>
        <v>INDCOA</v>
      </c>
      <c r="AA217" s="150" t="s">
        <v>76</v>
      </c>
      <c r="AB217" s="150" t="s">
        <v>100</v>
      </c>
      <c r="AC217" s="151" t="s">
        <v>21</v>
      </c>
      <c r="AD217" s="151"/>
      <c r="AE217" s="151">
        <f>attached_forestry!W21</f>
        <v>0</v>
      </c>
      <c r="AF217" s="151">
        <f>attached_forestry!AU21</f>
        <v>0</v>
      </c>
      <c r="AG217" s="151">
        <f>attached_forestry!BS21</f>
        <v>0</v>
      </c>
      <c r="AH217" s="151">
        <f>attached_forestry!CQ21</f>
        <v>0</v>
      </c>
      <c r="AI217" s="151">
        <f>attached_forestry!DO21</f>
        <v>0</v>
      </c>
      <c r="AJ217" s="151">
        <f>attached_forestry!EM21</f>
        <v>0</v>
      </c>
      <c r="AK217" s="151">
        <f>attached_forestry!FK21</f>
        <v>0</v>
      </c>
    </row>
    <row r="218" ht="14.5" spans="1:37">
      <c r="A218" s="121" t="s">
        <v>76</v>
      </c>
      <c r="B218" s="121" t="s">
        <v>99</v>
      </c>
      <c r="C218" t="s">
        <v>23</v>
      </c>
      <c r="E218" t="str">
        <f t="shared" si="138"/>
        <v>INDCOKE</v>
      </c>
      <c r="F218" t="str">
        <f t="shared" si="139"/>
        <v>INDCOKE</v>
      </c>
      <c r="G218" t="str">
        <f t="shared" si="139"/>
        <v>INDCOKE</v>
      </c>
      <c r="H218" t="str">
        <f t="shared" si="139"/>
        <v>INDCOKE</v>
      </c>
      <c r="I218" t="str">
        <f t="shared" si="139"/>
        <v>INDCOKE</v>
      </c>
      <c r="J218" t="str">
        <f t="shared" si="139"/>
        <v>INDCOKE</v>
      </c>
      <c r="K218" t="str">
        <f t="shared" si="139"/>
        <v>INDCOKE</v>
      </c>
      <c r="AA218" s="150" t="s">
        <v>76</v>
      </c>
      <c r="AB218" s="150" t="s">
        <v>100</v>
      </c>
      <c r="AC218" s="151" t="s">
        <v>23</v>
      </c>
      <c r="AD218" s="151"/>
      <c r="AE218" s="151">
        <f>attached_forestry!W22</f>
        <v>0</v>
      </c>
      <c r="AF218" s="151">
        <f>attached_forestry!AU22</f>
        <v>0</v>
      </c>
      <c r="AG218" s="151">
        <f>attached_forestry!BS22</f>
        <v>0</v>
      </c>
      <c r="AH218" s="151">
        <f>attached_forestry!CQ22</f>
        <v>0</v>
      </c>
      <c r="AI218" s="151">
        <f>attached_forestry!DO22</f>
        <v>0</v>
      </c>
      <c r="AJ218" s="151">
        <f>attached_forestry!EM22</f>
        <v>0</v>
      </c>
      <c r="AK218" s="151">
        <f>attached_forestry!FK22</f>
        <v>0</v>
      </c>
    </row>
    <row r="219" ht="14.5" spans="1:37">
      <c r="A219" s="121" t="s">
        <v>76</v>
      </c>
      <c r="B219" s="121" t="s">
        <v>99</v>
      </c>
      <c r="C219" t="s">
        <v>25</v>
      </c>
      <c r="E219" t="str">
        <f t="shared" si="138"/>
        <v>INDWOOD</v>
      </c>
      <c r="F219" t="str">
        <f t="shared" si="139"/>
        <v>INDWOOD</v>
      </c>
      <c r="G219" t="str">
        <f t="shared" si="139"/>
        <v>INDWOOD</v>
      </c>
      <c r="H219" t="str">
        <f t="shared" si="139"/>
        <v>INDWOOD</v>
      </c>
      <c r="I219" t="str">
        <f t="shared" si="139"/>
        <v>INDWOOD</v>
      </c>
      <c r="J219" t="str">
        <f t="shared" si="139"/>
        <v>INDWOOD</v>
      </c>
      <c r="K219" t="str">
        <f t="shared" si="139"/>
        <v>INDWOOD</v>
      </c>
      <c r="AA219" s="150" t="s">
        <v>76</v>
      </c>
      <c r="AB219" s="150" t="s">
        <v>100</v>
      </c>
      <c r="AC219" s="151" t="s">
        <v>25</v>
      </c>
      <c r="AD219" s="151"/>
      <c r="AE219" s="151">
        <f>attached_forestry!W23</f>
        <v>0</v>
      </c>
      <c r="AF219" s="151">
        <f>attached_forestry!AU23</f>
        <v>0</v>
      </c>
      <c r="AG219" s="151">
        <f>attached_forestry!BS23</f>
        <v>0</v>
      </c>
      <c r="AH219" s="151">
        <f>attached_forestry!CQ23</f>
        <v>0</v>
      </c>
      <c r="AI219" s="151">
        <f>attached_forestry!DO23</f>
        <v>0</v>
      </c>
      <c r="AJ219" s="151">
        <f>attached_forestry!EM23</f>
        <v>0</v>
      </c>
      <c r="AK219" s="151">
        <f>attached_forestry!FK23</f>
        <v>0</v>
      </c>
    </row>
    <row r="220" ht="14.5" spans="1:37">
      <c r="A220" s="121" t="s">
        <v>76</v>
      </c>
      <c r="B220" s="121" t="s">
        <v>99</v>
      </c>
      <c r="C220" t="s">
        <v>26</v>
      </c>
      <c r="E220" t="str">
        <f t="shared" si="138"/>
        <v>INDSTM</v>
      </c>
      <c r="F220" t="str">
        <f t="shared" si="139"/>
        <v>INDSTM</v>
      </c>
      <c r="G220" t="str">
        <f t="shared" si="139"/>
        <v>INDSTM</v>
      </c>
      <c r="H220" t="str">
        <f t="shared" si="139"/>
        <v>INDSTM</v>
      </c>
      <c r="I220" t="str">
        <f t="shared" si="139"/>
        <v>INDSTM</v>
      </c>
      <c r="J220" t="str">
        <f t="shared" si="139"/>
        <v>INDSTM</v>
      </c>
      <c r="K220" t="str">
        <f t="shared" si="139"/>
        <v>INDSTM</v>
      </c>
      <c r="AA220" s="150" t="s">
        <v>76</v>
      </c>
      <c r="AB220" s="150" t="s">
        <v>100</v>
      </c>
      <c r="AC220" s="151" t="s">
        <v>26</v>
      </c>
      <c r="AD220" s="151"/>
      <c r="AE220" s="151">
        <f>attached_forestry!W24</f>
        <v>0</v>
      </c>
      <c r="AF220" s="151">
        <f>attached_forestry!AU24</f>
        <v>0</v>
      </c>
      <c r="AG220" s="151">
        <f>attached_forestry!BS24</f>
        <v>0</v>
      </c>
      <c r="AH220" s="151">
        <f>attached_forestry!CQ24</f>
        <v>0</v>
      </c>
      <c r="AI220" s="151">
        <f>attached_forestry!DO24</f>
        <v>0</v>
      </c>
      <c r="AJ220" s="151">
        <f>attached_forestry!EM24</f>
        <v>0</v>
      </c>
      <c r="AK220" s="151">
        <f>attached_forestry!FK24</f>
        <v>0</v>
      </c>
    </row>
    <row r="221" ht="14.5" spans="1:37">
      <c r="A221" s="121" t="s">
        <v>76</v>
      </c>
      <c r="B221" s="121" t="s">
        <v>101</v>
      </c>
      <c r="E221" s="101">
        <v>100</v>
      </c>
      <c r="F221" s="101">
        <v>100</v>
      </c>
      <c r="G221" s="101">
        <v>100</v>
      </c>
      <c r="H221" s="101">
        <v>100</v>
      </c>
      <c r="I221" s="101">
        <v>100</v>
      </c>
      <c r="J221" s="101">
        <v>100</v>
      </c>
      <c r="K221" s="101">
        <v>100</v>
      </c>
      <c r="AA221" s="150" t="s">
        <v>76</v>
      </c>
      <c r="AB221" s="150" t="s">
        <v>101</v>
      </c>
      <c r="AC221" s="151"/>
      <c r="AD221" s="151"/>
      <c r="AE221" s="151">
        <v>30</v>
      </c>
      <c r="AF221" s="151">
        <v>30</v>
      </c>
      <c r="AG221" s="151">
        <v>30</v>
      </c>
      <c r="AH221" s="151">
        <v>30</v>
      </c>
      <c r="AI221" s="151">
        <v>30</v>
      </c>
      <c r="AJ221" s="151">
        <v>30</v>
      </c>
      <c r="AK221" s="151">
        <v>30</v>
      </c>
    </row>
    <row r="222" ht="14.5" spans="1:37">
      <c r="A222" s="121" t="s">
        <v>76</v>
      </c>
      <c r="B222" s="121" t="s">
        <v>103</v>
      </c>
      <c r="C222" t="s">
        <v>43</v>
      </c>
      <c r="E222" t="str">
        <f t="shared" ref="E222" si="140">C222</f>
        <v>INDFOR</v>
      </c>
      <c r="F222" t="str">
        <f t="shared" ref="F222:K223" si="141">E222</f>
        <v>INDFOR</v>
      </c>
      <c r="G222" t="str">
        <f t="shared" si="141"/>
        <v>INDFOR</v>
      </c>
      <c r="H222" t="str">
        <f t="shared" si="141"/>
        <v>INDFOR</v>
      </c>
      <c r="I222" t="str">
        <f t="shared" si="141"/>
        <v>INDFOR</v>
      </c>
      <c r="J222" t="str">
        <f t="shared" si="141"/>
        <v>INDFOR</v>
      </c>
      <c r="K222" t="str">
        <f t="shared" si="141"/>
        <v>INDFOR</v>
      </c>
      <c r="AA222" s="150" t="s">
        <v>76</v>
      </c>
      <c r="AB222" s="150" t="s">
        <v>104</v>
      </c>
      <c r="AC222" s="151" t="s">
        <v>129</v>
      </c>
      <c r="AD222" s="151"/>
      <c r="AE222" s="151"/>
      <c r="AF222" s="151"/>
      <c r="AG222" s="151"/>
      <c r="AH222" s="151"/>
      <c r="AI222" s="151"/>
      <c r="AJ222" s="151"/>
      <c r="AK222" s="151"/>
    </row>
    <row r="223" ht="14.5" spans="1:37">
      <c r="A223" s="121" t="s">
        <v>76</v>
      </c>
      <c r="B223" s="121" t="s">
        <v>106</v>
      </c>
      <c r="E223" s="170">
        <f>Demands!F17/Tech_Dem_Sum!E225*2</f>
        <v>4.67532467532468</v>
      </c>
      <c r="F223" s="170">
        <f>Demands!G17/Tech_Dem_Sum!F225*2</f>
        <v>15.3246753246753</v>
      </c>
      <c r="G223" s="170">
        <f>Demands!H17/Tech_Dem_Sum!G225*2</f>
        <v>8.83116883116883</v>
      </c>
      <c r="H223" s="170">
        <f>Demands!I17/Tech_Dem_Sum!H225*2</f>
        <v>1.2987012987013</v>
      </c>
      <c r="I223" s="170">
        <f>Demands!J17/Tech_Dem_Sum!I225*2</f>
        <v>0.779220779220779</v>
      </c>
      <c r="J223" s="170">
        <f>Demands!K17/Tech_Dem_Sum!J225*2</f>
        <v>6.75324675324675</v>
      </c>
      <c r="K223" s="170">
        <f>Demands!L17/Tech_Dem_Sum!K225*2</f>
        <v>17.1428571428571</v>
      </c>
      <c r="AA223" s="150" t="s">
        <v>76</v>
      </c>
      <c r="AB223" s="150" t="s">
        <v>106</v>
      </c>
      <c r="AC223" s="151"/>
      <c r="AD223" s="151"/>
      <c r="AE223" s="151"/>
      <c r="AF223" s="151"/>
      <c r="AG223" s="151"/>
      <c r="AH223" s="151"/>
      <c r="AI223" s="151"/>
      <c r="AJ223" s="151"/>
      <c r="AK223" s="151"/>
    </row>
    <row r="224" ht="14.5" spans="1:37">
      <c r="A224" s="121" t="s">
        <v>76</v>
      </c>
      <c r="B224" s="137" t="s">
        <v>107</v>
      </c>
      <c r="C224" s="121"/>
      <c r="E224" s="30">
        <f t="shared" ref="E224:K224" si="142">0.8/1.8</f>
        <v>0.444444444444444</v>
      </c>
      <c r="F224" s="30">
        <f t="shared" si="142"/>
        <v>0.444444444444444</v>
      </c>
      <c r="G224" s="30">
        <f t="shared" si="142"/>
        <v>0.444444444444444</v>
      </c>
      <c r="H224" s="30">
        <f t="shared" si="142"/>
        <v>0.444444444444444</v>
      </c>
      <c r="I224" s="30">
        <f t="shared" si="142"/>
        <v>0.444444444444444</v>
      </c>
      <c r="J224" s="30">
        <f t="shared" si="142"/>
        <v>0.444444444444444</v>
      </c>
      <c r="K224" s="30">
        <f t="shared" si="142"/>
        <v>0.444444444444444</v>
      </c>
      <c r="AA224" s="150"/>
      <c r="AB224" s="150"/>
      <c r="AC224" s="150"/>
      <c r="AD224" s="151"/>
      <c r="AE224" s="151"/>
      <c r="AF224" s="151"/>
      <c r="AG224" s="151"/>
      <c r="AH224" s="151"/>
      <c r="AI224" s="151"/>
      <c r="AJ224" s="151"/>
      <c r="AK224" s="151"/>
    </row>
    <row r="225" ht="14.5" spans="1:37">
      <c r="A225" s="121" t="s">
        <v>76</v>
      </c>
      <c r="B225" s="137" t="s">
        <v>108</v>
      </c>
      <c r="C225" s="121"/>
      <c r="E225" s="138">
        <v>0.77</v>
      </c>
      <c r="F225" s="138">
        <f t="shared" ref="F225:K225" si="143">E225</f>
        <v>0.77</v>
      </c>
      <c r="G225" s="138">
        <f t="shared" si="143"/>
        <v>0.77</v>
      </c>
      <c r="H225" s="138">
        <f t="shared" si="143"/>
        <v>0.77</v>
      </c>
      <c r="I225" s="138">
        <f t="shared" si="143"/>
        <v>0.77</v>
      </c>
      <c r="J225" s="138">
        <f t="shared" si="143"/>
        <v>0.77</v>
      </c>
      <c r="K225" s="138">
        <f t="shared" si="143"/>
        <v>0.77</v>
      </c>
      <c r="AA225" s="150"/>
      <c r="AB225" s="150"/>
      <c r="AC225" s="150"/>
      <c r="AD225" s="151"/>
      <c r="AE225" s="151"/>
      <c r="AF225" s="151"/>
      <c r="AG225" s="151"/>
      <c r="AH225" s="151"/>
      <c r="AI225" s="151"/>
      <c r="AJ225" s="151"/>
      <c r="AK225" s="151"/>
    </row>
    <row r="226" ht="14.5" spans="1:37">
      <c r="A226" s="121" t="s">
        <v>76</v>
      </c>
      <c r="B226" s="137" t="s">
        <v>109</v>
      </c>
      <c r="C226" t="s">
        <v>13</v>
      </c>
      <c r="E226" s="8">
        <v>0</v>
      </c>
      <c r="F226" s="8">
        <v>0</v>
      </c>
      <c r="G226" s="8">
        <v>0</v>
      </c>
      <c r="H226" s="8">
        <v>0</v>
      </c>
      <c r="I226" s="8">
        <v>0</v>
      </c>
      <c r="J226" s="8">
        <v>0</v>
      </c>
      <c r="K226" s="8">
        <v>0</v>
      </c>
      <c r="AA226" s="150" t="s">
        <v>75</v>
      </c>
      <c r="AB226" s="150" t="s">
        <v>100</v>
      </c>
      <c r="AC226" s="151" t="s">
        <v>13</v>
      </c>
      <c r="AD226" s="151"/>
      <c r="AE226" s="151">
        <f>attached_others!W57</f>
        <v>0</v>
      </c>
      <c r="AF226" s="151">
        <f>attached_others!AU57</f>
        <v>0</v>
      </c>
      <c r="AG226" s="151">
        <f>attached_others!BS57</f>
        <v>0</v>
      </c>
      <c r="AH226" s="151">
        <f>attached_others!CQ57</f>
        <v>0</v>
      </c>
      <c r="AI226" s="151">
        <f>attached_others!DO57</f>
        <v>0</v>
      </c>
      <c r="AJ226" s="151">
        <f>attached_others!EM57</f>
        <v>0</v>
      </c>
      <c r="AK226" s="151">
        <f>attached_others!FK57</f>
        <v>0</v>
      </c>
    </row>
    <row r="227" ht="14.5" spans="1:37">
      <c r="A227" s="121" t="s">
        <v>76</v>
      </c>
      <c r="B227" s="137" t="s">
        <v>109</v>
      </c>
      <c r="C227" t="s">
        <v>16</v>
      </c>
      <c r="E227" s="8">
        <f t="shared" ref="E227:K227" si="144">AE212/SUM(AE211:AE220)</f>
        <v>0</v>
      </c>
      <c r="F227" s="8">
        <f t="shared" si="144"/>
        <v>0</v>
      </c>
      <c r="G227" s="8">
        <f t="shared" si="144"/>
        <v>0</v>
      </c>
      <c r="H227" s="8">
        <f t="shared" si="144"/>
        <v>0</v>
      </c>
      <c r="I227" s="8">
        <f t="shared" si="144"/>
        <v>0</v>
      </c>
      <c r="J227" s="8">
        <f t="shared" si="144"/>
        <v>0</v>
      </c>
      <c r="K227" s="8">
        <f t="shared" si="144"/>
        <v>0</v>
      </c>
      <c r="AA227" s="150" t="s">
        <v>75</v>
      </c>
      <c r="AB227" s="150" t="s">
        <v>100</v>
      </c>
      <c r="AC227" s="151" t="s">
        <v>16</v>
      </c>
      <c r="AD227" s="151"/>
      <c r="AE227" s="151">
        <f>attached_others!W58</f>
        <v>0</v>
      </c>
      <c r="AF227" s="151">
        <f>attached_others!AU58</f>
        <v>0</v>
      </c>
      <c r="AG227" s="151">
        <f>attached_others!BS58</f>
        <v>0</v>
      </c>
      <c r="AH227" s="151">
        <f>attached_others!CQ58</f>
        <v>0</v>
      </c>
      <c r="AI227" s="151">
        <f>attached_others!DO58</f>
        <v>0</v>
      </c>
      <c r="AJ227" s="151">
        <f>attached_others!EM58</f>
        <v>0</v>
      </c>
      <c r="AK227" s="151">
        <f>attached_others!FK58</f>
        <v>0</v>
      </c>
    </row>
    <row r="228" ht="14.5" spans="1:37">
      <c r="A228" s="121" t="s">
        <v>76</v>
      </c>
      <c r="B228" s="137" t="s">
        <v>109</v>
      </c>
      <c r="C228" t="s">
        <v>18</v>
      </c>
      <c r="E228" s="172">
        <f t="shared" ref="E228:K228" si="145">AE213/SUM(AE211:AE220)</f>
        <v>1</v>
      </c>
      <c r="F228" s="172">
        <f t="shared" si="145"/>
        <v>1</v>
      </c>
      <c r="G228" s="172">
        <f t="shared" si="145"/>
        <v>1</v>
      </c>
      <c r="H228" s="172">
        <f t="shared" si="145"/>
        <v>1</v>
      </c>
      <c r="I228" s="172">
        <f t="shared" si="145"/>
        <v>1</v>
      </c>
      <c r="J228" s="172">
        <f t="shared" si="145"/>
        <v>1</v>
      </c>
      <c r="K228" s="172">
        <f t="shared" si="145"/>
        <v>1</v>
      </c>
      <c r="AA228" s="150" t="s">
        <v>75</v>
      </c>
      <c r="AB228" s="150" t="s">
        <v>100</v>
      </c>
      <c r="AC228" s="151" t="s">
        <v>18</v>
      </c>
      <c r="AD228" s="151"/>
      <c r="AE228" s="151">
        <f>attached_others!W59</f>
        <v>0</v>
      </c>
      <c r="AF228" s="151">
        <f>attached_others!AU59</f>
        <v>0</v>
      </c>
      <c r="AG228" s="151">
        <f>attached_others!BS59</f>
        <v>0</v>
      </c>
      <c r="AH228" s="151">
        <f>attached_others!CQ59</f>
        <v>0</v>
      </c>
      <c r="AI228" s="151">
        <f>attached_others!DO59</f>
        <v>0</v>
      </c>
      <c r="AJ228" s="151">
        <f>attached_others!EM59</f>
        <v>0</v>
      </c>
      <c r="AK228" s="151">
        <f>attached_others!FK59</f>
        <v>0</v>
      </c>
    </row>
    <row r="229" ht="14.5" spans="1:37">
      <c r="A229" s="121" t="s">
        <v>76</v>
      </c>
      <c r="B229" s="137" t="s">
        <v>109</v>
      </c>
      <c r="C229" t="s">
        <v>19</v>
      </c>
      <c r="E229" s="8">
        <f t="shared" ref="E229:K229" si="146">AE214/SUM(AE211:AE220)</f>
        <v>0</v>
      </c>
      <c r="F229" s="8">
        <f t="shared" si="146"/>
        <v>0</v>
      </c>
      <c r="G229" s="8">
        <f t="shared" si="146"/>
        <v>0</v>
      </c>
      <c r="H229" s="8">
        <f t="shared" si="146"/>
        <v>0</v>
      </c>
      <c r="I229" s="8">
        <f t="shared" si="146"/>
        <v>0</v>
      </c>
      <c r="J229" s="8">
        <f t="shared" si="146"/>
        <v>0</v>
      </c>
      <c r="K229" s="8">
        <f t="shared" si="146"/>
        <v>0</v>
      </c>
      <c r="AA229" s="150" t="s">
        <v>75</v>
      </c>
      <c r="AB229" s="150" t="s">
        <v>100</v>
      </c>
      <c r="AC229" s="151" t="s">
        <v>19</v>
      </c>
      <c r="AD229" s="151"/>
      <c r="AE229" s="151">
        <f>attached_others!W60</f>
        <v>0</v>
      </c>
      <c r="AF229" s="151">
        <f>attached_others!AU60</f>
        <v>0</v>
      </c>
      <c r="AG229" s="151">
        <f>attached_others!BS60</f>
        <v>0</v>
      </c>
      <c r="AH229" s="151">
        <f>attached_others!CQ60</f>
        <v>0</v>
      </c>
      <c r="AI229" s="151">
        <f>attached_others!DO60</f>
        <v>0</v>
      </c>
      <c r="AJ229" s="151">
        <f>attached_others!EM60</f>
        <v>0</v>
      </c>
      <c r="AK229" s="151">
        <f>attached_others!FK60</f>
        <v>0</v>
      </c>
    </row>
    <row r="230" ht="14.5" spans="1:37">
      <c r="A230" s="121" t="s">
        <v>76</v>
      </c>
      <c r="B230" s="137" t="s">
        <v>109</v>
      </c>
      <c r="C230" t="s">
        <v>20</v>
      </c>
      <c r="E230" s="8">
        <f t="shared" ref="E230:K230" si="147">AE215/SUM(AE211:AE220)</f>
        <v>0</v>
      </c>
      <c r="F230" s="8">
        <f t="shared" si="147"/>
        <v>0</v>
      </c>
      <c r="G230" s="8">
        <f t="shared" si="147"/>
        <v>0</v>
      </c>
      <c r="H230" s="8">
        <f t="shared" si="147"/>
        <v>0</v>
      </c>
      <c r="I230" s="8">
        <f t="shared" si="147"/>
        <v>0</v>
      </c>
      <c r="J230" s="8">
        <f t="shared" si="147"/>
        <v>0</v>
      </c>
      <c r="K230" s="8">
        <f t="shared" si="147"/>
        <v>0</v>
      </c>
      <c r="AA230" s="150" t="s">
        <v>75</v>
      </c>
      <c r="AB230" s="150" t="s">
        <v>100</v>
      </c>
      <c r="AC230" s="151" t="s">
        <v>20</v>
      </c>
      <c r="AD230" s="151"/>
      <c r="AE230" s="151">
        <f>attached_others!W61</f>
        <v>0</v>
      </c>
      <c r="AF230" s="151">
        <f>attached_others!AU61</f>
        <v>0</v>
      </c>
      <c r="AG230" s="151">
        <f>attached_others!BS61</f>
        <v>0</v>
      </c>
      <c r="AH230" s="151">
        <f>attached_others!CQ61</f>
        <v>0</v>
      </c>
      <c r="AI230" s="151">
        <f>attached_others!DO61</f>
        <v>0</v>
      </c>
      <c r="AJ230" s="151">
        <f>attached_others!EM61</f>
        <v>0</v>
      </c>
      <c r="AK230" s="151">
        <f>attached_others!FK61</f>
        <v>0</v>
      </c>
    </row>
    <row r="231" ht="14.5" spans="1:37">
      <c r="A231" s="121" t="s">
        <v>76</v>
      </c>
      <c r="B231" s="137" t="s">
        <v>109</v>
      </c>
      <c r="C231" t="s">
        <v>11</v>
      </c>
      <c r="E231" s="8">
        <f t="shared" ref="E231:K231" si="148">AE216/SUM(AE211:AE220)</f>
        <v>0</v>
      </c>
      <c r="F231" s="8">
        <f t="shared" si="148"/>
        <v>0</v>
      </c>
      <c r="G231" s="8">
        <f t="shared" si="148"/>
        <v>0</v>
      </c>
      <c r="H231" s="8">
        <f t="shared" si="148"/>
        <v>0</v>
      </c>
      <c r="I231" s="8">
        <f t="shared" si="148"/>
        <v>0</v>
      </c>
      <c r="J231" s="8">
        <f t="shared" si="148"/>
        <v>0</v>
      </c>
      <c r="K231" s="8">
        <f t="shared" si="148"/>
        <v>0</v>
      </c>
      <c r="AA231" s="150" t="s">
        <v>75</v>
      </c>
      <c r="AB231" s="150" t="s">
        <v>100</v>
      </c>
      <c r="AC231" s="151" t="s">
        <v>11</v>
      </c>
      <c r="AD231" s="151"/>
      <c r="AE231" s="151">
        <f>attached_others!W62</f>
        <v>0</v>
      </c>
      <c r="AF231" s="151">
        <f>attached_others!AU62</f>
        <v>0</v>
      </c>
      <c r="AG231" s="151">
        <f>attached_others!BS62</f>
        <v>0</v>
      </c>
      <c r="AH231" s="151">
        <f>attached_others!CQ62</f>
        <v>0</v>
      </c>
      <c r="AI231" s="151">
        <f>attached_others!DO62</f>
        <v>0</v>
      </c>
      <c r="AJ231" s="151">
        <f>attached_others!EM62</f>
        <v>0</v>
      </c>
      <c r="AK231" s="151">
        <f>attached_others!FK62</f>
        <v>0</v>
      </c>
    </row>
    <row r="232" ht="14.5" spans="1:37">
      <c r="A232" s="121" t="s">
        <v>76</v>
      </c>
      <c r="B232" s="137" t="s">
        <v>109</v>
      </c>
      <c r="C232" t="s">
        <v>21</v>
      </c>
      <c r="E232" s="8">
        <f t="shared" ref="E232:K232" si="149">AE217/SUM(AE211:AE220)</f>
        <v>0</v>
      </c>
      <c r="F232" s="8">
        <f t="shared" si="149"/>
        <v>0</v>
      </c>
      <c r="G232" s="8">
        <f t="shared" si="149"/>
        <v>0</v>
      </c>
      <c r="H232" s="8">
        <f t="shared" si="149"/>
        <v>0</v>
      </c>
      <c r="I232" s="8">
        <f t="shared" si="149"/>
        <v>0</v>
      </c>
      <c r="J232" s="8">
        <f t="shared" si="149"/>
        <v>0</v>
      </c>
      <c r="K232" s="8">
        <f t="shared" si="149"/>
        <v>0</v>
      </c>
      <c r="AA232" s="150" t="s">
        <v>75</v>
      </c>
      <c r="AB232" s="150" t="s">
        <v>100</v>
      </c>
      <c r="AC232" s="151" t="s">
        <v>21</v>
      </c>
      <c r="AD232" s="151"/>
      <c r="AE232" s="151">
        <f>attached_others!W63</f>
        <v>0</v>
      </c>
      <c r="AF232" s="151">
        <f>attached_others!AU63</f>
        <v>0</v>
      </c>
      <c r="AG232" s="151">
        <f>attached_others!BS63</f>
        <v>0</v>
      </c>
      <c r="AH232" s="151">
        <f>attached_others!CQ63</f>
        <v>0</v>
      </c>
      <c r="AI232" s="151">
        <f>attached_others!DO63</f>
        <v>0</v>
      </c>
      <c r="AJ232" s="151">
        <f>attached_others!EM63</f>
        <v>0</v>
      </c>
      <c r="AK232" s="151">
        <f>attached_others!FK63</f>
        <v>0</v>
      </c>
    </row>
    <row r="233" ht="14.5" spans="1:37">
      <c r="A233" s="121" t="s">
        <v>76</v>
      </c>
      <c r="B233" s="137" t="s">
        <v>109</v>
      </c>
      <c r="C233" t="s">
        <v>23</v>
      </c>
      <c r="E233" s="8">
        <f t="shared" ref="E233:K233" si="150">AE218/SUM(AE211:AE220)</f>
        <v>0</v>
      </c>
      <c r="F233" s="8">
        <f t="shared" si="150"/>
        <v>0</v>
      </c>
      <c r="G233" s="8">
        <f t="shared" si="150"/>
        <v>0</v>
      </c>
      <c r="H233" s="8">
        <f t="shared" si="150"/>
        <v>0</v>
      </c>
      <c r="I233" s="8">
        <f t="shared" si="150"/>
        <v>0</v>
      </c>
      <c r="J233" s="8">
        <f t="shared" si="150"/>
        <v>0</v>
      </c>
      <c r="K233" s="8">
        <f t="shared" si="150"/>
        <v>0</v>
      </c>
      <c r="AA233" s="150" t="s">
        <v>75</v>
      </c>
      <c r="AB233" s="150" t="s">
        <v>100</v>
      </c>
      <c r="AC233" s="151" t="s">
        <v>23</v>
      </c>
      <c r="AD233" s="151"/>
      <c r="AE233" s="151">
        <f>attached_others!W64</f>
        <v>0</v>
      </c>
      <c r="AF233" s="151">
        <f>attached_others!AU64</f>
        <v>0</v>
      </c>
      <c r="AG233" s="151">
        <f>attached_others!BS64</f>
        <v>0</v>
      </c>
      <c r="AH233" s="151">
        <f>attached_others!CQ64</f>
        <v>0</v>
      </c>
      <c r="AI233" s="151">
        <f>attached_others!DO64</f>
        <v>0</v>
      </c>
      <c r="AJ233" s="151">
        <f>attached_others!EM64</f>
        <v>0</v>
      </c>
      <c r="AK233" s="151">
        <f>attached_others!FK64</f>
        <v>0</v>
      </c>
    </row>
    <row r="234" ht="14.5" spans="1:37">
      <c r="A234" s="121" t="s">
        <v>76</v>
      </c>
      <c r="B234" s="137" t="s">
        <v>109</v>
      </c>
      <c r="C234" t="s">
        <v>25</v>
      </c>
      <c r="E234" s="8">
        <f t="shared" ref="E234:K234" si="151">AE219/SUM(AE211:AE220)</f>
        <v>0</v>
      </c>
      <c r="F234" s="8">
        <f t="shared" si="151"/>
        <v>0</v>
      </c>
      <c r="G234" s="8">
        <f t="shared" si="151"/>
        <v>0</v>
      </c>
      <c r="H234" s="8">
        <f t="shared" si="151"/>
        <v>0</v>
      </c>
      <c r="I234" s="8">
        <f t="shared" si="151"/>
        <v>0</v>
      </c>
      <c r="J234" s="8">
        <f t="shared" si="151"/>
        <v>0</v>
      </c>
      <c r="K234" s="8">
        <f t="shared" si="151"/>
        <v>0</v>
      </c>
      <c r="AA234" s="150" t="s">
        <v>75</v>
      </c>
      <c r="AB234" s="150" t="s">
        <v>100</v>
      </c>
      <c r="AC234" s="151" t="s">
        <v>25</v>
      </c>
      <c r="AD234" s="151"/>
      <c r="AE234" s="151">
        <f>attached_others!W65</f>
        <v>0</v>
      </c>
      <c r="AF234" s="151">
        <f>attached_others!AU65</f>
        <v>0</v>
      </c>
      <c r="AG234" s="151">
        <f>attached_others!BS65</f>
        <v>0</v>
      </c>
      <c r="AH234" s="151">
        <f>attached_others!CQ65</f>
        <v>0</v>
      </c>
      <c r="AI234" s="151">
        <f>attached_others!DO65</f>
        <v>0</v>
      </c>
      <c r="AJ234" s="151">
        <f>attached_others!EM65</f>
        <v>0</v>
      </c>
      <c r="AK234" s="151">
        <f>attached_others!FK65</f>
        <v>0</v>
      </c>
    </row>
    <row r="235" ht="14.5" spans="1:37">
      <c r="A235" s="121" t="s">
        <v>76</v>
      </c>
      <c r="B235" s="137" t="s">
        <v>109</v>
      </c>
      <c r="C235" t="s">
        <v>26</v>
      </c>
      <c r="E235" s="8">
        <f t="shared" ref="E235:K235" si="152">AE220/SUM(AE211:AE220)</f>
        <v>0</v>
      </c>
      <c r="F235" s="8">
        <f t="shared" si="152"/>
        <v>0</v>
      </c>
      <c r="G235" s="8">
        <f t="shared" si="152"/>
        <v>0</v>
      </c>
      <c r="H235" s="8">
        <f t="shared" si="152"/>
        <v>0</v>
      </c>
      <c r="I235" s="8">
        <f t="shared" si="152"/>
        <v>0</v>
      </c>
      <c r="J235" s="8">
        <f t="shared" si="152"/>
        <v>0</v>
      </c>
      <c r="K235" s="8">
        <f t="shared" si="152"/>
        <v>0</v>
      </c>
      <c r="AA235" s="150" t="s">
        <v>75</v>
      </c>
      <c r="AB235" s="150" t="s">
        <v>100</v>
      </c>
      <c r="AC235" s="151" t="s">
        <v>26</v>
      </c>
      <c r="AD235" s="151"/>
      <c r="AE235" s="151">
        <f>attached_others!W66</f>
        <v>0</v>
      </c>
      <c r="AF235" s="151">
        <f>attached_others!AU66</f>
        <v>0</v>
      </c>
      <c r="AG235" s="151">
        <f>attached_others!BS66</f>
        <v>0</v>
      </c>
      <c r="AH235" s="151">
        <f>attached_others!CQ66</f>
        <v>0</v>
      </c>
      <c r="AI235" s="151">
        <f>attached_others!DO66</f>
        <v>0</v>
      </c>
      <c r="AJ235" s="151">
        <f>attached_others!EM66</f>
        <v>0</v>
      </c>
      <c r="AK235" s="151">
        <f>attached_others!FK66</f>
        <v>0</v>
      </c>
    </row>
    <row r="236" ht="14.5" spans="1:27">
      <c r="A236" s="173" t="s">
        <v>130</v>
      </c>
      <c r="B236" s="173"/>
      <c r="C236" s="173"/>
      <c r="D236" s="173"/>
      <c r="E236" s="173"/>
      <c r="F236" s="173"/>
      <c r="G236" s="173"/>
      <c r="H236" s="173"/>
      <c r="I236" s="173"/>
      <c r="J236" s="173"/>
      <c r="K236" s="173"/>
      <c r="AA236" s="147" t="s">
        <v>36</v>
      </c>
    </row>
    <row r="237" ht="14.5" spans="1:22">
      <c r="A237" s="157" t="s">
        <v>36</v>
      </c>
      <c r="B237" s="158" t="s">
        <v>99</v>
      </c>
      <c r="C237" s="157" t="s">
        <v>13</v>
      </c>
      <c r="D237" s="157"/>
      <c r="E237" s="157"/>
      <c r="F237" s="157"/>
      <c r="G237" s="157"/>
      <c r="H237" s="157"/>
      <c r="I237" s="157"/>
      <c r="J237" s="157"/>
      <c r="K237" s="157"/>
      <c r="V237" s="174" t="s">
        <v>72</v>
      </c>
    </row>
    <row r="238" ht="14.5" spans="1:22">
      <c r="A238" s="157" t="s">
        <v>36</v>
      </c>
      <c r="B238" s="158" t="s">
        <v>99</v>
      </c>
      <c r="C238" s="157" t="s">
        <v>16</v>
      </c>
      <c r="D238" s="157"/>
      <c r="E238" s="157"/>
      <c r="F238" s="157"/>
      <c r="G238" s="157"/>
      <c r="H238" s="157"/>
      <c r="I238" s="157"/>
      <c r="J238" s="157"/>
      <c r="K238" s="157"/>
      <c r="V238" s="174" t="s">
        <v>72</v>
      </c>
    </row>
    <row r="239" ht="14.5" spans="1:22">
      <c r="A239" s="157" t="s">
        <v>36</v>
      </c>
      <c r="B239" s="158" t="s">
        <v>99</v>
      </c>
      <c r="C239" s="157" t="s">
        <v>18</v>
      </c>
      <c r="D239" s="157"/>
      <c r="E239" s="157"/>
      <c r="F239" s="157"/>
      <c r="G239" s="157"/>
      <c r="H239" s="157"/>
      <c r="I239" s="157"/>
      <c r="J239" s="157"/>
      <c r="K239" s="157"/>
      <c r="V239" s="174" t="s">
        <v>72</v>
      </c>
    </row>
    <row r="240" ht="14.5" spans="1:22">
      <c r="A240" s="157" t="s">
        <v>36</v>
      </c>
      <c r="B240" s="158" t="s">
        <v>99</v>
      </c>
      <c r="C240" s="157" t="s">
        <v>19</v>
      </c>
      <c r="D240" s="157"/>
      <c r="E240" s="157"/>
      <c r="F240" s="157"/>
      <c r="G240" s="157"/>
      <c r="H240" s="157"/>
      <c r="I240" s="157"/>
      <c r="J240" s="157"/>
      <c r="K240" s="157"/>
      <c r="V240" s="174" t="s">
        <v>72</v>
      </c>
    </row>
    <row r="241" ht="14.5" spans="1:37">
      <c r="A241" s="157" t="s">
        <v>36</v>
      </c>
      <c r="B241" s="158" t="s">
        <v>99</v>
      </c>
      <c r="C241" s="157" t="s">
        <v>20</v>
      </c>
      <c r="D241" s="157"/>
      <c r="E241" s="157"/>
      <c r="F241" s="157"/>
      <c r="G241" s="157"/>
      <c r="H241" s="157"/>
      <c r="I241" s="157"/>
      <c r="J241" s="157"/>
      <c r="K241" s="157"/>
      <c r="V241" s="174" t="s">
        <v>72</v>
      </c>
      <c r="AA241" s="149" t="s">
        <v>130</v>
      </c>
      <c r="AB241" s="149"/>
      <c r="AC241" s="149"/>
      <c r="AD241" s="149"/>
      <c r="AE241" s="149"/>
      <c r="AF241" s="149"/>
      <c r="AG241" s="149"/>
      <c r="AH241" s="149"/>
      <c r="AI241" s="149"/>
      <c r="AJ241" s="149"/>
      <c r="AK241" s="149"/>
    </row>
    <row r="242" ht="14.5" spans="1:37">
      <c r="A242" s="157" t="s">
        <v>36</v>
      </c>
      <c r="B242" s="158" t="s">
        <v>99</v>
      </c>
      <c r="C242" s="157" t="s">
        <v>11</v>
      </c>
      <c r="D242" s="157"/>
      <c r="E242" s="157"/>
      <c r="F242" s="157"/>
      <c r="G242" s="157"/>
      <c r="H242" s="157"/>
      <c r="I242" s="157"/>
      <c r="J242" s="157"/>
      <c r="K242" s="157"/>
      <c r="V242" s="174" t="s">
        <v>72</v>
      </c>
      <c r="AA242" s="147" t="s">
        <v>72</v>
      </c>
      <c r="AB242" s="147" t="s">
        <v>100</v>
      </c>
      <c r="AC242" s="118" t="s">
        <v>13</v>
      </c>
      <c r="AE242" s="118">
        <f>attached_mining!W15</f>
        <v>7.6</v>
      </c>
      <c r="AF242" s="118">
        <f>attached_mining!AU15</f>
        <v>14</v>
      </c>
      <c r="AG242" s="118">
        <f>attached_mining!BS15</f>
        <v>18.6</v>
      </c>
      <c r="AH242" s="118">
        <f>attached_mining!CQ15</f>
        <v>1.9</v>
      </c>
      <c r="AI242" s="118">
        <f>attached_mining!DO15</f>
        <v>25</v>
      </c>
      <c r="AJ242" s="118">
        <f>attached_mining!EM15</f>
        <v>41.6</v>
      </c>
      <c r="AK242" s="118">
        <f>attached_mining!FK15</f>
        <v>6.2</v>
      </c>
    </row>
    <row r="243" ht="14.5" spans="1:37">
      <c r="A243" s="157" t="s">
        <v>36</v>
      </c>
      <c r="B243" s="158" t="s">
        <v>99</v>
      </c>
      <c r="C243" s="157" t="s">
        <v>21</v>
      </c>
      <c r="D243" s="157"/>
      <c r="E243" s="157"/>
      <c r="F243" s="157"/>
      <c r="G243" s="157"/>
      <c r="H243" s="157"/>
      <c r="I243" s="157"/>
      <c r="J243" s="157"/>
      <c r="K243" s="157"/>
      <c r="V243" s="174" t="s">
        <v>72</v>
      </c>
      <c r="AA243" s="147" t="s">
        <v>72</v>
      </c>
      <c r="AB243" s="147" t="s">
        <v>100</v>
      </c>
      <c r="AC243" s="118" t="s">
        <v>16</v>
      </c>
      <c r="AE243" s="118">
        <f>attached_mining!W16</f>
        <v>0</v>
      </c>
      <c r="AF243" s="118">
        <f>attached_mining!AU16</f>
        <v>0.4</v>
      </c>
      <c r="AG243" s="118">
        <f>attached_mining!BS16</f>
        <v>4.9</v>
      </c>
      <c r="AH243" s="118">
        <f>attached_mining!CQ16</f>
        <v>0</v>
      </c>
      <c r="AI243" s="118">
        <f>attached_mining!DO16</f>
        <v>41.7</v>
      </c>
      <c r="AJ243" s="118">
        <f>attached_mining!EM16</f>
        <v>772.9</v>
      </c>
      <c r="AK243" s="118">
        <f>attached_mining!FK16</f>
        <v>43.1</v>
      </c>
    </row>
    <row r="244" ht="14.5" spans="1:37">
      <c r="A244" s="157" t="s">
        <v>36</v>
      </c>
      <c r="B244" s="158" t="s">
        <v>99</v>
      </c>
      <c r="C244" s="157" t="s">
        <v>23</v>
      </c>
      <c r="D244" s="157"/>
      <c r="E244" s="157"/>
      <c r="F244" s="157"/>
      <c r="G244" s="157"/>
      <c r="H244" s="157"/>
      <c r="I244" s="157"/>
      <c r="J244" s="157"/>
      <c r="K244" s="157"/>
      <c r="V244" s="174" t="s">
        <v>72</v>
      </c>
      <c r="AA244" s="147" t="s">
        <v>72</v>
      </c>
      <c r="AB244" s="147" t="s">
        <v>100</v>
      </c>
      <c r="AC244" s="118" t="s">
        <v>18</v>
      </c>
      <c r="AE244" s="118">
        <f>attached_mining!W17</f>
        <v>4.3</v>
      </c>
      <c r="AF244" s="118">
        <f>attached_mining!AU17</f>
        <v>13.5</v>
      </c>
      <c r="AG244" s="118">
        <f>attached_mining!BS17</f>
        <v>10.2</v>
      </c>
      <c r="AH244" s="118">
        <f>attached_mining!CQ17</f>
        <v>2</v>
      </c>
      <c r="AI244" s="118">
        <f>attached_mining!DO17</f>
        <v>14.5</v>
      </c>
      <c r="AJ244" s="118">
        <f>attached_mining!EM17</f>
        <v>75.2</v>
      </c>
      <c r="AK244" s="118">
        <f>attached_mining!FK17</f>
        <v>30.1</v>
      </c>
    </row>
    <row r="245" ht="14.5" spans="1:37">
      <c r="A245" s="157" t="s">
        <v>36</v>
      </c>
      <c r="B245" s="158" t="s">
        <v>99</v>
      </c>
      <c r="C245" s="157" t="s">
        <v>25</v>
      </c>
      <c r="D245" s="157"/>
      <c r="E245" s="157"/>
      <c r="F245" s="157"/>
      <c r="G245" s="157"/>
      <c r="H245" s="157"/>
      <c r="I245" s="157"/>
      <c r="J245" s="157"/>
      <c r="K245" s="157"/>
      <c r="V245" s="174" t="s">
        <v>72</v>
      </c>
      <c r="AA245" s="147" t="s">
        <v>72</v>
      </c>
      <c r="AB245" s="147" t="s">
        <v>100</v>
      </c>
      <c r="AC245" s="118" t="s">
        <v>19</v>
      </c>
      <c r="AE245" s="118">
        <f>attached_mining!W18</f>
        <v>4</v>
      </c>
      <c r="AF245" s="118">
        <f>attached_mining!AU18</f>
        <v>9.4</v>
      </c>
      <c r="AG245" s="118">
        <f>attached_mining!BS18</f>
        <v>0</v>
      </c>
      <c r="AH245" s="118">
        <f>attached_mining!CQ18</f>
        <v>0</v>
      </c>
      <c r="AI245" s="118">
        <f>attached_mining!DO18</f>
        <v>0</v>
      </c>
      <c r="AJ245" s="118">
        <f>attached_mining!EM18</f>
        <v>0</v>
      </c>
      <c r="AK245" s="118">
        <f>attached_mining!FK18</f>
        <v>0</v>
      </c>
    </row>
    <row r="246" ht="14.5" spans="1:37">
      <c r="A246" s="157" t="s">
        <v>36</v>
      </c>
      <c r="B246" s="158" t="s">
        <v>99</v>
      </c>
      <c r="C246" s="157" t="s">
        <v>26</v>
      </c>
      <c r="D246" s="157"/>
      <c r="E246" s="157"/>
      <c r="F246" s="157"/>
      <c r="G246" s="157"/>
      <c r="H246" s="157"/>
      <c r="I246" s="157"/>
      <c r="J246" s="157"/>
      <c r="K246" s="157"/>
      <c r="V246" s="174" t="s">
        <v>72</v>
      </c>
      <c r="AA246" s="147" t="s">
        <v>72</v>
      </c>
      <c r="AB246" s="147" t="s">
        <v>100</v>
      </c>
      <c r="AC246" s="118" t="s">
        <v>20</v>
      </c>
      <c r="AE246" s="118">
        <f>attached_mining!W19</f>
        <v>0</v>
      </c>
      <c r="AF246" s="118">
        <f>attached_mining!AU19</f>
        <v>0</v>
      </c>
      <c r="AG246" s="118">
        <f>attached_mining!BS19</f>
        <v>0</v>
      </c>
      <c r="AH246" s="118">
        <f>attached_mining!CQ19</f>
        <v>0</v>
      </c>
      <c r="AI246" s="118">
        <f>attached_mining!DO19</f>
        <v>5.3</v>
      </c>
      <c r="AJ246" s="118">
        <f>attached_mining!EM19</f>
        <v>230.6</v>
      </c>
      <c r="AK246" s="118">
        <f>attached_mining!FK19</f>
        <v>0</v>
      </c>
    </row>
    <row r="247" ht="14.5" spans="1:37">
      <c r="A247" s="157" t="s">
        <v>36</v>
      </c>
      <c r="B247" s="158" t="s">
        <v>101</v>
      </c>
      <c r="C247" s="157"/>
      <c r="D247" s="157"/>
      <c r="E247" s="159">
        <v>100</v>
      </c>
      <c r="F247" s="159">
        <v>100</v>
      </c>
      <c r="G247" s="159">
        <v>100</v>
      </c>
      <c r="H247" s="159">
        <v>100</v>
      </c>
      <c r="I247" s="159">
        <v>100</v>
      </c>
      <c r="J247" s="159">
        <v>100</v>
      </c>
      <c r="K247" s="159">
        <v>100</v>
      </c>
      <c r="V247" s="174" t="s">
        <v>72</v>
      </c>
      <c r="AA247" s="147" t="s">
        <v>72</v>
      </c>
      <c r="AB247" s="147" t="s">
        <v>100</v>
      </c>
      <c r="AC247" s="118" t="s">
        <v>11</v>
      </c>
      <c r="AE247" s="118">
        <f>attached_mining!W20</f>
        <v>0.2</v>
      </c>
      <c r="AF247" s="118">
        <f>attached_mining!AU20</f>
        <v>0</v>
      </c>
      <c r="AG247" s="118">
        <f>attached_mining!BS20</f>
        <v>4.7</v>
      </c>
      <c r="AH247" s="118">
        <f>attached_mining!CQ20</f>
        <v>2.1</v>
      </c>
      <c r="AI247" s="118">
        <f>attached_mining!DO20</f>
        <v>3.5</v>
      </c>
      <c r="AJ247" s="118">
        <f>attached_mining!EM20</f>
        <v>42.4</v>
      </c>
      <c r="AK247" s="118">
        <f>attached_mining!FK20</f>
        <v>1.6</v>
      </c>
    </row>
    <row r="248" ht="14.5" spans="1:37">
      <c r="A248" s="157" t="s">
        <v>36</v>
      </c>
      <c r="B248" s="158" t="s">
        <v>103</v>
      </c>
      <c r="C248" s="157" t="s">
        <v>131</v>
      </c>
      <c r="D248" s="157"/>
      <c r="E248" s="157"/>
      <c r="F248" s="157"/>
      <c r="G248" s="157"/>
      <c r="H248" s="157"/>
      <c r="I248" s="157"/>
      <c r="J248" s="157"/>
      <c r="K248" s="157"/>
      <c r="V248" s="174" t="s">
        <v>72</v>
      </c>
      <c r="AA248" s="147" t="s">
        <v>72</v>
      </c>
      <c r="AB248" s="147" t="s">
        <v>100</v>
      </c>
      <c r="AC248" s="118" t="s">
        <v>21</v>
      </c>
      <c r="AE248" s="118">
        <f>attached_mining!W21</f>
        <v>3.1</v>
      </c>
      <c r="AF248" s="118">
        <f>attached_mining!AU21</f>
        <v>1.2</v>
      </c>
      <c r="AG248" s="118">
        <f>attached_mining!BS21</f>
        <v>0</v>
      </c>
      <c r="AH248" s="118">
        <f>attached_mining!CQ21</f>
        <v>0</v>
      </c>
      <c r="AI248" s="118">
        <f>attached_mining!DO21</f>
        <v>0</v>
      </c>
      <c r="AJ248" s="118">
        <f>attached_mining!EM21</f>
        <v>0</v>
      </c>
      <c r="AK248" s="118">
        <f>attached_mining!FK21</f>
        <v>0</v>
      </c>
    </row>
    <row r="249" ht="14.5" spans="1:37">
      <c r="A249" s="157" t="s">
        <v>36</v>
      </c>
      <c r="B249" s="158" t="s">
        <v>106</v>
      </c>
      <c r="C249" s="157"/>
      <c r="D249" s="157"/>
      <c r="E249" s="157">
        <f>Demands!F18/Tech_Dem_Sum!E251</f>
        <v>26.3013698630137</v>
      </c>
      <c r="F249" s="157">
        <f>Demands!G18/Tech_Dem_Sum!F251</f>
        <v>57.6712328767123</v>
      </c>
      <c r="G249" s="157">
        <f>Demands!H18/Tech_Dem_Sum!G251</f>
        <v>52.4657534246575</v>
      </c>
      <c r="H249" s="157">
        <f>Demands!I18/Tech_Dem_Sum!H251</f>
        <v>8.08219178082192</v>
      </c>
      <c r="I249" s="157">
        <f>Demands!J18/Tech_Dem_Sum!I251</f>
        <v>123.287671232877</v>
      </c>
      <c r="J249" s="157">
        <f>Demands!K18/Tech_Dem_Sum!J251</f>
        <v>1592.60273972603</v>
      </c>
      <c r="K249" s="157">
        <f>Demands!L18/Tech_Dem_Sum!K251</f>
        <v>110.958904109589</v>
      </c>
      <c r="V249" s="174" t="s">
        <v>72</v>
      </c>
      <c r="AA249" s="147" t="s">
        <v>72</v>
      </c>
      <c r="AB249" s="147" t="s">
        <v>100</v>
      </c>
      <c r="AC249" s="118" t="s">
        <v>23</v>
      </c>
      <c r="AE249" s="118">
        <f>attached_mining!W22</f>
        <v>0</v>
      </c>
      <c r="AF249" s="118">
        <f>attached_mining!AU22</f>
        <v>3.6</v>
      </c>
      <c r="AG249" s="118">
        <f>attached_mining!BS22</f>
        <v>0</v>
      </c>
      <c r="AH249" s="118">
        <f>attached_mining!CQ22</f>
        <v>0</v>
      </c>
      <c r="AI249" s="118">
        <f>attached_mining!DO22</f>
        <v>0</v>
      </c>
      <c r="AJ249" s="118">
        <f>attached_mining!EM22</f>
        <v>0</v>
      </c>
      <c r="AK249" s="118">
        <f>attached_mining!FK22</f>
        <v>0</v>
      </c>
    </row>
    <row r="250" ht="14.5" spans="1:37">
      <c r="A250" s="157" t="s">
        <v>36</v>
      </c>
      <c r="B250" s="160" t="s">
        <v>107</v>
      </c>
      <c r="C250" s="157"/>
      <c r="D250" s="157"/>
      <c r="E250" s="161">
        <f t="shared" ref="E250:K250" si="153">0.8/1.8</f>
        <v>0.444444444444444</v>
      </c>
      <c r="F250" s="161">
        <f t="shared" si="153"/>
        <v>0.444444444444444</v>
      </c>
      <c r="G250" s="161">
        <f t="shared" si="153"/>
        <v>0.444444444444444</v>
      </c>
      <c r="H250" s="161">
        <f t="shared" si="153"/>
        <v>0.444444444444444</v>
      </c>
      <c r="I250" s="161">
        <f t="shared" si="153"/>
        <v>0.444444444444444</v>
      </c>
      <c r="J250" s="161">
        <f t="shared" si="153"/>
        <v>0.444444444444444</v>
      </c>
      <c r="K250" s="161">
        <f t="shared" si="153"/>
        <v>0.444444444444444</v>
      </c>
      <c r="V250" s="174" t="s">
        <v>72</v>
      </c>
      <c r="AA250" s="147" t="s">
        <v>72</v>
      </c>
      <c r="AB250" s="147" t="s">
        <v>100</v>
      </c>
      <c r="AC250" s="118" t="s">
        <v>25</v>
      </c>
      <c r="AE250" s="118">
        <f>attached_mining!W23</f>
        <v>0</v>
      </c>
      <c r="AF250" s="118">
        <f>attached_mining!AU23</f>
        <v>0</v>
      </c>
      <c r="AG250" s="118">
        <f>attached_mining!BS23</f>
        <v>0</v>
      </c>
      <c r="AH250" s="118">
        <f>attached_mining!CQ23</f>
        <v>0</v>
      </c>
      <c r="AI250" s="118">
        <f>attached_mining!DO23</f>
        <v>0</v>
      </c>
      <c r="AJ250" s="118">
        <f>attached_mining!EM23</f>
        <v>0</v>
      </c>
      <c r="AK250" s="118">
        <f>attached_mining!FK23</f>
        <v>0</v>
      </c>
    </row>
    <row r="251" ht="14.5" spans="1:37">
      <c r="A251" s="157" t="s">
        <v>36</v>
      </c>
      <c r="B251" s="160" t="s">
        <v>108</v>
      </c>
      <c r="C251" s="157"/>
      <c r="D251" s="157"/>
      <c r="E251" s="162">
        <v>0.73</v>
      </c>
      <c r="F251" s="162">
        <f t="shared" ref="F251:K251" si="154">E251</f>
        <v>0.73</v>
      </c>
      <c r="G251" s="162">
        <f t="shared" si="154"/>
        <v>0.73</v>
      </c>
      <c r="H251" s="162">
        <f t="shared" si="154"/>
        <v>0.73</v>
      </c>
      <c r="I251" s="162">
        <f t="shared" si="154"/>
        <v>0.73</v>
      </c>
      <c r="J251" s="162">
        <f t="shared" si="154"/>
        <v>0.73</v>
      </c>
      <c r="K251" s="162">
        <f t="shared" si="154"/>
        <v>0.73</v>
      </c>
      <c r="V251" s="174" t="s">
        <v>72</v>
      </c>
      <c r="AA251" s="147" t="s">
        <v>72</v>
      </c>
      <c r="AB251" s="147" t="s">
        <v>100</v>
      </c>
      <c r="AC251" s="118" t="s">
        <v>26</v>
      </c>
      <c r="AE251" s="118">
        <f>attached_mining!W24</f>
        <v>0</v>
      </c>
      <c r="AF251" s="118">
        <f>attached_mining!AU24</f>
        <v>0</v>
      </c>
      <c r="AG251" s="118">
        <f>attached_mining!BS24</f>
        <v>0</v>
      </c>
      <c r="AH251" s="118">
        <f>attached_mining!CQ24</f>
        <v>0</v>
      </c>
      <c r="AI251" s="118">
        <f>attached_mining!DO24</f>
        <v>0</v>
      </c>
      <c r="AJ251" s="118">
        <f>attached_mining!EM24</f>
        <v>0</v>
      </c>
      <c r="AK251" s="118">
        <f>attached_mining!FK24</f>
        <v>0</v>
      </c>
    </row>
    <row r="252" ht="14.5" spans="1:37">
      <c r="A252" s="157" t="s">
        <v>36</v>
      </c>
      <c r="B252" s="160" t="s">
        <v>109</v>
      </c>
      <c r="C252" s="157" t="s">
        <v>13</v>
      </c>
      <c r="D252" s="157"/>
      <c r="E252" s="157">
        <f>AE242/19.2</f>
        <v>0.395833333333333</v>
      </c>
      <c r="F252" s="157">
        <f>AF242/42.1</f>
        <v>0.332541567695962</v>
      </c>
      <c r="G252" s="157">
        <f>AG242/38.4</f>
        <v>0.484375</v>
      </c>
      <c r="H252" s="157">
        <f>AH242/6</f>
        <v>0.316666666666667</v>
      </c>
      <c r="I252" s="157">
        <f>AI242/90</f>
        <v>0.277777777777778</v>
      </c>
      <c r="J252" s="157">
        <f>AJ242/1162.7</f>
        <v>0.0357787907456782</v>
      </c>
      <c r="K252" s="157">
        <f>AK242/81</f>
        <v>0.0765432098765432</v>
      </c>
      <c r="V252" s="174" t="s">
        <v>72</v>
      </c>
      <c r="AA252" s="147" t="s">
        <v>72</v>
      </c>
      <c r="AB252" s="147" t="s">
        <v>101</v>
      </c>
      <c r="AE252" s="118">
        <v>30</v>
      </c>
      <c r="AF252" s="118">
        <v>30</v>
      </c>
      <c r="AG252" s="118">
        <v>30</v>
      </c>
      <c r="AH252" s="118">
        <v>30</v>
      </c>
      <c r="AI252" s="118">
        <v>30</v>
      </c>
      <c r="AJ252" s="118">
        <v>30</v>
      </c>
      <c r="AK252" s="118">
        <v>30</v>
      </c>
    </row>
    <row r="253" ht="14.5" spans="1:29">
      <c r="A253" s="157" t="s">
        <v>36</v>
      </c>
      <c r="B253" s="160" t="s">
        <v>109</v>
      </c>
      <c r="C253" s="157" t="s">
        <v>16</v>
      </c>
      <c r="D253" s="157"/>
      <c r="E253" s="157">
        <f t="shared" ref="E253:E261" si="155">AE243/19.2</f>
        <v>0</v>
      </c>
      <c r="F253" s="157">
        <f t="shared" ref="F253:F261" si="156">AF243/42.1</f>
        <v>0.00950118764845606</v>
      </c>
      <c r="G253" s="157">
        <f t="shared" ref="G253:G261" si="157">AG243/38.4</f>
        <v>0.127604166666667</v>
      </c>
      <c r="H253" s="157">
        <f t="shared" ref="H253:H261" si="158">AH243/6</f>
        <v>0</v>
      </c>
      <c r="I253" s="157">
        <f t="shared" ref="I253:I261" si="159">AI243/90</f>
        <v>0.463333333333333</v>
      </c>
      <c r="J253" s="157">
        <f t="shared" ref="J253:J261" si="160">AJ243/1162.7</f>
        <v>0.664745850176314</v>
      </c>
      <c r="K253" s="157">
        <f t="shared" ref="K253:K261" si="161">AK243/81</f>
        <v>0.532098765432099</v>
      </c>
      <c r="V253" s="174" t="s">
        <v>72</v>
      </c>
      <c r="AA253" s="147" t="s">
        <v>72</v>
      </c>
      <c r="AB253" s="147" t="s">
        <v>104</v>
      </c>
      <c r="AC253" s="118" t="s">
        <v>131</v>
      </c>
    </row>
    <row r="254" ht="14.5" spans="1:28">
      <c r="A254" s="157" t="s">
        <v>36</v>
      </c>
      <c r="B254" s="160" t="s">
        <v>109</v>
      </c>
      <c r="C254" s="157" t="s">
        <v>18</v>
      </c>
      <c r="D254" s="157"/>
      <c r="E254" s="157">
        <f t="shared" si="155"/>
        <v>0.223958333333333</v>
      </c>
      <c r="F254" s="157">
        <f t="shared" si="156"/>
        <v>0.320665083135392</v>
      </c>
      <c r="G254" s="157">
        <f t="shared" si="157"/>
        <v>0.265625</v>
      </c>
      <c r="H254" s="157">
        <f t="shared" si="158"/>
        <v>0.333333333333333</v>
      </c>
      <c r="I254" s="157">
        <f t="shared" si="159"/>
        <v>0.161111111111111</v>
      </c>
      <c r="J254" s="157">
        <f t="shared" si="160"/>
        <v>0.0646770448094951</v>
      </c>
      <c r="K254" s="157">
        <f t="shared" si="161"/>
        <v>0.371604938271605</v>
      </c>
      <c r="V254" s="174" t="s">
        <v>72</v>
      </c>
      <c r="AA254" s="147" t="s">
        <v>72</v>
      </c>
      <c r="AB254" s="147" t="s">
        <v>106</v>
      </c>
    </row>
    <row r="255" ht="14.5" spans="1:27">
      <c r="A255" s="157" t="s">
        <v>36</v>
      </c>
      <c r="B255" s="160" t="s">
        <v>109</v>
      </c>
      <c r="C255" s="157" t="s">
        <v>19</v>
      </c>
      <c r="D255" s="157"/>
      <c r="E255" s="157">
        <f t="shared" si="155"/>
        <v>0.208333333333333</v>
      </c>
      <c r="F255" s="157">
        <f t="shared" si="156"/>
        <v>0.223277909738717</v>
      </c>
      <c r="G255" s="157">
        <f t="shared" si="157"/>
        <v>0</v>
      </c>
      <c r="H255" s="157">
        <f t="shared" si="158"/>
        <v>0</v>
      </c>
      <c r="I255" s="157">
        <f t="shared" si="159"/>
        <v>0</v>
      </c>
      <c r="J255" s="157">
        <f t="shared" si="160"/>
        <v>0</v>
      </c>
      <c r="K255" s="157">
        <f t="shared" si="161"/>
        <v>0</v>
      </c>
      <c r="V255" s="174" t="s">
        <v>72</v>
      </c>
      <c r="AA255" s="147" t="s">
        <v>36</v>
      </c>
    </row>
    <row r="256" ht="14.5" spans="1:22">
      <c r="A256" s="157" t="s">
        <v>36</v>
      </c>
      <c r="B256" s="160" t="s">
        <v>109</v>
      </c>
      <c r="C256" s="157" t="s">
        <v>20</v>
      </c>
      <c r="D256" s="157"/>
      <c r="E256" s="157">
        <f t="shared" si="155"/>
        <v>0</v>
      </c>
      <c r="F256" s="157">
        <f t="shared" si="156"/>
        <v>0</v>
      </c>
      <c r="G256" s="157">
        <f t="shared" si="157"/>
        <v>0</v>
      </c>
      <c r="H256" s="157">
        <f t="shared" si="158"/>
        <v>0</v>
      </c>
      <c r="I256" s="157">
        <f t="shared" si="159"/>
        <v>0.0588888888888889</v>
      </c>
      <c r="J256" s="157">
        <f t="shared" si="160"/>
        <v>0.198331469854649</v>
      </c>
      <c r="K256" s="157">
        <f t="shared" si="161"/>
        <v>0</v>
      </c>
      <c r="V256" s="174" t="s">
        <v>72</v>
      </c>
    </row>
    <row r="257" ht="14.5" spans="1:37">
      <c r="A257" s="157" t="s">
        <v>36</v>
      </c>
      <c r="B257" s="160" t="s">
        <v>109</v>
      </c>
      <c r="C257" s="157" t="s">
        <v>11</v>
      </c>
      <c r="D257" s="157"/>
      <c r="E257" s="157">
        <f t="shared" si="155"/>
        <v>0.0104166666666667</v>
      </c>
      <c r="F257" s="157">
        <f t="shared" si="156"/>
        <v>0</v>
      </c>
      <c r="G257" s="157">
        <f t="shared" si="157"/>
        <v>0.122395833333333</v>
      </c>
      <c r="H257" s="157">
        <f t="shared" si="158"/>
        <v>0.35</v>
      </c>
      <c r="I257" s="157">
        <f t="shared" si="159"/>
        <v>0.0388888888888889</v>
      </c>
      <c r="J257" s="157">
        <f t="shared" si="160"/>
        <v>0.0364668444138643</v>
      </c>
      <c r="K257" s="157">
        <f t="shared" si="161"/>
        <v>0.0197530864197531</v>
      </c>
      <c r="V257" s="174" t="s">
        <v>72</v>
      </c>
      <c r="AE257" s="175">
        <f>SUM(AE242:AE251)</f>
        <v>19.2</v>
      </c>
      <c r="AF257" s="175">
        <f t="shared" ref="AF257:AK257" si="162">SUM(AF242:AF251)</f>
        <v>42.1</v>
      </c>
      <c r="AG257" s="175">
        <f t="shared" si="162"/>
        <v>38.4</v>
      </c>
      <c r="AH257" s="175">
        <f t="shared" si="162"/>
        <v>6</v>
      </c>
      <c r="AI257" s="175">
        <f t="shared" si="162"/>
        <v>90</v>
      </c>
      <c r="AJ257" s="175">
        <f t="shared" si="162"/>
        <v>1162.7</v>
      </c>
      <c r="AK257" s="175">
        <f t="shared" si="162"/>
        <v>81</v>
      </c>
    </row>
    <row r="258" ht="14.5" spans="1:22">
      <c r="A258" s="157" t="s">
        <v>36</v>
      </c>
      <c r="B258" s="160" t="s">
        <v>109</v>
      </c>
      <c r="C258" s="157" t="s">
        <v>21</v>
      </c>
      <c r="D258" s="157"/>
      <c r="E258" s="157">
        <f t="shared" si="155"/>
        <v>0.161458333333333</v>
      </c>
      <c r="F258" s="157">
        <f t="shared" si="156"/>
        <v>0.0285035629453682</v>
      </c>
      <c r="G258" s="157">
        <f t="shared" si="157"/>
        <v>0</v>
      </c>
      <c r="H258" s="157">
        <f t="shared" si="158"/>
        <v>0</v>
      </c>
      <c r="I258" s="157">
        <f t="shared" si="159"/>
        <v>0</v>
      </c>
      <c r="J258" s="157">
        <f t="shared" si="160"/>
        <v>0</v>
      </c>
      <c r="K258" s="157">
        <f t="shared" si="161"/>
        <v>0</v>
      </c>
      <c r="V258" s="174" t="s">
        <v>72</v>
      </c>
    </row>
    <row r="259" ht="14.5" spans="1:22">
      <c r="A259" s="157" t="s">
        <v>36</v>
      </c>
      <c r="B259" s="160" t="s">
        <v>109</v>
      </c>
      <c r="C259" s="157" t="s">
        <v>23</v>
      </c>
      <c r="D259" s="157"/>
      <c r="E259" s="157">
        <f t="shared" si="155"/>
        <v>0</v>
      </c>
      <c r="F259" s="157">
        <f t="shared" si="156"/>
        <v>0.0855106888361045</v>
      </c>
      <c r="G259" s="157">
        <f t="shared" si="157"/>
        <v>0</v>
      </c>
      <c r="H259" s="157">
        <f t="shared" si="158"/>
        <v>0</v>
      </c>
      <c r="I259" s="157">
        <f t="shared" si="159"/>
        <v>0</v>
      </c>
      <c r="J259" s="157">
        <f t="shared" si="160"/>
        <v>0</v>
      </c>
      <c r="K259" s="157">
        <f t="shared" si="161"/>
        <v>0</v>
      </c>
      <c r="V259" s="174" t="s">
        <v>72</v>
      </c>
    </row>
    <row r="260" ht="14.5" spans="1:22">
      <c r="A260" s="157" t="s">
        <v>36</v>
      </c>
      <c r="B260" s="160" t="s">
        <v>109</v>
      </c>
      <c r="C260" s="157" t="s">
        <v>25</v>
      </c>
      <c r="D260" s="157"/>
      <c r="E260" s="157">
        <f t="shared" si="155"/>
        <v>0</v>
      </c>
      <c r="F260" s="157">
        <f t="shared" si="156"/>
        <v>0</v>
      </c>
      <c r="G260" s="157">
        <f t="shared" si="157"/>
        <v>0</v>
      </c>
      <c r="H260" s="157">
        <f t="shared" si="158"/>
        <v>0</v>
      </c>
      <c r="I260" s="157">
        <f t="shared" si="159"/>
        <v>0</v>
      </c>
      <c r="J260" s="157">
        <f t="shared" si="160"/>
        <v>0</v>
      </c>
      <c r="K260" s="157">
        <f t="shared" si="161"/>
        <v>0</v>
      </c>
      <c r="V260" s="174" t="s">
        <v>72</v>
      </c>
    </row>
    <row r="261" ht="14.5" spans="1:22">
      <c r="A261" s="157" t="s">
        <v>36</v>
      </c>
      <c r="B261" s="160" t="s">
        <v>109</v>
      </c>
      <c r="C261" s="157" t="s">
        <v>26</v>
      </c>
      <c r="D261" s="157"/>
      <c r="E261" s="157">
        <f t="shared" si="155"/>
        <v>0</v>
      </c>
      <c r="F261" s="157">
        <f t="shared" si="156"/>
        <v>0</v>
      </c>
      <c r="G261" s="157">
        <f t="shared" si="157"/>
        <v>0</v>
      </c>
      <c r="H261" s="157">
        <f t="shared" si="158"/>
        <v>0</v>
      </c>
      <c r="I261" s="157">
        <f t="shared" si="159"/>
        <v>0</v>
      </c>
      <c r="J261" s="157">
        <f t="shared" si="160"/>
        <v>0</v>
      </c>
      <c r="K261" s="157">
        <f t="shared" si="161"/>
        <v>0</v>
      </c>
      <c r="V261" s="174" t="s">
        <v>72</v>
      </c>
    </row>
  </sheetData>
  <mergeCells count="19">
    <mergeCell ref="AH3:AQ3"/>
    <mergeCell ref="A21:K21"/>
    <mergeCell ref="AA21:AK21"/>
    <mergeCell ref="A48:K48"/>
    <mergeCell ref="AA48:AK48"/>
    <mergeCell ref="A75:K75"/>
    <mergeCell ref="AA75:AK75"/>
    <mergeCell ref="A102:K102"/>
    <mergeCell ref="AA102:AK102"/>
    <mergeCell ref="A129:K129"/>
    <mergeCell ref="AA129:AK129"/>
    <mergeCell ref="A156:K156"/>
    <mergeCell ref="AA156:AK156"/>
    <mergeCell ref="A183:K183"/>
    <mergeCell ref="AA183:AK183"/>
    <mergeCell ref="A210:K210"/>
    <mergeCell ref="AA210:AK210"/>
    <mergeCell ref="A236:K236"/>
    <mergeCell ref="AA241:AK241"/>
  </mergeCells>
  <hyperlinks>
    <hyperlink ref="B1" r:id="rId3" display="Industrial Energy Prices and Background Indicators | Natural Resources Canada (nrcan.gc.ca)" tooltip="https://oee.nrcan.gc.ca/corporate/statistics/neud/dpa/showTable.cfm?type=HB&amp;sector=agg&amp;juris=00&amp;year=2021&amp;rn=7&amp;page=0"/>
    <hyperlink ref="B2" r:id="rId4" location="b0250" display="Mapping Canadian energy flow from primary fuel to end use - ScienceDirect"/>
  </hyperlinks>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57"/>
  <sheetViews>
    <sheetView zoomScale="55" zoomScaleNormal="55" workbookViewId="0">
      <selection activeCell="N18" sqref="N18"/>
    </sheetView>
  </sheetViews>
  <sheetFormatPr defaultColWidth="8.72727272727273" defaultRowHeight="12.5"/>
  <cols>
    <col min="1" max="1" width="14.0909090909091" customWidth="1"/>
    <col min="2" max="2" width="16.8181818181818" customWidth="1"/>
    <col min="3" max="3" width="12.1818181818182" customWidth="1"/>
    <col min="5" max="11" width="12.8181818181818"/>
    <col min="17" max="17" width="23.8181818181818" customWidth="1"/>
    <col min="18" max="24" width="12.8181818181818"/>
    <col min="26" max="32" width="12.8181818181818"/>
  </cols>
  <sheetData>
    <row r="1" ht="74" customHeight="1" spans="1:1">
      <c r="A1" s="112" t="s">
        <v>132</v>
      </c>
    </row>
    <row r="2" ht="14.5" spans="16:20">
      <c r="P2" s="114"/>
      <c r="Q2" s="113" t="s">
        <v>133</v>
      </c>
      <c r="R2" s="114"/>
      <c r="S2" s="114"/>
      <c r="T2" s="114"/>
    </row>
    <row r="3" ht="15.25" spans="16:24">
      <c r="P3" s="120" t="s">
        <v>48</v>
      </c>
      <c r="Q3" s="120" t="s">
        <v>3</v>
      </c>
      <c r="R3" s="72" t="s">
        <v>87</v>
      </c>
      <c r="S3" s="72" t="s">
        <v>88</v>
      </c>
      <c r="T3" s="72" t="s">
        <v>89</v>
      </c>
      <c r="U3" s="72" t="s">
        <v>90</v>
      </c>
      <c r="V3" s="72" t="s">
        <v>91</v>
      </c>
      <c r="W3" s="72" t="s">
        <v>92</v>
      </c>
      <c r="X3" s="72" t="s">
        <v>93</v>
      </c>
    </row>
    <row r="4" ht="13" spans="3:32">
      <c r="C4" s="113"/>
      <c r="P4" t="s">
        <v>74</v>
      </c>
      <c r="Q4" t="s">
        <v>13</v>
      </c>
      <c r="R4">
        <f>Z4-R14</f>
        <v>0.251032241679268</v>
      </c>
      <c r="S4">
        <f t="shared" ref="S4:X4" si="0">AA4-S14</f>
        <v>0.17847159000374</v>
      </c>
      <c r="T4">
        <f t="shared" si="0"/>
        <v>0.0116677235256816</v>
      </c>
      <c r="U4">
        <f t="shared" si="0"/>
        <v>0.466666666666667</v>
      </c>
      <c r="V4">
        <f t="shared" si="0"/>
        <v>0.251032241679268</v>
      </c>
      <c r="W4">
        <f t="shared" si="0"/>
        <v>0.284615384615385</v>
      </c>
      <c r="X4">
        <f t="shared" si="0"/>
        <v>0.066666666666666</v>
      </c>
      <c r="Z4">
        <f>Tech_Dem_Sum!E172</f>
        <v>0.309938810572926</v>
      </c>
      <c r="AA4">
        <f>Tech_Dem_Sum!F172</f>
        <v>0.309938810572926</v>
      </c>
      <c r="AB4">
        <f>Tech_Dem_Sum!G172</f>
        <v>0.0773620798985415</v>
      </c>
      <c r="AC4">
        <f>Tech_Dem_Sum!H172</f>
        <v>0.555555555555556</v>
      </c>
      <c r="AD4">
        <f>Tech_Dem_Sum!I172</f>
        <v>0.309938810572926</v>
      </c>
      <c r="AE4">
        <f>Tech_Dem_Sum!J172</f>
        <v>0.384615384615385</v>
      </c>
      <c r="AF4">
        <f>Tech_Dem_Sum!K172</f>
        <v>0.222222222222222</v>
      </c>
    </row>
    <row r="5" ht="14.5" spans="1:32">
      <c r="A5" s="114"/>
      <c r="B5" s="114"/>
      <c r="D5" s="114"/>
      <c r="E5" s="114"/>
      <c r="F5" s="114"/>
      <c r="G5" s="114"/>
      <c r="P5" t="s">
        <v>74</v>
      </c>
      <c r="Q5" t="s">
        <v>16</v>
      </c>
      <c r="R5">
        <f>Z5</f>
        <v>0.294532844468292</v>
      </c>
      <c r="S5">
        <f t="shared" ref="S5:X5" si="1">AA5</f>
        <v>0.657336102845932</v>
      </c>
      <c r="T5">
        <f t="shared" si="1"/>
        <v>0.328471781864299</v>
      </c>
      <c r="U5">
        <f t="shared" si="1"/>
        <v>0.444444444444444</v>
      </c>
      <c r="V5">
        <f t="shared" si="1"/>
        <v>0.294532844468292</v>
      </c>
      <c r="W5">
        <f t="shared" si="1"/>
        <v>0.5</v>
      </c>
      <c r="X5">
        <f t="shared" si="1"/>
        <v>0.777777777777778</v>
      </c>
      <c r="Z5">
        <f>Tech_Dem_Sum!E173</f>
        <v>0.294532844468292</v>
      </c>
      <c r="AA5">
        <f>Tech_Dem_Sum!F173</f>
        <v>0.657336102845932</v>
      </c>
      <c r="AB5">
        <f>Tech_Dem_Sum!G173</f>
        <v>0.328471781864299</v>
      </c>
      <c r="AC5">
        <f>Tech_Dem_Sum!H173</f>
        <v>0.444444444444444</v>
      </c>
      <c r="AD5">
        <f>Tech_Dem_Sum!I173</f>
        <v>0.294532844468292</v>
      </c>
      <c r="AE5">
        <f>Tech_Dem_Sum!J173</f>
        <v>0.5</v>
      </c>
      <c r="AF5">
        <f>Tech_Dem_Sum!K173</f>
        <v>0.777777777777778</v>
      </c>
    </row>
    <row r="6" ht="15.25" spans="1:32">
      <c r="A6" s="115" t="s">
        <v>48</v>
      </c>
      <c r="B6" s="115" t="s">
        <v>86</v>
      </c>
      <c r="C6" s="115" t="s">
        <v>3</v>
      </c>
      <c r="D6" s="116">
        <v>2020</v>
      </c>
      <c r="E6" s="117" t="s">
        <v>87</v>
      </c>
      <c r="F6" s="117" t="s">
        <v>88</v>
      </c>
      <c r="G6" s="117" t="s">
        <v>89</v>
      </c>
      <c r="H6" s="117" t="s">
        <v>90</v>
      </c>
      <c r="I6" s="117" t="s">
        <v>91</v>
      </c>
      <c r="J6" s="117" t="s">
        <v>92</v>
      </c>
      <c r="K6" s="117" t="s">
        <v>93</v>
      </c>
      <c r="P6" t="s">
        <v>74</v>
      </c>
      <c r="Q6" t="s">
        <v>18</v>
      </c>
      <c r="R6">
        <f t="shared" ref="R6:R13" si="2">Z6</f>
        <v>0.0107250865811424</v>
      </c>
      <c r="S6">
        <f t="shared" ref="S6:X6" si="3">AA6</f>
        <v>0.0107250865811424</v>
      </c>
      <c r="T6">
        <f t="shared" si="3"/>
        <v>0.00443880786303107</v>
      </c>
      <c r="U6">
        <f t="shared" si="3"/>
        <v>0</v>
      </c>
      <c r="V6">
        <f t="shared" si="3"/>
        <v>0.0107250865811424</v>
      </c>
      <c r="W6">
        <f t="shared" si="3"/>
        <v>0.0384615384615385</v>
      </c>
      <c r="X6">
        <f t="shared" si="3"/>
        <v>0</v>
      </c>
      <c r="Z6">
        <f>Tech_Dem_Sum!E174</f>
        <v>0.0107250865811424</v>
      </c>
      <c r="AA6">
        <f>Tech_Dem_Sum!F174</f>
        <v>0.0107250865811424</v>
      </c>
      <c r="AB6">
        <f>Tech_Dem_Sum!G174</f>
        <v>0.00443880786303107</v>
      </c>
      <c r="AC6">
        <f>Tech_Dem_Sum!H174</f>
        <v>0</v>
      </c>
      <c r="AD6">
        <f>Tech_Dem_Sum!I174</f>
        <v>0.0107250865811424</v>
      </c>
      <c r="AE6">
        <f>Tech_Dem_Sum!J174</f>
        <v>0.0384615384615385</v>
      </c>
      <c r="AF6">
        <f>Tech_Dem_Sum!K174</f>
        <v>0</v>
      </c>
    </row>
    <row r="7" ht="14.5" spans="1:32">
      <c r="A7" s="118" t="str">
        <f>Tech_Dem_Sum!N99</f>
        <v>IRON00</v>
      </c>
      <c r="B7" s="119" t="s">
        <v>134</v>
      </c>
      <c r="C7" s="118" t="s">
        <v>44</v>
      </c>
      <c r="D7" s="118"/>
      <c r="E7" s="118">
        <f>Tech_Dem_Sum!E173*20%</f>
        <v>0.0589065688936583</v>
      </c>
      <c r="F7" s="118">
        <f>Tech_Dem_Sum!F173*20%</f>
        <v>0.131467220569186</v>
      </c>
      <c r="G7" s="118">
        <f>Tech_Dem_Sum!G173*20%</f>
        <v>0.0656943563728599</v>
      </c>
      <c r="H7" s="118">
        <f>Tech_Dem_Sum!H173*20%</f>
        <v>0.0888888888888889</v>
      </c>
      <c r="I7" s="118">
        <f>Tech_Dem_Sum!I173*20%</f>
        <v>0.0589065688936583</v>
      </c>
      <c r="J7" s="118">
        <f>Tech_Dem_Sum!J173*20%</f>
        <v>0.1</v>
      </c>
      <c r="K7" s="118">
        <f>Tech_Dem_Sum!K173*20%</f>
        <v>0.155555555555556</v>
      </c>
      <c r="P7" t="s">
        <v>74</v>
      </c>
      <c r="Q7" t="s">
        <v>19</v>
      </c>
      <c r="R7">
        <f t="shared" si="2"/>
        <v>0</v>
      </c>
      <c r="S7">
        <f t="shared" ref="S7:X7" si="4">AA7</f>
        <v>0</v>
      </c>
      <c r="T7">
        <f t="shared" si="4"/>
        <v>0</v>
      </c>
      <c r="U7">
        <f t="shared" si="4"/>
        <v>0</v>
      </c>
      <c r="V7">
        <f t="shared" si="4"/>
        <v>0</v>
      </c>
      <c r="W7">
        <f t="shared" si="4"/>
        <v>0</v>
      </c>
      <c r="X7">
        <f t="shared" si="4"/>
        <v>0</v>
      </c>
      <c r="Z7">
        <f>Tech_Dem_Sum!E175</f>
        <v>0</v>
      </c>
      <c r="AA7">
        <f>Tech_Dem_Sum!F175</f>
        <v>0</v>
      </c>
      <c r="AB7">
        <f>Tech_Dem_Sum!G175</f>
        <v>0</v>
      </c>
      <c r="AC7">
        <f>Tech_Dem_Sum!H175</f>
        <v>0</v>
      </c>
      <c r="AD7">
        <f>Tech_Dem_Sum!I175</f>
        <v>0</v>
      </c>
      <c r="AE7">
        <f>Tech_Dem_Sum!J175</f>
        <v>0</v>
      </c>
      <c r="AF7">
        <f>Tech_Dem_Sum!K175</f>
        <v>0</v>
      </c>
    </row>
    <row r="8" spans="1:32">
      <c r="A8" s="118" t="str">
        <f>Tech_Dem_Sum!N100</f>
        <v>CHM00</v>
      </c>
      <c r="B8" s="118" t="str">
        <f>B7</f>
        <v>Share-I~UP~2050</v>
      </c>
      <c r="C8" s="118" t="str">
        <f>C7</f>
        <v>INDSYNH2CT</v>
      </c>
      <c r="D8" s="118"/>
      <c r="E8" s="118">
        <f>Tech_Dem_Sum!E146*20%</f>
        <v>0.02</v>
      </c>
      <c r="F8" s="118">
        <f>Tech_Dem_Sum!F146*20%</f>
        <v>0.0942372881355932</v>
      </c>
      <c r="G8" s="118">
        <f>Tech_Dem_Sum!G146*20%</f>
        <v>0.135855263157895</v>
      </c>
      <c r="H8" s="118">
        <f>Tech_Dem_Sum!H146*20%</f>
        <v>0.106666666666667</v>
      </c>
      <c r="I8" s="118">
        <f>Tech_Dem_Sum!I146*20%</f>
        <v>0.161702127659574</v>
      </c>
      <c r="J8" s="118">
        <f>Tech_Dem_Sum!J146*20%</f>
        <v>0.138657604078165</v>
      </c>
      <c r="K8" s="118">
        <f>Tech_Dem_Sum!K146*20%</f>
        <v>0.0334</v>
      </c>
      <c r="P8" t="s">
        <v>74</v>
      </c>
      <c r="Q8" t="s">
        <v>20</v>
      </c>
      <c r="R8">
        <f t="shared" si="2"/>
        <v>0.000126823081800888</v>
      </c>
      <c r="S8">
        <f t="shared" ref="S8:X8" si="5">AA8</f>
        <v>0</v>
      </c>
      <c r="T8">
        <f t="shared" si="5"/>
        <v>0.000634115409004439</v>
      </c>
      <c r="U8">
        <f t="shared" si="5"/>
        <v>0</v>
      </c>
      <c r="V8">
        <f t="shared" si="5"/>
        <v>0.000126823081800888</v>
      </c>
      <c r="W8">
        <f t="shared" si="5"/>
        <v>0</v>
      </c>
      <c r="X8">
        <f t="shared" si="5"/>
        <v>0</v>
      </c>
      <c r="Z8">
        <f>Tech_Dem_Sum!E176</f>
        <v>0.000126823081800888</v>
      </c>
      <c r="AA8">
        <f>Tech_Dem_Sum!F176</f>
        <v>0</v>
      </c>
      <c r="AB8">
        <f>Tech_Dem_Sum!G176</f>
        <v>0.000634115409004439</v>
      </c>
      <c r="AC8">
        <f>Tech_Dem_Sum!H176</f>
        <v>0</v>
      </c>
      <c r="AD8">
        <f>Tech_Dem_Sum!I176</f>
        <v>0.000126823081800888</v>
      </c>
      <c r="AE8">
        <f>Tech_Dem_Sum!J176</f>
        <v>0</v>
      </c>
      <c r="AF8">
        <f>Tech_Dem_Sum!K176</f>
        <v>0</v>
      </c>
    </row>
    <row r="9" spans="1:32">
      <c r="A9" s="118" t="str">
        <f>Tech_Dem_Sum!N101</f>
        <v>CEM00</v>
      </c>
      <c r="B9" s="118" t="str">
        <f>B8</f>
        <v>Share-I~UP~2050</v>
      </c>
      <c r="C9" s="118" t="str">
        <f>C8</f>
        <v>INDSYNH2CT</v>
      </c>
      <c r="D9" s="118"/>
      <c r="E9" s="118">
        <f>Tech_Dem_Sum!E119*20%</f>
        <v>0.0322688759179062</v>
      </c>
      <c r="F9" s="118">
        <f>Tech_Dem_Sum!F119*20%</f>
        <v>0.0407079646017699</v>
      </c>
      <c r="G9" s="118">
        <f>Tech_Dem_Sum!G119*20%</f>
        <v>0.0238297872340426</v>
      </c>
      <c r="H9" s="118">
        <f>Tech_Dem_Sum!H119*20%</f>
        <v>0.0322688759179062</v>
      </c>
      <c r="I9" s="118">
        <f>Tech_Dem_Sum!I119*20%</f>
        <v>0.0322688759179062</v>
      </c>
      <c r="J9" s="118">
        <f>Tech_Dem_Sum!J119*20%</f>
        <v>0.0322688759179062</v>
      </c>
      <c r="K9" s="118">
        <f>Tech_Dem_Sum!K119*20%</f>
        <v>0.0322688759179062</v>
      </c>
      <c r="P9" t="s">
        <v>74</v>
      </c>
      <c r="Q9" t="s">
        <v>11</v>
      </c>
      <c r="R9">
        <f t="shared" si="2"/>
        <v>0.25</v>
      </c>
      <c r="S9">
        <f t="shared" ref="S9:X9" si="6">AA9</f>
        <v>0.014</v>
      </c>
      <c r="T9">
        <f t="shared" si="6"/>
        <v>0.000634115409004439</v>
      </c>
      <c r="U9">
        <f t="shared" si="6"/>
        <v>0</v>
      </c>
      <c r="V9">
        <f t="shared" si="6"/>
        <v>0.25</v>
      </c>
      <c r="W9">
        <f t="shared" si="6"/>
        <v>0</v>
      </c>
      <c r="X9">
        <f t="shared" si="6"/>
        <v>0</v>
      </c>
      <c r="Z9">
        <f>Tech_Dem_Sum!E177</f>
        <v>0.25</v>
      </c>
      <c r="AA9">
        <f>Tech_Dem_Sum!F177</f>
        <v>0.014</v>
      </c>
      <c r="AB9">
        <f>Tech_Dem_Sum!G177</f>
        <v>0.000634115409004439</v>
      </c>
      <c r="AC9">
        <f>Tech_Dem_Sum!H177</f>
        <v>0</v>
      </c>
      <c r="AD9">
        <f>Tech_Dem_Sum!I177</f>
        <v>0.25</v>
      </c>
      <c r="AE9">
        <f>Tech_Dem_Sum!J177</f>
        <v>0</v>
      </c>
      <c r="AF9">
        <f>Tech_Dem_Sum!K177</f>
        <v>0</v>
      </c>
    </row>
    <row r="10" spans="1:32">
      <c r="A10" s="118" t="str">
        <f>Tech_Dem_Sum!N102</f>
        <v>SME00</v>
      </c>
      <c r="B10" s="118" t="str">
        <f>B9</f>
        <v>Share-I~UP~2050</v>
      </c>
      <c r="C10" s="118" t="str">
        <f>C9</f>
        <v>INDSYNH2CT</v>
      </c>
      <c r="D10" s="118"/>
      <c r="E10" s="118">
        <f>Tech_Dem_Sum!E65*20%</f>
        <v>0</v>
      </c>
      <c r="F10" s="118">
        <f>Tech_Dem_Sum!F65*20%</f>
        <v>0.0274</v>
      </c>
      <c r="G10" s="118">
        <f>Tech_Dem_Sum!G65*20%</f>
        <v>0.1036</v>
      </c>
      <c r="H10" s="118">
        <f>Tech_Dem_Sum!H65*20%</f>
        <v>0.0436666666666667</v>
      </c>
      <c r="I10" s="118">
        <f>Tech_Dem_Sum!I65*20%</f>
        <v>0</v>
      </c>
      <c r="J10" s="118">
        <f>Tech_Dem_Sum!J65*20%</f>
        <v>0</v>
      </c>
      <c r="K10" s="118">
        <f>Tech_Dem_Sum!K65*20%</f>
        <v>0</v>
      </c>
      <c r="P10" t="s">
        <v>74</v>
      </c>
      <c r="Q10" t="s">
        <v>21</v>
      </c>
      <c r="R10">
        <f t="shared" si="2"/>
        <v>0.024896346519682</v>
      </c>
      <c r="S10">
        <f t="shared" ref="S10:X10" si="7">AA10</f>
        <v>0</v>
      </c>
      <c r="T10">
        <f t="shared" si="7"/>
        <v>0.0475586556753329</v>
      </c>
      <c r="U10">
        <f t="shared" si="7"/>
        <v>0</v>
      </c>
      <c r="V10">
        <f t="shared" si="7"/>
        <v>0.024896346519682</v>
      </c>
      <c r="W10">
        <f t="shared" si="7"/>
        <v>0.0769230769230769</v>
      </c>
      <c r="X10">
        <f t="shared" si="7"/>
        <v>0</v>
      </c>
      <c r="Z10">
        <f>Tech_Dem_Sum!E178</f>
        <v>0.024896346519682</v>
      </c>
      <c r="AA10">
        <f>Tech_Dem_Sum!F178</f>
        <v>0</v>
      </c>
      <c r="AB10">
        <f>Tech_Dem_Sum!G178</f>
        <v>0.0475586556753329</v>
      </c>
      <c r="AC10">
        <f>Tech_Dem_Sum!H178</f>
        <v>0</v>
      </c>
      <c r="AD10">
        <f>Tech_Dem_Sum!I178</f>
        <v>0.024896346519682</v>
      </c>
      <c r="AE10">
        <f>Tech_Dem_Sum!J178</f>
        <v>0.0769230769230769</v>
      </c>
      <c r="AF10">
        <f>Tech_Dem_Sum!K178</f>
        <v>0</v>
      </c>
    </row>
    <row r="11" spans="1:32">
      <c r="A11" s="118" t="str">
        <f>Tech_Dem_Sum!N103</f>
        <v>CONS00</v>
      </c>
      <c r="B11" s="118" t="str">
        <f>B10</f>
        <v>Share-I~UP~2050</v>
      </c>
      <c r="C11" s="118" t="str">
        <f>C10</f>
        <v>INDSYNH2CT</v>
      </c>
      <c r="D11" s="118"/>
      <c r="E11" s="118">
        <f>Tech_Dem_Sum!E16*20%</f>
        <v>0.0004</v>
      </c>
      <c r="F11" s="118">
        <f>Tech_Dem_Sum!F16*20%</f>
        <v>0.0646766169154228</v>
      </c>
      <c r="G11" s="118">
        <f>Tech_Dem_Sum!G16*20%</f>
        <v>0.0245033112582782</v>
      </c>
      <c r="H11" s="118">
        <f>Tech_Dem_Sum!H16*20%</f>
        <v>0.0619718309859154</v>
      </c>
      <c r="I11" s="118">
        <f>Tech_Dem_Sum!I16*20%</f>
        <v>0.013953488372093</v>
      </c>
      <c r="J11" s="118">
        <f>Tech_Dem_Sum!J16*20%</f>
        <v>0.058139534883721</v>
      </c>
      <c r="K11" s="118">
        <f>Tech_Dem_Sum!K16*20%</f>
        <v>0.0290076335877862</v>
      </c>
      <c r="P11" t="s">
        <v>74</v>
      </c>
      <c r="Q11" t="s">
        <v>23</v>
      </c>
      <c r="R11">
        <f t="shared" si="2"/>
        <v>0.109780088776157</v>
      </c>
      <c r="S11">
        <f t="shared" ref="S11:X11" si="8">AA11</f>
        <v>0.008</v>
      </c>
      <c r="T11">
        <f t="shared" si="8"/>
        <v>0.540900443880786</v>
      </c>
      <c r="U11">
        <f t="shared" si="8"/>
        <v>0</v>
      </c>
      <c r="V11">
        <f t="shared" si="8"/>
        <v>0.109780088776157</v>
      </c>
      <c r="W11">
        <f t="shared" si="8"/>
        <v>0</v>
      </c>
      <c r="X11">
        <f t="shared" si="8"/>
        <v>0</v>
      </c>
      <c r="Z11">
        <f>Tech_Dem_Sum!E179</f>
        <v>0.109780088776157</v>
      </c>
      <c r="AA11">
        <f>Tech_Dem_Sum!F179</f>
        <v>0.008</v>
      </c>
      <c r="AB11">
        <f>Tech_Dem_Sum!G179</f>
        <v>0.540900443880786</v>
      </c>
      <c r="AC11">
        <f>Tech_Dem_Sum!H179</f>
        <v>0</v>
      </c>
      <c r="AD11">
        <f>Tech_Dem_Sum!I179</f>
        <v>0.109780088776157</v>
      </c>
      <c r="AE11">
        <f>Tech_Dem_Sum!J179</f>
        <v>0</v>
      </c>
      <c r="AF11">
        <f>Tech_Dem_Sum!K179</f>
        <v>0</v>
      </c>
    </row>
    <row r="12" spans="16:32">
      <c r="P12" t="s">
        <v>74</v>
      </c>
      <c r="Q12" t="s">
        <v>25</v>
      </c>
      <c r="R12">
        <f t="shared" si="2"/>
        <v>0</v>
      </c>
      <c r="S12">
        <f t="shared" ref="S12:X12" si="9">AA12</f>
        <v>0</v>
      </c>
      <c r="T12">
        <f t="shared" si="9"/>
        <v>0</v>
      </c>
      <c r="U12">
        <f t="shared" si="9"/>
        <v>0</v>
      </c>
      <c r="V12">
        <f t="shared" si="9"/>
        <v>0</v>
      </c>
      <c r="W12">
        <f t="shared" si="9"/>
        <v>0</v>
      </c>
      <c r="X12">
        <f t="shared" si="9"/>
        <v>0</v>
      </c>
      <c r="Z12">
        <f>Tech_Dem_Sum!E180</f>
        <v>0</v>
      </c>
      <c r="AA12">
        <f>Tech_Dem_Sum!F180</f>
        <v>0</v>
      </c>
      <c r="AB12">
        <f>Tech_Dem_Sum!G180</f>
        <v>0</v>
      </c>
      <c r="AC12">
        <f>Tech_Dem_Sum!H180</f>
        <v>0</v>
      </c>
      <c r="AD12">
        <f>Tech_Dem_Sum!I180</f>
        <v>0</v>
      </c>
      <c r="AE12">
        <f>Tech_Dem_Sum!J180</f>
        <v>0</v>
      </c>
      <c r="AF12">
        <f>Tech_Dem_Sum!K180</f>
        <v>0</v>
      </c>
    </row>
    <row r="13" spans="16:32">
      <c r="P13" t="s">
        <v>74</v>
      </c>
      <c r="Q13" t="s">
        <v>26</v>
      </c>
      <c r="R13">
        <f t="shared" si="2"/>
        <v>0</v>
      </c>
      <c r="S13">
        <f t="shared" ref="S13:X13" si="10">AA13</f>
        <v>0</v>
      </c>
      <c r="T13">
        <f t="shared" si="10"/>
        <v>0</v>
      </c>
      <c r="U13">
        <f t="shared" si="10"/>
        <v>0</v>
      </c>
      <c r="V13">
        <f t="shared" si="10"/>
        <v>0</v>
      </c>
      <c r="W13">
        <f t="shared" si="10"/>
        <v>0</v>
      </c>
      <c r="X13">
        <f t="shared" si="10"/>
        <v>0</v>
      </c>
      <c r="Z13">
        <f>Tech_Dem_Sum!E181</f>
        <v>0</v>
      </c>
      <c r="AA13">
        <f>Tech_Dem_Sum!F181</f>
        <v>0</v>
      </c>
      <c r="AB13">
        <f>Tech_Dem_Sum!G181</f>
        <v>0</v>
      </c>
      <c r="AC13">
        <f>Tech_Dem_Sum!H181</f>
        <v>0</v>
      </c>
      <c r="AD13">
        <f>Tech_Dem_Sum!I181</f>
        <v>0</v>
      </c>
      <c r="AE13">
        <f>Tech_Dem_Sum!J181</f>
        <v>0</v>
      </c>
      <c r="AF13">
        <f>Tech_Dem_Sum!K181</f>
        <v>0</v>
      </c>
    </row>
    <row r="14" ht="13" spans="16:24">
      <c r="P14" t="s">
        <v>74</v>
      </c>
      <c r="Q14" t="s">
        <v>44</v>
      </c>
      <c r="R14" s="122">
        <f>E7</f>
        <v>0.0589065688936583</v>
      </c>
      <c r="S14" s="122">
        <f t="shared" ref="S14:X14" si="11">F7</f>
        <v>0.131467220569186</v>
      </c>
      <c r="T14" s="122">
        <f t="shared" si="11"/>
        <v>0.0656943563728599</v>
      </c>
      <c r="U14" s="122">
        <f t="shared" si="11"/>
        <v>0.0888888888888889</v>
      </c>
      <c r="V14" s="122">
        <f t="shared" si="11"/>
        <v>0.0589065688936583</v>
      </c>
      <c r="W14" s="122">
        <f t="shared" si="11"/>
        <v>0.1</v>
      </c>
      <c r="X14" s="122">
        <f t="shared" si="11"/>
        <v>0.155555555555556</v>
      </c>
    </row>
    <row r="15" spans="16:16">
      <c r="P15" t="s">
        <v>36</v>
      </c>
    </row>
    <row r="16" ht="14.5" spans="16:32">
      <c r="P16" s="121" t="s">
        <v>73</v>
      </c>
      <c r="Q16" t="s">
        <v>13</v>
      </c>
      <c r="R16">
        <f t="shared" ref="R16:X16" si="12">Z16-R26</f>
        <v>0.837816249525358</v>
      </c>
      <c r="S16">
        <f t="shared" si="12"/>
        <v>0.349830508474576</v>
      </c>
      <c r="T16">
        <f t="shared" si="12"/>
        <v>0.14375</v>
      </c>
      <c r="U16">
        <f t="shared" si="12"/>
        <v>0.36</v>
      </c>
      <c r="V16">
        <f t="shared" si="12"/>
        <v>0.029787234042554</v>
      </c>
      <c r="W16">
        <f t="shared" si="12"/>
        <v>0.107731520815633</v>
      </c>
      <c r="X16">
        <f t="shared" si="12"/>
        <v>0.797108474576271</v>
      </c>
      <c r="Z16">
        <f>Tech_Dem_Sum!E145</f>
        <v>0.857816249525359</v>
      </c>
      <c r="AA16">
        <f>Tech_Dem_Sum!F145</f>
        <v>0.444067796610169</v>
      </c>
      <c r="AB16">
        <f>Tech_Dem_Sum!G145</f>
        <v>0.279605263157895</v>
      </c>
      <c r="AC16">
        <f>Tech_Dem_Sum!H145</f>
        <v>0.466666666666667</v>
      </c>
      <c r="AD16">
        <f>Tech_Dem_Sum!I145</f>
        <v>0.191489361702128</v>
      </c>
      <c r="AE16">
        <f>Tech_Dem_Sum!J145</f>
        <v>0.246389124893798</v>
      </c>
      <c r="AF16">
        <f>Tech_Dem_Sum!K145</f>
        <v>0.830508474576271</v>
      </c>
    </row>
    <row r="17" ht="14.5" spans="16:32">
      <c r="P17" s="121" t="s">
        <v>73</v>
      </c>
      <c r="Q17" t="s">
        <v>16</v>
      </c>
      <c r="R17">
        <f t="shared" ref="R17:X17" si="13">Z17</f>
        <v>0.1</v>
      </c>
      <c r="S17">
        <f t="shared" si="13"/>
        <v>0.471186440677966</v>
      </c>
      <c r="T17">
        <f t="shared" si="13"/>
        <v>0.679276315789474</v>
      </c>
      <c r="U17">
        <f t="shared" si="13"/>
        <v>0.533333333333333</v>
      </c>
      <c r="V17">
        <f t="shared" si="13"/>
        <v>0.808510638297872</v>
      </c>
      <c r="W17">
        <f t="shared" si="13"/>
        <v>0.693288020390824</v>
      </c>
      <c r="X17">
        <f t="shared" si="13"/>
        <v>0.167</v>
      </c>
      <c r="Z17">
        <f>Tech_Dem_Sum!E146</f>
        <v>0.1</v>
      </c>
      <c r="AA17">
        <f>Tech_Dem_Sum!F146</f>
        <v>0.471186440677966</v>
      </c>
      <c r="AB17">
        <f>Tech_Dem_Sum!G146</f>
        <v>0.679276315789474</v>
      </c>
      <c r="AC17">
        <f>Tech_Dem_Sum!H146</f>
        <v>0.533333333333333</v>
      </c>
      <c r="AD17">
        <f>Tech_Dem_Sum!I146</f>
        <v>0.808510638297872</v>
      </c>
      <c r="AE17">
        <f>Tech_Dem_Sum!J146</f>
        <v>0.693288020390824</v>
      </c>
      <c r="AF17">
        <f>Tech_Dem_Sum!K146</f>
        <v>0.167</v>
      </c>
    </row>
    <row r="18" ht="14.5" spans="16:32">
      <c r="P18" s="121" t="s">
        <v>73</v>
      </c>
      <c r="Q18" t="s">
        <v>18</v>
      </c>
      <c r="R18">
        <f t="shared" ref="R18:X18" si="14">Z18</f>
        <v>0.00218375047464145</v>
      </c>
      <c r="S18">
        <f t="shared" si="14"/>
        <v>0.00677966101694915</v>
      </c>
      <c r="T18">
        <f t="shared" si="14"/>
        <v>0.00328947368421053</v>
      </c>
      <c r="U18">
        <f t="shared" si="14"/>
        <v>0</v>
      </c>
      <c r="V18">
        <f t="shared" si="14"/>
        <v>0</v>
      </c>
      <c r="W18">
        <f t="shared" si="14"/>
        <v>0.000849617672047579</v>
      </c>
      <c r="X18">
        <f t="shared" si="14"/>
        <v>0.00149152542372899</v>
      </c>
      <c r="Z18">
        <f>Tech_Dem_Sum!E147</f>
        <v>0.00218375047464145</v>
      </c>
      <c r="AA18">
        <f>Tech_Dem_Sum!F147</f>
        <v>0.00677966101694915</v>
      </c>
      <c r="AB18">
        <f>Tech_Dem_Sum!G147</f>
        <v>0.00328947368421053</v>
      </c>
      <c r="AC18">
        <f>Tech_Dem_Sum!H147</f>
        <v>0</v>
      </c>
      <c r="AD18">
        <f>Tech_Dem_Sum!I147</f>
        <v>0</v>
      </c>
      <c r="AE18">
        <f>Tech_Dem_Sum!J147</f>
        <v>0.000849617672047579</v>
      </c>
      <c r="AF18">
        <f>Tech_Dem_Sum!K147</f>
        <v>0.00149152542372899</v>
      </c>
    </row>
    <row r="19" ht="14.5" spans="16:32">
      <c r="P19" s="121" t="s">
        <v>73</v>
      </c>
      <c r="Q19" t="s">
        <v>19</v>
      </c>
      <c r="R19">
        <f t="shared" ref="R19:X19" si="15">Z19</f>
        <v>0.01</v>
      </c>
      <c r="S19">
        <f t="shared" si="15"/>
        <v>0</v>
      </c>
      <c r="T19">
        <f t="shared" si="15"/>
        <v>0.00657894736842105</v>
      </c>
      <c r="U19">
        <f t="shared" si="15"/>
        <v>0</v>
      </c>
      <c r="V19">
        <f t="shared" si="15"/>
        <v>0</v>
      </c>
      <c r="W19">
        <f t="shared" si="15"/>
        <v>0</v>
      </c>
      <c r="X19">
        <f t="shared" si="15"/>
        <v>0</v>
      </c>
      <c r="Z19">
        <f>Tech_Dem_Sum!E148</f>
        <v>0.01</v>
      </c>
      <c r="AA19">
        <f>Tech_Dem_Sum!F148</f>
        <v>0</v>
      </c>
      <c r="AB19">
        <f>Tech_Dem_Sum!G148</f>
        <v>0.00657894736842105</v>
      </c>
      <c r="AC19">
        <f>Tech_Dem_Sum!H148</f>
        <v>0</v>
      </c>
      <c r="AD19">
        <f>Tech_Dem_Sum!I148</f>
        <v>0</v>
      </c>
      <c r="AE19">
        <f>Tech_Dem_Sum!J148</f>
        <v>0</v>
      </c>
      <c r="AF19">
        <f>Tech_Dem_Sum!K148</f>
        <v>0</v>
      </c>
    </row>
    <row r="20" ht="14.5" spans="16:32">
      <c r="P20" s="121" t="s">
        <v>73</v>
      </c>
      <c r="Q20" t="s">
        <v>20</v>
      </c>
      <c r="R20">
        <f t="shared" ref="R20:X20" si="16">Z20</f>
        <v>0</v>
      </c>
      <c r="S20">
        <f t="shared" si="16"/>
        <v>0.0338983050847458</v>
      </c>
      <c r="T20">
        <f t="shared" si="16"/>
        <v>0</v>
      </c>
      <c r="U20">
        <f t="shared" si="16"/>
        <v>0</v>
      </c>
      <c r="V20">
        <f t="shared" si="16"/>
        <v>0</v>
      </c>
      <c r="W20">
        <f t="shared" si="16"/>
        <v>0</v>
      </c>
      <c r="X20">
        <f t="shared" si="16"/>
        <v>0</v>
      </c>
      <c r="Z20">
        <f>Tech_Dem_Sum!E149</f>
        <v>0</v>
      </c>
      <c r="AA20">
        <f>Tech_Dem_Sum!F149</f>
        <v>0.0338983050847458</v>
      </c>
      <c r="AB20">
        <f>Tech_Dem_Sum!G149</f>
        <v>0</v>
      </c>
      <c r="AC20">
        <f>Tech_Dem_Sum!H149</f>
        <v>0</v>
      </c>
      <c r="AD20">
        <f>Tech_Dem_Sum!I149</f>
        <v>0</v>
      </c>
      <c r="AE20">
        <f>Tech_Dem_Sum!J149</f>
        <v>0</v>
      </c>
      <c r="AF20">
        <f>Tech_Dem_Sum!K149</f>
        <v>0</v>
      </c>
    </row>
    <row r="21" ht="14.5" spans="16:32">
      <c r="P21" s="121" t="s">
        <v>73</v>
      </c>
      <c r="Q21" t="s">
        <v>11</v>
      </c>
      <c r="R21">
        <f t="shared" ref="R21:X21" si="17">Z21</f>
        <v>0.03</v>
      </c>
      <c r="S21">
        <f t="shared" si="17"/>
        <v>0</v>
      </c>
      <c r="T21">
        <f t="shared" si="17"/>
        <v>0.00164473684210526</v>
      </c>
      <c r="U21">
        <f t="shared" si="17"/>
        <v>0</v>
      </c>
      <c r="V21">
        <f t="shared" si="17"/>
        <v>0</v>
      </c>
      <c r="W21">
        <f t="shared" si="17"/>
        <v>0</v>
      </c>
      <c r="X21">
        <f t="shared" si="17"/>
        <v>0.001</v>
      </c>
      <c r="Z21">
        <f>Tech_Dem_Sum!E150</f>
        <v>0.03</v>
      </c>
      <c r="AA21">
        <f>Tech_Dem_Sum!F150</f>
        <v>0</v>
      </c>
      <c r="AB21">
        <f>Tech_Dem_Sum!G150</f>
        <v>0.00164473684210526</v>
      </c>
      <c r="AC21">
        <f>Tech_Dem_Sum!H150</f>
        <v>0</v>
      </c>
      <c r="AD21">
        <f>Tech_Dem_Sum!I150</f>
        <v>0</v>
      </c>
      <c r="AE21">
        <f>Tech_Dem_Sum!J150</f>
        <v>0</v>
      </c>
      <c r="AF21">
        <f>Tech_Dem_Sum!K150</f>
        <v>0.001</v>
      </c>
    </row>
    <row r="22" ht="14.5" spans="16:32">
      <c r="P22" s="121" t="s">
        <v>73</v>
      </c>
      <c r="Q22" t="s">
        <v>21</v>
      </c>
      <c r="R22">
        <f t="shared" ref="R22:X22" si="18">Z22</f>
        <v>0</v>
      </c>
      <c r="S22">
        <f t="shared" si="18"/>
        <v>0</v>
      </c>
      <c r="T22">
        <f t="shared" si="18"/>
        <v>0</v>
      </c>
      <c r="U22">
        <f t="shared" si="18"/>
        <v>0</v>
      </c>
      <c r="V22">
        <f t="shared" si="18"/>
        <v>0</v>
      </c>
      <c r="W22">
        <f t="shared" si="18"/>
        <v>0</v>
      </c>
      <c r="X22">
        <f t="shared" si="18"/>
        <v>0</v>
      </c>
      <c r="Z22">
        <f>Tech_Dem_Sum!E151</f>
        <v>0</v>
      </c>
      <c r="AA22">
        <f>Tech_Dem_Sum!F151</f>
        <v>0</v>
      </c>
      <c r="AB22">
        <f>Tech_Dem_Sum!G151</f>
        <v>0</v>
      </c>
      <c r="AC22">
        <f>Tech_Dem_Sum!H151</f>
        <v>0</v>
      </c>
      <c r="AD22">
        <f>Tech_Dem_Sum!I151</f>
        <v>0</v>
      </c>
      <c r="AE22">
        <f>Tech_Dem_Sum!J151</f>
        <v>0</v>
      </c>
      <c r="AF22">
        <f>Tech_Dem_Sum!K151</f>
        <v>0</v>
      </c>
    </row>
    <row r="23" ht="14.5" spans="16:32">
      <c r="P23" s="121" t="s">
        <v>73</v>
      </c>
      <c r="Q23" t="s">
        <v>23</v>
      </c>
      <c r="R23">
        <f t="shared" ref="R23:X23" si="19">Z23</f>
        <v>0</v>
      </c>
      <c r="S23">
        <f t="shared" si="19"/>
        <v>0</v>
      </c>
      <c r="T23">
        <f t="shared" si="19"/>
        <v>0</v>
      </c>
      <c r="U23">
        <f t="shared" si="19"/>
        <v>0</v>
      </c>
      <c r="V23">
        <f t="shared" si="19"/>
        <v>0</v>
      </c>
      <c r="W23">
        <f t="shared" si="19"/>
        <v>0</v>
      </c>
      <c r="X23">
        <f t="shared" si="19"/>
        <v>0</v>
      </c>
      <c r="Z23">
        <f>Tech_Dem_Sum!E152</f>
        <v>0</v>
      </c>
      <c r="AA23">
        <f>Tech_Dem_Sum!F152</f>
        <v>0</v>
      </c>
      <c r="AB23">
        <f>Tech_Dem_Sum!G152</f>
        <v>0</v>
      </c>
      <c r="AC23">
        <f>Tech_Dem_Sum!H152</f>
        <v>0</v>
      </c>
      <c r="AD23">
        <f>Tech_Dem_Sum!I152</f>
        <v>0</v>
      </c>
      <c r="AE23">
        <f>Tech_Dem_Sum!J152</f>
        <v>0</v>
      </c>
      <c r="AF23">
        <f>Tech_Dem_Sum!K152</f>
        <v>0</v>
      </c>
    </row>
    <row r="24" ht="14.5" spans="16:32">
      <c r="P24" s="121" t="s">
        <v>73</v>
      </c>
      <c r="Q24" t="s">
        <v>25</v>
      </c>
      <c r="R24">
        <f t="shared" ref="R24:X24" si="20">Z24</f>
        <v>0</v>
      </c>
      <c r="S24">
        <f t="shared" si="20"/>
        <v>0</v>
      </c>
      <c r="T24">
        <f t="shared" si="20"/>
        <v>0</v>
      </c>
      <c r="U24">
        <f t="shared" si="20"/>
        <v>0</v>
      </c>
      <c r="V24">
        <f t="shared" si="20"/>
        <v>0</v>
      </c>
      <c r="W24">
        <f t="shared" si="20"/>
        <v>0</v>
      </c>
      <c r="X24">
        <f t="shared" si="20"/>
        <v>0</v>
      </c>
      <c r="Z24">
        <f>Tech_Dem_Sum!E153</f>
        <v>0</v>
      </c>
      <c r="AA24">
        <f>Tech_Dem_Sum!F153</f>
        <v>0</v>
      </c>
      <c r="AB24">
        <f>Tech_Dem_Sum!G153</f>
        <v>0</v>
      </c>
      <c r="AC24">
        <f>Tech_Dem_Sum!H153</f>
        <v>0</v>
      </c>
      <c r="AD24">
        <f>Tech_Dem_Sum!I153</f>
        <v>0</v>
      </c>
      <c r="AE24">
        <f>Tech_Dem_Sum!J153</f>
        <v>0</v>
      </c>
      <c r="AF24">
        <f>Tech_Dem_Sum!K153</f>
        <v>0</v>
      </c>
    </row>
    <row r="25" ht="14.5" spans="16:32">
      <c r="P25" s="121" t="s">
        <v>73</v>
      </c>
      <c r="Q25" t="s">
        <v>26</v>
      </c>
      <c r="R25">
        <f t="shared" ref="R25:X25" si="21">Z25</f>
        <v>0</v>
      </c>
      <c r="S25">
        <f t="shared" si="21"/>
        <v>0.0440677966101695</v>
      </c>
      <c r="T25">
        <f t="shared" si="21"/>
        <v>0.0296052631578947</v>
      </c>
      <c r="U25">
        <f t="shared" si="21"/>
        <v>0</v>
      </c>
      <c r="V25">
        <f t="shared" si="21"/>
        <v>0</v>
      </c>
      <c r="W25">
        <f t="shared" si="21"/>
        <v>0.0594732370433305</v>
      </c>
      <c r="X25">
        <f t="shared" si="21"/>
        <v>0</v>
      </c>
      <c r="Z25">
        <f>Tech_Dem_Sum!E154</f>
        <v>0</v>
      </c>
      <c r="AA25">
        <f>Tech_Dem_Sum!F154</f>
        <v>0.0440677966101695</v>
      </c>
      <c r="AB25">
        <f>Tech_Dem_Sum!G154</f>
        <v>0.0296052631578947</v>
      </c>
      <c r="AC25">
        <f>Tech_Dem_Sum!H154</f>
        <v>0</v>
      </c>
      <c r="AD25">
        <f>Tech_Dem_Sum!I154</f>
        <v>0</v>
      </c>
      <c r="AE25">
        <f>Tech_Dem_Sum!J154</f>
        <v>0.0594732370433305</v>
      </c>
      <c r="AF25">
        <f>Tech_Dem_Sum!K154</f>
        <v>0</v>
      </c>
    </row>
    <row r="26" ht="16" spans="16:32">
      <c r="P26" s="121" t="str">
        <f>P25</f>
        <v>CHM00</v>
      </c>
      <c r="Q26" s="123" t="s">
        <v>44</v>
      </c>
      <c r="R26">
        <f>E8</f>
        <v>0.02</v>
      </c>
      <c r="S26">
        <f t="shared" ref="S26:X26" si="22">F8</f>
        <v>0.0942372881355932</v>
      </c>
      <c r="T26">
        <f t="shared" si="22"/>
        <v>0.135855263157895</v>
      </c>
      <c r="U26">
        <f t="shared" si="22"/>
        <v>0.106666666666667</v>
      </c>
      <c r="V26">
        <f t="shared" si="22"/>
        <v>0.161702127659574</v>
      </c>
      <c r="W26">
        <f t="shared" si="22"/>
        <v>0.138657604078165</v>
      </c>
      <c r="X26">
        <f t="shared" si="22"/>
        <v>0.0334</v>
      </c>
      <c r="Z26">
        <f>Tech_Dem_Sum!E155</f>
        <v>0</v>
      </c>
      <c r="AA26">
        <f>Tech_Dem_Sum!F155</f>
        <v>0</v>
      </c>
      <c r="AB26">
        <f>Tech_Dem_Sum!G155</f>
        <v>0</v>
      </c>
      <c r="AC26">
        <f>Tech_Dem_Sum!H155</f>
        <v>0</v>
      </c>
      <c r="AD26">
        <f>Tech_Dem_Sum!I155</f>
        <v>0</v>
      </c>
      <c r="AE26">
        <f>Tech_Dem_Sum!J155</f>
        <v>0</v>
      </c>
      <c r="AF26">
        <f>Tech_Dem_Sum!K155</f>
        <v>0</v>
      </c>
    </row>
    <row r="27" spans="16:16">
      <c r="P27" t="s">
        <v>36</v>
      </c>
    </row>
    <row r="28" ht="14.5" spans="16:32">
      <c r="P28" s="121" t="s">
        <v>71</v>
      </c>
      <c r="Q28" t="s">
        <v>13</v>
      </c>
      <c r="R28">
        <f t="shared" ref="R28:X28" si="23">Z28-R38</f>
        <v>0.120225946149501</v>
      </c>
      <c r="S28">
        <f t="shared" si="23"/>
        <v>0.145132743362832</v>
      </c>
      <c r="T28">
        <f t="shared" si="23"/>
        <v>0.0953191489361704</v>
      </c>
      <c r="U28">
        <f t="shared" si="23"/>
        <v>0.120225946149501</v>
      </c>
      <c r="V28">
        <f t="shared" si="23"/>
        <v>0.120225946149501</v>
      </c>
      <c r="W28">
        <f t="shared" si="23"/>
        <v>0.120225946149501</v>
      </c>
      <c r="X28">
        <f t="shared" si="23"/>
        <v>0.120225946149501</v>
      </c>
      <c r="Z28">
        <f>Tech_Dem_Sum!E118</f>
        <v>0.152494822067407</v>
      </c>
      <c r="AA28">
        <f>Tech_Dem_Sum!F118</f>
        <v>0.185840707964602</v>
      </c>
      <c r="AB28">
        <f>Tech_Dem_Sum!G118</f>
        <v>0.119148936170213</v>
      </c>
      <c r="AC28">
        <f>Tech_Dem_Sum!H118</f>
        <v>0.152494822067407</v>
      </c>
      <c r="AD28">
        <f>Tech_Dem_Sum!I118</f>
        <v>0.152494822067407</v>
      </c>
      <c r="AE28">
        <f>Tech_Dem_Sum!J118</f>
        <v>0.152494822067407</v>
      </c>
      <c r="AF28">
        <f>Tech_Dem_Sum!K118</f>
        <v>0.152494822067407</v>
      </c>
    </row>
    <row r="29" ht="14.5" spans="16:32">
      <c r="P29" s="121" t="s">
        <v>71</v>
      </c>
      <c r="Q29" t="s">
        <v>16</v>
      </c>
      <c r="R29">
        <f t="shared" ref="R29:X29" si="24">Z29</f>
        <v>0.161344379589531</v>
      </c>
      <c r="S29">
        <f t="shared" si="24"/>
        <v>0.20353982300885</v>
      </c>
      <c r="T29">
        <f t="shared" si="24"/>
        <v>0.119148936170213</v>
      </c>
      <c r="U29">
        <f t="shared" si="24"/>
        <v>0.161344379589531</v>
      </c>
      <c r="V29">
        <f t="shared" si="24"/>
        <v>0.161344379589531</v>
      </c>
      <c r="W29">
        <f t="shared" si="24"/>
        <v>0.161344379589531</v>
      </c>
      <c r="X29">
        <f t="shared" si="24"/>
        <v>0.161344379589531</v>
      </c>
      <c r="Z29">
        <f>Tech_Dem_Sum!E119</f>
        <v>0.161344379589531</v>
      </c>
      <c r="AA29">
        <f>Tech_Dem_Sum!F119</f>
        <v>0.20353982300885</v>
      </c>
      <c r="AB29">
        <f>Tech_Dem_Sum!G119</f>
        <v>0.119148936170213</v>
      </c>
      <c r="AC29">
        <f>Tech_Dem_Sum!H119</f>
        <v>0.161344379589531</v>
      </c>
      <c r="AD29">
        <f>Tech_Dem_Sum!I119</f>
        <v>0.161344379589531</v>
      </c>
      <c r="AE29">
        <f>Tech_Dem_Sum!J119</f>
        <v>0.161344379589531</v>
      </c>
      <c r="AF29">
        <f>Tech_Dem_Sum!K119</f>
        <v>0.161344379589531</v>
      </c>
    </row>
    <row r="30" ht="14.5" spans="16:32">
      <c r="P30" s="121" t="s">
        <v>71</v>
      </c>
      <c r="Q30" t="s">
        <v>18</v>
      </c>
      <c r="R30">
        <f t="shared" ref="R30:X30" si="25">Z30</f>
        <v>0.00868009790999812</v>
      </c>
      <c r="S30">
        <f t="shared" si="25"/>
        <v>0.0088495575221239</v>
      </c>
      <c r="T30">
        <f t="shared" si="25"/>
        <v>0.00851063829787234</v>
      </c>
      <c r="U30">
        <f t="shared" si="25"/>
        <v>0.00868009790999812</v>
      </c>
      <c r="V30">
        <f t="shared" si="25"/>
        <v>0.00868009790999812</v>
      </c>
      <c r="W30">
        <f t="shared" si="25"/>
        <v>0.00868009790999812</v>
      </c>
      <c r="X30">
        <f t="shared" si="25"/>
        <v>0.00868009790999812</v>
      </c>
      <c r="Z30">
        <f>Tech_Dem_Sum!E120</f>
        <v>0.00868009790999812</v>
      </c>
      <c r="AA30">
        <f>Tech_Dem_Sum!F120</f>
        <v>0.0088495575221239</v>
      </c>
      <c r="AB30">
        <f>Tech_Dem_Sum!G120</f>
        <v>0.00851063829787234</v>
      </c>
      <c r="AC30">
        <f>Tech_Dem_Sum!H120</f>
        <v>0.00868009790999812</v>
      </c>
      <c r="AD30">
        <f>Tech_Dem_Sum!I120</f>
        <v>0.00868009790999812</v>
      </c>
      <c r="AE30">
        <f>Tech_Dem_Sum!J120</f>
        <v>0.00868009790999812</v>
      </c>
      <c r="AF30">
        <f>Tech_Dem_Sum!K120</f>
        <v>0.00868009790999812</v>
      </c>
    </row>
    <row r="31" ht="14.5" spans="16:32">
      <c r="P31" s="121" t="s">
        <v>71</v>
      </c>
      <c r="Q31" t="s">
        <v>19</v>
      </c>
      <c r="R31">
        <f t="shared" ref="R31:X31" si="26">Z31</f>
        <v>0</v>
      </c>
      <c r="S31">
        <f t="shared" si="26"/>
        <v>0</v>
      </c>
      <c r="T31">
        <f t="shared" si="26"/>
        <v>0</v>
      </c>
      <c r="U31">
        <f t="shared" si="26"/>
        <v>0</v>
      </c>
      <c r="V31">
        <f t="shared" si="26"/>
        <v>0</v>
      </c>
      <c r="W31">
        <f t="shared" si="26"/>
        <v>0</v>
      </c>
      <c r="X31">
        <f t="shared" si="26"/>
        <v>0</v>
      </c>
      <c r="Z31">
        <f>Tech_Dem_Sum!E121</f>
        <v>0</v>
      </c>
      <c r="AA31">
        <f>Tech_Dem_Sum!F121</f>
        <v>0</v>
      </c>
      <c r="AB31">
        <f>Tech_Dem_Sum!G121</f>
        <v>0</v>
      </c>
      <c r="AC31">
        <f>Tech_Dem_Sum!H121</f>
        <v>0</v>
      </c>
      <c r="AD31">
        <f>Tech_Dem_Sum!I121</f>
        <v>0</v>
      </c>
      <c r="AE31">
        <f>Tech_Dem_Sum!J121</f>
        <v>0</v>
      </c>
      <c r="AF31">
        <f>Tech_Dem_Sum!K121</f>
        <v>0</v>
      </c>
    </row>
    <row r="32" ht="14.5" spans="16:32">
      <c r="P32" s="121" t="s">
        <v>71</v>
      </c>
      <c r="Q32" t="s">
        <v>20</v>
      </c>
      <c r="R32">
        <f t="shared" ref="R32:X32" si="27">Z32</f>
        <v>0.316061005460365</v>
      </c>
      <c r="S32">
        <f t="shared" si="27"/>
        <v>0.283185840707965</v>
      </c>
      <c r="T32">
        <f t="shared" si="27"/>
        <v>0.348936170212766</v>
      </c>
      <c r="U32">
        <f t="shared" si="27"/>
        <v>0.316061005460365</v>
      </c>
      <c r="V32">
        <f t="shared" si="27"/>
        <v>0.316061005460365</v>
      </c>
      <c r="W32">
        <f t="shared" si="27"/>
        <v>0.316061005460365</v>
      </c>
      <c r="X32">
        <f t="shared" si="27"/>
        <v>0.316061005460365</v>
      </c>
      <c r="Z32">
        <f>Tech_Dem_Sum!E122</f>
        <v>0.316061005460365</v>
      </c>
      <c r="AA32">
        <f>Tech_Dem_Sum!F122</f>
        <v>0.283185840707965</v>
      </c>
      <c r="AB32">
        <f>Tech_Dem_Sum!G122</f>
        <v>0.348936170212766</v>
      </c>
      <c r="AC32">
        <f>Tech_Dem_Sum!H122</f>
        <v>0.316061005460365</v>
      </c>
      <c r="AD32">
        <f>Tech_Dem_Sum!I122</f>
        <v>0.316061005460365</v>
      </c>
      <c r="AE32">
        <f>Tech_Dem_Sum!J122</f>
        <v>0.316061005460365</v>
      </c>
      <c r="AF32">
        <f>Tech_Dem_Sum!K122</f>
        <v>0.316061005460365</v>
      </c>
    </row>
    <row r="33" ht="14.5" spans="16:32">
      <c r="P33" s="121" t="s">
        <v>71</v>
      </c>
      <c r="Q33" t="s">
        <v>11</v>
      </c>
      <c r="R33">
        <f t="shared" ref="R33:X33" si="28">Z33</f>
        <v>0</v>
      </c>
      <c r="S33">
        <f t="shared" si="28"/>
        <v>0</v>
      </c>
      <c r="T33">
        <f t="shared" si="28"/>
        <v>0</v>
      </c>
      <c r="U33">
        <f t="shared" si="28"/>
        <v>0</v>
      </c>
      <c r="V33">
        <f t="shared" si="28"/>
        <v>0</v>
      </c>
      <c r="W33">
        <f t="shared" si="28"/>
        <v>0</v>
      </c>
      <c r="X33">
        <f t="shared" si="28"/>
        <v>0</v>
      </c>
      <c r="Z33">
        <f>Tech_Dem_Sum!E123</f>
        <v>0</v>
      </c>
      <c r="AA33">
        <f>Tech_Dem_Sum!F123</f>
        <v>0</v>
      </c>
      <c r="AB33">
        <f>Tech_Dem_Sum!G123</f>
        <v>0</v>
      </c>
      <c r="AC33">
        <f>Tech_Dem_Sum!H123</f>
        <v>0</v>
      </c>
      <c r="AD33">
        <f>Tech_Dem_Sum!I123</f>
        <v>0</v>
      </c>
      <c r="AE33">
        <f>Tech_Dem_Sum!J123</f>
        <v>0</v>
      </c>
      <c r="AF33">
        <f>Tech_Dem_Sum!K123</f>
        <v>0</v>
      </c>
    </row>
    <row r="34" ht="14.5" spans="16:32">
      <c r="P34" s="121" t="s">
        <v>71</v>
      </c>
      <c r="Q34" t="s">
        <v>21</v>
      </c>
      <c r="R34">
        <f t="shared" ref="R34:X34" si="29">Z34</f>
        <v>0.240406703069102</v>
      </c>
      <c r="S34">
        <f t="shared" si="29"/>
        <v>0.221238938053097</v>
      </c>
      <c r="T34">
        <f t="shared" si="29"/>
        <v>0.259574468085106</v>
      </c>
      <c r="U34">
        <f t="shared" si="29"/>
        <v>0.240406703069102</v>
      </c>
      <c r="V34">
        <f t="shared" si="29"/>
        <v>0.240406703069102</v>
      </c>
      <c r="W34">
        <f t="shared" si="29"/>
        <v>0.240406703069102</v>
      </c>
      <c r="X34">
        <f t="shared" si="29"/>
        <v>0.240406703069102</v>
      </c>
      <c r="Z34">
        <f>Tech_Dem_Sum!E124</f>
        <v>0.240406703069102</v>
      </c>
      <c r="AA34">
        <f>Tech_Dem_Sum!F124</f>
        <v>0.221238938053097</v>
      </c>
      <c r="AB34">
        <f>Tech_Dem_Sum!G124</f>
        <v>0.259574468085106</v>
      </c>
      <c r="AC34">
        <f>Tech_Dem_Sum!H124</f>
        <v>0.240406703069102</v>
      </c>
      <c r="AD34">
        <f>Tech_Dem_Sum!I124</f>
        <v>0.240406703069102</v>
      </c>
      <c r="AE34">
        <f>Tech_Dem_Sum!J124</f>
        <v>0.240406703069102</v>
      </c>
      <c r="AF34">
        <f>Tech_Dem_Sum!K124</f>
        <v>0.240406703069102</v>
      </c>
    </row>
    <row r="35" ht="14.5" spans="16:32">
      <c r="P35" s="121" t="s">
        <v>71</v>
      </c>
      <c r="Q35" t="s">
        <v>23</v>
      </c>
      <c r="R35">
        <f t="shared" ref="R35:X35" si="30">Z35</f>
        <v>0.0309734513274336</v>
      </c>
      <c r="S35">
        <f t="shared" si="30"/>
        <v>0.0619469026548673</v>
      </c>
      <c r="T35">
        <f t="shared" si="30"/>
        <v>0</v>
      </c>
      <c r="U35">
        <f t="shared" si="30"/>
        <v>0.0309734513274336</v>
      </c>
      <c r="V35">
        <f t="shared" si="30"/>
        <v>0.0309734513274336</v>
      </c>
      <c r="W35">
        <f t="shared" si="30"/>
        <v>0.0309734513274336</v>
      </c>
      <c r="X35">
        <f t="shared" si="30"/>
        <v>0.0309734513274336</v>
      </c>
      <c r="Z35">
        <f>Tech_Dem_Sum!E125</f>
        <v>0.0309734513274336</v>
      </c>
      <c r="AA35">
        <f>Tech_Dem_Sum!F125</f>
        <v>0.0619469026548673</v>
      </c>
      <c r="AB35">
        <f>Tech_Dem_Sum!G125</f>
        <v>0</v>
      </c>
      <c r="AC35">
        <f>Tech_Dem_Sum!H125</f>
        <v>0.0309734513274336</v>
      </c>
      <c r="AD35">
        <f>Tech_Dem_Sum!I125</f>
        <v>0.0309734513274336</v>
      </c>
      <c r="AE35">
        <f>Tech_Dem_Sum!J125</f>
        <v>0.0309734513274336</v>
      </c>
      <c r="AF35">
        <f>Tech_Dem_Sum!K125</f>
        <v>0.0309734513274336</v>
      </c>
    </row>
    <row r="36" ht="14.5" spans="16:32">
      <c r="P36" s="121" t="s">
        <v>71</v>
      </c>
      <c r="Q36" t="s">
        <v>25</v>
      </c>
      <c r="R36">
        <f t="shared" ref="R36:X36" si="31">Z36</f>
        <v>0</v>
      </c>
      <c r="S36">
        <f t="shared" si="31"/>
        <v>0</v>
      </c>
      <c r="T36">
        <f t="shared" si="31"/>
        <v>0</v>
      </c>
      <c r="U36">
        <f t="shared" si="31"/>
        <v>0</v>
      </c>
      <c r="V36">
        <f t="shared" si="31"/>
        <v>0</v>
      </c>
      <c r="W36">
        <f t="shared" si="31"/>
        <v>0</v>
      </c>
      <c r="X36">
        <f t="shared" si="31"/>
        <v>0</v>
      </c>
      <c r="Z36">
        <f>Tech_Dem_Sum!E126</f>
        <v>0</v>
      </c>
      <c r="AA36">
        <f>Tech_Dem_Sum!F126</f>
        <v>0</v>
      </c>
      <c r="AB36">
        <f>Tech_Dem_Sum!G126</f>
        <v>0</v>
      </c>
      <c r="AC36">
        <f>Tech_Dem_Sum!H126</f>
        <v>0</v>
      </c>
      <c r="AD36">
        <f>Tech_Dem_Sum!I126</f>
        <v>0</v>
      </c>
      <c r="AE36">
        <f>Tech_Dem_Sum!J126</f>
        <v>0</v>
      </c>
      <c r="AF36">
        <f>Tech_Dem_Sum!K126</f>
        <v>0</v>
      </c>
    </row>
    <row r="37" ht="14.5" spans="16:32">
      <c r="P37" s="121" t="s">
        <v>71</v>
      </c>
      <c r="Q37" t="s">
        <v>26</v>
      </c>
      <c r="R37">
        <f t="shared" ref="R37:X37" si="32">Z37</f>
        <v>0.0900395405761627</v>
      </c>
      <c r="S37">
        <f t="shared" si="32"/>
        <v>0.0353982300884956</v>
      </c>
      <c r="T37">
        <f t="shared" si="32"/>
        <v>0.14468085106383</v>
      </c>
      <c r="U37">
        <f t="shared" si="32"/>
        <v>0.0900395405761627</v>
      </c>
      <c r="V37">
        <f t="shared" si="32"/>
        <v>0.0900395405761627</v>
      </c>
      <c r="W37">
        <f t="shared" si="32"/>
        <v>0.0900395405761627</v>
      </c>
      <c r="X37">
        <f t="shared" si="32"/>
        <v>0.0900395405761627</v>
      </c>
      <c r="Z37">
        <f>Tech_Dem_Sum!E127</f>
        <v>0.0900395405761627</v>
      </c>
      <c r="AA37">
        <f>Tech_Dem_Sum!F127</f>
        <v>0.0353982300884956</v>
      </c>
      <c r="AB37">
        <f>Tech_Dem_Sum!G127</f>
        <v>0.14468085106383</v>
      </c>
      <c r="AC37">
        <f>Tech_Dem_Sum!H127</f>
        <v>0.0900395405761627</v>
      </c>
      <c r="AD37">
        <f>Tech_Dem_Sum!I127</f>
        <v>0.0900395405761627</v>
      </c>
      <c r="AE37">
        <f>Tech_Dem_Sum!J127</f>
        <v>0.0900395405761627</v>
      </c>
      <c r="AF37">
        <f>Tech_Dem_Sum!K127</f>
        <v>0.0900395405761627</v>
      </c>
    </row>
    <row r="38" ht="16" spans="16:32">
      <c r="P38" s="121" t="str">
        <f>P37</f>
        <v>CEM00</v>
      </c>
      <c r="Q38" s="123" t="s">
        <v>44</v>
      </c>
      <c r="R38">
        <f>E9</f>
        <v>0.0322688759179062</v>
      </c>
      <c r="S38">
        <f t="shared" ref="S38:X38" si="33">F9</f>
        <v>0.0407079646017699</v>
      </c>
      <c r="T38">
        <f t="shared" si="33"/>
        <v>0.0238297872340426</v>
      </c>
      <c r="U38">
        <f t="shared" si="33"/>
        <v>0.0322688759179062</v>
      </c>
      <c r="V38">
        <f t="shared" si="33"/>
        <v>0.0322688759179062</v>
      </c>
      <c r="W38">
        <f t="shared" si="33"/>
        <v>0.0322688759179062</v>
      </c>
      <c r="X38">
        <f t="shared" si="33"/>
        <v>0.0322688759179062</v>
      </c>
      <c r="Z38">
        <f>Tech_Dem_Sum!E128</f>
        <v>0</v>
      </c>
      <c r="AA38">
        <f>Tech_Dem_Sum!F128</f>
        <v>0</v>
      </c>
      <c r="AB38">
        <f>Tech_Dem_Sum!G128</f>
        <v>0</v>
      </c>
      <c r="AC38">
        <f>Tech_Dem_Sum!H128</f>
        <v>0</v>
      </c>
      <c r="AD38">
        <f>Tech_Dem_Sum!I128</f>
        <v>0</v>
      </c>
      <c r="AE38">
        <f>Tech_Dem_Sum!J128</f>
        <v>0</v>
      </c>
      <c r="AF38">
        <f>Tech_Dem_Sum!K128</f>
        <v>0</v>
      </c>
    </row>
    <row r="39" spans="16:16">
      <c r="P39" t="s">
        <v>36</v>
      </c>
    </row>
    <row r="40" ht="14.5" spans="16:32">
      <c r="P40" s="121" t="s">
        <v>69</v>
      </c>
      <c r="Q40" t="s">
        <v>13</v>
      </c>
      <c r="R40">
        <f>Z40-R50</f>
        <v>0.94675</v>
      </c>
      <c r="S40">
        <f t="shared" ref="S40:X40" si="34">AA40-S50</f>
        <v>0.7966</v>
      </c>
      <c r="T40">
        <f t="shared" si="34"/>
        <v>0.3434</v>
      </c>
      <c r="U40">
        <f t="shared" si="34"/>
        <v>0.591833333333333</v>
      </c>
      <c r="V40">
        <f t="shared" si="34"/>
        <v>0</v>
      </c>
      <c r="W40">
        <f t="shared" si="34"/>
        <v>0.6355</v>
      </c>
      <c r="X40">
        <f t="shared" si="34"/>
        <v>0.97975</v>
      </c>
      <c r="Z40">
        <f>Tech_Dem_Sum!E64</f>
        <v>0.94675</v>
      </c>
      <c r="AA40">
        <f>Tech_Dem_Sum!F64</f>
        <v>0.824</v>
      </c>
      <c r="AB40">
        <f>Tech_Dem_Sum!G64</f>
        <v>0.447</v>
      </c>
      <c r="AC40">
        <f>Tech_Dem_Sum!H64</f>
        <v>0.6355</v>
      </c>
      <c r="AD40">
        <f>Tech_Dem_Sum!I64</f>
        <v>0</v>
      </c>
      <c r="AE40">
        <f>Tech_Dem_Sum!J64</f>
        <v>0.6355</v>
      </c>
      <c r="AF40">
        <f>Tech_Dem_Sum!K64</f>
        <v>0.97975</v>
      </c>
    </row>
    <row r="41" ht="14.5" spans="16:32">
      <c r="P41" s="121" t="s">
        <v>69</v>
      </c>
      <c r="Q41" t="s">
        <v>16</v>
      </c>
      <c r="R41">
        <f>Z41</f>
        <v>0</v>
      </c>
      <c r="S41">
        <f t="shared" ref="S41:X41" si="35">AA41</f>
        <v>0.137</v>
      </c>
      <c r="T41">
        <f t="shared" si="35"/>
        <v>0.518</v>
      </c>
      <c r="U41">
        <f t="shared" si="35"/>
        <v>0.218333333333333</v>
      </c>
      <c r="V41">
        <f t="shared" si="35"/>
        <v>0</v>
      </c>
      <c r="W41">
        <f t="shared" si="35"/>
        <v>0</v>
      </c>
      <c r="X41">
        <f t="shared" si="35"/>
        <v>0</v>
      </c>
      <c r="Z41">
        <f>Tech_Dem_Sum!E65</f>
        <v>0</v>
      </c>
      <c r="AA41">
        <f>Tech_Dem_Sum!F65</f>
        <v>0.137</v>
      </c>
      <c r="AB41">
        <f>Tech_Dem_Sum!G65</f>
        <v>0.518</v>
      </c>
      <c r="AC41">
        <f>Tech_Dem_Sum!H65</f>
        <v>0.218333333333333</v>
      </c>
      <c r="AD41">
        <f>Tech_Dem_Sum!I65</f>
        <v>0</v>
      </c>
      <c r="AE41">
        <f>Tech_Dem_Sum!J65</f>
        <v>0</v>
      </c>
      <c r="AF41">
        <f>Tech_Dem_Sum!K65</f>
        <v>0</v>
      </c>
    </row>
    <row r="42" ht="14.5" spans="16:32">
      <c r="P42" s="121" t="s">
        <v>69</v>
      </c>
      <c r="Q42" t="s">
        <v>18</v>
      </c>
      <c r="R42">
        <f t="shared" ref="R42:R49" si="36">Z42</f>
        <v>0.01525</v>
      </c>
      <c r="S42">
        <f t="shared" ref="S42:X42" si="37">AA42</f>
        <v>0.034</v>
      </c>
      <c r="T42">
        <f t="shared" si="37"/>
        <v>0.027</v>
      </c>
      <c r="U42">
        <f t="shared" si="37"/>
        <v>0.01525</v>
      </c>
      <c r="V42">
        <f t="shared" si="37"/>
        <v>0</v>
      </c>
      <c r="W42">
        <f t="shared" si="37"/>
        <v>0</v>
      </c>
      <c r="X42">
        <f t="shared" si="37"/>
        <v>0.01525</v>
      </c>
      <c r="Z42">
        <f>Tech_Dem_Sum!E66</f>
        <v>0.01525</v>
      </c>
      <c r="AA42">
        <f>Tech_Dem_Sum!F66</f>
        <v>0.034</v>
      </c>
      <c r="AB42">
        <f>Tech_Dem_Sum!G66</f>
        <v>0.027</v>
      </c>
      <c r="AC42">
        <f>Tech_Dem_Sum!H66</f>
        <v>0.01525</v>
      </c>
      <c r="AD42">
        <f>Tech_Dem_Sum!I66</f>
        <v>0</v>
      </c>
      <c r="AE42">
        <f>Tech_Dem_Sum!J66</f>
        <v>0</v>
      </c>
      <c r="AF42">
        <f>Tech_Dem_Sum!K66</f>
        <v>0.01525</v>
      </c>
    </row>
    <row r="43" ht="14.5" spans="16:32">
      <c r="P43" s="121" t="s">
        <v>69</v>
      </c>
      <c r="Q43" t="s">
        <v>19</v>
      </c>
      <c r="R43">
        <f t="shared" si="36"/>
        <v>0</v>
      </c>
      <c r="S43">
        <f t="shared" ref="S43:X43" si="38">AA43</f>
        <v>0.004</v>
      </c>
      <c r="T43">
        <f t="shared" si="38"/>
        <v>0</v>
      </c>
      <c r="U43">
        <f t="shared" si="38"/>
        <v>0</v>
      </c>
      <c r="V43">
        <f t="shared" si="38"/>
        <v>0</v>
      </c>
      <c r="W43">
        <f t="shared" si="38"/>
        <v>0</v>
      </c>
      <c r="X43">
        <f t="shared" si="38"/>
        <v>0</v>
      </c>
      <c r="Z43">
        <f>Tech_Dem_Sum!E67</f>
        <v>0</v>
      </c>
      <c r="AA43">
        <f>Tech_Dem_Sum!F67</f>
        <v>0.004</v>
      </c>
      <c r="AB43">
        <f>Tech_Dem_Sum!G67</f>
        <v>0</v>
      </c>
      <c r="AC43">
        <f>Tech_Dem_Sum!H67</f>
        <v>0</v>
      </c>
      <c r="AD43">
        <f>Tech_Dem_Sum!I67</f>
        <v>0</v>
      </c>
      <c r="AE43">
        <f>Tech_Dem_Sum!J67</f>
        <v>0</v>
      </c>
      <c r="AF43">
        <f>Tech_Dem_Sum!K67</f>
        <v>0</v>
      </c>
    </row>
    <row r="44" ht="14.5" spans="16:32">
      <c r="P44" s="121" t="s">
        <v>69</v>
      </c>
      <c r="Q44" t="s">
        <v>20</v>
      </c>
      <c r="R44">
        <f t="shared" si="36"/>
        <v>0</v>
      </c>
      <c r="S44">
        <f t="shared" ref="S44:X44" si="39">AA44</f>
        <v>0</v>
      </c>
      <c r="T44">
        <f t="shared" si="39"/>
        <v>0</v>
      </c>
      <c r="U44">
        <f t="shared" si="39"/>
        <v>0</v>
      </c>
      <c r="V44">
        <f t="shared" si="39"/>
        <v>0</v>
      </c>
      <c r="W44">
        <f t="shared" si="39"/>
        <v>0</v>
      </c>
      <c r="X44">
        <f t="shared" si="39"/>
        <v>0</v>
      </c>
      <c r="Z44">
        <f>Tech_Dem_Sum!E68</f>
        <v>0</v>
      </c>
      <c r="AA44">
        <f>Tech_Dem_Sum!F68</f>
        <v>0</v>
      </c>
      <c r="AB44">
        <f>Tech_Dem_Sum!G68</f>
        <v>0</v>
      </c>
      <c r="AC44">
        <f>Tech_Dem_Sum!H68</f>
        <v>0</v>
      </c>
      <c r="AD44">
        <f>Tech_Dem_Sum!I68</f>
        <v>0</v>
      </c>
      <c r="AE44">
        <f>Tech_Dem_Sum!J68</f>
        <v>0</v>
      </c>
      <c r="AF44">
        <f>Tech_Dem_Sum!K68</f>
        <v>0</v>
      </c>
    </row>
    <row r="45" ht="14.5" spans="16:32">
      <c r="P45" s="121" t="s">
        <v>69</v>
      </c>
      <c r="Q45" t="s">
        <v>11</v>
      </c>
      <c r="R45">
        <f t="shared" si="36"/>
        <v>0</v>
      </c>
      <c r="S45">
        <f t="shared" ref="S45:X45" si="40">AA45</f>
        <v>0</v>
      </c>
      <c r="T45">
        <f t="shared" si="40"/>
        <v>0.002</v>
      </c>
      <c r="U45">
        <f t="shared" si="40"/>
        <v>0.125916666666667</v>
      </c>
      <c r="V45">
        <f t="shared" si="40"/>
        <v>0</v>
      </c>
      <c r="W45">
        <f t="shared" si="40"/>
        <v>0.3645</v>
      </c>
      <c r="X45">
        <f t="shared" si="40"/>
        <v>0</v>
      </c>
      <c r="Z45">
        <f>Tech_Dem_Sum!E69</f>
        <v>0</v>
      </c>
      <c r="AA45">
        <f>Tech_Dem_Sum!F69</f>
        <v>0</v>
      </c>
      <c r="AB45">
        <f>Tech_Dem_Sum!G69</f>
        <v>0.002</v>
      </c>
      <c r="AC45">
        <f>Tech_Dem_Sum!H69</f>
        <v>0.125916666666667</v>
      </c>
      <c r="AD45">
        <f>Tech_Dem_Sum!I69</f>
        <v>0</v>
      </c>
      <c r="AE45">
        <f>Tech_Dem_Sum!J69</f>
        <v>0.3645</v>
      </c>
      <c r="AF45">
        <f>Tech_Dem_Sum!K69</f>
        <v>0</v>
      </c>
    </row>
    <row r="46" ht="14.5" spans="16:32">
      <c r="P46" s="121" t="s">
        <v>69</v>
      </c>
      <c r="Q46" t="s">
        <v>21</v>
      </c>
      <c r="R46">
        <f t="shared" si="36"/>
        <v>0</v>
      </c>
      <c r="S46">
        <f t="shared" ref="S46:X46" si="41">AA46</f>
        <v>0</v>
      </c>
      <c r="T46">
        <f t="shared" si="41"/>
        <v>0</v>
      </c>
      <c r="U46">
        <f t="shared" si="41"/>
        <v>0</v>
      </c>
      <c r="V46">
        <f t="shared" si="41"/>
        <v>0</v>
      </c>
      <c r="W46">
        <f t="shared" si="41"/>
        <v>0</v>
      </c>
      <c r="X46">
        <f t="shared" si="41"/>
        <v>0</v>
      </c>
      <c r="Z46">
        <f>Tech_Dem_Sum!E70</f>
        <v>0</v>
      </c>
      <c r="AA46">
        <f>Tech_Dem_Sum!F70</f>
        <v>0</v>
      </c>
      <c r="AB46">
        <f>Tech_Dem_Sum!G70</f>
        <v>0</v>
      </c>
      <c r="AC46">
        <f>Tech_Dem_Sum!H70</f>
        <v>0</v>
      </c>
      <c r="AD46">
        <f>Tech_Dem_Sum!I70</f>
        <v>0</v>
      </c>
      <c r="AE46">
        <f>Tech_Dem_Sum!J70</f>
        <v>0</v>
      </c>
      <c r="AF46">
        <f>Tech_Dem_Sum!K70</f>
        <v>0</v>
      </c>
    </row>
    <row r="47" ht="14.5" spans="16:32">
      <c r="P47" s="121" t="s">
        <v>69</v>
      </c>
      <c r="Q47" t="s">
        <v>23</v>
      </c>
      <c r="R47">
        <f t="shared" si="36"/>
        <v>0</v>
      </c>
      <c r="S47">
        <f t="shared" ref="S47:X47" si="42">AA47</f>
        <v>0</v>
      </c>
      <c r="T47">
        <f t="shared" si="42"/>
        <v>0</v>
      </c>
      <c r="U47">
        <f t="shared" si="42"/>
        <v>0</v>
      </c>
      <c r="V47">
        <f t="shared" si="42"/>
        <v>0</v>
      </c>
      <c r="W47">
        <f t="shared" si="42"/>
        <v>0</v>
      </c>
      <c r="X47">
        <f t="shared" si="42"/>
        <v>0</v>
      </c>
      <c r="Z47">
        <f>Tech_Dem_Sum!E71</f>
        <v>0</v>
      </c>
      <c r="AA47">
        <f>Tech_Dem_Sum!F71</f>
        <v>0</v>
      </c>
      <c r="AB47">
        <f>Tech_Dem_Sum!G71</f>
        <v>0</v>
      </c>
      <c r="AC47">
        <f>Tech_Dem_Sum!H71</f>
        <v>0</v>
      </c>
      <c r="AD47">
        <f>Tech_Dem_Sum!I71</f>
        <v>0</v>
      </c>
      <c r="AE47">
        <f>Tech_Dem_Sum!J71</f>
        <v>0</v>
      </c>
      <c r="AF47">
        <f>Tech_Dem_Sum!K71</f>
        <v>0</v>
      </c>
    </row>
    <row r="48" ht="14.5" spans="16:32">
      <c r="P48" s="121" t="s">
        <v>69</v>
      </c>
      <c r="Q48" t="s">
        <v>25</v>
      </c>
      <c r="R48">
        <f t="shared" si="36"/>
        <v>0.038</v>
      </c>
      <c r="S48">
        <f t="shared" ref="S48:X48" si="43">AA48</f>
        <v>0.001</v>
      </c>
      <c r="T48">
        <f t="shared" si="43"/>
        <v>0.005</v>
      </c>
      <c r="U48">
        <f t="shared" si="43"/>
        <v>0.005</v>
      </c>
      <c r="V48">
        <f t="shared" si="43"/>
        <v>1</v>
      </c>
      <c r="W48">
        <f t="shared" si="43"/>
        <v>0</v>
      </c>
      <c r="X48">
        <f t="shared" si="43"/>
        <v>0.005</v>
      </c>
      <c r="Z48">
        <f>Tech_Dem_Sum!E72</f>
        <v>0.038</v>
      </c>
      <c r="AA48">
        <f>Tech_Dem_Sum!F72</f>
        <v>0.001</v>
      </c>
      <c r="AB48">
        <f>Tech_Dem_Sum!G72</f>
        <v>0.005</v>
      </c>
      <c r="AC48">
        <f>Tech_Dem_Sum!H72</f>
        <v>0.005</v>
      </c>
      <c r="AD48">
        <f>Tech_Dem_Sum!I72</f>
        <v>1</v>
      </c>
      <c r="AE48">
        <f>Tech_Dem_Sum!J72</f>
        <v>0</v>
      </c>
      <c r="AF48">
        <f>Tech_Dem_Sum!K72</f>
        <v>0.005</v>
      </c>
    </row>
    <row r="49" ht="14.5" spans="16:32">
      <c r="P49" s="121" t="s">
        <v>69</v>
      </c>
      <c r="Q49" t="s">
        <v>26</v>
      </c>
      <c r="R49">
        <f t="shared" si="36"/>
        <v>0</v>
      </c>
      <c r="S49">
        <f t="shared" ref="S49:X49" si="44">AA49</f>
        <v>0</v>
      </c>
      <c r="T49">
        <f t="shared" si="44"/>
        <v>0</v>
      </c>
      <c r="U49">
        <f t="shared" si="44"/>
        <v>0</v>
      </c>
      <c r="V49">
        <f t="shared" si="44"/>
        <v>0</v>
      </c>
      <c r="W49">
        <f t="shared" si="44"/>
        <v>0</v>
      </c>
      <c r="X49">
        <f t="shared" si="44"/>
        <v>0</v>
      </c>
      <c r="Z49">
        <f>Tech_Dem_Sum!E73</f>
        <v>0</v>
      </c>
      <c r="AA49">
        <f>Tech_Dem_Sum!F73</f>
        <v>0</v>
      </c>
      <c r="AB49">
        <f>Tech_Dem_Sum!G73</f>
        <v>0</v>
      </c>
      <c r="AC49">
        <f>Tech_Dem_Sum!H73</f>
        <v>0</v>
      </c>
      <c r="AD49">
        <f>Tech_Dem_Sum!I73</f>
        <v>0</v>
      </c>
      <c r="AE49">
        <f>Tech_Dem_Sum!J73</f>
        <v>0</v>
      </c>
      <c r="AF49">
        <f>Tech_Dem_Sum!K73</f>
        <v>0</v>
      </c>
    </row>
    <row r="50" ht="16" spans="16:32">
      <c r="P50" s="121" t="str">
        <f>P49</f>
        <v>SME00</v>
      </c>
      <c r="Q50" s="123" t="s">
        <v>44</v>
      </c>
      <c r="R50">
        <f>E10</f>
        <v>0</v>
      </c>
      <c r="S50">
        <f t="shared" ref="S50:X50" si="45">F10</f>
        <v>0.0274</v>
      </c>
      <c r="T50">
        <f t="shared" si="45"/>
        <v>0.1036</v>
      </c>
      <c r="U50">
        <f t="shared" si="45"/>
        <v>0.0436666666666667</v>
      </c>
      <c r="V50">
        <f t="shared" si="45"/>
        <v>0</v>
      </c>
      <c r="W50">
        <f t="shared" si="45"/>
        <v>0</v>
      </c>
      <c r="X50">
        <f t="shared" si="45"/>
        <v>0</v>
      </c>
      <c r="Z50">
        <f>Tech_Dem_Sum!E74</f>
        <v>0</v>
      </c>
      <c r="AA50">
        <f>Tech_Dem_Sum!F74</f>
        <v>0</v>
      </c>
      <c r="AB50">
        <f>Tech_Dem_Sum!G74</f>
        <v>0</v>
      </c>
      <c r="AC50">
        <f>Tech_Dem_Sum!H74</f>
        <v>0</v>
      </c>
      <c r="AD50">
        <f>Tech_Dem_Sum!I74</f>
        <v>0</v>
      </c>
      <c r="AE50">
        <f>Tech_Dem_Sum!J74</f>
        <v>0</v>
      </c>
      <c r="AF50">
        <f>Tech_Dem_Sum!K74</f>
        <v>0</v>
      </c>
    </row>
    <row r="51" spans="16:16">
      <c r="P51" t="s">
        <v>36</v>
      </c>
    </row>
    <row r="52" ht="14.5" spans="16:32">
      <c r="P52" s="121" t="s">
        <v>67</v>
      </c>
      <c r="Q52" s="124" t="s">
        <v>13</v>
      </c>
      <c r="R52">
        <f t="shared" ref="R52:R56" si="46">Z52</f>
        <v>0</v>
      </c>
      <c r="S52">
        <f t="shared" ref="S52:X52" si="47">AA52</f>
        <v>0</v>
      </c>
      <c r="T52">
        <f t="shared" si="47"/>
        <v>0</v>
      </c>
      <c r="U52">
        <f t="shared" si="47"/>
        <v>0</v>
      </c>
      <c r="V52">
        <f t="shared" si="47"/>
        <v>0</v>
      </c>
      <c r="W52">
        <f t="shared" si="47"/>
        <v>0</v>
      </c>
      <c r="X52">
        <f t="shared" si="47"/>
        <v>0</v>
      </c>
      <c r="Z52">
        <f>Tech_Dem_Sum!E15</f>
        <v>0</v>
      </c>
      <c r="AA52">
        <f>Tech_Dem_Sum!F15</f>
        <v>0</v>
      </c>
      <c r="AB52">
        <f>Tech_Dem_Sum!G15</f>
        <v>0</v>
      </c>
      <c r="AC52">
        <f>Tech_Dem_Sum!H15</f>
        <v>0</v>
      </c>
      <c r="AD52">
        <f>Tech_Dem_Sum!I15</f>
        <v>0</v>
      </c>
      <c r="AE52">
        <f>Tech_Dem_Sum!J15</f>
        <v>0</v>
      </c>
      <c r="AF52">
        <f>Tech_Dem_Sum!K15</f>
        <v>0</v>
      </c>
    </row>
    <row r="53" ht="14.5" spans="16:32">
      <c r="P53" s="121" t="s">
        <v>67</v>
      </c>
      <c r="Q53" s="124" t="s">
        <v>16</v>
      </c>
      <c r="R53">
        <f t="shared" si="46"/>
        <v>0.002</v>
      </c>
      <c r="S53">
        <f t="shared" ref="S53:X53" si="48">AA53</f>
        <v>0.323383084577114</v>
      </c>
      <c r="T53">
        <f t="shared" si="48"/>
        <v>0.122516556291391</v>
      </c>
      <c r="U53">
        <f t="shared" si="48"/>
        <v>0.309859154929577</v>
      </c>
      <c r="V53">
        <f t="shared" si="48"/>
        <v>0.0697674418604651</v>
      </c>
      <c r="W53">
        <f t="shared" si="48"/>
        <v>0.290697674418605</v>
      </c>
      <c r="X53">
        <f t="shared" si="48"/>
        <v>0.145038167938931</v>
      </c>
      <c r="Z53">
        <f>Tech_Dem_Sum!E16</f>
        <v>0.002</v>
      </c>
      <c r="AA53">
        <f>Tech_Dem_Sum!F16</f>
        <v>0.323383084577114</v>
      </c>
      <c r="AB53">
        <f>Tech_Dem_Sum!G16</f>
        <v>0.122516556291391</v>
      </c>
      <c r="AC53">
        <f>Tech_Dem_Sum!H16</f>
        <v>0.309859154929577</v>
      </c>
      <c r="AD53">
        <f>Tech_Dem_Sum!I16</f>
        <v>0.0697674418604651</v>
      </c>
      <c r="AE53">
        <f>Tech_Dem_Sum!J16</f>
        <v>0.290697674418605</v>
      </c>
      <c r="AF53">
        <f>Tech_Dem_Sum!K16</f>
        <v>0.145038167938931</v>
      </c>
    </row>
    <row r="54" ht="14.5" spans="16:32">
      <c r="P54" s="121" t="s">
        <v>67</v>
      </c>
      <c r="Q54" s="124" t="s">
        <v>18</v>
      </c>
      <c r="R54">
        <f>Z54-R57</f>
        <v>0.9976</v>
      </c>
      <c r="S54">
        <f t="shared" ref="S54:X54" si="49">AA54-S57</f>
        <v>0.567164179104478</v>
      </c>
      <c r="T54">
        <f t="shared" si="49"/>
        <v>0.803311258278146</v>
      </c>
      <c r="U54">
        <f t="shared" si="49"/>
        <v>0.614084507042254</v>
      </c>
      <c r="V54">
        <f t="shared" si="49"/>
        <v>0.904651162790698</v>
      </c>
      <c r="W54">
        <f t="shared" si="49"/>
        <v>0.47093023255814</v>
      </c>
      <c r="X54">
        <f t="shared" si="49"/>
        <v>0.818320610687023</v>
      </c>
      <c r="Z54">
        <f>Tech_Dem_Sum!E17</f>
        <v>0.998</v>
      </c>
      <c r="AA54">
        <f>Tech_Dem_Sum!F17</f>
        <v>0.631840796019901</v>
      </c>
      <c r="AB54">
        <f>Tech_Dem_Sum!G17</f>
        <v>0.827814569536424</v>
      </c>
      <c r="AC54">
        <f>Tech_Dem_Sum!H17</f>
        <v>0.676056338028169</v>
      </c>
      <c r="AD54">
        <f>Tech_Dem_Sum!I17</f>
        <v>0.918604651162791</v>
      </c>
      <c r="AE54">
        <f>Tech_Dem_Sum!J17</f>
        <v>0.529069767441861</v>
      </c>
      <c r="AF54">
        <f>Tech_Dem_Sum!K17</f>
        <v>0.847328244274809</v>
      </c>
    </row>
    <row r="55" ht="14.5" spans="16:32">
      <c r="P55" s="121" t="s">
        <v>67</v>
      </c>
      <c r="Q55" s="124" t="s">
        <v>19</v>
      </c>
      <c r="R55">
        <f t="shared" si="46"/>
        <v>0</v>
      </c>
      <c r="S55">
        <f t="shared" ref="S55:X55" si="50">AA55</f>
        <v>0.0348258706467662</v>
      </c>
      <c r="T55">
        <f t="shared" si="50"/>
        <v>0</v>
      </c>
      <c r="U55">
        <f t="shared" si="50"/>
        <v>0</v>
      </c>
      <c r="V55">
        <f t="shared" si="50"/>
        <v>0</v>
      </c>
      <c r="W55">
        <f t="shared" si="50"/>
        <v>0.0290697674418605</v>
      </c>
      <c r="X55">
        <f t="shared" si="50"/>
        <v>0</v>
      </c>
      <c r="Z55">
        <f>Tech_Dem_Sum!E18</f>
        <v>0</v>
      </c>
      <c r="AA55">
        <f>Tech_Dem_Sum!F18</f>
        <v>0.0348258706467662</v>
      </c>
      <c r="AB55">
        <f>Tech_Dem_Sum!G18</f>
        <v>0</v>
      </c>
      <c r="AC55">
        <f>Tech_Dem_Sum!H18</f>
        <v>0</v>
      </c>
      <c r="AD55">
        <f>Tech_Dem_Sum!I18</f>
        <v>0</v>
      </c>
      <c r="AE55">
        <f>Tech_Dem_Sum!J18</f>
        <v>0.0290697674418605</v>
      </c>
      <c r="AF55">
        <f>Tech_Dem_Sum!K18</f>
        <v>0</v>
      </c>
    </row>
    <row r="56" ht="14.5" spans="16:32">
      <c r="P56" s="121" t="s">
        <v>67</v>
      </c>
      <c r="Q56" s="124" t="s">
        <v>11</v>
      </c>
      <c r="R56">
        <f t="shared" si="46"/>
        <v>0</v>
      </c>
      <c r="S56">
        <f t="shared" ref="S56:X56" si="51">AA56</f>
        <v>0.00995024875621891</v>
      </c>
      <c r="T56">
        <f t="shared" si="51"/>
        <v>0.0496688741721854</v>
      </c>
      <c r="U56">
        <f t="shared" si="51"/>
        <v>0.0140845070422535</v>
      </c>
      <c r="V56">
        <f t="shared" si="51"/>
        <v>0.0116279069767442</v>
      </c>
      <c r="W56">
        <f t="shared" si="51"/>
        <v>0.151162790697674</v>
      </c>
      <c r="X56">
        <f t="shared" si="51"/>
        <v>0.00763358778625954</v>
      </c>
      <c r="Z56">
        <f>Tech_Dem_Sum!E19</f>
        <v>0</v>
      </c>
      <c r="AA56">
        <f>Tech_Dem_Sum!F19</f>
        <v>0.00995024875621891</v>
      </c>
      <c r="AB56">
        <f>Tech_Dem_Sum!G19</f>
        <v>0.0496688741721854</v>
      </c>
      <c r="AC56">
        <f>Tech_Dem_Sum!H19</f>
        <v>0.0140845070422535</v>
      </c>
      <c r="AD56">
        <f>Tech_Dem_Sum!I19</f>
        <v>0.0116279069767442</v>
      </c>
      <c r="AE56">
        <f>Tech_Dem_Sum!J19</f>
        <v>0.151162790697674</v>
      </c>
      <c r="AF56">
        <f>Tech_Dem_Sum!K19</f>
        <v>0.00763358778625954</v>
      </c>
    </row>
    <row r="57" ht="16" spans="16:32">
      <c r="P57" s="121" t="s">
        <v>67</v>
      </c>
      <c r="Q57" s="123" t="s">
        <v>44</v>
      </c>
      <c r="R57">
        <f>E11</f>
        <v>0.0004</v>
      </c>
      <c r="S57">
        <f t="shared" ref="S57:X57" si="52">F11</f>
        <v>0.0646766169154228</v>
      </c>
      <c r="T57">
        <f t="shared" si="52"/>
        <v>0.0245033112582782</v>
      </c>
      <c r="U57">
        <f t="shared" si="52"/>
        <v>0.0619718309859154</v>
      </c>
      <c r="V57">
        <f t="shared" si="52"/>
        <v>0.013953488372093</v>
      </c>
      <c r="W57">
        <f t="shared" si="52"/>
        <v>0.058139534883721</v>
      </c>
      <c r="X57">
        <f t="shared" si="52"/>
        <v>0.0290076335877862</v>
      </c>
      <c r="Z57">
        <f>Tech_Dem_Sum!E20</f>
        <v>0</v>
      </c>
      <c r="AA57">
        <f>Tech_Dem_Sum!F20</f>
        <v>0</v>
      </c>
      <c r="AB57">
        <f>Tech_Dem_Sum!G20</f>
        <v>0</v>
      </c>
      <c r="AC57">
        <f>Tech_Dem_Sum!H20</f>
        <v>0</v>
      </c>
      <c r="AD57">
        <f>Tech_Dem_Sum!I20</f>
        <v>0</v>
      </c>
      <c r="AE57">
        <f>Tech_Dem_Sum!J20</f>
        <v>0</v>
      </c>
      <c r="AF57">
        <f>Tech_Dem_Sum!K20</f>
        <v>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5:BR559"/>
  <sheetViews>
    <sheetView zoomScale="59" zoomScaleNormal="59" topLeftCell="C1" workbookViewId="0">
      <selection activeCell="G31" sqref="G31"/>
    </sheetView>
  </sheetViews>
  <sheetFormatPr defaultColWidth="9" defaultRowHeight="12.5"/>
  <cols>
    <col min="3" max="3" width="12.8181818181818" customWidth="1"/>
    <col min="4" max="4" width="10.5454545454545" customWidth="1"/>
    <col min="6" max="12" width="12" customWidth="1"/>
    <col min="14" max="14" width="12.8181818181818"/>
    <col min="23" max="23" width="12.8181818181818"/>
    <col min="32" max="32" width="12.8181818181818"/>
    <col min="41" max="41" width="12.8181818181818"/>
    <col min="50" max="50" width="12.8181818181818"/>
    <col min="59" max="59" width="12.8181818181818"/>
    <col min="68" max="68" width="12.8181818181818"/>
  </cols>
  <sheetData>
    <row r="5" ht="13" spans="3:11">
      <c r="C5" s="69" t="s">
        <v>84</v>
      </c>
      <c r="D5" s="69"/>
      <c r="E5" s="14"/>
      <c r="F5" s="14"/>
      <c r="J5" s="69"/>
      <c r="K5" s="14"/>
    </row>
    <row r="6" ht="15.25" spans="2:12">
      <c r="B6" s="70" t="s">
        <v>86</v>
      </c>
      <c r="C6" s="70" t="s">
        <v>3</v>
      </c>
      <c r="D6" s="70" t="s">
        <v>135</v>
      </c>
      <c r="E6" s="71">
        <v>2020</v>
      </c>
      <c r="F6" s="72" t="s">
        <v>87</v>
      </c>
      <c r="G6" s="72" t="s">
        <v>88</v>
      </c>
      <c r="H6" s="72" t="s">
        <v>89</v>
      </c>
      <c r="I6" s="72" t="s">
        <v>90</v>
      </c>
      <c r="J6" s="72" t="s">
        <v>91</v>
      </c>
      <c r="K6" s="72" t="s">
        <v>92</v>
      </c>
      <c r="L6" s="72" t="s">
        <v>93</v>
      </c>
    </row>
    <row r="7" ht="20" spans="2:11">
      <c r="B7" s="73" t="s">
        <v>36</v>
      </c>
      <c r="C7" s="73" t="s">
        <v>136</v>
      </c>
      <c r="D7" s="73" t="s">
        <v>137</v>
      </c>
      <c r="E7" s="74" t="s">
        <v>138</v>
      </c>
      <c r="F7" s="75"/>
      <c r="G7" s="76"/>
      <c r="H7" s="77"/>
      <c r="I7" s="77"/>
      <c r="J7" s="77"/>
      <c r="K7" s="77"/>
    </row>
    <row r="8" ht="13.25" spans="2:11">
      <c r="B8" s="78" t="s">
        <v>139</v>
      </c>
      <c r="C8" s="78"/>
      <c r="D8" s="78"/>
      <c r="E8" s="79">
        <f>E2</f>
        <v>0</v>
      </c>
      <c r="F8" s="80"/>
      <c r="G8" s="81"/>
      <c r="H8" s="82"/>
      <c r="I8" s="82"/>
      <c r="J8" s="82"/>
      <c r="K8" s="82"/>
    </row>
    <row r="9" spans="2:12">
      <c r="B9" s="21" t="s">
        <v>140</v>
      </c>
      <c r="C9" s="21" t="str">
        <f>SEC_Comm!C15</f>
        <v>INDCONS</v>
      </c>
      <c r="D9" s="83" t="s">
        <v>12</v>
      </c>
      <c r="E9" s="84"/>
      <c r="F9" s="85">
        <f>attached_cons!W13</f>
        <v>6</v>
      </c>
      <c r="G9" s="85">
        <f>attached_cons!AU13</f>
        <v>20.2</v>
      </c>
      <c r="H9" s="86">
        <f>attached_cons!BS13</f>
        <v>30.1</v>
      </c>
      <c r="I9" s="86">
        <f>attached_cons!CQ13</f>
        <v>7</v>
      </c>
      <c r="J9" s="106">
        <f>attached_cons!DO13</f>
        <v>8.6</v>
      </c>
      <c r="K9" s="85">
        <f>attached_cons!EM13</f>
        <v>17.2</v>
      </c>
      <c r="L9" s="85">
        <f>attached_cons!FK13</f>
        <v>13</v>
      </c>
    </row>
    <row r="10" spans="2:12">
      <c r="B10" s="21" t="s">
        <v>140</v>
      </c>
      <c r="C10" s="21" t="str">
        <f>SEC_Comm!C16</f>
        <v>INDIPP</v>
      </c>
      <c r="D10" s="83" t="s">
        <v>12</v>
      </c>
      <c r="E10" s="21"/>
      <c r="F10" s="85">
        <f>attached_ipp!W13</f>
        <v>50.4</v>
      </c>
      <c r="G10" s="85">
        <f>attached_ipp!AU13</f>
        <v>130.5</v>
      </c>
      <c r="H10" s="86">
        <f>attached_ipp!BS13</f>
        <v>71.7</v>
      </c>
      <c r="I10" s="86">
        <f>attached_ipp!CQ13</f>
        <v>5.8</v>
      </c>
      <c r="J10" s="106">
        <f>attached_ipp!DO13</f>
        <v>2.5</v>
      </c>
      <c r="K10" s="85">
        <f>attached_ipp!EM13</f>
        <v>72.9</v>
      </c>
      <c r="L10" s="85">
        <f>attached_ipp!FK13</f>
        <v>177.8</v>
      </c>
    </row>
    <row r="11" spans="2:12">
      <c r="B11" s="21" t="s">
        <v>140</v>
      </c>
      <c r="C11" s="21" t="str">
        <f>SEC_Comm!C17</f>
        <v>INDSME</v>
      </c>
      <c r="D11" s="83" t="s">
        <v>12</v>
      </c>
      <c r="E11" s="84"/>
      <c r="F11" s="85">
        <f>attached_smelting!W13</f>
        <v>1.3</v>
      </c>
      <c r="G11" s="85">
        <f>attached_smelting!AU13</f>
        <v>212.6</v>
      </c>
      <c r="H11" s="86">
        <f>attached_smelting!BS13</f>
        <v>19.7</v>
      </c>
      <c r="I11" s="86">
        <f>attached_smelting!CQ13</f>
        <v>3.1</v>
      </c>
      <c r="J11" s="106">
        <f>attached_smelting!DO13</f>
        <v>0</v>
      </c>
      <c r="K11" s="85">
        <f>attached_smelting!EM13</f>
        <v>1</v>
      </c>
      <c r="L11" s="85">
        <f>attached_smelting!FK13</f>
        <v>30.4</v>
      </c>
    </row>
    <row r="12" spans="2:12">
      <c r="B12" s="21" t="s">
        <v>36</v>
      </c>
      <c r="C12" s="21" t="s">
        <v>36</v>
      </c>
      <c r="D12" s="83" t="s">
        <v>12</v>
      </c>
      <c r="E12" s="84"/>
      <c r="F12" s="85">
        <f>attached_petroleum!W13</f>
        <v>49.7</v>
      </c>
      <c r="G12" s="85">
        <f>attached_petroleum!AU13</f>
        <v>35.4</v>
      </c>
      <c r="H12" s="86">
        <f>attached_petroleum!BS13</f>
        <v>67.6</v>
      </c>
      <c r="I12" s="86">
        <f>attached_petroleum!CQ13</f>
        <v>0</v>
      </c>
      <c r="J12" s="106">
        <f>attached_petroleum!DO13</f>
        <v>22.2</v>
      </c>
      <c r="K12" s="85">
        <f>attached_petroleum!EM13</f>
        <v>90</v>
      </c>
      <c r="L12" s="85">
        <f>attached_petroleum!FK13</f>
        <v>7.5</v>
      </c>
    </row>
    <row r="13" spans="2:12">
      <c r="B13" s="21" t="s">
        <v>140</v>
      </c>
      <c r="C13" s="21" t="str">
        <f>SEC_Comm!C19</f>
        <v>INDCEM</v>
      </c>
      <c r="D13" s="83" t="s">
        <v>12</v>
      </c>
      <c r="E13" s="21"/>
      <c r="F13" s="85">
        <f>attached_cement!W13</f>
        <v>0.8</v>
      </c>
      <c r="G13" s="85">
        <f>attached_cement!AU13</f>
        <v>11.2</v>
      </c>
      <c r="H13" s="86">
        <f>attached_cement!BS13</f>
        <v>23.5</v>
      </c>
      <c r="I13" s="86">
        <f>attached_cement!CQ13</f>
        <v>0</v>
      </c>
      <c r="J13" s="106">
        <f>attached_cement!DO13</f>
        <v>0</v>
      </c>
      <c r="K13" s="85">
        <f>attached_cement!EM13</f>
        <v>10.9</v>
      </c>
      <c r="L13" s="85">
        <f>attached_cement!FK13</f>
        <v>4.3</v>
      </c>
    </row>
    <row r="14" spans="2:12">
      <c r="B14" s="21" t="s">
        <v>140</v>
      </c>
      <c r="C14" s="21" t="str">
        <f>SEC_Comm!C20</f>
        <v>INDCHM</v>
      </c>
      <c r="D14" s="83" t="s">
        <v>12</v>
      </c>
      <c r="E14" s="21"/>
      <c r="F14" s="85">
        <f>attached_chemicals!W13</f>
        <v>1</v>
      </c>
      <c r="G14" s="85">
        <f>attached_chemicals!AU13</f>
        <v>29.6</v>
      </c>
      <c r="H14" s="86">
        <f>attached_chemicals!BS13</f>
        <v>60.8</v>
      </c>
      <c r="I14" s="86">
        <f>attached_chemicals!CQ13</f>
        <v>16.6</v>
      </c>
      <c r="J14" s="106">
        <f>attached_chemicals!DO13</f>
        <v>14.2</v>
      </c>
      <c r="K14" s="85">
        <f>attached_chemicals!EM13</f>
        <v>117.6</v>
      </c>
      <c r="L14" s="85">
        <f>attached_chemicals!FK13</f>
        <v>6.1</v>
      </c>
    </row>
    <row r="15" spans="2:12">
      <c r="B15" s="21" t="s">
        <v>140</v>
      </c>
      <c r="C15" s="21" t="str">
        <f>SEC_Comm!C21</f>
        <v>INDIRON</v>
      </c>
      <c r="D15" s="83" t="s">
        <v>12</v>
      </c>
      <c r="E15" s="21"/>
      <c r="F15" s="85">
        <f>attached_iron!W13</f>
        <v>0</v>
      </c>
      <c r="G15" s="85">
        <f>attached_iron!AU13</f>
        <v>11.6</v>
      </c>
      <c r="H15" s="86">
        <f>attached_iron!BS13</f>
        <v>157.8</v>
      </c>
      <c r="I15" s="86">
        <f>attached_iron!CQ13</f>
        <v>1.9</v>
      </c>
      <c r="J15" s="106">
        <f>attached_iron!DO13</f>
        <v>4.8</v>
      </c>
      <c r="K15" s="85">
        <f>attached_iron!EM13</f>
        <v>2.5</v>
      </c>
      <c r="L15" s="85">
        <f>attached_iron!FK13</f>
        <v>0.9</v>
      </c>
    </row>
    <row r="16" spans="2:12">
      <c r="B16" s="21" t="s">
        <v>140</v>
      </c>
      <c r="C16" s="21" t="str">
        <f>SEC_Comm!C22</f>
        <v>INDOTH</v>
      </c>
      <c r="D16" s="83" t="s">
        <v>12</v>
      </c>
      <c r="E16" s="21"/>
      <c r="F16" s="85">
        <f>attached_others!W13</f>
        <v>24.3</v>
      </c>
      <c r="G16" s="85">
        <f>attached_others!AU13</f>
        <v>99.8</v>
      </c>
      <c r="H16" s="86">
        <f>attached_others!BS13</f>
        <v>161.5</v>
      </c>
      <c r="I16" s="86">
        <f>attached_others!CQ13</f>
        <v>19.4</v>
      </c>
      <c r="J16" s="106">
        <f>attached_others!DO13</f>
        <v>15.1</v>
      </c>
      <c r="K16" s="85">
        <f>attached_others!EM13</f>
        <v>57.8</v>
      </c>
      <c r="L16" s="85">
        <f>attached_others!FK13</f>
        <v>49.6</v>
      </c>
    </row>
    <row r="17" spans="2:12">
      <c r="B17" s="21" t="s">
        <v>140</v>
      </c>
      <c r="C17" s="21" t="str">
        <f>SEC_Comm!C23</f>
        <v>INDFOR</v>
      </c>
      <c r="D17" s="83" t="s">
        <v>12</v>
      </c>
      <c r="E17" s="21"/>
      <c r="F17" s="85">
        <f>attached_forestry!W13</f>
        <v>1.8</v>
      </c>
      <c r="G17" s="85">
        <f>attached_forestry!AU13</f>
        <v>5.9</v>
      </c>
      <c r="H17" s="86">
        <f>attached_forestry!BS13</f>
        <v>3.4</v>
      </c>
      <c r="I17" s="86">
        <f>attached_forestry!CQ13</f>
        <v>0.5</v>
      </c>
      <c r="J17" s="106">
        <f>attached_forestry!DO13</f>
        <v>0.3</v>
      </c>
      <c r="K17" s="85">
        <f>attached_forestry!EM13</f>
        <v>2.6</v>
      </c>
      <c r="L17" s="85">
        <f>attached_forestry!FK13</f>
        <v>6.6</v>
      </c>
    </row>
    <row r="18" spans="2:12">
      <c r="B18" s="21" t="s">
        <v>36</v>
      </c>
      <c r="C18" s="21" t="s">
        <v>36</v>
      </c>
      <c r="D18" s="83" t="s">
        <v>12</v>
      </c>
      <c r="E18" s="21"/>
      <c r="F18" s="85">
        <f>attached_mining!W13</f>
        <v>19.2</v>
      </c>
      <c r="G18" s="85">
        <f>attached_mining!AU13</f>
        <v>42.1</v>
      </c>
      <c r="H18" s="85">
        <f>attached_mining!BS13</f>
        <v>38.3</v>
      </c>
      <c r="I18" s="85">
        <f>attached_mining!CQ13</f>
        <v>5.9</v>
      </c>
      <c r="J18" s="85">
        <f>attached_mining!DO13</f>
        <v>90</v>
      </c>
      <c r="K18" s="85">
        <f>attached_mining!EM13</f>
        <v>1162.6</v>
      </c>
      <c r="L18" s="85">
        <f>attached_mining!FK13</f>
        <v>81</v>
      </c>
    </row>
    <row r="20" spans="7:7">
      <c r="G20">
        <f>SUM(F9:L17)/SUM(F11:L16,F9:L9)</f>
        <v>1.34452205406804</v>
      </c>
    </row>
    <row r="23" ht="13" spans="2:17">
      <c r="B23" s="20"/>
      <c r="C23" s="87"/>
      <c r="D23" s="87"/>
      <c r="E23" s="88"/>
      <c r="F23" s="88"/>
      <c r="G23" s="20"/>
      <c r="H23" s="20"/>
      <c r="I23" s="20"/>
      <c r="J23" s="87"/>
      <c r="K23" s="88"/>
      <c r="L23" s="20"/>
      <c r="M23" s="20"/>
      <c r="N23" s="20"/>
      <c r="O23" s="20"/>
      <c r="P23" s="20"/>
      <c r="Q23" s="20"/>
    </row>
    <row r="24" ht="14.5" spans="2:17">
      <c r="B24" s="89"/>
      <c r="C24" s="90"/>
      <c r="D24" s="89"/>
      <c r="E24" s="91"/>
      <c r="F24" s="92"/>
      <c r="G24" s="92"/>
      <c r="H24" s="92"/>
      <c r="I24" s="92"/>
      <c r="J24" s="92"/>
      <c r="K24" s="92"/>
      <c r="L24" s="92"/>
      <c r="M24" s="20"/>
      <c r="N24" s="20"/>
      <c r="O24" s="20"/>
      <c r="P24" s="20"/>
      <c r="Q24" s="20"/>
    </row>
    <row r="25" spans="2:17">
      <c r="B25" s="20"/>
      <c r="C25" s="20"/>
      <c r="D25" s="88"/>
      <c r="E25" s="93"/>
      <c r="F25" s="93"/>
      <c r="G25" s="93"/>
      <c r="H25" s="93"/>
      <c r="I25" s="93"/>
      <c r="J25" s="93"/>
      <c r="K25" s="93"/>
      <c r="M25" s="20"/>
      <c r="N25" s="20"/>
      <c r="O25" s="20"/>
      <c r="P25" s="107"/>
      <c r="Q25" s="20"/>
    </row>
    <row r="26" spans="4:11">
      <c r="D26" s="14"/>
      <c r="F26" s="94"/>
      <c r="G26" s="94"/>
      <c r="H26" s="94"/>
      <c r="I26" s="94"/>
      <c r="J26" s="94"/>
      <c r="K26" s="94"/>
    </row>
    <row r="28" ht="13" spans="2:67">
      <c r="B28" s="95"/>
      <c r="C28" s="95"/>
      <c r="E28" s="95"/>
      <c r="F28" s="95"/>
      <c r="G28" s="94"/>
      <c r="H28" s="94"/>
      <c r="I28" s="94"/>
      <c r="J28" s="94"/>
      <c r="K28" s="94"/>
      <c r="L28" s="94"/>
      <c r="M28" s="108" t="s">
        <v>84</v>
      </c>
      <c r="T28" s="94"/>
      <c r="U28" s="94"/>
      <c r="V28" s="108" t="s">
        <v>84</v>
      </c>
      <c r="AC28" s="94"/>
      <c r="AD28" s="94"/>
      <c r="AE28" s="108" t="s">
        <v>84</v>
      </c>
      <c r="AL28" s="94"/>
      <c r="AM28" s="94"/>
      <c r="AN28" s="108" t="s">
        <v>84</v>
      </c>
      <c r="AU28" s="94"/>
      <c r="AV28" s="94"/>
      <c r="AW28" s="108" t="s">
        <v>84</v>
      </c>
      <c r="BD28" s="94"/>
      <c r="BE28" s="94"/>
      <c r="BF28" s="108" t="s">
        <v>84</v>
      </c>
      <c r="BM28" s="94"/>
      <c r="BN28" s="94"/>
      <c r="BO28" s="108" t="s">
        <v>84</v>
      </c>
    </row>
    <row r="29" ht="13" spans="2:70">
      <c r="B29" s="96" t="s">
        <v>86</v>
      </c>
      <c r="C29" s="96" t="s">
        <v>3</v>
      </c>
      <c r="D29" s="96" t="s">
        <v>141</v>
      </c>
      <c r="E29" s="96">
        <v>2020</v>
      </c>
      <c r="F29" s="97" t="s">
        <v>2</v>
      </c>
      <c r="G29" s="94"/>
      <c r="H29" s="94"/>
      <c r="I29" s="94"/>
      <c r="J29" s="94"/>
      <c r="K29" s="96" t="s">
        <v>86</v>
      </c>
      <c r="L29" s="96" t="s">
        <v>3</v>
      </c>
      <c r="M29" s="96" t="s">
        <v>141</v>
      </c>
      <c r="N29" s="96">
        <v>2020</v>
      </c>
      <c r="O29" s="97" t="s">
        <v>2</v>
      </c>
      <c r="P29" t="s">
        <v>47</v>
      </c>
      <c r="T29" s="96" t="s">
        <v>86</v>
      </c>
      <c r="U29" s="96" t="s">
        <v>3</v>
      </c>
      <c r="V29" s="96" t="s">
        <v>141</v>
      </c>
      <c r="W29" s="96">
        <v>2020</v>
      </c>
      <c r="X29" s="97" t="s">
        <v>2</v>
      </c>
      <c r="Y29" t="s">
        <v>47</v>
      </c>
      <c r="AC29" s="96" t="s">
        <v>86</v>
      </c>
      <c r="AD29" s="96" t="s">
        <v>3</v>
      </c>
      <c r="AE29" s="96" t="s">
        <v>141</v>
      </c>
      <c r="AF29" s="96">
        <v>2020</v>
      </c>
      <c r="AG29" s="97" t="s">
        <v>2</v>
      </c>
      <c r="AH29" t="s">
        <v>47</v>
      </c>
      <c r="AL29" s="96" t="s">
        <v>86</v>
      </c>
      <c r="AM29" s="96" t="s">
        <v>3</v>
      </c>
      <c r="AN29" s="96" t="s">
        <v>141</v>
      </c>
      <c r="AO29" s="96">
        <v>2020</v>
      </c>
      <c r="AP29" s="97" t="s">
        <v>2</v>
      </c>
      <c r="AQ29" t="s">
        <v>47</v>
      </c>
      <c r="AU29" s="96" t="s">
        <v>86</v>
      </c>
      <c r="AV29" s="96" t="s">
        <v>3</v>
      </c>
      <c r="AW29" s="96" t="s">
        <v>141</v>
      </c>
      <c r="AX29" s="96">
        <v>2020</v>
      </c>
      <c r="AY29" s="97" t="s">
        <v>2</v>
      </c>
      <c r="AZ29" t="s">
        <v>47</v>
      </c>
      <c r="BD29" s="96" t="s">
        <v>86</v>
      </c>
      <c r="BE29" s="96" t="s">
        <v>3</v>
      </c>
      <c r="BF29" s="96" t="s">
        <v>141</v>
      </c>
      <c r="BG29" s="96">
        <v>2020</v>
      </c>
      <c r="BH29" s="97" t="s">
        <v>2</v>
      </c>
      <c r="BI29" t="s">
        <v>47</v>
      </c>
      <c r="BM29" s="96" t="s">
        <v>86</v>
      </c>
      <c r="BN29" s="96" t="s">
        <v>3</v>
      </c>
      <c r="BO29" s="96" t="s">
        <v>141</v>
      </c>
      <c r="BP29" s="96">
        <v>2020</v>
      </c>
      <c r="BQ29" s="97" t="s">
        <v>2</v>
      </c>
      <c r="BR29" t="s">
        <v>47</v>
      </c>
    </row>
    <row r="30" ht="30" spans="2:69">
      <c r="B30" s="98" t="s">
        <v>36</v>
      </c>
      <c r="C30" s="98" t="s">
        <v>136</v>
      </c>
      <c r="D30" s="98"/>
      <c r="E30" s="98"/>
      <c r="F30" s="95"/>
      <c r="G30" s="94"/>
      <c r="H30" s="94"/>
      <c r="I30" s="94"/>
      <c r="J30" s="94"/>
      <c r="K30" s="98" t="s">
        <v>36</v>
      </c>
      <c r="L30" s="98" t="s">
        <v>136</v>
      </c>
      <c r="M30" s="98"/>
      <c r="N30" s="98"/>
      <c r="O30" s="95"/>
      <c r="T30" s="98" t="s">
        <v>36</v>
      </c>
      <c r="U30" s="98" t="s">
        <v>136</v>
      </c>
      <c r="V30" s="98"/>
      <c r="W30" s="98"/>
      <c r="X30" s="95"/>
      <c r="AC30" s="98" t="s">
        <v>36</v>
      </c>
      <c r="AD30" s="98" t="s">
        <v>136</v>
      </c>
      <c r="AE30" s="98"/>
      <c r="AF30" s="98"/>
      <c r="AG30" s="95"/>
      <c r="AL30" s="98" t="s">
        <v>36</v>
      </c>
      <c r="AM30" s="98" t="s">
        <v>136</v>
      </c>
      <c r="AN30" s="98"/>
      <c r="AO30" s="98"/>
      <c r="AP30" s="95"/>
      <c r="AU30" s="98" t="s">
        <v>36</v>
      </c>
      <c r="AV30" s="98" t="s">
        <v>136</v>
      </c>
      <c r="AW30" s="98"/>
      <c r="AX30" s="98"/>
      <c r="AY30" s="95"/>
      <c r="BD30" s="98" t="s">
        <v>36</v>
      </c>
      <c r="BE30" s="98" t="s">
        <v>136</v>
      </c>
      <c r="BF30" s="98"/>
      <c r="BG30" s="98"/>
      <c r="BH30" s="95"/>
      <c r="BM30" s="98" t="s">
        <v>36</v>
      </c>
      <c r="BN30" s="98" t="s">
        <v>136</v>
      </c>
      <c r="BO30" s="98"/>
      <c r="BP30" s="98"/>
      <c r="BQ30" s="95"/>
    </row>
    <row r="31" ht="13.25" spans="2:69">
      <c r="B31" s="99" t="s">
        <v>139</v>
      </c>
      <c r="C31" s="99"/>
      <c r="D31" s="99"/>
      <c r="E31" s="99"/>
      <c r="F31" s="95"/>
      <c r="G31" s="94"/>
      <c r="H31" s="94"/>
      <c r="I31" s="94"/>
      <c r="J31" s="94"/>
      <c r="K31" s="99" t="s">
        <v>139</v>
      </c>
      <c r="L31" s="99"/>
      <c r="M31" s="99"/>
      <c r="N31" s="99"/>
      <c r="O31" s="95"/>
      <c r="T31" s="99" t="s">
        <v>139</v>
      </c>
      <c r="U31" s="99"/>
      <c r="V31" s="99"/>
      <c r="W31" s="99"/>
      <c r="X31" s="95"/>
      <c r="AC31" s="99" t="s">
        <v>139</v>
      </c>
      <c r="AD31" s="99"/>
      <c r="AE31" s="99"/>
      <c r="AF31" s="99"/>
      <c r="AG31" s="95"/>
      <c r="AL31" s="99" t="s">
        <v>139</v>
      </c>
      <c r="AM31" s="99"/>
      <c r="AN31" s="99"/>
      <c r="AO31" s="99"/>
      <c r="AP31" s="95"/>
      <c r="AU31" s="99" t="s">
        <v>139</v>
      </c>
      <c r="AV31" s="99"/>
      <c r="AW31" s="99"/>
      <c r="AX31" s="99"/>
      <c r="AY31" s="95"/>
      <c r="BD31" s="99" t="s">
        <v>139</v>
      </c>
      <c r="BE31" s="99"/>
      <c r="BF31" s="99"/>
      <c r="BG31" s="99"/>
      <c r="BH31" s="95"/>
      <c r="BM31" s="99" t="s">
        <v>139</v>
      </c>
      <c r="BN31" s="99"/>
      <c r="BO31" s="99"/>
      <c r="BP31" s="99"/>
      <c r="BQ31" s="95"/>
    </row>
    <row r="32" spans="2:70">
      <c r="B32" s="95" t="s">
        <v>142</v>
      </c>
      <c r="C32" t="s">
        <v>32</v>
      </c>
      <c r="D32" s="100" t="s">
        <v>143</v>
      </c>
      <c r="E32" s="100">
        <v>0.0941780821917808</v>
      </c>
      <c r="F32" s="95" t="s">
        <v>31</v>
      </c>
      <c r="G32" s="94"/>
      <c r="H32" s="94"/>
      <c r="I32" s="94"/>
      <c r="J32" s="94"/>
      <c r="K32" s="109" t="s">
        <v>142</v>
      </c>
      <c r="L32" s="110" t="str">
        <f>C9</f>
        <v>INDCONS</v>
      </c>
      <c r="M32" s="109" t="s">
        <v>144</v>
      </c>
      <c r="N32" s="109">
        <f>attached_energy_demand_split!A6</f>
        <v>0.0207246590371655</v>
      </c>
      <c r="O32" s="109" t="s">
        <v>31</v>
      </c>
      <c r="P32" s="110" t="s">
        <v>92</v>
      </c>
      <c r="T32" s="109" t="str">
        <f>K32</f>
        <v>COM_FR</v>
      </c>
      <c r="U32" s="110" t="str">
        <f>L32</f>
        <v>INDCONS</v>
      </c>
      <c r="V32" s="109" t="str">
        <f>M32</f>
        <v>RH0_1</v>
      </c>
      <c r="W32" s="109">
        <f>attached_energy_demand_split!A68</f>
        <v>0.0211149417251545</v>
      </c>
      <c r="X32" s="109" t="s">
        <v>31</v>
      </c>
      <c r="Y32" s="110" t="s">
        <v>87</v>
      </c>
      <c r="AC32" s="109" t="str">
        <f>T32</f>
        <v>COM_FR</v>
      </c>
      <c r="AD32" s="110" t="str">
        <f t="shared" ref="AD32:AD79" si="0">U32</f>
        <v>INDCONS</v>
      </c>
      <c r="AE32" s="109" t="str">
        <f t="shared" ref="AE32:AE79" si="1">V32</f>
        <v>RH0_1</v>
      </c>
      <c r="AF32" s="109">
        <f>attached_energy_demand_split!A39</f>
        <v>0.0215588607712188</v>
      </c>
      <c r="AG32" s="109" t="s">
        <v>31</v>
      </c>
      <c r="AH32" s="110" t="s">
        <v>93</v>
      </c>
      <c r="AL32" s="109" t="str">
        <f>AC32</f>
        <v>COM_FR</v>
      </c>
      <c r="AM32" s="110" t="str">
        <f t="shared" ref="AM32:AM79" si="2">AD32</f>
        <v>INDCONS</v>
      </c>
      <c r="AN32" s="109" t="str">
        <f t="shared" ref="AN32:AN79" si="3">AE32</f>
        <v>RH0_1</v>
      </c>
      <c r="AO32" s="109">
        <f>attached_energy_demand_summariz!B7</f>
        <v>0.0211002816156798</v>
      </c>
      <c r="AP32" s="109" t="s">
        <v>31</v>
      </c>
      <c r="AQ32" s="110" t="s">
        <v>90</v>
      </c>
      <c r="AU32" s="109" t="str">
        <f>AL32</f>
        <v>COM_FR</v>
      </c>
      <c r="AV32" s="110" t="str">
        <f t="shared" ref="AV32:AV79" si="4">AM32</f>
        <v>INDCONS</v>
      </c>
      <c r="AW32" s="109" t="str">
        <f t="shared" ref="AW32:AW79" si="5">AN32</f>
        <v>RH0_1</v>
      </c>
      <c r="AX32" s="109">
        <f>attached_energy_demand_summariz!F7</f>
        <v>0.0216553453978117</v>
      </c>
      <c r="AY32" s="109" t="s">
        <v>31</v>
      </c>
      <c r="AZ32" s="110" t="s">
        <v>89</v>
      </c>
      <c r="BD32" s="109" t="str">
        <f>AU32</f>
        <v>COM_FR</v>
      </c>
      <c r="BE32" s="110" t="str">
        <f t="shared" ref="BE32:BE79" si="6">AV32</f>
        <v>INDCONS</v>
      </c>
      <c r="BF32" s="109" t="str">
        <f t="shared" ref="BF32:BF79" si="7">AW32</f>
        <v>RH0_1</v>
      </c>
      <c r="BG32" s="109">
        <f>AO32</f>
        <v>0.0211002816156798</v>
      </c>
      <c r="BH32" s="109" t="s">
        <v>31</v>
      </c>
      <c r="BI32" s="110" t="s">
        <v>91</v>
      </c>
      <c r="BM32" s="109" t="str">
        <f>BD32</f>
        <v>COM_FR</v>
      </c>
      <c r="BN32" s="110" t="str">
        <f t="shared" ref="BN32:BN79" si="8">BE32</f>
        <v>INDCONS</v>
      </c>
      <c r="BO32" s="109" t="str">
        <f t="shared" ref="BO32:BO79" si="9">BF32</f>
        <v>RH0_1</v>
      </c>
      <c r="BP32" s="109">
        <f>attached_energy_demand_summariz!J7</f>
        <v>0.0204476011470482</v>
      </c>
      <c r="BQ32" s="109" t="s">
        <v>31</v>
      </c>
      <c r="BR32" s="110" t="s">
        <v>88</v>
      </c>
    </row>
    <row r="33" spans="2:70">
      <c r="B33" s="95" t="s">
        <v>142</v>
      </c>
      <c r="C33" t="s">
        <v>32</v>
      </c>
      <c r="D33" s="100" t="s">
        <v>145</v>
      </c>
      <c r="E33" s="100">
        <v>0.102739726027397</v>
      </c>
      <c r="F33" s="95" t="s">
        <v>31</v>
      </c>
      <c r="G33" s="94"/>
      <c r="H33" s="94"/>
      <c r="I33" s="94"/>
      <c r="J33" s="94"/>
      <c r="K33" s="109" t="s">
        <v>142</v>
      </c>
      <c r="L33" s="110" t="str">
        <f>L32</f>
        <v>INDCONS</v>
      </c>
      <c r="M33" s="109" t="s">
        <v>146</v>
      </c>
      <c r="N33" s="109">
        <f>attached_energy_demand_split!A8</f>
        <v>0.0206069139508455</v>
      </c>
      <c r="O33" s="109" t="s">
        <v>31</v>
      </c>
      <c r="P33" s="110" t="s">
        <v>92</v>
      </c>
      <c r="T33" s="109" t="str">
        <f t="shared" ref="T33:T96" si="10">K33</f>
        <v>COM_FR</v>
      </c>
      <c r="U33" s="110" t="str">
        <f t="shared" ref="U33:U79" si="11">L33</f>
        <v>INDCONS</v>
      </c>
      <c r="V33" s="109" t="str">
        <f t="shared" ref="V33:V79" si="12">M33</f>
        <v>RH2_3</v>
      </c>
      <c r="W33" s="109">
        <f>attached_energy_demand_split!A70</f>
        <v>0.019269377650939</v>
      </c>
      <c r="X33" s="109" t="s">
        <v>31</v>
      </c>
      <c r="Y33" s="110" t="s">
        <v>87</v>
      </c>
      <c r="AC33" s="109" t="str">
        <f t="shared" ref="AC33:AC96" si="13">T33</f>
        <v>COM_FR</v>
      </c>
      <c r="AD33" s="110" t="str">
        <f t="shared" si="0"/>
        <v>INDCONS</v>
      </c>
      <c r="AE33" s="109" t="str">
        <f t="shared" si="1"/>
        <v>RH2_3</v>
      </c>
      <c r="AF33" s="109">
        <f>attached_energy_demand_split!A41</f>
        <v>0.021716461727875</v>
      </c>
      <c r="AG33" s="109" t="s">
        <v>31</v>
      </c>
      <c r="AH33" s="110" t="s">
        <v>93</v>
      </c>
      <c r="AL33" s="109" t="str">
        <f t="shared" ref="AL33:AL96" si="14">AC33</f>
        <v>COM_FR</v>
      </c>
      <c r="AM33" s="110" t="str">
        <f t="shared" si="2"/>
        <v>INDCONS</v>
      </c>
      <c r="AN33" s="109" t="str">
        <f t="shared" si="3"/>
        <v>RH2_3</v>
      </c>
      <c r="AO33" s="109">
        <f>attached_energy_demand_summariz!B8</f>
        <v>0.0202044634746338</v>
      </c>
      <c r="AP33" s="109" t="s">
        <v>31</v>
      </c>
      <c r="AQ33" s="110" t="s">
        <v>90</v>
      </c>
      <c r="AU33" s="109" t="str">
        <f t="shared" ref="AU33:AU96" si="15">AL33</f>
        <v>COM_FR</v>
      </c>
      <c r="AV33" s="110" t="str">
        <f t="shared" si="4"/>
        <v>INDCONS</v>
      </c>
      <c r="AW33" s="109" t="str">
        <f t="shared" si="5"/>
        <v>RH2_3</v>
      </c>
      <c r="AX33" s="109">
        <f>attached_energy_demand_summariz!F8</f>
        <v>0.0197617928172299</v>
      </c>
      <c r="AY33" s="109" t="s">
        <v>31</v>
      </c>
      <c r="AZ33" s="110" t="s">
        <v>89</v>
      </c>
      <c r="BD33" s="109" t="str">
        <f t="shared" ref="BD33:BD96" si="16">AU33</f>
        <v>COM_FR</v>
      </c>
      <c r="BE33" s="110" t="str">
        <f t="shared" si="6"/>
        <v>INDCONS</v>
      </c>
      <c r="BF33" s="109" t="str">
        <f t="shared" si="7"/>
        <v>RH2_3</v>
      </c>
      <c r="BG33" s="109">
        <f t="shared" ref="BG33:BG79" si="17">AO33</f>
        <v>0.0202044634746338</v>
      </c>
      <c r="BH33" s="109" t="s">
        <v>31</v>
      </c>
      <c r="BI33" s="110" t="s">
        <v>91</v>
      </c>
      <c r="BM33" s="109" t="str">
        <f t="shared" ref="BM33:BM96" si="18">BD33</f>
        <v>COM_FR</v>
      </c>
      <c r="BN33" s="110" t="str">
        <f t="shared" si="8"/>
        <v>INDCONS</v>
      </c>
      <c r="BO33" s="109" t="str">
        <f t="shared" si="9"/>
        <v>RH2_3</v>
      </c>
      <c r="BP33" s="109">
        <f>attached_energy_demand_summariz!J8</f>
        <v>0.0196677712262799</v>
      </c>
      <c r="BQ33" s="109" t="s">
        <v>31</v>
      </c>
      <c r="BR33" s="110" t="s">
        <v>88</v>
      </c>
    </row>
    <row r="34" spans="2:70">
      <c r="B34" s="95" t="s">
        <v>142</v>
      </c>
      <c r="C34" t="s">
        <v>32</v>
      </c>
      <c r="D34" s="100" t="s">
        <v>147</v>
      </c>
      <c r="E34" s="100">
        <v>0.00856164383561644</v>
      </c>
      <c r="F34" s="95" t="s">
        <v>31</v>
      </c>
      <c r="G34" s="101"/>
      <c r="H34" s="101"/>
      <c r="I34" s="101"/>
      <c r="J34" s="101"/>
      <c r="K34" s="109" t="s">
        <v>142</v>
      </c>
      <c r="L34" s="110" t="str">
        <f t="shared" ref="L34:L65" si="19">L33</f>
        <v>INDCONS</v>
      </c>
      <c r="M34" s="109" t="s">
        <v>148</v>
      </c>
      <c r="N34" s="109">
        <f>attached_energy_demand_split!A10</f>
        <v>0.0199087438710615</v>
      </c>
      <c r="O34" s="109" t="s">
        <v>31</v>
      </c>
      <c r="P34" s="110" t="s">
        <v>92</v>
      </c>
      <c r="T34" s="109" t="str">
        <f t="shared" si="10"/>
        <v>COM_FR</v>
      </c>
      <c r="U34" s="110" t="str">
        <f t="shared" si="11"/>
        <v>INDCONS</v>
      </c>
      <c r="V34" s="109" t="str">
        <f t="shared" si="12"/>
        <v>RH4_5</v>
      </c>
      <c r="W34" s="109">
        <f>attached_energy_demand_split!A72</f>
        <v>0.0185538915735157</v>
      </c>
      <c r="X34" s="109" t="s">
        <v>31</v>
      </c>
      <c r="Y34" s="110" t="s">
        <v>87</v>
      </c>
      <c r="AC34" s="109" t="str">
        <f t="shared" si="13"/>
        <v>COM_FR</v>
      </c>
      <c r="AD34" s="110" t="str">
        <f t="shared" si="0"/>
        <v>INDCONS</v>
      </c>
      <c r="AE34" s="109" t="str">
        <f t="shared" si="1"/>
        <v>RH4_5</v>
      </c>
      <c r="AF34" s="109">
        <f>attached_energy_demand_split!A43</f>
        <v>0.0210410330240004</v>
      </c>
      <c r="AG34" s="109" t="s">
        <v>31</v>
      </c>
      <c r="AH34" s="110" t="s">
        <v>93</v>
      </c>
      <c r="AL34" s="109" t="str">
        <f t="shared" si="14"/>
        <v>COM_FR</v>
      </c>
      <c r="AM34" s="110" t="str">
        <f t="shared" si="2"/>
        <v>INDCONS</v>
      </c>
      <c r="AN34" s="109" t="str">
        <f t="shared" si="3"/>
        <v>RH4_5</v>
      </c>
      <c r="AO34" s="109">
        <f>attached_energy_demand_summariz!B9</f>
        <v>0.0191598666763358</v>
      </c>
      <c r="AP34" s="109" t="s">
        <v>31</v>
      </c>
      <c r="AQ34" s="110" t="s">
        <v>90</v>
      </c>
      <c r="AU34" s="109" t="str">
        <f t="shared" si="15"/>
        <v>COM_FR</v>
      </c>
      <c r="AV34" s="110" t="str">
        <f t="shared" si="4"/>
        <v>INDCONS</v>
      </c>
      <c r="AW34" s="109" t="str">
        <f t="shared" si="5"/>
        <v>RH4_5</v>
      </c>
      <c r="AX34" s="109">
        <f>attached_energy_demand_summariz!F9</f>
        <v>0.0176014946901204</v>
      </c>
      <c r="AY34" s="109" t="s">
        <v>31</v>
      </c>
      <c r="AZ34" s="110" t="s">
        <v>89</v>
      </c>
      <c r="BD34" s="109" t="str">
        <f t="shared" si="16"/>
        <v>COM_FR</v>
      </c>
      <c r="BE34" s="110" t="str">
        <f t="shared" si="6"/>
        <v>INDCONS</v>
      </c>
      <c r="BF34" s="109" t="str">
        <f t="shared" si="7"/>
        <v>RH4_5</v>
      </c>
      <c r="BG34" s="109">
        <f t="shared" si="17"/>
        <v>0.0191598666763358</v>
      </c>
      <c r="BH34" s="109" t="s">
        <v>31</v>
      </c>
      <c r="BI34" s="110" t="s">
        <v>91</v>
      </c>
      <c r="BM34" s="109" t="str">
        <f t="shared" si="18"/>
        <v>COM_FR</v>
      </c>
      <c r="BN34" s="110" t="str">
        <f t="shared" si="8"/>
        <v>INDCONS</v>
      </c>
      <c r="BO34" s="109" t="str">
        <f t="shared" si="9"/>
        <v>RH4_5</v>
      </c>
      <c r="BP34" s="109">
        <f>attached_energy_demand_summariz!J9</f>
        <v>0.018694170222981</v>
      </c>
      <c r="BQ34" s="109" t="s">
        <v>31</v>
      </c>
      <c r="BR34" s="110" t="s">
        <v>88</v>
      </c>
    </row>
    <row r="35" spans="2:70">
      <c r="B35" s="102" t="s">
        <v>142</v>
      </c>
      <c r="C35" t="s">
        <v>32</v>
      </c>
      <c r="D35" s="100" t="s">
        <v>149</v>
      </c>
      <c r="E35" s="100">
        <v>0.126826484018265</v>
      </c>
      <c r="F35" s="95" t="s">
        <v>31</v>
      </c>
      <c r="G35" s="101"/>
      <c r="H35" s="101"/>
      <c r="I35" s="101"/>
      <c r="J35" s="101"/>
      <c r="K35" s="111" t="s">
        <v>142</v>
      </c>
      <c r="L35" s="110" t="str">
        <f t="shared" si="19"/>
        <v>INDCONS</v>
      </c>
      <c r="M35" s="109" t="s">
        <v>150</v>
      </c>
      <c r="N35" s="109">
        <f>attached_energy_demand_split!A12</f>
        <v>0.019131142691048</v>
      </c>
      <c r="O35" s="109" t="s">
        <v>31</v>
      </c>
      <c r="P35" s="110" t="s">
        <v>92</v>
      </c>
      <c r="T35" s="109" t="str">
        <f t="shared" si="10"/>
        <v>COM_FR</v>
      </c>
      <c r="U35" s="110" t="str">
        <f t="shared" si="11"/>
        <v>INDCONS</v>
      </c>
      <c r="V35" s="109" t="str">
        <f t="shared" si="12"/>
        <v>RH6_7</v>
      </c>
      <c r="W35" s="109">
        <f>attached_energy_demand_split!A74</f>
        <v>0.0188033521186996</v>
      </c>
      <c r="X35" s="109" t="s">
        <v>31</v>
      </c>
      <c r="Y35" s="110" t="s">
        <v>87</v>
      </c>
      <c r="AC35" s="109" t="str">
        <f t="shared" si="13"/>
        <v>COM_FR</v>
      </c>
      <c r="AD35" s="110" t="str">
        <f t="shared" si="0"/>
        <v>INDCONS</v>
      </c>
      <c r="AE35" s="109" t="str">
        <f t="shared" si="1"/>
        <v>RH6_7</v>
      </c>
      <c r="AF35" s="109">
        <f>attached_energy_demand_split!A45</f>
        <v>0.0186236423856643</v>
      </c>
      <c r="AG35" s="109" t="s">
        <v>31</v>
      </c>
      <c r="AH35" s="110" t="s">
        <v>93</v>
      </c>
      <c r="AL35" s="109" t="str">
        <f t="shared" si="14"/>
        <v>COM_FR</v>
      </c>
      <c r="AM35" s="110" t="str">
        <f t="shared" si="2"/>
        <v>INDCONS</v>
      </c>
      <c r="AN35" s="109" t="str">
        <f t="shared" si="3"/>
        <v>RH6_7</v>
      </c>
      <c r="AO35" s="109">
        <f>attached_energy_demand_summariz!B10</f>
        <v>0.0183190275812949</v>
      </c>
      <c r="AP35" s="109" t="s">
        <v>31</v>
      </c>
      <c r="AQ35" s="110" t="s">
        <v>90</v>
      </c>
      <c r="AU35" s="109" t="str">
        <f t="shared" si="15"/>
        <v>COM_FR</v>
      </c>
      <c r="AV35" s="110" t="str">
        <f t="shared" si="4"/>
        <v>INDCONS</v>
      </c>
      <c r="AW35" s="109" t="str">
        <f t="shared" si="5"/>
        <v>RH6_7</v>
      </c>
      <c r="AX35" s="109">
        <f>attached_energy_demand_summariz!F10</f>
        <v>0.0167442934477807</v>
      </c>
      <c r="AY35" s="109" t="s">
        <v>31</v>
      </c>
      <c r="AZ35" s="110" t="s">
        <v>89</v>
      </c>
      <c r="BD35" s="109" t="str">
        <f t="shared" si="16"/>
        <v>COM_FR</v>
      </c>
      <c r="BE35" s="110" t="str">
        <f t="shared" si="6"/>
        <v>INDCONS</v>
      </c>
      <c r="BF35" s="109" t="str">
        <f t="shared" si="7"/>
        <v>RH6_7</v>
      </c>
      <c r="BG35" s="109">
        <f t="shared" si="17"/>
        <v>0.0183190275812949</v>
      </c>
      <c r="BH35" s="109" t="s">
        <v>31</v>
      </c>
      <c r="BI35" s="110" t="s">
        <v>91</v>
      </c>
      <c r="BM35" s="109" t="str">
        <f t="shared" si="18"/>
        <v>COM_FR</v>
      </c>
      <c r="BN35" s="110" t="str">
        <f t="shared" si="8"/>
        <v>INDCONS</v>
      </c>
      <c r="BO35" s="109" t="str">
        <f t="shared" si="9"/>
        <v>RH6_7</v>
      </c>
      <c r="BP35" s="109">
        <f>attached_energy_demand_summariz!J10</f>
        <v>0.0182927072632818</v>
      </c>
      <c r="BQ35" s="109" t="s">
        <v>31</v>
      </c>
      <c r="BR35" s="110" t="s">
        <v>88</v>
      </c>
    </row>
    <row r="36" spans="2:70">
      <c r="B36" s="95" t="s">
        <v>142</v>
      </c>
      <c r="C36" t="s">
        <v>32</v>
      </c>
      <c r="D36" s="100" t="s">
        <v>151</v>
      </c>
      <c r="E36" s="100">
        <v>0.138356164383562</v>
      </c>
      <c r="F36" s="95" t="s">
        <v>31</v>
      </c>
      <c r="G36" s="101"/>
      <c r="H36" s="101"/>
      <c r="I36" s="101"/>
      <c r="J36" s="101"/>
      <c r="K36" s="109" t="s">
        <v>142</v>
      </c>
      <c r="L36" s="110" t="str">
        <f t="shared" si="19"/>
        <v>INDCONS</v>
      </c>
      <c r="M36" s="109" t="s">
        <v>152</v>
      </c>
      <c r="N36" s="109">
        <f>attached_energy_demand_split!A14</f>
        <v>0.0188308994526831</v>
      </c>
      <c r="O36" s="109" t="s">
        <v>31</v>
      </c>
      <c r="P36" s="110" t="s">
        <v>92</v>
      </c>
      <c r="T36" s="109" t="str">
        <f t="shared" si="10"/>
        <v>COM_FR</v>
      </c>
      <c r="U36" s="110" t="str">
        <f t="shared" si="11"/>
        <v>INDCONS</v>
      </c>
      <c r="V36" s="109" t="str">
        <f t="shared" si="12"/>
        <v>RH8_9</v>
      </c>
      <c r="W36" s="109">
        <f>attached_energy_demand_split!A76</f>
        <v>0.0202757842956449</v>
      </c>
      <c r="X36" s="109" t="s">
        <v>31</v>
      </c>
      <c r="Y36" s="110" t="s">
        <v>87</v>
      </c>
      <c r="AC36" s="109" t="str">
        <f t="shared" si="13"/>
        <v>COM_FR</v>
      </c>
      <c r="AD36" s="110" t="str">
        <f t="shared" si="0"/>
        <v>INDCONS</v>
      </c>
      <c r="AE36" s="109" t="str">
        <f t="shared" si="1"/>
        <v>RH8_9</v>
      </c>
      <c r="AF36" s="109">
        <f>attached_energy_demand_split!A47</f>
        <v>0.0171569347582401</v>
      </c>
      <c r="AG36" s="109" t="s">
        <v>31</v>
      </c>
      <c r="AH36" s="110" t="s">
        <v>93</v>
      </c>
      <c r="AL36" s="109" t="str">
        <f t="shared" si="14"/>
        <v>COM_FR</v>
      </c>
      <c r="AM36" s="110" t="str">
        <f t="shared" si="2"/>
        <v>INDCONS</v>
      </c>
      <c r="AN36" s="109" t="str">
        <f t="shared" si="3"/>
        <v>RH8_9</v>
      </c>
      <c r="AO36" s="109">
        <f>attached_energy_demand_summariz!B11</f>
        <v>0.0183672329720752</v>
      </c>
      <c r="AP36" s="109" t="s">
        <v>31</v>
      </c>
      <c r="AQ36" s="110" t="s">
        <v>90</v>
      </c>
      <c r="AU36" s="109" t="str">
        <f t="shared" si="15"/>
        <v>COM_FR</v>
      </c>
      <c r="AV36" s="110" t="str">
        <f t="shared" si="4"/>
        <v>INDCONS</v>
      </c>
      <c r="AW36" s="109" t="str">
        <f t="shared" si="5"/>
        <v>RH8_9</v>
      </c>
      <c r="AX36" s="109">
        <f>attached_energy_demand_summariz!F11</f>
        <v>0.0168878417223846</v>
      </c>
      <c r="AY36" s="109" t="s">
        <v>31</v>
      </c>
      <c r="AZ36" s="110" t="s">
        <v>89</v>
      </c>
      <c r="BD36" s="109" t="str">
        <f t="shared" si="16"/>
        <v>COM_FR</v>
      </c>
      <c r="BE36" s="110" t="str">
        <f t="shared" si="6"/>
        <v>INDCONS</v>
      </c>
      <c r="BF36" s="109" t="str">
        <f t="shared" si="7"/>
        <v>RH8_9</v>
      </c>
      <c r="BG36" s="109">
        <f t="shared" si="17"/>
        <v>0.0183672329720752</v>
      </c>
      <c r="BH36" s="109" t="s">
        <v>31</v>
      </c>
      <c r="BI36" s="110" t="s">
        <v>91</v>
      </c>
      <c r="BM36" s="109" t="str">
        <f t="shared" si="18"/>
        <v>COM_FR</v>
      </c>
      <c r="BN36" s="110" t="str">
        <f t="shared" si="8"/>
        <v>INDCONS</v>
      </c>
      <c r="BO36" s="109" t="str">
        <f t="shared" si="9"/>
        <v>RH8_9</v>
      </c>
      <c r="BP36" s="109">
        <f>attached_energy_demand_summariz!J11</f>
        <v>0.0186847046314231</v>
      </c>
      <c r="BQ36" s="109" t="s">
        <v>31</v>
      </c>
      <c r="BR36" s="110" t="s">
        <v>88</v>
      </c>
    </row>
    <row r="37" spans="2:70">
      <c r="B37" s="95" t="s">
        <v>142</v>
      </c>
      <c r="C37" t="s">
        <v>32</v>
      </c>
      <c r="D37" s="100" t="s">
        <v>153</v>
      </c>
      <c r="E37" s="100">
        <v>0.0115296803652968</v>
      </c>
      <c r="F37" s="95" t="s">
        <v>31</v>
      </c>
      <c r="K37" s="109" t="s">
        <v>142</v>
      </c>
      <c r="L37" s="110" t="str">
        <f t="shared" si="19"/>
        <v>INDCONS</v>
      </c>
      <c r="M37" s="109" t="s">
        <v>154</v>
      </c>
      <c r="N37" s="109">
        <f>attached_energy_demand_split!A16</f>
        <v>0.0188922096207154</v>
      </c>
      <c r="O37" s="109" t="s">
        <v>31</v>
      </c>
      <c r="P37" s="110" t="s">
        <v>92</v>
      </c>
      <c r="T37" s="109" t="str">
        <f t="shared" si="10"/>
        <v>COM_FR</v>
      </c>
      <c r="U37" s="110" t="str">
        <f t="shared" si="11"/>
        <v>INDCONS</v>
      </c>
      <c r="V37" s="109" t="str">
        <f t="shared" si="12"/>
        <v>RH10_11</v>
      </c>
      <c r="W37" s="109">
        <f>attached_energy_demand_split!A78</f>
        <v>0.0226727094068072</v>
      </c>
      <c r="X37" s="109" t="s">
        <v>31</v>
      </c>
      <c r="Y37" s="110" t="s">
        <v>87</v>
      </c>
      <c r="AC37" s="109" t="str">
        <f t="shared" si="13"/>
        <v>COM_FR</v>
      </c>
      <c r="AD37" s="110" t="str">
        <f t="shared" si="0"/>
        <v>INDCONS</v>
      </c>
      <c r="AE37" s="109" t="str">
        <f t="shared" si="1"/>
        <v>RH10_11</v>
      </c>
      <c r="AF37" s="109">
        <f>attached_energy_demand_split!A49</f>
        <v>0.016996069788382</v>
      </c>
      <c r="AG37" s="109" t="s">
        <v>31</v>
      </c>
      <c r="AH37" s="110" t="s">
        <v>93</v>
      </c>
      <c r="AL37" s="109" t="str">
        <f t="shared" si="14"/>
        <v>COM_FR</v>
      </c>
      <c r="AM37" s="110" t="str">
        <f t="shared" si="2"/>
        <v>INDCONS</v>
      </c>
      <c r="AN37" s="109" t="str">
        <f t="shared" si="3"/>
        <v>RH10_11</v>
      </c>
      <c r="AO37" s="109">
        <f>attached_energy_demand_summariz!B12</f>
        <v>0.0195161233742294</v>
      </c>
      <c r="AP37" s="109" t="s">
        <v>31</v>
      </c>
      <c r="AQ37" s="110" t="s">
        <v>90</v>
      </c>
      <c r="AU37" s="109" t="str">
        <f t="shared" si="15"/>
        <v>COM_FR</v>
      </c>
      <c r="AV37" s="110" t="str">
        <f t="shared" si="4"/>
        <v>INDCONS</v>
      </c>
      <c r="AW37" s="109" t="str">
        <f t="shared" si="5"/>
        <v>RH10_11</v>
      </c>
      <c r="AX37" s="109">
        <f>attached_energy_demand_summariz!F12</f>
        <v>0.0187422674180833</v>
      </c>
      <c r="AY37" s="109" t="s">
        <v>31</v>
      </c>
      <c r="AZ37" s="110" t="s">
        <v>89</v>
      </c>
      <c r="BD37" s="109" t="str">
        <f t="shared" si="16"/>
        <v>COM_FR</v>
      </c>
      <c r="BE37" s="110" t="str">
        <f t="shared" si="6"/>
        <v>INDCONS</v>
      </c>
      <c r="BF37" s="109" t="str">
        <f t="shared" si="7"/>
        <v>RH10_11</v>
      </c>
      <c r="BG37" s="109">
        <f t="shared" si="17"/>
        <v>0.0195161233742294</v>
      </c>
      <c r="BH37" s="109" t="s">
        <v>31</v>
      </c>
      <c r="BI37" s="110" t="s">
        <v>91</v>
      </c>
      <c r="BM37" s="109" t="str">
        <f t="shared" si="18"/>
        <v>COM_FR</v>
      </c>
      <c r="BN37" s="110" t="str">
        <f t="shared" si="8"/>
        <v>INDCONS</v>
      </c>
      <c r="BO37" s="109" t="str">
        <f t="shared" si="9"/>
        <v>RH10_11</v>
      </c>
      <c r="BP37" s="109">
        <f>attached_energy_demand_summariz!J12</f>
        <v>0.0202773606371594</v>
      </c>
      <c r="BQ37" s="109" t="s">
        <v>31</v>
      </c>
      <c r="BR37" s="110" t="s">
        <v>88</v>
      </c>
    </row>
    <row r="38" spans="2:70">
      <c r="B38" s="95" t="s">
        <v>142</v>
      </c>
      <c r="C38" t="s">
        <v>32</v>
      </c>
      <c r="D38" s="100" t="s">
        <v>155</v>
      </c>
      <c r="E38" s="100">
        <v>0.0992009132420091</v>
      </c>
      <c r="F38" s="95" t="s">
        <v>31</v>
      </c>
      <c r="K38" s="109" t="s">
        <v>142</v>
      </c>
      <c r="L38" s="110" t="str">
        <f t="shared" si="19"/>
        <v>INDCONS</v>
      </c>
      <c r="M38" s="109" t="s">
        <v>156</v>
      </c>
      <c r="N38" s="109">
        <f>attached_energy_demand_split!A18</f>
        <v>0.0197356728752531</v>
      </c>
      <c r="O38" s="109" t="s">
        <v>31</v>
      </c>
      <c r="P38" s="110" t="s">
        <v>92</v>
      </c>
      <c r="T38" s="109" t="str">
        <f t="shared" si="10"/>
        <v>COM_FR</v>
      </c>
      <c r="U38" s="110" t="str">
        <f t="shared" si="11"/>
        <v>INDCONS</v>
      </c>
      <c r="V38" s="109" t="str">
        <f t="shared" si="12"/>
        <v>RH12_13</v>
      </c>
      <c r="W38" s="109">
        <f>attached_energy_demand_split!A80</f>
        <v>0.0227084613240583</v>
      </c>
      <c r="X38" s="109" t="s">
        <v>31</v>
      </c>
      <c r="Y38" s="110" t="s">
        <v>87</v>
      </c>
      <c r="AC38" s="109" t="str">
        <f t="shared" si="13"/>
        <v>COM_FR</v>
      </c>
      <c r="AD38" s="110" t="str">
        <f t="shared" si="0"/>
        <v>INDCONS</v>
      </c>
      <c r="AE38" s="109" t="str">
        <f t="shared" si="1"/>
        <v>RH12_13</v>
      </c>
      <c r="AF38" s="109">
        <f>attached_energy_demand_split!A51</f>
        <v>0.0181900219421491</v>
      </c>
      <c r="AG38" s="109" t="s">
        <v>31</v>
      </c>
      <c r="AH38" s="110" t="s">
        <v>93</v>
      </c>
      <c r="AL38" s="109" t="str">
        <f t="shared" si="14"/>
        <v>COM_FR</v>
      </c>
      <c r="AM38" s="110" t="str">
        <f t="shared" si="2"/>
        <v>INDCONS</v>
      </c>
      <c r="AN38" s="109" t="str">
        <f t="shared" si="3"/>
        <v>RH12_13</v>
      </c>
      <c r="AO38" s="109">
        <f>attached_energy_demand_summariz!B13</f>
        <v>0.0203929774116346</v>
      </c>
      <c r="AP38" s="109" t="s">
        <v>31</v>
      </c>
      <c r="AQ38" s="110" t="s">
        <v>90</v>
      </c>
      <c r="AU38" s="109" t="str">
        <f t="shared" si="15"/>
        <v>COM_FR</v>
      </c>
      <c r="AV38" s="110" t="str">
        <f t="shared" si="4"/>
        <v>INDCONS</v>
      </c>
      <c r="AW38" s="109" t="str">
        <f t="shared" si="5"/>
        <v>RH12_13</v>
      </c>
      <c r="AX38" s="109">
        <f>attached_energy_demand_summariz!F13</f>
        <v>0.0203766512243404</v>
      </c>
      <c r="AY38" s="109" t="s">
        <v>31</v>
      </c>
      <c r="AZ38" s="110" t="s">
        <v>89</v>
      </c>
      <c r="BD38" s="109" t="str">
        <f t="shared" si="16"/>
        <v>COM_FR</v>
      </c>
      <c r="BE38" s="110" t="str">
        <f t="shared" si="6"/>
        <v>INDCONS</v>
      </c>
      <c r="BF38" s="109" t="str">
        <f t="shared" si="7"/>
        <v>RH12_13</v>
      </c>
      <c r="BG38" s="109">
        <f t="shared" si="17"/>
        <v>0.0203929774116346</v>
      </c>
      <c r="BH38" s="109" t="s">
        <v>31</v>
      </c>
      <c r="BI38" s="110" t="s">
        <v>91</v>
      </c>
      <c r="BM38" s="109" t="str">
        <f t="shared" si="18"/>
        <v>COM_FR</v>
      </c>
      <c r="BN38" s="110" t="str">
        <f t="shared" si="8"/>
        <v>INDCONS</v>
      </c>
      <c r="BO38" s="109" t="str">
        <f t="shared" si="9"/>
        <v>RH12_13</v>
      </c>
      <c r="BP38" s="109">
        <f>attached_energy_demand_summariz!J13</f>
        <v>0.0209540796923718</v>
      </c>
      <c r="BQ38" s="109" t="s">
        <v>31</v>
      </c>
      <c r="BR38" s="110" t="s">
        <v>88</v>
      </c>
    </row>
    <row r="39" spans="2:70">
      <c r="B39" s="102" t="s">
        <v>142</v>
      </c>
      <c r="C39" t="s">
        <v>32</v>
      </c>
      <c r="D39" s="100" t="s">
        <v>157</v>
      </c>
      <c r="E39" s="100">
        <v>0.108219178082192</v>
      </c>
      <c r="F39" s="95" t="s">
        <v>31</v>
      </c>
      <c r="K39" s="111" t="s">
        <v>142</v>
      </c>
      <c r="L39" s="110" t="str">
        <f t="shared" si="19"/>
        <v>INDCONS</v>
      </c>
      <c r="M39" s="109" t="s">
        <v>158</v>
      </c>
      <c r="N39" s="109">
        <f>attached_energy_demand_split!A20</f>
        <v>0.0205351902664844</v>
      </c>
      <c r="O39" s="109" t="s">
        <v>31</v>
      </c>
      <c r="P39" s="110" t="s">
        <v>92</v>
      </c>
      <c r="T39" s="109" t="str">
        <f t="shared" si="10"/>
        <v>COM_FR</v>
      </c>
      <c r="U39" s="110" t="str">
        <f t="shared" si="11"/>
        <v>INDCONS</v>
      </c>
      <c r="V39" s="109" t="str">
        <f t="shared" si="12"/>
        <v>RH14_15</v>
      </c>
      <c r="W39" s="109">
        <f>attached_energy_demand_split!A82</f>
        <v>0.0220528299189836</v>
      </c>
      <c r="X39" s="109" t="s">
        <v>31</v>
      </c>
      <c r="Y39" s="110" t="s">
        <v>87</v>
      </c>
      <c r="AC39" s="109" t="str">
        <f t="shared" si="13"/>
        <v>COM_FR</v>
      </c>
      <c r="AD39" s="110" t="str">
        <f t="shared" si="0"/>
        <v>INDCONS</v>
      </c>
      <c r="AE39" s="109" t="str">
        <f t="shared" si="1"/>
        <v>RH14_15</v>
      </c>
      <c r="AF39" s="109">
        <f>attached_energy_demand_split!A53</f>
        <v>0.0209674919745702</v>
      </c>
      <c r="AG39" s="109" t="s">
        <v>31</v>
      </c>
      <c r="AH39" s="110" t="s">
        <v>93</v>
      </c>
      <c r="AL39" s="109" t="str">
        <f t="shared" si="14"/>
        <v>COM_FR</v>
      </c>
      <c r="AM39" s="110" t="str">
        <f t="shared" si="2"/>
        <v>INDCONS</v>
      </c>
      <c r="AN39" s="109" t="str">
        <f t="shared" si="3"/>
        <v>RH14_15</v>
      </c>
      <c r="AO39" s="109">
        <f>attached_energy_demand_summariz!B14</f>
        <v>0.0210417023326588</v>
      </c>
      <c r="AP39" s="109" t="s">
        <v>31</v>
      </c>
      <c r="AQ39" s="110" t="s">
        <v>90</v>
      </c>
      <c r="AU39" s="109" t="str">
        <f t="shared" si="15"/>
        <v>COM_FR</v>
      </c>
      <c r="AV39" s="110" t="str">
        <f t="shared" si="4"/>
        <v>INDCONS</v>
      </c>
      <c r="AW39" s="109" t="str">
        <f t="shared" si="5"/>
        <v>RH14_15</v>
      </c>
      <c r="AX39" s="109">
        <f>attached_energy_demand_summariz!F14</f>
        <v>0.0207782387307691</v>
      </c>
      <c r="AY39" s="109" t="s">
        <v>31</v>
      </c>
      <c r="AZ39" s="110" t="s">
        <v>89</v>
      </c>
      <c r="BD39" s="109" t="str">
        <f t="shared" si="16"/>
        <v>COM_FR</v>
      </c>
      <c r="BE39" s="110" t="str">
        <f t="shared" si="6"/>
        <v>INDCONS</v>
      </c>
      <c r="BF39" s="109" t="str">
        <f t="shared" si="7"/>
        <v>RH14_15</v>
      </c>
      <c r="BG39" s="109">
        <f t="shared" si="17"/>
        <v>0.0210417023326588</v>
      </c>
      <c r="BH39" s="109" t="s">
        <v>31</v>
      </c>
      <c r="BI39" s="110" t="s">
        <v>91</v>
      </c>
      <c r="BM39" s="109" t="str">
        <f t="shared" si="18"/>
        <v>COM_FR</v>
      </c>
      <c r="BN39" s="110" t="str">
        <f t="shared" si="8"/>
        <v>INDCONS</v>
      </c>
      <c r="BO39" s="109" t="str">
        <f t="shared" si="9"/>
        <v>RH14_15</v>
      </c>
      <c r="BP39" s="109">
        <f>attached_energy_demand_summariz!J14</f>
        <v>0.0208747607724865</v>
      </c>
      <c r="BQ39" s="109" t="s">
        <v>31</v>
      </c>
      <c r="BR39" s="110" t="s">
        <v>88</v>
      </c>
    </row>
    <row r="40" ht="13" spans="2:70">
      <c r="B40" s="95" t="s">
        <v>142</v>
      </c>
      <c r="C40" t="s">
        <v>32</v>
      </c>
      <c r="D40" s="100" t="s">
        <v>159</v>
      </c>
      <c r="E40" s="100">
        <v>0.00901826484018265</v>
      </c>
      <c r="F40" s="95" t="s">
        <v>31</v>
      </c>
      <c r="J40" s="69"/>
      <c r="K40" s="109" t="s">
        <v>142</v>
      </c>
      <c r="L40" s="110" t="str">
        <f t="shared" si="19"/>
        <v>INDCONS</v>
      </c>
      <c r="M40" s="109" t="s">
        <v>160</v>
      </c>
      <c r="N40" s="109">
        <f>attached_energy_demand_split!A22</f>
        <v>0.0208967198623784</v>
      </c>
      <c r="O40" s="109" t="s">
        <v>31</v>
      </c>
      <c r="P40" s="110" t="s">
        <v>92</v>
      </c>
      <c r="T40" s="109" t="str">
        <f t="shared" si="10"/>
        <v>COM_FR</v>
      </c>
      <c r="U40" s="110" t="str">
        <f t="shared" si="11"/>
        <v>INDCONS</v>
      </c>
      <c r="V40" s="109" t="str">
        <f t="shared" si="12"/>
        <v>RH16_17</v>
      </c>
      <c r="W40" s="109">
        <f>attached_energy_demand_split!A84</f>
        <v>0.0211925188192021</v>
      </c>
      <c r="X40" s="109" t="s">
        <v>31</v>
      </c>
      <c r="Y40" s="110" t="s">
        <v>87</v>
      </c>
      <c r="AC40" s="109" t="str">
        <f t="shared" si="13"/>
        <v>COM_FR</v>
      </c>
      <c r="AD40" s="110" t="str">
        <f t="shared" si="0"/>
        <v>INDCONS</v>
      </c>
      <c r="AE40" s="109" t="str">
        <f t="shared" si="1"/>
        <v>RH16_17</v>
      </c>
      <c r="AF40" s="109">
        <f>attached_energy_demand_split!A55</f>
        <v>0.0218963821038514</v>
      </c>
      <c r="AG40" s="109" t="s">
        <v>31</v>
      </c>
      <c r="AH40" s="110" t="s">
        <v>93</v>
      </c>
      <c r="AL40" s="109" t="str">
        <f t="shared" si="14"/>
        <v>COM_FR</v>
      </c>
      <c r="AM40" s="110" t="str">
        <f t="shared" si="2"/>
        <v>INDCONS</v>
      </c>
      <c r="AN40" s="109" t="str">
        <f t="shared" si="3"/>
        <v>RH16_17</v>
      </c>
      <c r="AO40" s="109">
        <f>attached_energy_demand_summariz!B15</f>
        <v>0.0210314702528813</v>
      </c>
      <c r="AP40" s="109" t="s">
        <v>31</v>
      </c>
      <c r="AQ40" s="110" t="s">
        <v>90</v>
      </c>
      <c r="AU40" s="109" t="str">
        <f t="shared" si="15"/>
        <v>COM_FR</v>
      </c>
      <c r="AV40" s="110" t="str">
        <f t="shared" si="4"/>
        <v>INDCONS</v>
      </c>
      <c r="AW40" s="109" t="str">
        <f t="shared" si="5"/>
        <v>RH16_17</v>
      </c>
      <c r="AX40" s="109">
        <f>attached_energy_demand_summariz!F15</f>
        <v>0.0206919007593365</v>
      </c>
      <c r="AY40" s="109" t="s">
        <v>31</v>
      </c>
      <c r="AZ40" s="110" t="s">
        <v>89</v>
      </c>
      <c r="BD40" s="109" t="str">
        <f t="shared" si="16"/>
        <v>COM_FR</v>
      </c>
      <c r="BE40" s="110" t="str">
        <f t="shared" si="6"/>
        <v>INDCONS</v>
      </c>
      <c r="BF40" s="109" t="str">
        <f t="shared" si="7"/>
        <v>RH16_17</v>
      </c>
      <c r="BG40" s="109">
        <f t="shared" si="17"/>
        <v>0.0210314702528813</v>
      </c>
      <c r="BH40" s="109" t="s">
        <v>31</v>
      </c>
      <c r="BI40" s="110" t="s">
        <v>91</v>
      </c>
      <c r="BM40" s="109" t="str">
        <f t="shared" si="18"/>
        <v>COM_FR</v>
      </c>
      <c r="BN40" s="110" t="str">
        <f t="shared" si="8"/>
        <v>INDCONS</v>
      </c>
      <c r="BO40" s="109" t="str">
        <f t="shared" si="9"/>
        <v>RH16_17</v>
      </c>
      <c r="BP40" s="109">
        <f>attached_energy_demand_summariz!J15</f>
        <v>0.0204798297196384</v>
      </c>
      <c r="BQ40" s="109" t="s">
        <v>31</v>
      </c>
      <c r="BR40" s="110" t="s">
        <v>88</v>
      </c>
    </row>
    <row r="41" ht="14.5" spans="2:70">
      <c r="B41" s="95" t="s">
        <v>142</v>
      </c>
      <c r="C41" t="s">
        <v>32</v>
      </c>
      <c r="D41" s="100" t="s">
        <v>161</v>
      </c>
      <c r="E41" s="100">
        <v>0.138127853881279</v>
      </c>
      <c r="F41" s="95" t="s">
        <v>31</v>
      </c>
      <c r="G41" s="92"/>
      <c r="H41" s="92"/>
      <c r="I41" s="92"/>
      <c r="J41" s="92"/>
      <c r="K41" s="109" t="s">
        <v>142</v>
      </c>
      <c r="L41" s="110" t="str">
        <f t="shared" si="19"/>
        <v>INDCONS</v>
      </c>
      <c r="M41" s="109" t="s">
        <v>162</v>
      </c>
      <c r="N41" s="109">
        <f>attached_energy_demand_split!A24</f>
        <v>0.0208657701701157</v>
      </c>
      <c r="O41" s="109" t="s">
        <v>31</v>
      </c>
      <c r="P41" s="110" t="s">
        <v>92</v>
      </c>
      <c r="T41" s="109" t="str">
        <f t="shared" si="10"/>
        <v>COM_FR</v>
      </c>
      <c r="U41" s="110" t="str">
        <f t="shared" si="11"/>
        <v>INDCONS</v>
      </c>
      <c r="V41" s="109" t="str">
        <f t="shared" si="12"/>
        <v>RH18_19</v>
      </c>
      <c r="W41" s="109">
        <f>attached_energy_demand_split!A86</f>
        <v>0.0211344683567324</v>
      </c>
      <c r="X41" s="109" t="s">
        <v>31</v>
      </c>
      <c r="Y41" s="110" t="s">
        <v>87</v>
      </c>
      <c r="AC41" s="109" t="str">
        <f t="shared" si="13"/>
        <v>COM_FR</v>
      </c>
      <c r="AD41" s="110" t="str">
        <f t="shared" si="0"/>
        <v>INDCONS</v>
      </c>
      <c r="AE41" s="109" t="str">
        <f t="shared" si="1"/>
        <v>RH18_19</v>
      </c>
      <c r="AF41" s="109">
        <f>attached_energy_demand_split!A57</f>
        <v>0.0217155355129377</v>
      </c>
      <c r="AG41" s="109" t="s">
        <v>31</v>
      </c>
      <c r="AH41" s="110" t="s">
        <v>93</v>
      </c>
      <c r="AL41" s="109" t="str">
        <f t="shared" si="14"/>
        <v>COM_FR</v>
      </c>
      <c r="AM41" s="110" t="str">
        <f t="shared" si="2"/>
        <v>INDCONS</v>
      </c>
      <c r="AN41" s="109" t="str">
        <f t="shared" si="3"/>
        <v>RH18_19</v>
      </c>
      <c r="AO41" s="109">
        <f>attached_energy_demand_summariz!B16</f>
        <v>0.0207724666848622</v>
      </c>
      <c r="AP41" s="109" t="s">
        <v>31</v>
      </c>
      <c r="AQ41" s="110" t="s">
        <v>90</v>
      </c>
      <c r="AU41" s="109" t="str">
        <f t="shared" si="15"/>
        <v>COM_FR</v>
      </c>
      <c r="AV41" s="110" t="str">
        <f t="shared" si="4"/>
        <v>INDCONS</v>
      </c>
      <c r="AW41" s="109" t="str">
        <f t="shared" si="5"/>
        <v>RH18_19</v>
      </c>
      <c r="AX41" s="109">
        <f>attached_energy_demand_summariz!F16</f>
        <v>0.0204346889564006</v>
      </c>
      <c r="AY41" s="109" t="s">
        <v>31</v>
      </c>
      <c r="AZ41" s="110" t="s">
        <v>89</v>
      </c>
      <c r="BD41" s="109" t="str">
        <f t="shared" si="16"/>
        <v>COM_FR</v>
      </c>
      <c r="BE41" s="110" t="str">
        <f t="shared" si="6"/>
        <v>INDCONS</v>
      </c>
      <c r="BF41" s="109" t="str">
        <f t="shared" si="7"/>
        <v>RH18_19</v>
      </c>
      <c r="BG41" s="109">
        <f t="shared" si="17"/>
        <v>0.0207724666848622</v>
      </c>
      <c r="BH41" s="109" t="s">
        <v>31</v>
      </c>
      <c r="BI41" s="110" t="s">
        <v>91</v>
      </c>
      <c r="BM41" s="109" t="str">
        <f t="shared" si="18"/>
        <v>COM_FR</v>
      </c>
      <c r="BN41" s="110" t="str">
        <f t="shared" si="8"/>
        <v>INDCONS</v>
      </c>
      <c r="BO41" s="109" t="str">
        <f t="shared" si="9"/>
        <v>RH18_19</v>
      </c>
      <c r="BP41" s="109">
        <f>attached_energy_demand_summariz!J16</f>
        <v>0.0197118704281246</v>
      </c>
      <c r="BQ41" s="109" t="s">
        <v>31</v>
      </c>
      <c r="BR41" s="110" t="s">
        <v>88</v>
      </c>
    </row>
    <row r="42" spans="2:70">
      <c r="B42" s="95" t="s">
        <v>142</v>
      </c>
      <c r="C42" t="s">
        <v>32</v>
      </c>
      <c r="D42" s="100" t="s">
        <v>163</v>
      </c>
      <c r="E42" s="100">
        <v>0.150684931506849</v>
      </c>
      <c r="F42" s="95" t="s">
        <v>31</v>
      </c>
      <c r="G42" s="93"/>
      <c r="H42" s="93"/>
      <c r="I42" s="93"/>
      <c r="J42" s="93"/>
      <c r="K42" s="109" t="s">
        <v>142</v>
      </c>
      <c r="L42" s="110" t="str">
        <f t="shared" si="19"/>
        <v>INDCONS</v>
      </c>
      <c r="M42" s="109" t="s">
        <v>164</v>
      </c>
      <c r="N42" s="109">
        <f>attached_energy_demand_split!A26</f>
        <v>0.0208182800695852</v>
      </c>
      <c r="O42" s="109" t="s">
        <v>31</v>
      </c>
      <c r="P42" s="110" t="s">
        <v>92</v>
      </c>
      <c r="T42" s="109" t="str">
        <f t="shared" si="10"/>
        <v>COM_FR</v>
      </c>
      <c r="U42" s="110" t="str">
        <f t="shared" si="11"/>
        <v>INDCONS</v>
      </c>
      <c r="V42" s="109" t="str">
        <f t="shared" si="12"/>
        <v>RH20_21</v>
      </c>
      <c r="W42" s="109">
        <f>attached_energy_demand_split!A88</f>
        <v>0.0216015909557287</v>
      </c>
      <c r="X42" s="109" t="s">
        <v>31</v>
      </c>
      <c r="Y42" s="110" t="s">
        <v>87</v>
      </c>
      <c r="AC42" s="109" t="str">
        <f t="shared" si="13"/>
        <v>COM_FR</v>
      </c>
      <c r="AD42" s="110" t="str">
        <f t="shared" si="0"/>
        <v>INDCONS</v>
      </c>
      <c r="AE42" s="109" t="str">
        <f t="shared" si="1"/>
        <v>RH20_21</v>
      </c>
      <c r="AF42" s="109">
        <f>attached_energy_demand_split!A59</f>
        <v>0.0212535167287306</v>
      </c>
      <c r="AG42" s="109" t="s">
        <v>31</v>
      </c>
      <c r="AH42" s="110" t="s">
        <v>93</v>
      </c>
      <c r="AL42" s="109" t="str">
        <f t="shared" si="14"/>
        <v>COM_FR</v>
      </c>
      <c r="AM42" s="110" t="str">
        <f t="shared" si="2"/>
        <v>INDCONS</v>
      </c>
      <c r="AN42" s="109" t="str">
        <f t="shared" si="3"/>
        <v>RH20_21</v>
      </c>
      <c r="AO42" s="109">
        <f>attached_energy_demand_summariz!B17</f>
        <v>0.0208717090489964</v>
      </c>
      <c r="AP42" s="109" t="s">
        <v>31</v>
      </c>
      <c r="AQ42" s="110" t="s">
        <v>90</v>
      </c>
      <c r="AU42" s="109" t="str">
        <f t="shared" si="15"/>
        <v>COM_FR</v>
      </c>
      <c r="AV42" s="110" t="str">
        <f t="shared" si="4"/>
        <v>INDCONS</v>
      </c>
      <c r="AW42" s="109" t="str">
        <f t="shared" si="5"/>
        <v>RH20_21</v>
      </c>
      <c r="AX42" s="109">
        <f>attached_energy_demand_summariz!F17</f>
        <v>0.0208022312711157</v>
      </c>
      <c r="AY42" s="109" t="s">
        <v>31</v>
      </c>
      <c r="AZ42" s="110" t="s">
        <v>89</v>
      </c>
      <c r="BD42" s="109" t="str">
        <f t="shared" si="16"/>
        <v>COM_FR</v>
      </c>
      <c r="BE42" s="110" t="str">
        <f t="shared" si="6"/>
        <v>INDCONS</v>
      </c>
      <c r="BF42" s="109" t="str">
        <f t="shared" si="7"/>
        <v>RH20_21</v>
      </c>
      <c r="BG42" s="109">
        <f t="shared" si="17"/>
        <v>0.0208717090489964</v>
      </c>
      <c r="BH42" s="109" t="s">
        <v>31</v>
      </c>
      <c r="BI42" s="110" t="s">
        <v>91</v>
      </c>
      <c r="BM42" s="109" t="str">
        <f t="shared" si="18"/>
        <v>COM_FR</v>
      </c>
      <c r="BN42" s="110" t="str">
        <f t="shared" si="8"/>
        <v>INDCONS</v>
      </c>
      <c r="BO42" s="109" t="str">
        <f t="shared" si="9"/>
        <v>RH20_21</v>
      </c>
      <c r="BP42" s="109">
        <f>attached_energy_demand_summariz!J17</f>
        <v>0.0198829262198221</v>
      </c>
      <c r="BQ42" s="109" t="s">
        <v>31</v>
      </c>
      <c r="BR42" s="110" t="s">
        <v>88</v>
      </c>
    </row>
    <row r="43" spans="2:70">
      <c r="B43" s="103" t="s">
        <v>142</v>
      </c>
      <c r="C43" t="s">
        <v>32</v>
      </c>
      <c r="D43" s="104" t="s">
        <v>165</v>
      </c>
      <c r="E43" s="104">
        <v>0.0125570776255708</v>
      </c>
      <c r="F43" s="105" t="s">
        <v>31</v>
      </c>
      <c r="G43" s="93"/>
      <c r="H43" s="93"/>
      <c r="I43" s="93"/>
      <c r="J43" s="93"/>
      <c r="K43" s="111" t="s">
        <v>142</v>
      </c>
      <c r="L43" s="110" t="str">
        <f t="shared" si="19"/>
        <v>INDCONS</v>
      </c>
      <c r="M43" s="109" t="s">
        <v>166</v>
      </c>
      <c r="N43" s="109">
        <f>attached_energy_demand_split!A28</f>
        <v>0.0209309345114678</v>
      </c>
      <c r="O43" s="109" t="s">
        <v>31</v>
      </c>
      <c r="P43" s="110" t="s">
        <v>92</v>
      </c>
      <c r="T43" s="109" t="str">
        <f t="shared" si="10"/>
        <v>COM_FR</v>
      </c>
      <c r="U43" s="110" t="str">
        <f t="shared" si="11"/>
        <v>INDCONS</v>
      </c>
      <c r="V43" s="109" t="str">
        <f t="shared" si="12"/>
        <v>RH22_23</v>
      </c>
      <c r="W43" s="109">
        <f>attached_energy_demand_split!A90</f>
        <v>0.0217726786365968</v>
      </c>
      <c r="X43" s="109" t="s">
        <v>31</v>
      </c>
      <c r="Y43" s="110" t="s">
        <v>87</v>
      </c>
      <c r="AC43" s="109" t="str">
        <f t="shared" si="13"/>
        <v>COM_FR</v>
      </c>
      <c r="AD43" s="110" t="str">
        <f t="shared" si="0"/>
        <v>INDCONS</v>
      </c>
      <c r="AE43" s="109" t="str">
        <f t="shared" si="1"/>
        <v>RH22_23</v>
      </c>
      <c r="AF43" s="109">
        <f>attached_energy_demand_split!A61</f>
        <v>0.0210192787763135</v>
      </c>
      <c r="AG43" s="109" t="s">
        <v>31</v>
      </c>
      <c r="AH43" s="110" t="s">
        <v>93</v>
      </c>
      <c r="AL43" s="109" t="str">
        <f t="shared" si="14"/>
        <v>COM_FR</v>
      </c>
      <c r="AM43" s="110" t="str">
        <f t="shared" si="2"/>
        <v>INDCONS</v>
      </c>
      <c r="AN43" s="109" t="str">
        <f t="shared" si="3"/>
        <v>RH22_23</v>
      </c>
      <c r="AO43" s="109">
        <f>attached_energy_demand_summariz!B18</f>
        <v>0.0210488298607682</v>
      </c>
      <c r="AP43" s="109" t="s">
        <v>31</v>
      </c>
      <c r="AQ43" s="110" t="s">
        <v>90</v>
      </c>
      <c r="AU43" s="109" t="str">
        <f t="shared" si="15"/>
        <v>COM_FR</v>
      </c>
      <c r="AV43" s="110" t="str">
        <f t="shared" si="4"/>
        <v>INDCONS</v>
      </c>
      <c r="AW43" s="109" t="str">
        <f t="shared" si="5"/>
        <v>RH22_23</v>
      </c>
      <c r="AX43" s="109">
        <f>attached_energy_demand_summariz!F18</f>
        <v>0.0211656433177729</v>
      </c>
      <c r="AY43" s="109" t="s">
        <v>31</v>
      </c>
      <c r="AZ43" s="110" t="s">
        <v>89</v>
      </c>
      <c r="BD43" s="109" t="str">
        <f t="shared" si="16"/>
        <v>COM_FR</v>
      </c>
      <c r="BE43" s="110" t="str">
        <f t="shared" si="6"/>
        <v>INDCONS</v>
      </c>
      <c r="BF43" s="109" t="str">
        <f t="shared" si="7"/>
        <v>RH22_23</v>
      </c>
      <c r="BG43" s="109">
        <f t="shared" si="17"/>
        <v>0.0210488298607682</v>
      </c>
      <c r="BH43" s="109" t="s">
        <v>31</v>
      </c>
      <c r="BI43" s="110" t="s">
        <v>91</v>
      </c>
      <c r="BM43" s="109" t="str">
        <f t="shared" si="18"/>
        <v>COM_FR</v>
      </c>
      <c r="BN43" s="110" t="str">
        <f t="shared" si="8"/>
        <v>INDCONS</v>
      </c>
      <c r="BO43" s="109" t="str">
        <f t="shared" si="9"/>
        <v>RH22_23</v>
      </c>
      <c r="BP43" s="109">
        <f>attached_energy_demand_summariz!J18</f>
        <v>0.0203556140616899</v>
      </c>
      <c r="BQ43" s="109" t="s">
        <v>31</v>
      </c>
      <c r="BR43" s="110" t="s">
        <v>88</v>
      </c>
    </row>
    <row r="44" spans="2:70">
      <c r="B44" s="95" t="s">
        <v>142</v>
      </c>
      <c r="C44" t="s">
        <v>34</v>
      </c>
      <c r="D44" s="100" t="s">
        <v>143</v>
      </c>
      <c r="E44" s="100">
        <v>0.0941780821917808</v>
      </c>
      <c r="F44" s="95" t="s">
        <v>31</v>
      </c>
      <c r="G44" s="93"/>
      <c r="H44" s="93"/>
      <c r="I44" s="93"/>
      <c r="J44" s="93"/>
      <c r="K44" s="109" t="s">
        <v>142</v>
      </c>
      <c r="L44" s="110" t="str">
        <f t="shared" si="19"/>
        <v>INDCONS</v>
      </c>
      <c r="M44" s="109" t="s">
        <v>167</v>
      </c>
      <c r="N44" s="109">
        <f>attached_energy_demand_split!B6</f>
        <v>0.0216934658061337</v>
      </c>
      <c r="O44" s="109" t="s">
        <v>31</v>
      </c>
      <c r="P44" s="110" t="s">
        <v>92</v>
      </c>
      <c r="T44" s="109" t="str">
        <f t="shared" si="10"/>
        <v>COM_FR</v>
      </c>
      <c r="U44" s="110" t="str">
        <f t="shared" si="11"/>
        <v>INDCONS</v>
      </c>
      <c r="V44" s="109" t="str">
        <f t="shared" si="12"/>
        <v>SH0_1</v>
      </c>
      <c r="W44" s="109">
        <f>attached_energy_demand_split!B68</f>
        <v>0.0174477618854123</v>
      </c>
      <c r="X44" s="109" t="s">
        <v>31</v>
      </c>
      <c r="Y44" s="110" t="s">
        <v>87</v>
      </c>
      <c r="AC44" s="109" t="str">
        <f t="shared" si="13"/>
        <v>COM_FR</v>
      </c>
      <c r="AD44" s="110" t="str">
        <f t="shared" si="0"/>
        <v>INDCONS</v>
      </c>
      <c r="AE44" s="109" t="str">
        <f t="shared" si="1"/>
        <v>SH0_1</v>
      </c>
      <c r="AF44" s="109">
        <f>attached_energy_demand_split!B39</f>
        <v>0.020811553801597</v>
      </c>
      <c r="AG44" s="109" t="s">
        <v>31</v>
      </c>
      <c r="AH44" s="110" t="s">
        <v>93</v>
      </c>
      <c r="AL44" s="109" t="str">
        <f t="shared" si="14"/>
        <v>COM_FR</v>
      </c>
      <c r="AM44" s="110" t="str">
        <f t="shared" si="2"/>
        <v>INDCONS</v>
      </c>
      <c r="AN44" s="109" t="str">
        <f t="shared" si="3"/>
        <v>SH0_1</v>
      </c>
      <c r="AO44" s="109">
        <f>attached_energy_demand_summariz!B19</f>
        <v>0.0202895899307037</v>
      </c>
      <c r="AP44" s="109" t="s">
        <v>31</v>
      </c>
      <c r="AQ44" s="110" t="s">
        <v>90</v>
      </c>
      <c r="AU44" s="109" t="str">
        <f t="shared" si="15"/>
        <v>COM_FR</v>
      </c>
      <c r="AV44" s="110" t="str">
        <f t="shared" si="4"/>
        <v>INDCONS</v>
      </c>
      <c r="AW44" s="109" t="str">
        <f t="shared" si="5"/>
        <v>SH0_1</v>
      </c>
      <c r="AX44" s="109">
        <f>attached_energy_demand_summariz!F19</f>
        <v>0.0235399975380162</v>
      </c>
      <c r="AY44" s="109" t="s">
        <v>31</v>
      </c>
      <c r="AZ44" s="110" t="s">
        <v>89</v>
      </c>
      <c r="BD44" s="109" t="str">
        <f t="shared" si="16"/>
        <v>COM_FR</v>
      </c>
      <c r="BE44" s="110" t="str">
        <f t="shared" si="6"/>
        <v>INDCONS</v>
      </c>
      <c r="BF44" s="109" t="str">
        <f t="shared" si="7"/>
        <v>SH0_1</v>
      </c>
      <c r="BG44" s="109">
        <f t="shared" si="17"/>
        <v>0.0202895899307037</v>
      </c>
      <c r="BH44" s="109" t="s">
        <v>31</v>
      </c>
      <c r="BI44" s="110" t="s">
        <v>91</v>
      </c>
      <c r="BM44" s="109" t="str">
        <f t="shared" si="18"/>
        <v>COM_FR</v>
      </c>
      <c r="BN44" s="110" t="str">
        <f t="shared" si="8"/>
        <v>INDCONS</v>
      </c>
      <c r="BO44" s="109" t="str">
        <f t="shared" si="9"/>
        <v>SH0_1</v>
      </c>
      <c r="BP44" s="109">
        <f>attached_energy_demand_summariz!J19</f>
        <v>0.0179551706223591</v>
      </c>
      <c r="BQ44" s="109" t="s">
        <v>31</v>
      </c>
      <c r="BR44" s="110" t="s">
        <v>88</v>
      </c>
    </row>
    <row r="45" spans="2:70">
      <c r="B45" s="95" t="s">
        <v>142</v>
      </c>
      <c r="C45" t="s">
        <v>34</v>
      </c>
      <c r="D45" s="100" t="s">
        <v>145</v>
      </c>
      <c r="E45" s="100">
        <v>0.102739726027397</v>
      </c>
      <c r="F45" s="95" t="s">
        <v>31</v>
      </c>
      <c r="G45" s="93"/>
      <c r="H45" s="93"/>
      <c r="I45" s="93"/>
      <c r="J45" s="93"/>
      <c r="K45" s="109" t="s">
        <v>142</v>
      </c>
      <c r="L45" s="110" t="str">
        <f t="shared" si="19"/>
        <v>INDCONS</v>
      </c>
      <c r="M45" s="109" t="s">
        <v>168</v>
      </c>
      <c r="N45" s="109">
        <f>attached_energy_demand_split!B8</f>
        <v>0.0210916294485409</v>
      </c>
      <c r="O45" s="109" t="s">
        <v>31</v>
      </c>
      <c r="P45" s="110" t="s">
        <v>92</v>
      </c>
      <c r="T45" s="109" t="str">
        <f t="shared" si="10"/>
        <v>COM_FR</v>
      </c>
      <c r="U45" s="110" t="str">
        <f t="shared" si="11"/>
        <v>INDCONS</v>
      </c>
      <c r="V45" s="109" t="str">
        <f t="shared" si="12"/>
        <v>SH2_3</v>
      </c>
      <c r="W45" s="109">
        <f>attached_energy_demand_split!B70</f>
        <v>0.0152457918759897</v>
      </c>
      <c r="X45" s="109" t="s">
        <v>31</v>
      </c>
      <c r="Y45" s="110" t="s">
        <v>87</v>
      </c>
      <c r="AC45" s="109" t="str">
        <f t="shared" si="13"/>
        <v>COM_FR</v>
      </c>
      <c r="AD45" s="110" t="str">
        <f t="shared" si="0"/>
        <v>INDCONS</v>
      </c>
      <c r="AE45" s="109" t="str">
        <f t="shared" si="1"/>
        <v>SH2_3</v>
      </c>
      <c r="AF45" s="109">
        <f>attached_energy_demand_split!B41</f>
        <v>0.0201796299239725</v>
      </c>
      <c r="AG45" s="109" t="s">
        <v>31</v>
      </c>
      <c r="AH45" s="110" t="s">
        <v>93</v>
      </c>
      <c r="AL45" s="109" t="str">
        <f t="shared" si="14"/>
        <v>COM_FR</v>
      </c>
      <c r="AM45" s="110" t="str">
        <f t="shared" si="2"/>
        <v>INDCONS</v>
      </c>
      <c r="AN45" s="109" t="str">
        <f t="shared" si="3"/>
        <v>SH2_3</v>
      </c>
      <c r="AO45" s="109">
        <f>attached_energy_demand_summariz!B20</f>
        <v>0.0188706568826577</v>
      </c>
      <c r="AP45" s="109" t="s">
        <v>31</v>
      </c>
      <c r="AQ45" s="110" t="s">
        <v>90</v>
      </c>
      <c r="AU45" s="109" t="str">
        <f t="shared" si="15"/>
        <v>COM_FR</v>
      </c>
      <c r="AV45" s="110" t="str">
        <f t="shared" si="4"/>
        <v>INDCONS</v>
      </c>
      <c r="AW45" s="109" t="str">
        <f t="shared" si="5"/>
        <v>SH2_3</v>
      </c>
      <c r="AX45" s="109">
        <f>attached_energy_demand_summariz!F20</f>
        <v>0.0213085433268016</v>
      </c>
      <c r="AY45" s="109" t="s">
        <v>31</v>
      </c>
      <c r="AZ45" s="110" t="s">
        <v>89</v>
      </c>
      <c r="BD45" s="109" t="str">
        <f t="shared" si="16"/>
        <v>COM_FR</v>
      </c>
      <c r="BE45" s="110" t="str">
        <f t="shared" si="6"/>
        <v>INDCONS</v>
      </c>
      <c r="BF45" s="109" t="str">
        <f t="shared" si="7"/>
        <v>SH2_3</v>
      </c>
      <c r="BG45" s="109">
        <f t="shared" si="17"/>
        <v>0.0188706568826577</v>
      </c>
      <c r="BH45" s="109" t="s">
        <v>31</v>
      </c>
      <c r="BI45" s="110" t="s">
        <v>91</v>
      </c>
      <c r="BM45" s="109" t="str">
        <f t="shared" si="18"/>
        <v>COM_FR</v>
      </c>
      <c r="BN45" s="110" t="str">
        <f t="shared" si="8"/>
        <v>INDCONS</v>
      </c>
      <c r="BO45" s="109" t="str">
        <f t="shared" si="9"/>
        <v>SH2_3</v>
      </c>
      <c r="BP45" s="109">
        <f>attached_energy_demand_summariz!J20</f>
        <v>0.0165276898379839</v>
      </c>
      <c r="BQ45" s="109" t="s">
        <v>31</v>
      </c>
      <c r="BR45" s="110" t="s">
        <v>88</v>
      </c>
    </row>
    <row r="46" spans="2:70">
      <c r="B46" s="95" t="s">
        <v>142</v>
      </c>
      <c r="C46" t="s">
        <v>34</v>
      </c>
      <c r="D46" s="100" t="s">
        <v>147</v>
      </c>
      <c r="E46" s="100">
        <v>0.00856164383561644</v>
      </c>
      <c r="F46" s="95" t="s">
        <v>31</v>
      </c>
      <c r="G46" s="93"/>
      <c r="H46" s="93"/>
      <c r="I46" s="93"/>
      <c r="J46" s="93"/>
      <c r="K46" s="109" t="s">
        <v>142</v>
      </c>
      <c r="L46" s="110" t="str">
        <f t="shared" si="19"/>
        <v>INDCONS</v>
      </c>
      <c r="M46" s="109" t="s">
        <v>169</v>
      </c>
      <c r="N46" s="109">
        <f>attached_energy_demand_split!B10</f>
        <v>0.0202885549117574</v>
      </c>
      <c r="O46" s="109" t="s">
        <v>31</v>
      </c>
      <c r="P46" s="110" t="s">
        <v>92</v>
      </c>
      <c r="T46" s="109" t="str">
        <f t="shared" si="10"/>
        <v>COM_FR</v>
      </c>
      <c r="U46" s="110" t="str">
        <f t="shared" si="11"/>
        <v>INDCONS</v>
      </c>
      <c r="V46" s="109" t="str">
        <f t="shared" si="12"/>
        <v>SH4_5</v>
      </c>
      <c r="W46" s="109">
        <f>attached_energy_demand_split!B72</f>
        <v>0.0140147850596432</v>
      </c>
      <c r="X46" s="109" t="s">
        <v>31</v>
      </c>
      <c r="Y46" s="110" t="s">
        <v>87</v>
      </c>
      <c r="AC46" s="109" t="str">
        <f t="shared" si="13"/>
        <v>COM_FR</v>
      </c>
      <c r="AD46" s="110" t="str">
        <f t="shared" si="0"/>
        <v>INDCONS</v>
      </c>
      <c r="AE46" s="109" t="str">
        <f t="shared" si="1"/>
        <v>SH4_5</v>
      </c>
      <c r="AF46" s="109">
        <f>attached_energy_demand_split!B43</f>
        <v>0.0196148395220663</v>
      </c>
      <c r="AG46" s="109" t="s">
        <v>31</v>
      </c>
      <c r="AH46" s="110" t="s">
        <v>93</v>
      </c>
      <c r="AL46" s="109" t="str">
        <f t="shared" si="14"/>
        <v>COM_FR</v>
      </c>
      <c r="AM46" s="110" t="str">
        <f t="shared" si="2"/>
        <v>INDCONS</v>
      </c>
      <c r="AN46" s="109" t="str">
        <f t="shared" si="3"/>
        <v>SH4_5</v>
      </c>
      <c r="AO46" s="109">
        <f>attached_energy_demand_summariz!B21</f>
        <v>0.017500502969476</v>
      </c>
      <c r="AP46" s="109" t="s">
        <v>31</v>
      </c>
      <c r="AQ46" s="110" t="s">
        <v>90</v>
      </c>
      <c r="AU46" s="109" t="str">
        <f t="shared" si="15"/>
        <v>COM_FR</v>
      </c>
      <c r="AV46" s="110" t="str">
        <f t="shared" si="4"/>
        <v>INDCONS</v>
      </c>
      <c r="AW46" s="109" t="str">
        <f t="shared" si="5"/>
        <v>SH4_5</v>
      </c>
      <c r="AX46" s="109">
        <f>attached_energy_demand_summariz!F21</f>
        <v>0.0184793639312763</v>
      </c>
      <c r="AY46" s="109" t="s">
        <v>31</v>
      </c>
      <c r="AZ46" s="110" t="s">
        <v>89</v>
      </c>
      <c r="BD46" s="109" t="str">
        <f t="shared" si="16"/>
        <v>COM_FR</v>
      </c>
      <c r="BE46" s="110" t="str">
        <f t="shared" si="6"/>
        <v>INDCONS</v>
      </c>
      <c r="BF46" s="109" t="str">
        <f t="shared" si="7"/>
        <v>SH4_5</v>
      </c>
      <c r="BG46" s="109">
        <f t="shared" si="17"/>
        <v>0.017500502969476</v>
      </c>
      <c r="BH46" s="109" t="s">
        <v>31</v>
      </c>
      <c r="BI46" s="110" t="s">
        <v>91</v>
      </c>
      <c r="BM46" s="109" t="str">
        <f t="shared" si="18"/>
        <v>COM_FR</v>
      </c>
      <c r="BN46" s="110" t="str">
        <f t="shared" si="8"/>
        <v>INDCONS</v>
      </c>
      <c r="BO46" s="109" t="str">
        <f t="shared" si="9"/>
        <v>SH4_5</v>
      </c>
      <c r="BP46" s="109">
        <f>attached_energy_demand_summariz!J21</f>
        <v>0.0151049714226367</v>
      </c>
      <c r="BQ46" s="109" t="s">
        <v>31</v>
      </c>
      <c r="BR46" s="110" t="s">
        <v>88</v>
      </c>
    </row>
    <row r="47" spans="2:70">
      <c r="B47" s="102" t="s">
        <v>142</v>
      </c>
      <c r="C47" t="s">
        <v>34</v>
      </c>
      <c r="D47" s="100" t="s">
        <v>149</v>
      </c>
      <c r="E47" s="100">
        <v>0.126826484018265</v>
      </c>
      <c r="F47" s="95" t="s">
        <v>31</v>
      </c>
      <c r="G47" s="93"/>
      <c r="H47" s="93"/>
      <c r="I47" s="93"/>
      <c r="J47" s="93"/>
      <c r="K47" s="111" t="s">
        <v>142</v>
      </c>
      <c r="L47" s="110" t="str">
        <f t="shared" si="19"/>
        <v>INDCONS</v>
      </c>
      <c r="M47" s="109" t="s">
        <v>170</v>
      </c>
      <c r="N47" s="109">
        <f>attached_energy_demand_split!B12</f>
        <v>0.0192322364169783</v>
      </c>
      <c r="O47" s="109" t="s">
        <v>31</v>
      </c>
      <c r="P47" s="110" t="s">
        <v>92</v>
      </c>
      <c r="T47" s="109" t="str">
        <f t="shared" si="10"/>
        <v>COM_FR</v>
      </c>
      <c r="U47" s="110" t="str">
        <f t="shared" si="11"/>
        <v>INDCONS</v>
      </c>
      <c r="V47" s="109" t="str">
        <f t="shared" si="12"/>
        <v>SH6_7</v>
      </c>
      <c r="W47" s="109">
        <f>attached_energy_demand_split!B74</f>
        <v>0.0138604432096002</v>
      </c>
      <c r="X47" s="109" t="s">
        <v>31</v>
      </c>
      <c r="Y47" s="110" t="s">
        <v>87</v>
      </c>
      <c r="AC47" s="109" t="str">
        <f t="shared" si="13"/>
        <v>COM_FR</v>
      </c>
      <c r="AD47" s="110" t="str">
        <f t="shared" si="0"/>
        <v>INDCONS</v>
      </c>
      <c r="AE47" s="109" t="str">
        <f t="shared" si="1"/>
        <v>SH6_7</v>
      </c>
      <c r="AF47" s="109">
        <f>attached_energy_demand_split!B45</f>
        <v>0.0172789981084644</v>
      </c>
      <c r="AG47" s="109" t="s">
        <v>31</v>
      </c>
      <c r="AH47" s="110" t="s">
        <v>93</v>
      </c>
      <c r="AL47" s="109" t="str">
        <f t="shared" si="14"/>
        <v>COM_FR</v>
      </c>
      <c r="AM47" s="110" t="str">
        <f t="shared" si="2"/>
        <v>INDCONS</v>
      </c>
      <c r="AN47" s="109" t="str">
        <f t="shared" si="3"/>
        <v>SH6_7</v>
      </c>
      <c r="AO47" s="109">
        <f>attached_energy_demand_summariz!B22</f>
        <v>0.016421193779789</v>
      </c>
      <c r="AP47" s="109" t="s">
        <v>31</v>
      </c>
      <c r="AQ47" s="110" t="s">
        <v>90</v>
      </c>
      <c r="AU47" s="109" t="str">
        <f t="shared" si="15"/>
        <v>COM_FR</v>
      </c>
      <c r="AV47" s="110" t="str">
        <f t="shared" si="4"/>
        <v>INDCONS</v>
      </c>
      <c r="AW47" s="109" t="str">
        <f t="shared" si="5"/>
        <v>SH6_7</v>
      </c>
      <c r="AX47" s="109">
        <f>attached_energy_demand_summariz!F22</f>
        <v>0.0171996217128879</v>
      </c>
      <c r="AY47" s="109" t="s">
        <v>31</v>
      </c>
      <c r="AZ47" s="110" t="s">
        <v>89</v>
      </c>
      <c r="BD47" s="109" t="str">
        <f t="shared" si="16"/>
        <v>COM_FR</v>
      </c>
      <c r="BE47" s="110" t="str">
        <f t="shared" si="6"/>
        <v>INDCONS</v>
      </c>
      <c r="BF47" s="109" t="str">
        <f t="shared" si="7"/>
        <v>SH6_7</v>
      </c>
      <c r="BG47" s="109">
        <f t="shared" si="17"/>
        <v>0.016421193779789</v>
      </c>
      <c r="BH47" s="109" t="s">
        <v>31</v>
      </c>
      <c r="BI47" s="110" t="s">
        <v>91</v>
      </c>
      <c r="BM47" s="109" t="str">
        <f t="shared" si="18"/>
        <v>COM_FR</v>
      </c>
      <c r="BN47" s="110" t="str">
        <f t="shared" si="8"/>
        <v>INDCONS</v>
      </c>
      <c r="BO47" s="109" t="str">
        <f t="shared" si="9"/>
        <v>SH6_7</v>
      </c>
      <c r="BP47" s="109">
        <f>attached_energy_demand_summariz!J22</f>
        <v>0.0145346694510143</v>
      </c>
      <c r="BQ47" s="109" t="s">
        <v>31</v>
      </c>
      <c r="BR47" s="110" t="s">
        <v>88</v>
      </c>
    </row>
    <row r="48" spans="2:70">
      <c r="B48" s="95" t="s">
        <v>142</v>
      </c>
      <c r="C48" t="s">
        <v>34</v>
      </c>
      <c r="D48" s="100" t="s">
        <v>151</v>
      </c>
      <c r="E48" s="100">
        <v>0.138356164383562</v>
      </c>
      <c r="F48" s="95" t="s">
        <v>31</v>
      </c>
      <c r="G48" s="93"/>
      <c r="H48" s="93"/>
      <c r="I48" s="93"/>
      <c r="J48" s="93"/>
      <c r="K48" s="109" t="s">
        <v>142</v>
      </c>
      <c r="L48" s="110" t="str">
        <f t="shared" si="19"/>
        <v>INDCONS</v>
      </c>
      <c r="M48" s="109" t="s">
        <v>171</v>
      </c>
      <c r="N48" s="109">
        <f>attached_energy_demand_split!B14</f>
        <v>0.0187485070114251</v>
      </c>
      <c r="O48" s="109" t="s">
        <v>31</v>
      </c>
      <c r="P48" s="110" t="s">
        <v>92</v>
      </c>
      <c r="T48" s="109" t="str">
        <f t="shared" si="10"/>
        <v>COM_FR</v>
      </c>
      <c r="U48" s="110" t="str">
        <f t="shared" si="11"/>
        <v>INDCONS</v>
      </c>
      <c r="V48" s="109" t="str">
        <f t="shared" si="12"/>
        <v>SH8_9</v>
      </c>
      <c r="W48" s="109">
        <f>attached_energy_demand_split!B76</f>
        <v>0.0147551071793505</v>
      </c>
      <c r="X48" s="109" t="s">
        <v>31</v>
      </c>
      <c r="Y48" s="110" t="s">
        <v>87</v>
      </c>
      <c r="AC48" s="109" t="str">
        <f t="shared" si="13"/>
        <v>COM_FR</v>
      </c>
      <c r="AD48" s="110" t="str">
        <f t="shared" si="0"/>
        <v>INDCONS</v>
      </c>
      <c r="AE48" s="109" t="str">
        <f t="shared" si="1"/>
        <v>SH8_9</v>
      </c>
      <c r="AF48" s="109">
        <f>attached_energy_demand_split!B47</f>
        <v>0.0155886992614423</v>
      </c>
      <c r="AG48" s="109" t="s">
        <v>31</v>
      </c>
      <c r="AH48" s="110" t="s">
        <v>93</v>
      </c>
      <c r="AL48" s="109" t="str">
        <f t="shared" si="14"/>
        <v>COM_FR</v>
      </c>
      <c r="AM48" s="110" t="str">
        <f t="shared" si="2"/>
        <v>INDCONS</v>
      </c>
      <c r="AN48" s="109" t="str">
        <f t="shared" si="3"/>
        <v>SH8_9</v>
      </c>
      <c r="AO48" s="109">
        <f>attached_energy_demand_summariz!B23</f>
        <v>0.0161398429577345</v>
      </c>
      <c r="AP48" s="109" t="s">
        <v>31</v>
      </c>
      <c r="AQ48" s="110" t="s">
        <v>90</v>
      </c>
      <c r="AU48" s="109" t="str">
        <f t="shared" si="15"/>
        <v>COM_FR</v>
      </c>
      <c r="AV48" s="110" t="str">
        <f t="shared" si="4"/>
        <v>INDCONS</v>
      </c>
      <c r="AW48" s="109" t="str">
        <f t="shared" si="5"/>
        <v>SH8_9</v>
      </c>
      <c r="AX48" s="109">
        <f>attached_energy_demand_summariz!F23</f>
        <v>0.017030245273227</v>
      </c>
      <c r="AY48" s="109" t="s">
        <v>31</v>
      </c>
      <c r="AZ48" s="110" t="s">
        <v>89</v>
      </c>
      <c r="BD48" s="109" t="str">
        <f t="shared" si="16"/>
        <v>COM_FR</v>
      </c>
      <c r="BE48" s="110" t="str">
        <f t="shared" si="6"/>
        <v>INDCONS</v>
      </c>
      <c r="BF48" s="109" t="str">
        <f t="shared" si="7"/>
        <v>SH8_9</v>
      </c>
      <c r="BG48" s="109">
        <f t="shared" si="17"/>
        <v>0.0161398429577345</v>
      </c>
      <c r="BH48" s="109" t="s">
        <v>31</v>
      </c>
      <c r="BI48" s="110" t="s">
        <v>91</v>
      </c>
      <c r="BM48" s="109" t="str">
        <f t="shared" si="18"/>
        <v>COM_FR</v>
      </c>
      <c r="BN48" s="110" t="str">
        <f t="shared" si="8"/>
        <v>INDCONS</v>
      </c>
      <c r="BO48" s="109" t="str">
        <f t="shared" si="9"/>
        <v>SH8_9</v>
      </c>
      <c r="BP48" s="109">
        <f>attached_energy_demand_summariz!J23</f>
        <v>0.0145766560632275</v>
      </c>
      <c r="BQ48" s="109" t="s">
        <v>31</v>
      </c>
      <c r="BR48" s="110" t="s">
        <v>88</v>
      </c>
    </row>
    <row r="49" spans="2:70">
      <c r="B49" s="95" t="s">
        <v>142</v>
      </c>
      <c r="C49" t="s">
        <v>34</v>
      </c>
      <c r="D49" s="100" t="s">
        <v>153</v>
      </c>
      <c r="E49" s="100">
        <v>0.0115296803652968</v>
      </c>
      <c r="F49" s="95" t="s">
        <v>31</v>
      </c>
      <c r="G49" s="93"/>
      <c r="H49" s="93"/>
      <c r="I49" s="93"/>
      <c r="J49" s="93"/>
      <c r="K49" s="109" t="s">
        <v>142</v>
      </c>
      <c r="L49" s="110" t="str">
        <f t="shared" si="19"/>
        <v>INDCONS</v>
      </c>
      <c r="M49" s="109" t="s">
        <v>172</v>
      </c>
      <c r="N49" s="109">
        <f>attached_energy_demand_split!B16</f>
        <v>0.0186780472400084</v>
      </c>
      <c r="O49" s="109" t="s">
        <v>31</v>
      </c>
      <c r="P49" s="110" t="s">
        <v>92</v>
      </c>
      <c r="T49" s="109" t="str">
        <f t="shared" si="10"/>
        <v>COM_FR</v>
      </c>
      <c r="U49" s="110" t="str">
        <f t="shared" si="11"/>
        <v>INDCONS</v>
      </c>
      <c r="V49" s="109" t="str">
        <f t="shared" si="12"/>
        <v>SH10_11</v>
      </c>
      <c r="W49" s="109">
        <f>attached_energy_demand_split!B78</f>
        <v>0.0171866616430302</v>
      </c>
      <c r="X49" s="109" t="s">
        <v>31</v>
      </c>
      <c r="Y49" s="110" t="s">
        <v>87</v>
      </c>
      <c r="AC49" s="109" t="str">
        <f t="shared" si="13"/>
        <v>COM_FR</v>
      </c>
      <c r="AD49" s="110" t="str">
        <f t="shared" si="0"/>
        <v>INDCONS</v>
      </c>
      <c r="AE49" s="109" t="str">
        <f t="shared" si="1"/>
        <v>SH10_11</v>
      </c>
      <c r="AF49" s="109">
        <f>attached_energy_demand_split!B49</f>
        <v>0.0150973156957682</v>
      </c>
      <c r="AG49" s="109" t="s">
        <v>31</v>
      </c>
      <c r="AH49" s="110" t="s">
        <v>93</v>
      </c>
      <c r="AL49" s="109" t="str">
        <f t="shared" si="14"/>
        <v>COM_FR</v>
      </c>
      <c r="AM49" s="110" t="str">
        <f t="shared" si="2"/>
        <v>INDCONS</v>
      </c>
      <c r="AN49" s="109" t="str">
        <f t="shared" si="3"/>
        <v>SH10_11</v>
      </c>
      <c r="AO49" s="109">
        <f>attached_energy_demand_summariz!B24</f>
        <v>0.0171295457469424</v>
      </c>
      <c r="AP49" s="109" t="s">
        <v>31</v>
      </c>
      <c r="AQ49" s="110" t="s">
        <v>90</v>
      </c>
      <c r="AU49" s="109" t="str">
        <f t="shared" si="15"/>
        <v>COM_FR</v>
      </c>
      <c r="AV49" s="110" t="str">
        <f t="shared" si="4"/>
        <v>INDCONS</v>
      </c>
      <c r="AW49" s="109" t="str">
        <f t="shared" si="5"/>
        <v>SH10_11</v>
      </c>
      <c r="AX49" s="109">
        <f>attached_energy_demand_summariz!F24</f>
        <v>0.0187148851387562</v>
      </c>
      <c r="AY49" s="109" t="s">
        <v>31</v>
      </c>
      <c r="AZ49" s="110" t="s">
        <v>89</v>
      </c>
      <c r="BD49" s="109" t="str">
        <f t="shared" si="16"/>
        <v>COM_FR</v>
      </c>
      <c r="BE49" s="110" t="str">
        <f t="shared" si="6"/>
        <v>INDCONS</v>
      </c>
      <c r="BF49" s="109" t="str">
        <f t="shared" si="7"/>
        <v>SH10_11</v>
      </c>
      <c r="BG49" s="109">
        <f t="shared" si="17"/>
        <v>0.0171295457469424</v>
      </c>
      <c r="BH49" s="109" t="s">
        <v>31</v>
      </c>
      <c r="BI49" s="110" t="s">
        <v>91</v>
      </c>
      <c r="BM49" s="109" t="str">
        <f t="shared" si="18"/>
        <v>COM_FR</v>
      </c>
      <c r="BN49" s="110" t="str">
        <f t="shared" si="8"/>
        <v>INDCONS</v>
      </c>
      <c r="BO49" s="109" t="str">
        <f t="shared" si="9"/>
        <v>SH10_11</v>
      </c>
      <c r="BP49" s="109">
        <f>attached_energy_demand_summariz!J24</f>
        <v>0.0159708190171488</v>
      </c>
      <c r="BQ49" s="109" t="s">
        <v>31</v>
      </c>
      <c r="BR49" s="110" t="s">
        <v>88</v>
      </c>
    </row>
    <row r="50" spans="2:70">
      <c r="B50" s="95" t="s">
        <v>142</v>
      </c>
      <c r="C50" t="s">
        <v>34</v>
      </c>
      <c r="D50" s="100" t="s">
        <v>155</v>
      </c>
      <c r="E50" s="100">
        <v>0.0992009132420091</v>
      </c>
      <c r="F50" s="95" t="s">
        <v>31</v>
      </c>
      <c r="G50" s="93"/>
      <c r="H50" s="93"/>
      <c r="I50" s="93"/>
      <c r="J50" s="93"/>
      <c r="K50" s="109" t="s">
        <v>142</v>
      </c>
      <c r="L50" s="110" t="str">
        <f t="shared" si="19"/>
        <v>INDCONS</v>
      </c>
      <c r="M50" s="109" t="s">
        <v>173</v>
      </c>
      <c r="N50" s="109">
        <f>attached_energy_demand_split!B18</f>
        <v>0.0193543241840057</v>
      </c>
      <c r="O50" s="109" t="s">
        <v>31</v>
      </c>
      <c r="P50" s="110" t="s">
        <v>92</v>
      </c>
      <c r="T50" s="109" t="str">
        <f t="shared" si="10"/>
        <v>COM_FR</v>
      </c>
      <c r="U50" s="110" t="str">
        <f t="shared" si="11"/>
        <v>INDCONS</v>
      </c>
      <c r="V50" s="109" t="str">
        <f t="shared" si="12"/>
        <v>SH12_13</v>
      </c>
      <c r="W50" s="109">
        <f>attached_energy_demand_split!B80</f>
        <v>0.0185329663536096</v>
      </c>
      <c r="X50" s="109" t="s">
        <v>31</v>
      </c>
      <c r="Y50" s="110" t="s">
        <v>87</v>
      </c>
      <c r="AC50" s="109" t="str">
        <f t="shared" si="13"/>
        <v>COM_FR</v>
      </c>
      <c r="AD50" s="110" t="str">
        <f t="shared" si="0"/>
        <v>INDCONS</v>
      </c>
      <c r="AE50" s="109" t="str">
        <f t="shared" si="1"/>
        <v>SH12_13</v>
      </c>
      <c r="AF50" s="109">
        <f>attached_energy_demand_split!B51</f>
        <v>0.0157162719062912</v>
      </c>
      <c r="AG50" s="109" t="s">
        <v>31</v>
      </c>
      <c r="AH50" s="110" t="s">
        <v>93</v>
      </c>
      <c r="AL50" s="109" t="str">
        <f t="shared" si="14"/>
        <v>COM_FR</v>
      </c>
      <c r="AM50" s="110" t="str">
        <f t="shared" si="2"/>
        <v>INDCONS</v>
      </c>
      <c r="AN50" s="109" t="str">
        <f t="shared" si="3"/>
        <v>SH12_13</v>
      </c>
      <c r="AO50" s="109">
        <f>attached_energy_demand_summariz!B25</f>
        <v>0.0184909585816698</v>
      </c>
      <c r="AP50" s="109" t="s">
        <v>31</v>
      </c>
      <c r="AQ50" s="110" t="s">
        <v>90</v>
      </c>
      <c r="AU50" s="109" t="str">
        <f t="shared" si="15"/>
        <v>COM_FR</v>
      </c>
      <c r="AV50" s="110" t="str">
        <f t="shared" si="4"/>
        <v>INDCONS</v>
      </c>
      <c r="AW50" s="109" t="str">
        <f t="shared" si="5"/>
        <v>SH12_13</v>
      </c>
      <c r="AX50" s="109">
        <f>attached_energy_demand_summariz!F25</f>
        <v>0.0213435574080405</v>
      </c>
      <c r="AY50" s="109" t="s">
        <v>31</v>
      </c>
      <c r="AZ50" s="110" t="s">
        <v>89</v>
      </c>
      <c r="BD50" s="109" t="str">
        <f t="shared" si="16"/>
        <v>COM_FR</v>
      </c>
      <c r="BE50" s="110" t="str">
        <f t="shared" si="6"/>
        <v>INDCONS</v>
      </c>
      <c r="BF50" s="109" t="str">
        <f t="shared" si="7"/>
        <v>SH12_13</v>
      </c>
      <c r="BG50" s="109">
        <f t="shared" si="17"/>
        <v>0.0184909585816698</v>
      </c>
      <c r="BH50" s="109" t="s">
        <v>31</v>
      </c>
      <c r="BI50" s="110" t="s">
        <v>91</v>
      </c>
      <c r="BM50" s="109" t="str">
        <f t="shared" si="18"/>
        <v>COM_FR</v>
      </c>
      <c r="BN50" s="110" t="str">
        <f t="shared" si="8"/>
        <v>INDCONS</v>
      </c>
      <c r="BO50" s="109" t="str">
        <f t="shared" si="9"/>
        <v>SH12_13</v>
      </c>
      <c r="BP50" s="109">
        <f>attached_energy_demand_summariz!J25</f>
        <v>0.017507673056402</v>
      </c>
      <c r="BQ50" s="109" t="s">
        <v>31</v>
      </c>
      <c r="BR50" s="110" t="s">
        <v>88</v>
      </c>
    </row>
    <row r="51" spans="2:70">
      <c r="B51" s="102" t="s">
        <v>142</v>
      </c>
      <c r="C51" t="s">
        <v>34</v>
      </c>
      <c r="D51" s="100" t="s">
        <v>157</v>
      </c>
      <c r="E51" s="100">
        <v>0.108219178082192</v>
      </c>
      <c r="F51" s="95" t="s">
        <v>31</v>
      </c>
      <c r="K51" s="111" t="s">
        <v>142</v>
      </c>
      <c r="L51" s="110" t="str">
        <f t="shared" si="19"/>
        <v>INDCONS</v>
      </c>
      <c r="M51" s="109" t="s">
        <v>174</v>
      </c>
      <c r="N51" s="109">
        <f>attached_energy_demand_split!B20</f>
        <v>0.0204723701496402</v>
      </c>
      <c r="O51" s="109" t="s">
        <v>31</v>
      </c>
      <c r="P51" s="110" t="s">
        <v>92</v>
      </c>
      <c r="T51" s="109" t="str">
        <f t="shared" si="10"/>
        <v>COM_FR</v>
      </c>
      <c r="U51" s="110" t="str">
        <f t="shared" si="11"/>
        <v>INDCONS</v>
      </c>
      <c r="V51" s="109" t="str">
        <f t="shared" si="12"/>
        <v>SH14_15</v>
      </c>
      <c r="W51" s="109">
        <f>attached_energy_demand_split!B82</f>
        <v>0.0189446065338263</v>
      </c>
      <c r="X51" s="109" t="s">
        <v>31</v>
      </c>
      <c r="Y51" s="110" t="s">
        <v>87</v>
      </c>
      <c r="AC51" s="109" t="str">
        <f t="shared" si="13"/>
        <v>COM_FR</v>
      </c>
      <c r="AD51" s="110" t="str">
        <f t="shared" si="0"/>
        <v>INDCONS</v>
      </c>
      <c r="AE51" s="109" t="str">
        <f t="shared" si="1"/>
        <v>SH14_15</v>
      </c>
      <c r="AF51" s="109">
        <f>attached_energy_demand_split!B53</f>
        <v>0.0181694864820914</v>
      </c>
      <c r="AG51" s="109" t="s">
        <v>31</v>
      </c>
      <c r="AH51" s="110" t="s">
        <v>93</v>
      </c>
      <c r="AL51" s="109" t="str">
        <f t="shared" si="14"/>
        <v>COM_FR</v>
      </c>
      <c r="AM51" s="110" t="str">
        <f t="shared" si="2"/>
        <v>INDCONS</v>
      </c>
      <c r="AN51" s="109" t="str">
        <f t="shared" si="3"/>
        <v>SH14_15</v>
      </c>
      <c r="AO51" s="109">
        <f>attached_energy_demand_summariz!B26</f>
        <v>0.019740368004096</v>
      </c>
      <c r="AP51" s="109" t="s">
        <v>31</v>
      </c>
      <c r="AQ51" s="110" t="s">
        <v>90</v>
      </c>
      <c r="AU51" s="109" t="str">
        <f t="shared" si="15"/>
        <v>COM_FR</v>
      </c>
      <c r="AV51" s="110" t="str">
        <f t="shared" si="4"/>
        <v>INDCONS</v>
      </c>
      <c r="AW51" s="109" t="str">
        <f t="shared" si="5"/>
        <v>SH14_15</v>
      </c>
      <c r="AX51" s="109">
        <f>attached_energy_demand_summariz!F26</f>
        <v>0.022952067498314</v>
      </c>
      <c r="AY51" s="109" t="s">
        <v>31</v>
      </c>
      <c r="AZ51" s="110" t="s">
        <v>89</v>
      </c>
      <c r="BD51" s="109" t="str">
        <f t="shared" si="16"/>
        <v>COM_FR</v>
      </c>
      <c r="BE51" s="110" t="str">
        <f t="shared" si="6"/>
        <v>INDCONS</v>
      </c>
      <c r="BF51" s="109" t="str">
        <f t="shared" si="7"/>
        <v>SH14_15</v>
      </c>
      <c r="BG51" s="109">
        <f t="shared" si="17"/>
        <v>0.019740368004096</v>
      </c>
      <c r="BH51" s="109" t="s">
        <v>31</v>
      </c>
      <c r="BI51" s="110" t="s">
        <v>91</v>
      </c>
      <c r="BM51" s="109" t="str">
        <f t="shared" si="18"/>
        <v>COM_FR</v>
      </c>
      <c r="BN51" s="110" t="str">
        <f t="shared" si="8"/>
        <v>INDCONS</v>
      </c>
      <c r="BO51" s="109" t="str">
        <f t="shared" si="9"/>
        <v>SH14_15</v>
      </c>
      <c r="BP51" s="109">
        <f>attached_energy_demand_summariz!J26</f>
        <v>0.0181633093566083</v>
      </c>
      <c r="BQ51" s="109" t="s">
        <v>31</v>
      </c>
      <c r="BR51" s="110" t="s">
        <v>88</v>
      </c>
    </row>
    <row r="52" spans="2:70">
      <c r="B52" s="95" t="s">
        <v>142</v>
      </c>
      <c r="C52" t="s">
        <v>34</v>
      </c>
      <c r="D52" s="100" t="s">
        <v>159</v>
      </c>
      <c r="E52" s="100">
        <v>0.00901826484018265</v>
      </c>
      <c r="F52" s="95" t="s">
        <v>31</v>
      </c>
      <c r="K52" s="109" t="s">
        <v>142</v>
      </c>
      <c r="L52" s="110" t="str">
        <f t="shared" si="19"/>
        <v>INDCONS</v>
      </c>
      <c r="M52" s="109" t="s">
        <v>175</v>
      </c>
      <c r="N52" s="109">
        <f>attached_energy_demand_split!B22</f>
        <v>0.021278922422278</v>
      </c>
      <c r="O52" s="109" t="s">
        <v>31</v>
      </c>
      <c r="P52" s="110" t="s">
        <v>92</v>
      </c>
      <c r="T52" s="109" t="str">
        <f t="shared" si="10"/>
        <v>COM_FR</v>
      </c>
      <c r="U52" s="110" t="str">
        <f t="shared" si="11"/>
        <v>INDCONS</v>
      </c>
      <c r="V52" s="109" t="str">
        <f t="shared" si="12"/>
        <v>SH16_17</v>
      </c>
      <c r="W52" s="109">
        <f>attached_energy_demand_split!B84</f>
        <v>0.0187938640201366</v>
      </c>
      <c r="X52" s="109" t="s">
        <v>31</v>
      </c>
      <c r="Y52" s="110" t="s">
        <v>87</v>
      </c>
      <c r="AC52" s="109" t="str">
        <f t="shared" si="13"/>
        <v>COM_FR</v>
      </c>
      <c r="AD52" s="110" t="str">
        <f t="shared" si="0"/>
        <v>INDCONS</v>
      </c>
      <c r="AE52" s="109" t="str">
        <f t="shared" si="1"/>
        <v>SH16_17</v>
      </c>
      <c r="AF52" s="109">
        <f>attached_energy_demand_split!B55</f>
        <v>0.0199388030090388</v>
      </c>
      <c r="AG52" s="109" t="s">
        <v>31</v>
      </c>
      <c r="AH52" s="110" t="s">
        <v>93</v>
      </c>
      <c r="AL52" s="109" t="str">
        <f t="shared" si="14"/>
        <v>COM_FR</v>
      </c>
      <c r="AM52" s="110" t="str">
        <f t="shared" si="2"/>
        <v>INDCONS</v>
      </c>
      <c r="AN52" s="109" t="str">
        <f t="shared" si="3"/>
        <v>SH16_17</v>
      </c>
      <c r="AO52" s="109">
        <f>attached_energy_demand_summariz!B27</f>
        <v>0.0204205397465977</v>
      </c>
      <c r="AP52" s="109" t="s">
        <v>31</v>
      </c>
      <c r="AQ52" s="110" t="s">
        <v>90</v>
      </c>
      <c r="AU52" s="109" t="str">
        <f t="shared" si="15"/>
        <v>COM_FR</v>
      </c>
      <c r="AV52" s="110" t="str">
        <f t="shared" si="4"/>
        <v>INDCONS</v>
      </c>
      <c r="AW52" s="109" t="str">
        <f t="shared" si="5"/>
        <v>SH16_17</v>
      </c>
      <c r="AX52" s="109">
        <f>attached_energy_demand_summariz!F27</f>
        <v>0.0237104459107458</v>
      </c>
      <c r="AY52" s="109" t="s">
        <v>31</v>
      </c>
      <c r="AZ52" s="110" t="s">
        <v>89</v>
      </c>
      <c r="BD52" s="109" t="str">
        <f t="shared" si="16"/>
        <v>COM_FR</v>
      </c>
      <c r="BE52" s="110" t="str">
        <f t="shared" si="6"/>
        <v>INDCONS</v>
      </c>
      <c r="BF52" s="109" t="str">
        <f t="shared" si="7"/>
        <v>SH16_17</v>
      </c>
      <c r="BG52" s="109">
        <f t="shared" si="17"/>
        <v>0.0204205397465977</v>
      </c>
      <c r="BH52" s="109" t="s">
        <v>31</v>
      </c>
      <c r="BI52" s="110" t="s">
        <v>91</v>
      </c>
      <c r="BM52" s="109" t="str">
        <f t="shared" si="18"/>
        <v>COM_FR</v>
      </c>
      <c r="BN52" s="110" t="str">
        <f t="shared" si="8"/>
        <v>INDCONS</v>
      </c>
      <c r="BO52" s="109" t="str">
        <f t="shared" si="9"/>
        <v>SH16_17</v>
      </c>
      <c r="BP52" s="109">
        <f>attached_energy_demand_summariz!J27</f>
        <v>0.0183806633707893</v>
      </c>
      <c r="BQ52" s="109" t="s">
        <v>31</v>
      </c>
      <c r="BR52" s="110" t="s">
        <v>88</v>
      </c>
    </row>
    <row r="53" spans="2:70">
      <c r="B53" s="95" t="s">
        <v>142</v>
      </c>
      <c r="C53" t="s">
        <v>34</v>
      </c>
      <c r="D53" s="100" t="s">
        <v>161</v>
      </c>
      <c r="E53" s="100">
        <v>0.138127853881279</v>
      </c>
      <c r="F53" s="95" t="s">
        <v>31</v>
      </c>
      <c r="K53" s="109" t="s">
        <v>142</v>
      </c>
      <c r="L53" s="110" t="str">
        <f t="shared" si="19"/>
        <v>INDCONS</v>
      </c>
      <c r="M53" s="109" t="s">
        <v>176</v>
      </c>
      <c r="N53" s="109">
        <f>attached_energy_demand_split!B24</f>
        <v>0.0217388347288327</v>
      </c>
      <c r="O53" s="109" t="s">
        <v>31</v>
      </c>
      <c r="P53" s="110" t="s">
        <v>92</v>
      </c>
      <c r="T53" s="109" t="str">
        <f t="shared" si="10"/>
        <v>COM_FR</v>
      </c>
      <c r="U53" s="110" t="str">
        <f t="shared" si="11"/>
        <v>INDCONS</v>
      </c>
      <c r="V53" s="109" t="str">
        <f t="shared" si="12"/>
        <v>SH18_19</v>
      </c>
      <c r="W53" s="109">
        <f>attached_energy_demand_split!B86</f>
        <v>0.0189293212414044</v>
      </c>
      <c r="X53" s="109" t="s">
        <v>31</v>
      </c>
      <c r="Y53" s="110" t="s">
        <v>87</v>
      </c>
      <c r="AC53" s="109" t="str">
        <f t="shared" si="13"/>
        <v>COM_FR</v>
      </c>
      <c r="AD53" s="110" t="str">
        <f t="shared" si="0"/>
        <v>INDCONS</v>
      </c>
      <c r="AE53" s="109" t="str">
        <f t="shared" si="1"/>
        <v>SH18_19</v>
      </c>
      <c r="AF53" s="109">
        <f>attached_energy_demand_split!B57</f>
        <v>0.0205951831792654</v>
      </c>
      <c r="AG53" s="109" t="s">
        <v>31</v>
      </c>
      <c r="AH53" s="110" t="s">
        <v>93</v>
      </c>
      <c r="AL53" s="109" t="str">
        <f t="shared" si="14"/>
        <v>COM_FR</v>
      </c>
      <c r="AM53" s="110" t="str">
        <f t="shared" si="2"/>
        <v>INDCONS</v>
      </c>
      <c r="AN53" s="109" t="str">
        <f t="shared" si="3"/>
        <v>SH18_19</v>
      </c>
      <c r="AO53" s="109">
        <f>attached_energy_demand_summariz!B28</f>
        <v>0.0206910653610991</v>
      </c>
      <c r="AP53" s="109" t="s">
        <v>31</v>
      </c>
      <c r="AQ53" s="110" t="s">
        <v>90</v>
      </c>
      <c r="AU53" s="109" t="str">
        <f t="shared" si="15"/>
        <v>COM_FR</v>
      </c>
      <c r="AV53" s="110" t="str">
        <f t="shared" si="4"/>
        <v>INDCONS</v>
      </c>
      <c r="AW53" s="109" t="str">
        <f t="shared" si="5"/>
        <v>SH18_19</v>
      </c>
      <c r="AX53" s="109">
        <f>attached_energy_demand_summariz!F28</f>
        <v>0.0239937611707896</v>
      </c>
      <c r="AY53" s="109" t="s">
        <v>31</v>
      </c>
      <c r="AZ53" s="110" t="s">
        <v>89</v>
      </c>
      <c r="BD53" s="109" t="str">
        <f t="shared" si="16"/>
        <v>COM_FR</v>
      </c>
      <c r="BE53" s="110" t="str">
        <f t="shared" si="6"/>
        <v>INDCONS</v>
      </c>
      <c r="BF53" s="109" t="str">
        <f t="shared" si="7"/>
        <v>SH18_19</v>
      </c>
      <c r="BG53" s="109">
        <f t="shared" si="17"/>
        <v>0.0206910653610991</v>
      </c>
      <c r="BH53" s="109" t="s">
        <v>31</v>
      </c>
      <c r="BI53" s="110" t="s">
        <v>91</v>
      </c>
      <c r="BM53" s="109" t="str">
        <f t="shared" si="18"/>
        <v>COM_FR</v>
      </c>
      <c r="BN53" s="110" t="str">
        <f t="shared" si="8"/>
        <v>INDCONS</v>
      </c>
      <c r="BO53" s="109" t="str">
        <f t="shared" si="9"/>
        <v>SH18_19</v>
      </c>
      <c r="BP53" s="109">
        <f>attached_energy_demand_summariz!J28</f>
        <v>0.0181982264852034</v>
      </c>
      <c r="BQ53" s="109" t="s">
        <v>31</v>
      </c>
      <c r="BR53" s="110" t="s">
        <v>88</v>
      </c>
    </row>
    <row r="54" spans="2:70">
      <c r="B54" s="95" t="s">
        <v>142</v>
      </c>
      <c r="C54" t="s">
        <v>34</v>
      </c>
      <c r="D54" s="100" t="s">
        <v>163</v>
      </c>
      <c r="E54" s="100">
        <v>0.150684931506849</v>
      </c>
      <c r="F54" s="95" t="s">
        <v>31</v>
      </c>
      <c r="K54" s="109" t="s">
        <v>142</v>
      </c>
      <c r="L54" s="110" t="str">
        <f t="shared" si="19"/>
        <v>INDCONS</v>
      </c>
      <c r="M54" s="109" t="s">
        <v>177</v>
      </c>
      <c r="N54" s="109">
        <f>attached_energy_demand_split!B26</f>
        <v>0.0219554256218374</v>
      </c>
      <c r="O54" s="109" t="s">
        <v>31</v>
      </c>
      <c r="P54" s="110" t="s">
        <v>92</v>
      </c>
      <c r="T54" s="109" t="str">
        <f t="shared" si="10"/>
        <v>COM_FR</v>
      </c>
      <c r="U54" s="110" t="str">
        <f t="shared" si="11"/>
        <v>INDCONS</v>
      </c>
      <c r="V54" s="109" t="str">
        <f t="shared" si="12"/>
        <v>SH20_21</v>
      </c>
      <c r="W54" s="109">
        <f>attached_energy_demand_split!B88</f>
        <v>0.0190946892738074</v>
      </c>
      <c r="X54" s="109" t="s">
        <v>31</v>
      </c>
      <c r="Y54" s="110" t="s">
        <v>87</v>
      </c>
      <c r="AC54" s="109" t="str">
        <f t="shared" si="13"/>
        <v>COM_FR</v>
      </c>
      <c r="AD54" s="110" t="str">
        <f t="shared" si="0"/>
        <v>INDCONS</v>
      </c>
      <c r="AE54" s="109" t="str">
        <f t="shared" si="1"/>
        <v>SH20_21</v>
      </c>
      <c r="AF54" s="109">
        <f>attached_energy_demand_split!B59</f>
        <v>0.0207273778877354</v>
      </c>
      <c r="AG54" s="109" t="s">
        <v>31</v>
      </c>
      <c r="AH54" s="110" t="s">
        <v>93</v>
      </c>
      <c r="AL54" s="109" t="str">
        <f t="shared" si="14"/>
        <v>COM_FR</v>
      </c>
      <c r="AM54" s="110" t="str">
        <f t="shared" si="2"/>
        <v>INDCONS</v>
      </c>
      <c r="AN54" s="109" t="str">
        <f t="shared" si="3"/>
        <v>SH20_21</v>
      </c>
      <c r="AO54" s="109">
        <f>attached_energy_demand_summariz!B29</f>
        <v>0.0209631637065674</v>
      </c>
      <c r="AP54" s="109" t="s">
        <v>31</v>
      </c>
      <c r="AQ54" s="110" t="s">
        <v>90</v>
      </c>
      <c r="AU54" s="109" t="str">
        <f t="shared" si="15"/>
        <v>COM_FR</v>
      </c>
      <c r="AV54" s="110" t="str">
        <f t="shared" si="4"/>
        <v>INDCONS</v>
      </c>
      <c r="AW54" s="109" t="str">
        <f t="shared" si="5"/>
        <v>SH20_21</v>
      </c>
      <c r="AX54" s="109">
        <f>attached_energy_demand_summariz!F29</f>
        <v>0.0244748252753431</v>
      </c>
      <c r="AY54" s="109" t="s">
        <v>31</v>
      </c>
      <c r="AZ54" s="110" t="s">
        <v>89</v>
      </c>
      <c r="BD54" s="109" t="str">
        <f t="shared" si="16"/>
        <v>COM_FR</v>
      </c>
      <c r="BE54" s="110" t="str">
        <f t="shared" si="6"/>
        <v>INDCONS</v>
      </c>
      <c r="BF54" s="109" t="str">
        <f t="shared" si="7"/>
        <v>SH20_21</v>
      </c>
      <c r="BG54" s="109">
        <f t="shared" si="17"/>
        <v>0.0209631637065674</v>
      </c>
      <c r="BH54" s="109" t="s">
        <v>31</v>
      </c>
      <c r="BI54" s="110" t="s">
        <v>91</v>
      </c>
      <c r="BM54" s="109" t="str">
        <f t="shared" si="18"/>
        <v>COM_FR</v>
      </c>
      <c r="BN54" s="110" t="str">
        <f t="shared" si="8"/>
        <v>INDCONS</v>
      </c>
      <c r="BO54" s="109" t="str">
        <f t="shared" si="9"/>
        <v>SH20_21</v>
      </c>
      <c r="BP54" s="109">
        <f>attached_energy_demand_summariz!J29</f>
        <v>0.0185635004741136</v>
      </c>
      <c r="BQ54" s="109" t="s">
        <v>31</v>
      </c>
      <c r="BR54" s="110" t="s">
        <v>88</v>
      </c>
    </row>
    <row r="55" spans="2:70">
      <c r="B55" s="103" t="s">
        <v>142</v>
      </c>
      <c r="C55" t="s">
        <v>34</v>
      </c>
      <c r="D55" s="104" t="s">
        <v>165</v>
      </c>
      <c r="E55" s="104">
        <v>0.0125570776255708</v>
      </c>
      <c r="F55" s="105" t="s">
        <v>31</v>
      </c>
      <c r="K55" s="111" t="s">
        <v>142</v>
      </c>
      <c r="L55" s="110" t="str">
        <f t="shared" si="19"/>
        <v>INDCONS</v>
      </c>
      <c r="M55" s="109" t="s">
        <v>178</v>
      </c>
      <c r="N55" s="109">
        <f>attached_energy_demand_split!B28</f>
        <v>0.0221215642248193</v>
      </c>
      <c r="O55" s="109" t="s">
        <v>31</v>
      </c>
      <c r="P55" s="110" t="s">
        <v>92</v>
      </c>
      <c r="T55" s="109" t="str">
        <f t="shared" si="10"/>
        <v>COM_FR</v>
      </c>
      <c r="U55" s="110" t="str">
        <f t="shared" si="11"/>
        <v>INDCONS</v>
      </c>
      <c r="V55" s="109" t="str">
        <f t="shared" si="12"/>
        <v>SH22_23</v>
      </c>
      <c r="W55" s="109">
        <f>attached_energy_demand_split!B90</f>
        <v>0.0183466180817403</v>
      </c>
      <c r="X55" s="109" t="s">
        <v>31</v>
      </c>
      <c r="Y55" s="110" t="s">
        <v>87</v>
      </c>
      <c r="AC55" s="109" t="str">
        <f t="shared" si="13"/>
        <v>COM_FR</v>
      </c>
      <c r="AD55" s="110" t="str">
        <f t="shared" si="0"/>
        <v>INDCONS</v>
      </c>
      <c r="AE55" s="109" t="str">
        <f t="shared" si="1"/>
        <v>SH22_23</v>
      </c>
      <c r="AF55" s="109">
        <f>attached_energy_demand_split!B61</f>
        <v>0.0207157550987243</v>
      </c>
      <c r="AG55" s="109" t="s">
        <v>31</v>
      </c>
      <c r="AH55" s="110" t="s">
        <v>93</v>
      </c>
      <c r="AL55" s="109" t="str">
        <f t="shared" si="14"/>
        <v>COM_FR</v>
      </c>
      <c r="AM55" s="110" t="str">
        <f t="shared" si="2"/>
        <v>INDCONS</v>
      </c>
      <c r="AN55" s="109" t="str">
        <f t="shared" si="3"/>
        <v>SH22_23</v>
      </c>
      <c r="AO55" s="109">
        <f>attached_energy_demand_summariz!B30</f>
        <v>0.02077782488644</v>
      </c>
      <c r="AP55" s="109" t="s">
        <v>31</v>
      </c>
      <c r="AQ55" s="110" t="s">
        <v>90</v>
      </c>
      <c r="AU55" s="109" t="str">
        <f t="shared" si="15"/>
        <v>COM_FR</v>
      </c>
      <c r="AV55" s="110" t="str">
        <f t="shared" si="4"/>
        <v>INDCONS</v>
      </c>
      <c r="AW55" s="109" t="str">
        <f t="shared" si="5"/>
        <v>SH22_23</v>
      </c>
      <c r="AX55" s="109">
        <f>attached_energy_demand_summariz!F30</f>
        <v>0.0241373966840562</v>
      </c>
      <c r="AY55" s="109" t="s">
        <v>31</v>
      </c>
      <c r="AZ55" s="110" t="s">
        <v>89</v>
      </c>
      <c r="BD55" s="109" t="str">
        <f t="shared" si="16"/>
        <v>COM_FR</v>
      </c>
      <c r="BE55" s="110" t="str">
        <f t="shared" si="6"/>
        <v>INDCONS</v>
      </c>
      <c r="BF55" s="109" t="str">
        <f t="shared" si="7"/>
        <v>SH22_23</v>
      </c>
      <c r="BG55" s="109">
        <f t="shared" si="17"/>
        <v>0.02077782488644</v>
      </c>
      <c r="BH55" s="109" t="s">
        <v>31</v>
      </c>
      <c r="BI55" s="110" t="s">
        <v>91</v>
      </c>
      <c r="BM55" s="109" t="str">
        <f t="shared" si="18"/>
        <v>COM_FR</v>
      </c>
      <c r="BN55" s="110" t="str">
        <f t="shared" si="8"/>
        <v>INDCONS</v>
      </c>
      <c r="BO55" s="109" t="str">
        <f t="shared" si="9"/>
        <v>SH22_23</v>
      </c>
      <c r="BP55" s="109">
        <f>attached_energy_demand_summariz!J30</f>
        <v>0.0185677903428599</v>
      </c>
      <c r="BQ55" s="109" t="s">
        <v>31</v>
      </c>
      <c r="BR55" s="110" t="s">
        <v>88</v>
      </c>
    </row>
    <row r="56" spans="2:70">
      <c r="B56" s="95" t="s">
        <v>142</v>
      </c>
      <c r="C56" t="s">
        <v>35</v>
      </c>
      <c r="D56" s="100" t="s">
        <v>143</v>
      </c>
      <c r="E56" s="100">
        <v>0.0941780821917808</v>
      </c>
      <c r="F56" s="95" t="s">
        <v>31</v>
      </c>
      <c r="K56" s="109" t="s">
        <v>142</v>
      </c>
      <c r="L56" s="110" t="str">
        <f t="shared" si="19"/>
        <v>INDCONS</v>
      </c>
      <c r="M56" s="109" t="s">
        <v>179</v>
      </c>
      <c r="N56" s="110">
        <f>attached_energy_demand_split!C6</f>
        <v>0.0213934931755858</v>
      </c>
      <c r="O56" s="109" t="s">
        <v>31</v>
      </c>
      <c r="P56" s="110" t="s">
        <v>92</v>
      </c>
      <c r="T56" s="109" t="str">
        <f t="shared" si="10"/>
        <v>COM_FR</v>
      </c>
      <c r="U56" s="110" t="str">
        <f t="shared" si="11"/>
        <v>INDCONS</v>
      </c>
      <c r="V56" s="109" t="str">
        <f t="shared" si="12"/>
        <v>FH0_1</v>
      </c>
      <c r="W56" s="110">
        <f>attached_energy_demand_split!C68</f>
        <v>0.0189900151087194</v>
      </c>
      <c r="X56" s="109" t="s">
        <v>31</v>
      </c>
      <c r="Y56" s="110" t="s">
        <v>87</v>
      </c>
      <c r="AC56" s="109" t="str">
        <f t="shared" si="13"/>
        <v>COM_FR</v>
      </c>
      <c r="AD56" s="110" t="str">
        <f t="shared" si="0"/>
        <v>INDCONS</v>
      </c>
      <c r="AE56" s="109" t="str">
        <f t="shared" si="1"/>
        <v>FH0_1</v>
      </c>
      <c r="AF56" s="110">
        <f>attached_energy_demand_split!C39</f>
        <v>0.0225377088372482</v>
      </c>
      <c r="AG56" s="109" t="s">
        <v>31</v>
      </c>
      <c r="AH56" s="110" t="s">
        <v>93</v>
      </c>
      <c r="AL56" s="109" t="str">
        <f t="shared" si="14"/>
        <v>COM_FR</v>
      </c>
      <c r="AM56" s="110" t="str">
        <f t="shared" si="2"/>
        <v>INDCONS</v>
      </c>
      <c r="AN56" s="109" t="str">
        <f t="shared" si="3"/>
        <v>FH0_1</v>
      </c>
      <c r="AO56" s="109">
        <f>attached_energy_demand_summariz!B31</f>
        <v>0.02082812933826</v>
      </c>
      <c r="AP56" s="109" t="s">
        <v>31</v>
      </c>
      <c r="AQ56" s="110" t="s">
        <v>90</v>
      </c>
      <c r="AU56" s="109" t="str">
        <f t="shared" si="15"/>
        <v>COM_FR</v>
      </c>
      <c r="AV56" s="110" t="str">
        <f t="shared" si="4"/>
        <v>INDCONS</v>
      </c>
      <c r="AW56" s="109" t="str">
        <f t="shared" si="5"/>
        <v>FH0_1</v>
      </c>
      <c r="AX56" s="109">
        <f>attached_energy_demand_summariz!F31</f>
        <v>0.0222158485714042</v>
      </c>
      <c r="AY56" s="109" t="s">
        <v>31</v>
      </c>
      <c r="AZ56" s="110" t="s">
        <v>89</v>
      </c>
      <c r="BD56" s="109" t="str">
        <f t="shared" si="16"/>
        <v>COM_FR</v>
      </c>
      <c r="BE56" s="110" t="str">
        <f t="shared" si="6"/>
        <v>INDCONS</v>
      </c>
      <c r="BF56" s="109" t="str">
        <f t="shared" si="7"/>
        <v>FH0_1</v>
      </c>
      <c r="BG56" s="109">
        <f t="shared" si="17"/>
        <v>0.02082812933826</v>
      </c>
      <c r="BH56" s="109" t="s">
        <v>31</v>
      </c>
      <c r="BI56" s="110" t="s">
        <v>91</v>
      </c>
      <c r="BM56" s="109" t="str">
        <f t="shared" si="18"/>
        <v>COM_FR</v>
      </c>
      <c r="BN56" s="110" t="str">
        <f t="shared" si="8"/>
        <v>INDCONS</v>
      </c>
      <c r="BO56" s="109" t="str">
        <f t="shared" si="9"/>
        <v>FH0_1</v>
      </c>
      <c r="BP56" s="109">
        <f>attached_energy_demand_summariz!J31</f>
        <v>0.0190035809983424</v>
      </c>
      <c r="BQ56" s="109" t="s">
        <v>31</v>
      </c>
      <c r="BR56" s="110" t="s">
        <v>88</v>
      </c>
    </row>
    <row r="57" spans="2:70">
      <c r="B57" s="95" t="s">
        <v>142</v>
      </c>
      <c r="C57" t="s">
        <v>35</v>
      </c>
      <c r="D57" s="100" t="s">
        <v>145</v>
      </c>
      <c r="E57" s="100">
        <v>0.102739726027397</v>
      </c>
      <c r="F57" s="95" t="s">
        <v>31</v>
      </c>
      <c r="K57" s="109" t="s">
        <v>142</v>
      </c>
      <c r="L57" s="110" t="str">
        <f t="shared" si="19"/>
        <v>INDCONS</v>
      </c>
      <c r="M57" s="109" t="s">
        <v>180</v>
      </c>
      <c r="N57" s="110">
        <f>attached_energy_demand_split!C8</f>
        <v>0.02102967448633</v>
      </c>
      <c r="O57" s="109" t="s">
        <v>31</v>
      </c>
      <c r="P57" s="110" t="s">
        <v>92</v>
      </c>
      <c r="T57" s="109" t="str">
        <f t="shared" si="10"/>
        <v>COM_FR</v>
      </c>
      <c r="U57" s="110" t="str">
        <f t="shared" si="11"/>
        <v>INDCONS</v>
      </c>
      <c r="V57" s="109" t="str">
        <f t="shared" si="12"/>
        <v>FH2_3</v>
      </c>
      <c r="W57" s="110">
        <f>attached_energy_demand_split!C70</f>
        <v>0.0166572327084534</v>
      </c>
      <c r="X57" s="109" t="s">
        <v>31</v>
      </c>
      <c r="Y57" s="110" t="s">
        <v>87</v>
      </c>
      <c r="AC57" s="109" t="str">
        <f t="shared" si="13"/>
        <v>COM_FR</v>
      </c>
      <c r="AD57" s="110" t="str">
        <f t="shared" si="0"/>
        <v>INDCONS</v>
      </c>
      <c r="AE57" s="109" t="str">
        <f t="shared" si="1"/>
        <v>FH2_3</v>
      </c>
      <c r="AF57" s="110">
        <f>attached_energy_demand_split!C41</f>
        <v>0.022471121655479</v>
      </c>
      <c r="AG57" s="109" t="s">
        <v>31</v>
      </c>
      <c r="AH57" s="110" t="s">
        <v>93</v>
      </c>
      <c r="AL57" s="109" t="str">
        <f t="shared" si="14"/>
        <v>COM_FR</v>
      </c>
      <c r="AM57" s="110" t="str">
        <f t="shared" si="2"/>
        <v>INDCONS</v>
      </c>
      <c r="AN57" s="109" t="str">
        <f t="shared" si="3"/>
        <v>FH2_3</v>
      </c>
      <c r="AO57" s="109">
        <f>attached_energy_demand_summariz!B32</f>
        <v>0.0196922594663782</v>
      </c>
      <c r="AP57" s="109" t="s">
        <v>31</v>
      </c>
      <c r="AQ57" s="110" t="s">
        <v>90</v>
      </c>
      <c r="AU57" s="109" t="str">
        <f t="shared" si="15"/>
        <v>COM_FR</v>
      </c>
      <c r="AV57" s="110" t="str">
        <f t="shared" si="4"/>
        <v>INDCONS</v>
      </c>
      <c r="AW57" s="109" t="str">
        <f t="shared" si="5"/>
        <v>FH2_3</v>
      </c>
      <c r="AX57" s="109">
        <f>attached_energy_demand_summariz!F32</f>
        <v>0.0200672016482474</v>
      </c>
      <c r="AY57" s="109" t="s">
        <v>31</v>
      </c>
      <c r="AZ57" s="110" t="s">
        <v>89</v>
      </c>
      <c r="BD57" s="109" t="str">
        <f t="shared" si="16"/>
        <v>COM_FR</v>
      </c>
      <c r="BE57" s="110" t="str">
        <f t="shared" si="6"/>
        <v>INDCONS</v>
      </c>
      <c r="BF57" s="109" t="str">
        <f t="shared" si="7"/>
        <v>FH2_3</v>
      </c>
      <c r="BG57" s="109">
        <f t="shared" si="17"/>
        <v>0.0196922594663782</v>
      </c>
      <c r="BH57" s="109" t="s">
        <v>31</v>
      </c>
      <c r="BI57" s="110" t="s">
        <v>91</v>
      </c>
      <c r="BM57" s="109" t="str">
        <f t="shared" si="18"/>
        <v>COM_FR</v>
      </c>
      <c r="BN57" s="110" t="str">
        <f t="shared" si="8"/>
        <v>INDCONS</v>
      </c>
      <c r="BO57" s="109" t="str">
        <f t="shared" si="9"/>
        <v>FH2_3</v>
      </c>
      <c r="BP57" s="109">
        <f>attached_energy_demand_summariz!J32</f>
        <v>0.0182360668333811</v>
      </c>
      <c r="BQ57" s="109" t="s">
        <v>31</v>
      </c>
      <c r="BR57" s="110" t="s">
        <v>88</v>
      </c>
    </row>
    <row r="58" spans="2:70">
      <c r="B58" s="95" t="s">
        <v>142</v>
      </c>
      <c r="C58" t="s">
        <v>35</v>
      </c>
      <c r="D58" s="100" t="s">
        <v>147</v>
      </c>
      <c r="E58" s="100">
        <v>0.00856164383561644</v>
      </c>
      <c r="F58" s="95" t="s">
        <v>31</v>
      </c>
      <c r="K58" s="109" t="s">
        <v>142</v>
      </c>
      <c r="L58" s="110" t="str">
        <f t="shared" si="19"/>
        <v>INDCONS</v>
      </c>
      <c r="M58" s="109" t="s">
        <v>181</v>
      </c>
      <c r="N58" s="110">
        <f>attached_energy_demand_split!C10</f>
        <v>0.0201116701113584</v>
      </c>
      <c r="O58" s="109" t="s">
        <v>31</v>
      </c>
      <c r="P58" s="110" t="s">
        <v>92</v>
      </c>
      <c r="T58" s="109" t="str">
        <f t="shared" si="10"/>
        <v>COM_FR</v>
      </c>
      <c r="U58" s="110" t="str">
        <f t="shared" si="11"/>
        <v>INDCONS</v>
      </c>
      <c r="V58" s="109" t="str">
        <f t="shared" si="12"/>
        <v>FH4_5</v>
      </c>
      <c r="W58" s="110">
        <f>attached_energy_demand_split!C72</f>
        <v>0.0158290452354489</v>
      </c>
      <c r="X58" s="109" t="s">
        <v>31</v>
      </c>
      <c r="Y58" s="110" t="s">
        <v>87</v>
      </c>
      <c r="AC58" s="109" t="str">
        <f t="shared" si="13"/>
        <v>COM_FR</v>
      </c>
      <c r="AD58" s="110" t="str">
        <f t="shared" si="0"/>
        <v>INDCONS</v>
      </c>
      <c r="AE58" s="109" t="str">
        <f t="shared" si="1"/>
        <v>FH4_5</v>
      </c>
      <c r="AF58" s="110">
        <f>attached_energy_demand_split!C43</f>
        <v>0.0209246883499341</v>
      </c>
      <c r="AG58" s="109" t="s">
        <v>31</v>
      </c>
      <c r="AH58" s="110" t="s">
        <v>93</v>
      </c>
      <c r="AL58" s="109" t="str">
        <f t="shared" si="14"/>
        <v>COM_FR</v>
      </c>
      <c r="AM58" s="110" t="str">
        <f t="shared" si="2"/>
        <v>INDCONS</v>
      </c>
      <c r="AN58" s="109" t="str">
        <f t="shared" si="3"/>
        <v>FH4_5</v>
      </c>
      <c r="AO58" s="109">
        <f>attached_energy_demand_summariz!B33</f>
        <v>0.0185404013701219</v>
      </c>
      <c r="AP58" s="109" t="s">
        <v>31</v>
      </c>
      <c r="AQ58" s="110" t="s">
        <v>90</v>
      </c>
      <c r="AU58" s="109" t="str">
        <f t="shared" si="15"/>
        <v>COM_FR</v>
      </c>
      <c r="AV58" s="110" t="str">
        <f t="shared" si="4"/>
        <v>INDCONS</v>
      </c>
      <c r="AW58" s="109" t="str">
        <f t="shared" si="5"/>
        <v>FH4_5</v>
      </c>
      <c r="AX58" s="109">
        <f>attached_energy_demand_summariz!F33</f>
        <v>0.0177877243294525</v>
      </c>
      <c r="AY58" s="109" t="s">
        <v>31</v>
      </c>
      <c r="AZ58" s="110" t="s">
        <v>89</v>
      </c>
      <c r="BD58" s="109" t="str">
        <f t="shared" si="16"/>
        <v>COM_FR</v>
      </c>
      <c r="BE58" s="110" t="str">
        <f t="shared" si="6"/>
        <v>INDCONS</v>
      </c>
      <c r="BF58" s="109" t="str">
        <f t="shared" si="7"/>
        <v>FH4_5</v>
      </c>
      <c r="BG58" s="109">
        <f t="shared" si="17"/>
        <v>0.0185404013701219</v>
      </c>
      <c r="BH58" s="109" t="s">
        <v>31</v>
      </c>
      <c r="BI58" s="110" t="s">
        <v>91</v>
      </c>
      <c r="BM58" s="109" t="str">
        <f t="shared" si="18"/>
        <v>COM_FR</v>
      </c>
      <c r="BN58" s="110" t="str">
        <f t="shared" si="8"/>
        <v>INDCONS</v>
      </c>
      <c r="BO58" s="109" t="str">
        <f t="shared" si="9"/>
        <v>FH4_5</v>
      </c>
      <c r="BP58" s="109">
        <f>attached_energy_demand_summariz!J33</f>
        <v>0.0180488788244157</v>
      </c>
      <c r="BQ58" s="109" t="s">
        <v>31</v>
      </c>
      <c r="BR58" s="110" t="s">
        <v>88</v>
      </c>
    </row>
    <row r="59" spans="2:70">
      <c r="B59" s="102" t="s">
        <v>142</v>
      </c>
      <c r="C59" t="s">
        <v>35</v>
      </c>
      <c r="D59" s="100" t="s">
        <v>149</v>
      </c>
      <c r="E59" s="100">
        <v>0.126826484018265</v>
      </c>
      <c r="F59" s="95" t="s">
        <v>31</v>
      </c>
      <c r="K59" s="111" t="s">
        <v>142</v>
      </c>
      <c r="L59" s="110" t="str">
        <f t="shared" si="19"/>
        <v>INDCONS</v>
      </c>
      <c r="M59" s="109" t="s">
        <v>182</v>
      </c>
      <c r="N59" s="110">
        <f>attached_energy_demand_split!C12</f>
        <v>0.0192099222047578</v>
      </c>
      <c r="O59" s="109" t="s">
        <v>31</v>
      </c>
      <c r="P59" s="110" t="s">
        <v>92</v>
      </c>
      <c r="T59" s="109" t="str">
        <f t="shared" si="10"/>
        <v>COM_FR</v>
      </c>
      <c r="U59" s="110" t="str">
        <f t="shared" si="11"/>
        <v>INDCONS</v>
      </c>
      <c r="V59" s="109" t="str">
        <f t="shared" si="12"/>
        <v>FH6_7</v>
      </c>
      <c r="W59" s="110">
        <f>attached_energy_demand_split!C74</f>
        <v>0.0159024621248745</v>
      </c>
      <c r="X59" s="109" t="s">
        <v>31</v>
      </c>
      <c r="Y59" s="110" t="s">
        <v>87</v>
      </c>
      <c r="AC59" s="109" t="str">
        <f t="shared" si="13"/>
        <v>COM_FR</v>
      </c>
      <c r="AD59" s="110" t="str">
        <f t="shared" si="0"/>
        <v>INDCONS</v>
      </c>
      <c r="AE59" s="109" t="str">
        <f t="shared" si="1"/>
        <v>FH6_7</v>
      </c>
      <c r="AF59" s="110">
        <f>attached_energy_demand_split!C45</f>
        <v>0.0184080758697192</v>
      </c>
      <c r="AG59" s="109" t="s">
        <v>31</v>
      </c>
      <c r="AH59" s="110" t="s">
        <v>93</v>
      </c>
      <c r="AL59" s="109" t="str">
        <f t="shared" si="14"/>
        <v>COM_FR</v>
      </c>
      <c r="AM59" s="110" t="str">
        <f t="shared" si="2"/>
        <v>INDCONS</v>
      </c>
      <c r="AN59" s="109" t="str">
        <f t="shared" si="3"/>
        <v>FH6_7</v>
      </c>
      <c r="AO59" s="109">
        <f>attached_energy_demand_summariz!B34</f>
        <v>0.0175903530927638</v>
      </c>
      <c r="AP59" s="109" t="s">
        <v>31</v>
      </c>
      <c r="AQ59" s="110" t="s">
        <v>90</v>
      </c>
      <c r="AU59" s="109" t="str">
        <f t="shared" si="15"/>
        <v>COM_FR</v>
      </c>
      <c r="AV59" s="110" t="str">
        <f t="shared" si="4"/>
        <v>INDCONS</v>
      </c>
      <c r="AW59" s="109" t="str">
        <f t="shared" si="5"/>
        <v>FH6_7</v>
      </c>
      <c r="AX59" s="109">
        <f>attached_energy_demand_summariz!F34</f>
        <v>0.0165945078402487</v>
      </c>
      <c r="AY59" s="109" t="s">
        <v>31</v>
      </c>
      <c r="AZ59" s="110" t="s">
        <v>89</v>
      </c>
      <c r="BD59" s="109" t="str">
        <f t="shared" si="16"/>
        <v>COM_FR</v>
      </c>
      <c r="BE59" s="110" t="str">
        <f t="shared" si="6"/>
        <v>INDCONS</v>
      </c>
      <c r="BF59" s="109" t="str">
        <f t="shared" si="7"/>
        <v>FH6_7</v>
      </c>
      <c r="BG59" s="109">
        <f t="shared" si="17"/>
        <v>0.0175903530927638</v>
      </c>
      <c r="BH59" s="109" t="s">
        <v>31</v>
      </c>
      <c r="BI59" s="110" t="s">
        <v>91</v>
      </c>
      <c r="BM59" s="109" t="str">
        <f t="shared" si="18"/>
        <v>COM_FR</v>
      </c>
      <c r="BN59" s="110" t="str">
        <f t="shared" si="8"/>
        <v>INDCONS</v>
      </c>
      <c r="BO59" s="109" t="str">
        <f t="shared" si="9"/>
        <v>FH6_7</v>
      </c>
      <c r="BP59" s="109">
        <f>attached_energy_demand_summariz!J34</f>
        <v>0.0178367974242188</v>
      </c>
      <c r="BQ59" s="109" t="s">
        <v>31</v>
      </c>
      <c r="BR59" s="110" t="s">
        <v>88</v>
      </c>
    </row>
    <row r="60" spans="2:70">
      <c r="B60" s="95" t="s">
        <v>142</v>
      </c>
      <c r="C60" t="s">
        <v>35</v>
      </c>
      <c r="D60" s="100" t="s">
        <v>151</v>
      </c>
      <c r="E60" s="100">
        <v>0.138356164383562</v>
      </c>
      <c r="F60" s="95" t="s">
        <v>31</v>
      </c>
      <c r="K60" s="109" t="s">
        <v>142</v>
      </c>
      <c r="L60" s="110" t="str">
        <f t="shared" si="19"/>
        <v>INDCONS</v>
      </c>
      <c r="M60" s="109" t="s">
        <v>183</v>
      </c>
      <c r="N60" s="110">
        <f>attached_energy_demand_split!C14</f>
        <v>0.018841834190357</v>
      </c>
      <c r="O60" s="109" t="s">
        <v>31</v>
      </c>
      <c r="P60" s="110" t="s">
        <v>92</v>
      </c>
      <c r="T60" s="109" t="str">
        <f t="shared" si="10"/>
        <v>COM_FR</v>
      </c>
      <c r="U60" s="110" t="str">
        <f t="shared" si="11"/>
        <v>INDCONS</v>
      </c>
      <c r="V60" s="109" t="str">
        <f t="shared" si="12"/>
        <v>FH8_9</v>
      </c>
      <c r="W60" s="110">
        <f>attached_energy_demand_split!C76</f>
        <v>0.0171052366659126</v>
      </c>
      <c r="X60" s="109" t="s">
        <v>31</v>
      </c>
      <c r="Y60" s="110" t="s">
        <v>87</v>
      </c>
      <c r="AC60" s="109" t="str">
        <f t="shared" si="13"/>
        <v>COM_FR</v>
      </c>
      <c r="AD60" s="110" t="str">
        <f t="shared" si="0"/>
        <v>INDCONS</v>
      </c>
      <c r="AE60" s="109" t="str">
        <f t="shared" si="1"/>
        <v>FH8_9</v>
      </c>
      <c r="AF60" s="110">
        <f>attached_energy_demand_split!C47</f>
        <v>0.0169703204195258</v>
      </c>
      <c r="AG60" s="109" t="s">
        <v>31</v>
      </c>
      <c r="AH60" s="110" t="s">
        <v>93</v>
      </c>
      <c r="AL60" s="109" t="str">
        <f t="shared" si="14"/>
        <v>COM_FR</v>
      </c>
      <c r="AM60" s="110" t="str">
        <f t="shared" si="2"/>
        <v>INDCONS</v>
      </c>
      <c r="AN60" s="109" t="str">
        <f t="shared" si="3"/>
        <v>FH8_9</v>
      </c>
      <c r="AO60" s="109">
        <f>attached_energy_demand_summariz!B35</f>
        <v>0.0174698671638847</v>
      </c>
      <c r="AP60" s="109" t="s">
        <v>31</v>
      </c>
      <c r="AQ60" s="110" t="s">
        <v>90</v>
      </c>
      <c r="AU60" s="109" t="str">
        <f t="shared" si="15"/>
        <v>COM_FR</v>
      </c>
      <c r="AV60" s="110" t="str">
        <f t="shared" si="4"/>
        <v>INDCONS</v>
      </c>
      <c r="AW60" s="109" t="str">
        <f t="shared" si="5"/>
        <v>FH8_9</v>
      </c>
      <c r="AX60" s="109">
        <f>attached_energy_demand_summariz!F35</f>
        <v>0.0165122579121173</v>
      </c>
      <c r="AY60" s="109" t="s">
        <v>31</v>
      </c>
      <c r="AZ60" s="110" t="s">
        <v>89</v>
      </c>
      <c r="BD60" s="109" t="str">
        <f t="shared" si="16"/>
        <v>COM_FR</v>
      </c>
      <c r="BE60" s="110" t="str">
        <f t="shared" si="6"/>
        <v>INDCONS</v>
      </c>
      <c r="BF60" s="109" t="str">
        <f t="shared" si="7"/>
        <v>FH8_9</v>
      </c>
      <c r="BG60" s="109">
        <f t="shared" si="17"/>
        <v>0.0174698671638847</v>
      </c>
      <c r="BH60" s="109" t="s">
        <v>31</v>
      </c>
      <c r="BI60" s="110" t="s">
        <v>91</v>
      </c>
      <c r="BM60" s="109" t="str">
        <f t="shared" si="18"/>
        <v>COM_FR</v>
      </c>
      <c r="BN60" s="110" t="str">
        <f t="shared" si="8"/>
        <v>INDCONS</v>
      </c>
      <c r="BO60" s="109" t="str">
        <f t="shared" si="9"/>
        <v>FH8_9</v>
      </c>
      <c r="BP60" s="109">
        <f>attached_energy_demand_summariz!J35</f>
        <v>0.0179196866315109</v>
      </c>
      <c r="BQ60" s="109" t="s">
        <v>31</v>
      </c>
      <c r="BR60" s="110" t="s">
        <v>88</v>
      </c>
    </row>
    <row r="61" spans="2:70">
      <c r="B61" s="95" t="s">
        <v>142</v>
      </c>
      <c r="C61" t="s">
        <v>35</v>
      </c>
      <c r="D61" s="100" t="s">
        <v>153</v>
      </c>
      <c r="E61" s="100">
        <v>0.0115296803652968</v>
      </c>
      <c r="F61" s="95" t="s">
        <v>31</v>
      </c>
      <c r="K61" s="109" t="s">
        <v>142</v>
      </c>
      <c r="L61" s="110" t="str">
        <f t="shared" si="19"/>
        <v>INDCONS</v>
      </c>
      <c r="M61" s="109" t="s">
        <v>184</v>
      </c>
      <c r="N61" s="110">
        <f>attached_energy_demand_split!C16</f>
        <v>0.0189356699331529</v>
      </c>
      <c r="O61" s="109" t="s">
        <v>31</v>
      </c>
      <c r="P61" s="110" t="s">
        <v>92</v>
      </c>
      <c r="T61" s="109" t="str">
        <f t="shared" si="10"/>
        <v>COM_FR</v>
      </c>
      <c r="U61" s="110" t="str">
        <f t="shared" si="11"/>
        <v>INDCONS</v>
      </c>
      <c r="V61" s="109" t="str">
        <f t="shared" si="12"/>
        <v>FH10_11</v>
      </c>
      <c r="W61" s="110">
        <f>attached_energy_demand_split!C78</f>
        <v>0.0198225161188549</v>
      </c>
      <c r="X61" s="109" t="s">
        <v>31</v>
      </c>
      <c r="Y61" s="110" t="s">
        <v>87</v>
      </c>
      <c r="AC61" s="109" t="str">
        <f t="shared" si="13"/>
        <v>COM_FR</v>
      </c>
      <c r="AD61" s="110" t="str">
        <f t="shared" si="0"/>
        <v>INDCONS</v>
      </c>
      <c r="AE61" s="109" t="str">
        <f t="shared" si="1"/>
        <v>FH10_11</v>
      </c>
      <c r="AF61" s="110">
        <f>attached_energy_demand_split!C49</f>
        <v>0.0166723480117681</v>
      </c>
      <c r="AG61" s="109" t="s">
        <v>31</v>
      </c>
      <c r="AH61" s="110" t="s">
        <v>93</v>
      </c>
      <c r="AL61" s="109" t="str">
        <f t="shared" si="14"/>
        <v>COM_FR</v>
      </c>
      <c r="AM61" s="110" t="str">
        <f t="shared" si="2"/>
        <v>INDCONS</v>
      </c>
      <c r="AN61" s="109" t="str">
        <f t="shared" si="3"/>
        <v>FH10_11</v>
      </c>
      <c r="AO61" s="109">
        <f>attached_energy_demand_summariz!B36</f>
        <v>0.0185481158114173</v>
      </c>
      <c r="AP61" s="109" t="s">
        <v>31</v>
      </c>
      <c r="AQ61" s="110" t="s">
        <v>90</v>
      </c>
      <c r="AU61" s="109" t="str">
        <f t="shared" si="15"/>
        <v>COM_FR</v>
      </c>
      <c r="AV61" s="110" t="str">
        <f t="shared" si="4"/>
        <v>INDCONS</v>
      </c>
      <c r="AW61" s="109" t="str">
        <f t="shared" si="5"/>
        <v>FH10_11</v>
      </c>
      <c r="AX61" s="109">
        <f>attached_energy_demand_summariz!F36</f>
        <v>0.0182536626877173</v>
      </c>
      <c r="AY61" s="109" t="s">
        <v>31</v>
      </c>
      <c r="AZ61" s="110" t="s">
        <v>89</v>
      </c>
      <c r="BD61" s="109" t="str">
        <f t="shared" si="16"/>
        <v>COM_FR</v>
      </c>
      <c r="BE61" s="110" t="str">
        <f t="shared" si="6"/>
        <v>INDCONS</v>
      </c>
      <c r="BF61" s="109" t="str">
        <f t="shared" si="7"/>
        <v>FH10_11</v>
      </c>
      <c r="BG61" s="109">
        <f t="shared" si="17"/>
        <v>0.0185481158114173</v>
      </c>
      <c r="BH61" s="109" t="s">
        <v>31</v>
      </c>
      <c r="BI61" s="110" t="s">
        <v>91</v>
      </c>
      <c r="BM61" s="109" t="str">
        <f t="shared" si="18"/>
        <v>COM_FR</v>
      </c>
      <c r="BN61" s="110" t="str">
        <f t="shared" si="8"/>
        <v>INDCONS</v>
      </c>
      <c r="BO61" s="109" t="str">
        <f t="shared" si="9"/>
        <v>FH10_11</v>
      </c>
      <c r="BP61" s="109">
        <f>attached_energy_demand_summariz!J36</f>
        <v>0.0190563823055931</v>
      </c>
      <c r="BQ61" s="109" t="s">
        <v>31</v>
      </c>
      <c r="BR61" s="110" t="s">
        <v>88</v>
      </c>
    </row>
    <row r="62" spans="2:70">
      <c r="B62" s="95" t="s">
        <v>142</v>
      </c>
      <c r="C62" t="s">
        <v>35</v>
      </c>
      <c r="D62" s="100" t="s">
        <v>155</v>
      </c>
      <c r="E62" s="100">
        <v>0.0992009132420091</v>
      </c>
      <c r="F62" s="95" t="s">
        <v>31</v>
      </c>
      <c r="K62" s="109" t="s">
        <v>142</v>
      </c>
      <c r="L62" s="110" t="str">
        <f t="shared" si="19"/>
        <v>INDCONS</v>
      </c>
      <c r="M62" s="109" t="s">
        <v>185</v>
      </c>
      <c r="N62" s="110">
        <f>attached_energy_demand_split!C18</f>
        <v>0.0198847069007047</v>
      </c>
      <c r="O62" s="109" t="s">
        <v>31</v>
      </c>
      <c r="P62" s="110" t="s">
        <v>92</v>
      </c>
      <c r="T62" s="109" t="str">
        <f t="shared" si="10"/>
        <v>COM_FR</v>
      </c>
      <c r="U62" s="110" t="str">
        <f t="shared" si="11"/>
        <v>INDCONS</v>
      </c>
      <c r="V62" s="109" t="str">
        <f t="shared" si="12"/>
        <v>FH12_13</v>
      </c>
      <c r="W62" s="110">
        <f>attached_energy_demand_split!C80</f>
        <v>0.0205767152130325</v>
      </c>
      <c r="X62" s="109" t="s">
        <v>31</v>
      </c>
      <c r="Y62" s="110" t="s">
        <v>87</v>
      </c>
      <c r="AC62" s="109" t="str">
        <f t="shared" si="13"/>
        <v>COM_FR</v>
      </c>
      <c r="AD62" s="110" t="str">
        <f t="shared" si="0"/>
        <v>INDCONS</v>
      </c>
      <c r="AE62" s="109" t="str">
        <f t="shared" si="1"/>
        <v>FH12_13</v>
      </c>
      <c r="AF62" s="110">
        <f>attached_energy_demand_split!C51</f>
        <v>0.0178993947669431</v>
      </c>
      <c r="AG62" s="109" t="s">
        <v>31</v>
      </c>
      <c r="AH62" s="110" t="s">
        <v>93</v>
      </c>
      <c r="AL62" s="109" t="str">
        <f t="shared" si="14"/>
        <v>COM_FR</v>
      </c>
      <c r="AM62" s="110" t="str">
        <f t="shared" si="2"/>
        <v>INDCONS</v>
      </c>
      <c r="AN62" s="109" t="str">
        <f t="shared" si="3"/>
        <v>FH12_13</v>
      </c>
      <c r="AO62" s="109">
        <f>attached_energy_demand_summariz!B37</f>
        <v>0.0197346377775574</v>
      </c>
      <c r="AP62" s="109" t="s">
        <v>31</v>
      </c>
      <c r="AQ62" s="110" t="s">
        <v>90</v>
      </c>
      <c r="AU62" s="109" t="str">
        <f t="shared" si="15"/>
        <v>COM_FR</v>
      </c>
      <c r="AV62" s="110" t="str">
        <f t="shared" si="4"/>
        <v>INDCONS</v>
      </c>
      <c r="AW62" s="109" t="str">
        <f t="shared" si="5"/>
        <v>FH12_13</v>
      </c>
      <c r="AX62" s="109">
        <f>attached_energy_demand_summariz!F37</f>
        <v>0.0202626994046479</v>
      </c>
      <c r="AY62" s="109" t="s">
        <v>31</v>
      </c>
      <c r="AZ62" s="110" t="s">
        <v>89</v>
      </c>
      <c r="BD62" s="109" t="str">
        <f t="shared" si="16"/>
        <v>COM_FR</v>
      </c>
      <c r="BE62" s="110" t="str">
        <f t="shared" si="6"/>
        <v>INDCONS</v>
      </c>
      <c r="BF62" s="109" t="str">
        <f t="shared" si="7"/>
        <v>FH12_13</v>
      </c>
      <c r="BG62" s="109">
        <f t="shared" si="17"/>
        <v>0.0197346377775574</v>
      </c>
      <c r="BH62" s="109" t="s">
        <v>31</v>
      </c>
      <c r="BI62" s="110" t="s">
        <v>91</v>
      </c>
      <c r="BM62" s="109" t="str">
        <f t="shared" si="18"/>
        <v>COM_FR</v>
      </c>
      <c r="BN62" s="110" t="str">
        <f t="shared" si="8"/>
        <v>INDCONS</v>
      </c>
      <c r="BO62" s="109" t="str">
        <f t="shared" si="9"/>
        <v>FH12_13</v>
      </c>
      <c r="BP62" s="109">
        <f>attached_energy_demand_summariz!J37</f>
        <v>0.0200496726024586</v>
      </c>
      <c r="BQ62" s="109" t="s">
        <v>31</v>
      </c>
      <c r="BR62" s="110" t="s">
        <v>88</v>
      </c>
    </row>
    <row r="63" spans="2:70">
      <c r="B63" s="102" t="s">
        <v>142</v>
      </c>
      <c r="C63" t="s">
        <v>35</v>
      </c>
      <c r="D63" s="100" t="s">
        <v>157</v>
      </c>
      <c r="E63" s="100">
        <v>0.108219178082192</v>
      </c>
      <c r="F63" s="95" t="s">
        <v>31</v>
      </c>
      <c r="K63" s="111" t="s">
        <v>142</v>
      </c>
      <c r="L63" s="110" t="str">
        <f t="shared" si="19"/>
        <v>INDCONS</v>
      </c>
      <c r="M63" s="109" t="s">
        <v>186</v>
      </c>
      <c r="N63" s="110">
        <f>attached_energy_demand_split!C20</f>
        <v>0.0208389906197208</v>
      </c>
      <c r="O63" s="109" t="s">
        <v>31</v>
      </c>
      <c r="P63" s="110" t="s">
        <v>92</v>
      </c>
      <c r="T63" s="109" t="str">
        <f t="shared" si="10"/>
        <v>COM_FR</v>
      </c>
      <c r="U63" s="110" t="str">
        <f t="shared" si="11"/>
        <v>INDCONS</v>
      </c>
      <c r="V63" s="109" t="str">
        <f t="shared" si="12"/>
        <v>FH14_15</v>
      </c>
      <c r="W63" s="110">
        <f>attached_energy_demand_split!C82</f>
        <v>0.0201344120759709</v>
      </c>
      <c r="X63" s="109" t="s">
        <v>31</v>
      </c>
      <c r="Y63" s="110" t="s">
        <v>87</v>
      </c>
      <c r="AC63" s="109" t="str">
        <f t="shared" si="13"/>
        <v>COM_FR</v>
      </c>
      <c r="AD63" s="110" t="str">
        <f t="shared" si="0"/>
        <v>INDCONS</v>
      </c>
      <c r="AE63" s="109" t="str">
        <f t="shared" si="1"/>
        <v>FH14_15</v>
      </c>
      <c r="AF63" s="110">
        <f>attached_energy_demand_split!C53</f>
        <v>0.0207530234250215</v>
      </c>
      <c r="AG63" s="109" t="s">
        <v>31</v>
      </c>
      <c r="AH63" s="110" t="s">
        <v>93</v>
      </c>
      <c r="AL63" s="109" t="str">
        <f t="shared" si="14"/>
        <v>COM_FR</v>
      </c>
      <c r="AM63" s="110" t="str">
        <f t="shared" si="2"/>
        <v>INDCONS</v>
      </c>
      <c r="AN63" s="109" t="str">
        <f t="shared" si="3"/>
        <v>FH14_15</v>
      </c>
      <c r="AO63" s="109">
        <f>attached_energy_demand_summariz!B38</f>
        <v>0.0206212544677413</v>
      </c>
      <c r="AP63" s="109" t="s">
        <v>31</v>
      </c>
      <c r="AQ63" s="110" t="s">
        <v>90</v>
      </c>
      <c r="AU63" s="109" t="str">
        <f t="shared" si="15"/>
        <v>COM_FR</v>
      </c>
      <c r="AV63" s="110" t="str">
        <f t="shared" si="4"/>
        <v>INDCONS</v>
      </c>
      <c r="AW63" s="109" t="str">
        <f t="shared" si="5"/>
        <v>FH14_15</v>
      </c>
      <c r="AX63" s="109">
        <f>attached_energy_demand_summariz!F38</f>
        <v>0.0211728179792687</v>
      </c>
      <c r="AY63" s="109" t="s">
        <v>31</v>
      </c>
      <c r="AZ63" s="110" t="s">
        <v>89</v>
      </c>
      <c r="BD63" s="109" t="str">
        <f t="shared" si="16"/>
        <v>COM_FR</v>
      </c>
      <c r="BE63" s="110" t="str">
        <f t="shared" si="6"/>
        <v>INDCONS</v>
      </c>
      <c r="BF63" s="109" t="str">
        <f t="shared" si="7"/>
        <v>FH14_15</v>
      </c>
      <c r="BG63" s="109">
        <f t="shared" si="17"/>
        <v>0.0206212544677413</v>
      </c>
      <c r="BH63" s="109" t="s">
        <v>31</v>
      </c>
      <c r="BI63" s="110" t="s">
        <v>91</v>
      </c>
      <c r="BM63" s="109" t="str">
        <f t="shared" si="18"/>
        <v>COM_FR</v>
      </c>
      <c r="BN63" s="110" t="str">
        <f t="shared" si="8"/>
        <v>INDCONS</v>
      </c>
      <c r="BO63" s="109" t="str">
        <f t="shared" si="9"/>
        <v>FH14_15</v>
      </c>
      <c r="BP63" s="109">
        <f>attached_energy_demand_summariz!J38</f>
        <v>0.0202070282387246</v>
      </c>
      <c r="BQ63" s="109" t="s">
        <v>31</v>
      </c>
      <c r="BR63" s="110" t="s">
        <v>88</v>
      </c>
    </row>
    <row r="64" spans="2:70">
      <c r="B64" s="95" t="s">
        <v>142</v>
      </c>
      <c r="C64" t="s">
        <v>35</v>
      </c>
      <c r="D64" s="100" t="s">
        <v>159</v>
      </c>
      <c r="E64" s="100">
        <v>0.00901826484018265</v>
      </c>
      <c r="F64" s="95" t="s">
        <v>31</v>
      </c>
      <c r="K64" s="109" t="s">
        <v>142</v>
      </c>
      <c r="L64" s="110" t="str">
        <f t="shared" si="19"/>
        <v>INDCONS</v>
      </c>
      <c r="M64" s="109" t="s">
        <v>187</v>
      </c>
      <c r="N64" s="110">
        <f>attached_energy_demand_split!C22</f>
        <v>0.0211595818818846</v>
      </c>
      <c r="O64" s="109" t="s">
        <v>31</v>
      </c>
      <c r="P64" s="110" t="s">
        <v>92</v>
      </c>
      <c r="T64" s="109" t="str">
        <f t="shared" si="10"/>
        <v>COM_FR</v>
      </c>
      <c r="U64" s="110" t="str">
        <f t="shared" si="11"/>
        <v>INDCONS</v>
      </c>
      <c r="V64" s="109" t="str">
        <f t="shared" si="12"/>
        <v>FH16_17</v>
      </c>
      <c r="W64" s="110">
        <f>attached_energy_demand_split!C84</f>
        <v>0.019900470527556</v>
      </c>
      <c r="X64" s="109" t="s">
        <v>31</v>
      </c>
      <c r="Y64" s="110" t="s">
        <v>87</v>
      </c>
      <c r="AC64" s="109" t="str">
        <f t="shared" si="13"/>
        <v>COM_FR</v>
      </c>
      <c r="AD64" s="110" t="str">
        <f t="shared" si="0"/>
        <v>INDCONS</v>
      </c>
      <c r="AE64" s="109" t="str">
        <f t="shared" si="1"/>
        <v>FH16_17</v>
      </c>
      <c r="AF64" s="110">
        <f>attached_energy_demand_split!C55</f>
        <v>0.021834856434323</v>
      </c>
      <c r="AG64" s="109" t="s">
        <v>31</v>
      </c>
      <c r="AH64" s="110" t="s">
        <v>93</v>
      </c>
      <c r="AL64" s="109" t="str">
        <f t="shared" si="14"/>
        <v>COM_FR</v>
      </c>
      <c r="AM64" s="110" t="str">
        <f t="shared" si="2"/>
        <v>INDCONS</v>
      </c>
      <c r="AN64" s="109" t="str">
        <f t="shared" si="3"/>
        <v>FH16_17</v>
      </c>
      <c r="AO64" s="109">
        <f>attached_energy_demand_summariz!B39</f>
        <v>0.0208617629033817</v>
      </c>
      <c r="AP64" s="109" t="s">
        <v>31</v>
      </c>
      <c r="AQ64" s="110" t="s">
        <v>90</v>
      </c>
      <c r="AU64" s="109" t="str">
        <f t="shared" si="15"/>
        <v>COM_FR</v>
      </c>
      <c r="AV64" s="110" t="str">
        <f t="shared" si="4"/>
        <v>INDCONS</v>
      </c>
      <c r="AW64" s="109" t="str">
        <f t="shared" si="5"/>
        <v>FH16_17</v>
      </c>
      <c r="AX64" s="109">
        <f>attached_energy_demand_summariz!F39</f>
        <v>0.0213427940914599</v>
      </c>
      <c r="AY64" s="109" t="s">
        <v>31</v>
      </c>
      <c r="AZ64" s="110" t="s">
        <v>89</v>
      </c>
      <c r="BD64" s="109" t="str">
        <f t="shared" si="16"/>
        <v>COM_FR</v>
      </c>
      <c r="BE64" s="110" t="str">
        <f t="shared" si="6"/>
        <v>INDCONS</v>
      </c>
      <c r="BF64" s="109" t="str">
        <f t="shared" si="7"/>
        <v>FH16_17</v>
      </c>
      <c r="BG64" s="109">
        <f t="shared" si="17"/>
        <v>0.0208617629033817</v>
      </c>
      <c r="BH64" s="109" t="s">
        <v>31</v>
      </c>
      <c r="BI64" s="110" t="s">
        <v>91</v>
      </c>
      <c r="BM64" s="109" t="str">
        <f t="shared" si="18"/>
        <v>COM_FR</v>
      </c>
      <c r="BN64" s="110" t="str">
        <f t="shared" si="8"/>
        <v>INDCONS</v>
      </c>
      <c r="BO64" s="109" t="str">
        <f t="shared" si="9"/>
        <v>FH16_17</v>
      </c>
      <c r="BP64" s="109">
        <f>attached_energy_demand_summariz!J39</f>
        <v>0.0200711115816849</v>
      </c>
      <c r="BQ64" s="109" t="s">
        <v>31</v>
      </c>
      <c r="BR64" s="110" t="s">
        <v>88</v>
      </c>
    </row>
    <row r="65" spans="2:70">
      <c r="B65" s="95" t="s">
        <v>142</v>
      </c>
      <c r="C65" t="s">
        <v>35</v>
      </c>
      <c r="D65" s="100" t="s">
        <v>161</v>
      </c>
      <c r="E65" s="100">
        <v>0.138127853881279</v>
      </c>
      <c r="F65" s="95" t="s">
        <v>31</v>
      </c>
      <c r="K65" s="109" t="s">
        <v>142</v>
      </c>
      <c r="L65" s="110" t="str">
        <f t="shared" si="19"/>
        <v>INDCONS</v>
      </c>
      <c r="M65" s="109" t="s">
        <v>188</v>
      </c>
      <c r="N65" s="110">
        <f>attached_energy_demand_split!C24</f>
        <v>0.0212246785407572</v>
      </c>
      <c r="O65" s="109" t="s">
        <v>31</v>
      </c>
      <c r="P65" s="110" t="s">
        <v>92</v>
      </c>
      <c r="T65" s="109" t="str">
        <f t="shared" si="10"/>
        <v>COM_FR</v>
      </c>
      <c r="U65" s="110" t="str">
        <f t="shared" si="11"/>
        <v>INDCONS</v>
      </c>
      <c r="V65" s="109" t="str">
        <f t="shared" si="12"/>
        <v>FH18_19</v>
      </c>
      <c r="W65" s="110">
        <f>attached_energy_demand_split!C86</f>
        <v>0.02010785636109</v>
      </c>
      <c r="X65" s="109" t="s">
        <v>31</v>
      </c>
      <c r="Y65" s="110" t="s">
        <v>87</v>
      </c>
      <c r="AC65" s="109" t="str">
        <f t="shared" si="13"/>
        <v>COM_FR</v>
      </c>
      <c r="AD65" s="110" t="str">
        <f t="shared" si="0"/>
        <v>INDCONS</v>
      </c>
      <c r="AE65" s="109" t="str">
        <f t="shared" si="1"/>
        <v>FH18_19</v>
      </c>
      <c r="AF65" s="110">
        <f>attached_energy_demand_split!C57</f>
        <v>0.0218516633411387</v>
      </c>
      <c r="AG65" s="109" t="s">
        <v>31</v>
      </c>
      <c r="AH65" s="110" t="s">
        <v>93</v>
      </c>
      <c r="AL65" s="109" t="str">
        <f t="shared" si="14"/>
        <v>COM_FR</v>
      </c>
      <c r="AM65" s="110" t="str">
        <f t="shared" si="2"/>
        <v>INDCONS</v>
      </c>
      <c r="AN65" s="109" t="str">
        <f t="shared" si="3"/>
        <v>FH18_19</v>
      </c>
      <c r="AO65" s="109">
        <f>attached_energy_demand_summariz!B40</f>
        <v>0.0207872227642541</v>
      </c>
      <c r="AP65" s="109" t="s">
        <v>31</v>
      </c>
      <c r="AQ65" s="110" t="s">
        <v>90</v>
      </c>
      <c r="AU65" s="109" t="str">
        <f t="shared" si="15"/>
        <v>COM_FR</v>
      </c>
      <c r="AV65" s="110" t="str">
        <f t="shared" si="4"/>
        <v>INDCONS</v>
      </c>
      <c r="AW65" s="109" t="str">
        <f t="shared" si="5"/>
        <v>FH18_19</v>
      </c>
      <c r="AX65" s="109">
        <f>attached_energy_demand_summariz!F40</f>
        <v>0.021302546509601</v>
      </c>
      <c r="AY65" s="109" t="s">
        <v>31</v>
      </c>
      <c r="AZ65" s="110" t="s">
        <v>89</v>
      </c>
      <c r="BD65" s="109" t="str">
        <f t="shared" si="16"/>
        <v>COM_FR</v>
      </c>
      <c r="BE65" s="110" t="str">
        <f t="shared" si="6"/>
        <v>INDCONS</v>
      </c>
      <c r="BF65" s="109" t="str">
        <f t="shared" si="7"/>
        <v>FH18_19</v>
      </c>
      <c r="BG65" s="109">
        <f t="shared" si="17"/>
        <v>0.0207872227642541</v>
      </c>
      <c r="BH65" s="109" t="s">
        <v>31</v>
      </c>
      <c r="BI65" s="110" t="s">
        <v>91</v>
      </c>
      <c r="BM65" s="109" t="str">
        <f t="shared" si="18"/>
        <v>COM_FR</v>
      </c>
      <c r="BN65" s="110" t="str">
        <f t="shared" si="8"/>
        <v>INDCONS</v>
      </c>
      <c r="BO65" s="109" t="str">
        <f t="shared" si="9"/>
        <v>FH18_19</v>
      </c>
      <c r="BP65" s="109">
        <f>attached_energy_demand_summariz!J40</f>
        <v>0.0194493690686834</v>
      </c>
      <c r="BQ65" s="109" t="s">
        <v>31</v>
      </c>
      <c r="BR65" s="110" t="s">
        <v>88</v>
      </c>
    </row>
    <row r="66" spans="2:70">
      <c r="B66" s="95" t="s">
        <v>142</v>
      </c>
      <c r="C66" t="s">
        <v>35</v>
      </c>
      <c r="D66" s="100" t="s">
        <v>163</v>
      </c>
      <c r="E66" s="100">
        <v>0.150684931506849</v>
      </c>
      <c r="F66" s="95" t="s">
        <v>31</v>
      </c>
      <c r="K66" s="109" t="s">
        <v>142</v>
      </c>
      <c r="L66" s="110" t="str">
        <f t="shared" ref="L66:L79" si="20">L65</f>
        <v>INDCONS</v>
      </c>
      <c r="M66" s="109" t="s">
        <v>189</v>
      </c>
      <c r="N66" s="110">
        <f>attached_energy_demand_split!C26</f>
        <v>0.021196759693815</v>
      </c>
      <c r="O66" s="109" t="s">
        <v>31</v>
      </c>
      <c r="P66" s="110" t="s">
        <v>92</v>
      </c>
      <c r="T66" s="109" t="str">
        <f t="shared" si="10"/>
        <v>COM_FR</v>
      </c>
      <c r="U66" s="110" t="str">
        <f t="shared" si="11"/>
        <v>INDCONS</v>
      </c>
      <c r="V66" s="109" t="str">
        <f t="shared" si="12"/>
        <v>FH20_21</v>
      </c>
      <c r="W66" s="110">
        <f>attached_energy_demand_split!C88</f>
        <v>0.0209690367288275</v>
      </c>
      <c r="X66" s="109" t="s">
        <v>31</v>
      </c>
      <c r="Y66" s="110" t="s">
        <v>87</v>
      </c>
      <c r="AC66" s="109" t="str">
        <f t="shared" si="13"/>
        <v>COM_FR</v>
      </c>
      <c r="AD66" s="110" t="str">
        <f t="shared" si="0"/>
        <v>INDCONS</v>
      </c>
      <c r="AE66" s="109" t="str">
        <f t="shared" si="1"/>
        <v>FH20_21</v>
      </c>
      <c r="AF66" s="110">
        <f>attached_energy_demand_split!C59</f>
        <v>0.0215704297529681</v>
      </c>
      <c r="AG66" s="109" t="s">
        <v>31</v>
      </c>
      <c r="AH66" s="110" t="s">
        <v>93</v>
      </c>
      <c r="AL66" s="109" t="str">
        <f t="shared" si="14"/>
        <v>COM_FR</v>
      </c>
      <c r="AM66" s="110" t="str">
        <f t="shared" si="2"/>
        <v>INDCONS</v>
      </c>
      <c r="AN66" s="109" t="str">
        <f t="shared" si="3"/>
        <v>FH20_21</v>
      </c>
      <c r="AO66" s="109">
        <f>attached_energy_demand_summariz!B41</f>
        <v>0.0209999265660562</v>
      </c>
      <c r="AP66" s="109" t="s">
        <v>31</v>
      </c>
      <c r="AQ66" s="110" t="s">
        <v>90</v>
      </c>
      <c r="AU66" s="109" t="str">
        <f t="shared" si="15"/>
        <v>COM_FR</v>
      </c>
      <c r="AV66" s="110" t="str">
        <f t="shared" si="4"/>
        <v>INDCONS</v>
      </c>
      <c r="AW66" s="109" t="str">
        <f t="shared" si="5"/>
        <v>FH20_21</v>
      </c>
      <c r="AX66" s="109">
        <f>attached_energy_demand_summariz!F41</f>
        <v>0.0217291485724036</v>
      </c>
      <c r="AY66" s="109" t="s">
        <v>31</v>
      </c>
      <c r="AZ66" s="110" t="s">
        <v>89</v>
      </c>
      <c r="BD66" s="109" t="str">
        <f t="shared" si="16"/>
        <v>COM_FR</v>
      </c>
      <c r="BE66" s="110" t="str">
        <f t="shared" si="6"/>
        <v>INDCONS</v>
      </c>
      <c r="BF66" s="109" t="str">
        <f t="shared" si="7"/>
        <v>FH20_21</v>
      </c>
      <c r="BG66" s="109">
        <f t="shared" si="17"/>
        <v>0.0209999265660562</v>
      </c>
      <c r="BH66" s="109" t="s">
        <v>31</v>
      </c>
      <c r="BI66" s="110" t="s">
        <v>91</v>
      </c>
      <c r="BM66" s="109" t="str">
        <f t="shared" si="18"/>
        <v>COM_FR</v>
      </c>
      <c r="BN66" s="110" t="str">
        <f t="shared" si="8"/>
        <v>INDCONS</v>
      </c>
      <c r="BO66" s="109" t="str">
        <f t="shared" si="9"/>
        <v>FH20_21</v>
      </c>
      <c r="BP66" s="109">
        <f>attached_energy_demand_summariz!J41</f>
        <v>0.0195342580822668</v>
      </c>
      <c r="BQ66" s="109" t="s">
        <v>31</v>
      </c>
      <c r="BR66" s="110" t="s">
        <v>88</v>
      </c>
    </row>
    <row r="67" spans="2:70">
      <c r="B67" s="103" t="s">
        <v>142</v>
      </c>
      <c r="C67" t="s">
        <v>35</v>
      </c>
      <c r="D67" s="104" t="s">
        <v>165</v>
      </c>
      <c r="E67" s="104">
        <v>0.0125570776255708</v>
      </c>
      <c r="F67" s="105" t="s">
        <v>31</v>
      </c>
      <c r="K67" s="111" t="s">
        <v>142</v>
      </c>
      <c r="L67" s="110" t="str">
        <f t="shared" si="20"/>
        <v>INDCONS</v>
      </c>
      <c r="M67" s="109" t="s">
        <v>190</v>
      </c>
      <c r="N67" s="110">
        <f>attached_energy_demand_split!C28</f>
        <v>0.0213786036359911</v>
      </c>
      <c r="O67" s="109" t="s">
        <v>31</v>
      </c>
      <c r="P67" s="110" t="s">
        <v>92</v>
      </c>
      <c r="T67" s="109" t="str">
        <f t="shared" si="10"/>
        <v>COM_FR</v>
      </c>
      <c r="U67" s="110" t="str">
        <f t="shared" si="11"/>
        <v>INDCONS</v>
      </c>
      <c r="V67" s="109" t="str">
        <f t="shared" si="12"/>
        <v>FH22_23</v>
      </c>
      <c r="W67" s="110">
        <f>attached_energy_demand_split!C90</f>
        <v>0.0206911985722815</v>
      </c>
      <c r="X67" s="109" t="s">
        <v>31</v>
      </c>
      <c r="Y67" s="110" t="s">
        <v>87</v>
      </c>
      <c r="AC67" s="109" t="str">
        <f t="shared" si="13"/>
        <v>COM_FR</v>
      </c>
      <c r="AD67" s="110" t="str">
        <f t="shared" si="0"/>
        <v>INDCONS</v>
      </c>
      <c r="AE67" s="109" t="str">
        <f t="shared" si="1"/>
        <v>FH22_23</v>
      </c>
      <c r="AF67" s="110">
        <f>attached_energy_demand_split!C61</f>
        <v>0.0217091411685177</v>
      </c>
      <c r="AG67" s="109" t="s">
        <v>31</v>
      </c>
      <c r="AH67" s="110" t="s">
        <v>93</v>
      </c>
      <c r="AL67" s="109" t="str">
        <f t="shared" si="14"/>
        <v>COM_FR</v>
      </c>
      <c r="AM67" s="110" t="str">
        <f t="shared" si="2"/>
        <v>INDCONS</v>
      </c>
      <c r="AN67" s="109" t="str">
        <f t="shared" si="3"/>
        <v>FH22_23</v>
      </c>
      <c r="AO67" s="109">
        <f>attached_energy_demand_summariz!B42</f>
        <v>0.0212075715419054</v>
      </c>
      <c r="AP67" s="109" t="s">
        <v>31</v>
      </c>
      <c r="AQ67" s="110" t="s">
        <v>90</v>
      </c>
      <c r="AU67" s="109" t="str">
        <f t="shared" si="15"/>
        <v>COM_FR</v>
      </c>
      <c r="AV67" s="110" t="str">
        <f t="shared" si="4"/>
        <v>INDCONS</v>
      </c>
      <c r="AW67" s="109" t="str">
        <f t="shared" si="5"/>
        <v>FH22_23</v>
      </c>
      <c r="AX67" s="109">
        <f>attached_energy_demand_summariz!F42</f>
        <v>0.0225545958608362</v>
      </c>
      <c r="AY67" s="109" t="s">
        <v>31</v>
      </c>
      <c r="AZ67" s="110" t="s">
        <v>89</v>
      </c>
      <c r="BD67" s="109" t="str">
        <f t="shared" si="16"/>
        <v>COM_FR</v>
      </c>
      <c r="BE67" s="110" t="str">
        <f t="shared" si="6"/>
        <v>INDCONS</v>
      </c>
      <c r="BF67" s="109" t="str">
        <f t="shared" si="7"/>
        <v>FH22_23</v>
      </c>
      <c r="BG67" s="109">
        <f t="shared" si="17"/>
        <v>0.0212075715419054</v>
      </c>
      <c r="BH67" s="109" t="s">
        <v>31</v>
      </c>
      <c r="BI67" s="110" t="s">
        <v>91</v>
      </c>
      <c r="BM67" s="109" t="str">
        <f t="shared" si="18"/>
        <v>COM_FR</v>
      </c>
      <c r="BN67" s="110" t="str">
        <f t="shared" si="8"/>
        <v>INDCONS</v>
      </c>
      <c r="BO67" s="109" t="str">
        <f t="shared" si="9"/>
        <v>FH22_23</v>
      </c>
      <c r="BP67" s="109">
        <f>attached_energy_demand_summariz!J42</f>
        <v>0.0197043184719007</v>
      </c>
      <c r="BQ67" s="109" t="s">
        <v>31</v>
      </c>
      <c r="BR67" s="110" t="s">
        <v>88</v>
      </c>
    </row>
    <row r="68" spans="2:70">
      <c r="B68" s="95" t="s">
        <v>142</v>
      </c>
      <c r="C68" t="s">
        <v>37</v>
      </c>
      <c r="D68" s="100" t="s">
        <v>143</v>
      </c>
      <c r="E68" s="100">
        <v>0.0941780821917808</v>
      </c>
      <c r="F68" s="95" t="s">
        <v>31</v>
      </c>
      <c r="K68" s="109" t="s">
        <v>142</v>
      </c>
      <c r="L68" s="110" t="str">
        <f t="shared" si="20"/>
        <v>INDCONS</v>
      </c>
      <c r="M68" s="109" t="s">
        <v>191</v>
      </c>
      <c r="N68" s="110">
        <f>attached_energy_demand_split!D6</f>
        <v>0.0233000948138204</v>
      </c>
      <c r="O68" s="109" t="s">
        <v>31</v>
      </c>
      <c r="P68" s="110" t="s">
        <v>92</v>
      </c>
      <c r="T68" s="109" t="str">
        <f t="shared" si="10"/>
        <v>COM_FR</v>
      </c>
      <c r="U68" s="110" t="str">
        <f t="shared" si="11"/>
        <v>INDCONS</v>
      </c>
      <c r="V68" s="109" t="str">
        <f t="shared" si="12"/>
        <v>WH0_1</v>
      </c>
      <c r="W68" s="110">
        <f>attached_energy_demand_split!D68</f>
        <v>0.027052832396289</v>
      </c>
      <c r="X68" s="109" t="s">
        <v>31</v>
      </c>
      <c r="Y68" s="110" t="s">
        <v>87</v>
      </c>
      <c r="AC68" s="109" t="str">
        <f t="shared" si="13"/>
        <v>COM_FR</v>
      </c>
      <c r="AD68" s="110" t="str">
        <f t="shared" si="0"/>
        <v>INDCONS</v>
      </c>
      <c r="AE68" s="109" t="str">
        <f t="shared" si="1"/>
        <v>WH0_1</v>
      </c>
      <c r="AF68" s="110">
        <f>attached_energy_demand_split!D39</f>
        <v>0.0269775312483662</v>
      </c>
      <c r="AG68" s="109" t="s">
        <v>31</v>
      </c>
      <c r="AH68" s="110" t="s">
        <v>93</v>
      </c>
      <c r="AL68" s="109" t="str">
        <f t="shared" si="14"/>
        <v>COM_FR</v>
      </c>
      <c r="AM68" s="110" t="str">
        <f t="shared" si="2"/>
        <v>INDCONS</v>
      </c>
      <c r="AN68" s="109" t="str">
        <f t="shared" si="3"/>
        <v>WH0_1</v>
      </c>
      <c r="AO68" s="109">
        <f>attached_energy_demand_summariz!B43</f>
        <v>0.0260079601453114</v>
      </c>
      <c r="AP68" s="109" t="s">
        <v>31</v>
      </c>
      <c r="AQ68" s="110" t="s">
        <v>90</v>
      </c>
      <c r="AU68" s="109" t="str">
        <f t="shared" si="15"/>
        <v>COM_FR</v>
      </c>
      <c r="AV68" s="110" t="str">
        <f t="shared" si="4"/>
        <v>INDCONS</v>
      </c>
      <c r="AW68" s="109" t="str">
        <f t="shared" si="5"/>
        <v>WH0_1</v>
      </c>
      <c r="AX68" s="109">
        <f>attached_energy_demand_summariz!F43</f>
        <v>0.0251920133192881</v>
      </c>
      <c r="AY68" s="109" t="s">
        <v>31</v>
      </c>
      <c r="AZ68" s="110" t="s">
        <v>89</v>
      </c>
      <c r="BD68" s="109" t="str">
        <f t="shared" si="16"/>
        <v>COM_FR</v>
      </c>
      <c r="BE68" s="110" t="str">
        <f t="shared" si="6"/>
        <v>INDCONS</v>
      </c>
      <c r="BF68" s="109" t="str">
        <f t="shared" si="7"/>
        <v>WH0_1</v>
      </c>
      <c r="BG68" s="109">
        <f t="shared" si="17"/>
        <v>0.0260079601453114</v>
      </c>
      <c r="BH68" s="109" t="s">
        <v>31</v>
      </c>
      <c r="BI68" s="110" t="s">
        <v>91</v>
      </c>
      <c r="BM68" s="109" t="str">
        <f t="shared" si="18"/>
        <v>COM_FR</v>
      </c>
      <c r="BN68" s="110" t="str">
        <f t="shared" si="8"/>
        <v>INDCONS</v>
      </c>
      <c r="BO68" s="109" t="str">
        <f t="shared" si="9"/>
        <v>WH0_1</v>
      </c>
      <c r="BP68" s="109">
        <f>attached_energy_demand_summariz!J43</f>
        <v>0.0275173289487935</v>
      </c>
      <c r="BQ68" s="109" t="s">
        <v>31</v>
      </c>
      <c r="BR68" s="110" t="s">
        <v>88</v>
      </c>
    </row>
    <row r="69" spans="2:70">
      <c r="B69" s="95" t="s">
        <v>142</v>
      </c>
      <c r="C69" t="s">
        <v>37</v>
      </c>
      <c r="D69" s="100" t="s">
        <v>145</v>
      </c>
      <c r="E69" s="100">
        <v>0.102739726027397</v>
      </c>
      <c r="F69" s="95" t="s">
        <v>31</v>
      </c>
      <c r="K69" s="109" t="s">
        <v>142</v>
      </c>
      <c r="L69" s="110" t="str">
        <f t="shared" si="20"/>
        <v>INDCONS</v>
      </c>
      <c r="M69" s="109" t="s">
        <v>192</v>
      </c>
      <c r="N69" s="110">
        <f>attached_energy_demand_split!D8</f>
        <v>0.0229492798370929</v>
      </c>
      <c r="O69" s="109" t="s">
        <v>31</v>
      </c>
      <c r="P69" s="110" t="s">
        <v>92</v>
      </c>
      <c r="T69" s="109" t="str">
        <f t="shared" si="10"/>
        <v>COM_FR</v>
      </c>
      <c r="U69" s="110" t="str">
        <f t="shared" si="11"/>
        <v>INDCONS</v>
      </c>
      <c r="V69" s="109" t="str">
        <f t="shared" si="12"/>
        <v>WH2_3</v>
      </c>
      <c r="W69" s="110">
        <f>attached_energy_demand_split!D70</f>
        <v>0.025013577036883</v>
      </c>
      <c r="X69" s="109" t="s">
        <v>31</v>
      </c>
      <c r="Y69" s="110" t="s">
        <v>87</v>
      </c>
      <c r="AC69" s="109" t="str">
        <f t="shared" si="13"/>
        <v>COM_FR</v>
      </c>
      <c r="AD69" s="110" t="str">
        <f t="shared" si="0"/>
        <v>INDCONS</v>
      </c>
      <c r="AE69" s="109" t="str">
        <f t="shared" si="1"/>
        <v>WH2_3</v>
      </c>
      <c r="AF69" s="110">
        <f>attached_energy_demand_split!D41</f>
        <v>0.026652958693426</v>
      </c>
      <c r="AG69" s="109" t="s">
        <v>31</v>
      </c>
      <c r="AH69" s="110" t="s">
        <v>93</v>
      </c>
      <c r="AL69" s="109" t="str">
        <f t="shared" si="14"/>
        <v>COM_FR</v>
      </c>
      <c r="AM69" s="110" t="str">
        <f t="shared" si="2"/>
        <v>INDCONS</v>
      </c>
      <c r="AN69" s="109" t="str">
        <f t="shared" si="3"/>
        <v>WH2_3</v>
      </c>
      <c r="AO69" s="109">
        <f>attached_energy_demand_summariz!B44</f>
        <v>0.0252822319214758</v>
      </c>
      <c r="AP69" s="109" t="s">
        <v>31</v>
      </c>
      <c r="AQ69" s="110" t="s">
        <v>90</v>
      </c>
      <c r="AU69" s="109" t="str">
        <f t="shared" si="15"/>
        <v>COM_FR</v>
      </c>
      <c r="AV69" s="110" t="str">
        <f t="shared" si="4"/>
        <v>INDCONS</v>
      </c>
      <c r="AW69" s="109" t="str">
        <f t="shared" si="5"/>
        <v>WH2_3</v>
      </c>
      <c r="AX69" s="109">
        <f>attached_energy_demand_summariz!F44</f>
        <v>0.0240114562974125</v>
      </c>
      <c r="AY69" s="109" t="s">
        <v>31</v>
      </c>
      <c r="AZ69" s="110" t="s">
        <v>89</v>
      </c>
      <c r="BD69" s="109" t="str">
        <f t="shared" si="16"/>
        <v>COM_FR</v>
      </c>
      <c r="BE69" s="110" t="str">
        <f t="shared" si="6"/>
        <v>INDCONS</v>
      </c>
      <c r="BF69" s="109" t="str">
        <f t="shared" si="7"/>
        <v>WH2_3</v>
      </c>
      <c r="BG69" s="109">
        <f t="shared" si="17"/>
        <v>0.0252822319214758</v>
      </c>
      <c r="BH69" s="109" t="s">
        <v>31</v>
      </c>
      <c r="BI69" s="110" t="s">
        <v>91</v>
      </c>
      <c r="BM69" s="109" t="str">
        <f t="shared" si="18"/>
        <v>COM_FR</v>
      </c>
      <c r="BN69" s="110" t="str">
        <f t="shared" si="8"/>
        <v>INDCONS</v>
      </c>
      <c r="BO69" s="109" t="str">
        <f t="shared" si="9"/>
        <v>WH2_3</v>
      </c>
      <c r="BP69" s="109">
        <f>attached_energy_demand_summariz!J44</f>
        <v>0.0277838877425648</v>
      </c>
      <c r="BQ69" s="109" t="s">
        <v>31</v>
      </c>
      <c r="BR69" s="110" t="s">
        <v>88</v>
      </c>
    </row>
    <row r="70" spans="2:70">
      <c r="B70" s="95" t="s">
        <v>142</v>
      </c>
      <c r="C70" t="s">
        <v>37</v>
      </c>
      <c r="D70" s="100" t="s">
        <v>147</v>
      </c>
      <c r="E70" s="100">
        <v>0.00856164383561644</v>
      </c>
      <c r="F70" s="95" t="s">
        <v>31</v>
      </c>
      <c r="K70" s="109" t="s">
        <v>142</v>
      </c>
      <c r="L70" s="110" t="str">
        <f t="shared" si="20"/>
        <v>INDCONS</v>
      </c>
      <c r="M70" s="109" t="s">
        <v>193</v>
      </c>
      <c r="N70" s="110">
        <f>attached_energy_demand_split!D10</f>
        <v>0.0222223809455457</v>
      </c>
      <c r="O70" s="109" t="s">
        <v>31</v>
      </c>
      <c r="P70" s="110" t="s">
        <v>92</v>
      </c>
      <c r="T70" s="109" t="str">
        <f t="shared" si="10"/>
        <v>COM_FR</v>
      </c>
      <c r="U70" s="110" t="str">
        <f t="shared" si="11"/>
        <v>INDCONS</v>
      </c>
      <c r="V70" s="109" t="str">
        <f t="shared" si="12"/>
        <v>WH4_5</v>
      </c>
      <c r="W70" s="110">
        <f>attached_energy_demand_split!D72</f>
        <v>0.023696203770169</v>
      </c>
      <c r="X70" s="109" t="s">
        <v>31</v>
      </c>
      <c r="Y70" s="110" t="s">
        <v>87</v>
      </c>
      <c r="AC70" s="109" t="str">
        <f t="shared" si="13"/>
        <v>COM_FR</v>
      </c>
      <c r="AD70" s="110" t="str">
        <f t="shared" si="0"/>
        <v>INDCONS</v>
      </c>
      <c r="AE70" s="109" t="str">
        <f t="shared" si="1"/>
        <v>WH4_5</v>
      </c>
      <c r="AF70" s="110">
        <f>attached_energy_demand_split!D43</f>
        <v>0.0249170715686325</v>
      </c>
      <c r="AG70" s="109" t="s">
        <v>31</v>
      </c>
      <c r="AH70" s="110" t="s">
        <v>93</v>
      </c>
      <c r="AL70" s="109" t="str">
        <f t="shared" si="14"/>
        <v>COM_FR</v>
      </c>
      <c r="AM70" s="110" t="str">
        <f t="shared" si="2"/>
        <v>INDCONS</v>
      </c>
      <c r="AN70" s="109" t="str">
        <f t="shared" si="3"/>
        <v>WH4_5</v>
      </c>
      <c r="AO70" s="109">
        <f>attached_energy_demand_summariz!B45</f>
        <v>0.0239165993198236</v>
      </c>
      <c r="AP70" s="109" t="s">
        <v>31</v>
      </c>
      <c r="AQ70" s="110" t="s">
        <v>90</v>
      </c>
      <c r="AU70" s="109" t="str">
        <f t="shared" si="15"/>
        <v>COM_FR</v>
      </c>
      <c r="AV70" s="110" t="str">
        <f t="shared" si="4"/>
        <v>INDCONS</v>
      </c>
      <c r="AW70" s="109" t="str">
        <f t="shared" si="5"/>
        <v>WH4_5</v>
      </c>
      <c r="AX70" s="109">
        <f>attached_energy_demand_summariz!F45</f>
        <v>0.021583935635486</v>
      </c>
      <c r="AY70" s="109" t="s">
        <v>31</v>
      </c>
      <c r="AZ70" s="110" t="s">
        <v>89</v>
      </c>
      <c r="BD70" s="109" t="str">
        <f t="shared" si="16"/>
        <v>COM_FR</v>
      </c>
      <c r="BE70" s="110" t="str">
        <f t="shared" si="6"/>
        <v>INDCONS</v>
      </c>
      <c r="BF70" s="109" t="str">
        <f t="shared" si="7"/>
        <v>WH4_5</v>
      </c>
      <c r="BG70" s="109">
        <f t="shared" si="17"/>
        <v>0.0239165993198236</v>
      </c>
      <c r="BH70" s="109" t="s">
        <v>31</v>
      </c>
      <c r="BI70" s="110" t="s">
        <v>91</v>
      </c>
      <c r="BM70" s="109" t="str">
        <f t="shared" si="18"/>
        <v>COM_FR</v>
      </c>
      <c r="BN70" s="110" t="str">
        <f t="shared" si="8"/>
        <v>INDCONS</v>
      </c>
      <c r="BO70" s="109" t="str">
        <f t="shared" si="9"/>
        <v>WH4_5</v>
      </c>
      <c r="BP70" s="109">
        <f>attached_energy_demand_summariz!J45</f>
        <v>0.0271634046792845</v>
      </c>
      <c r="BQ70" s="109" t="s">
        <v>31</v>
      </c>
      <c r="BR70" s="110" t="s">
        <v>88</v>
      </c>
    </row>
    <row r="71" spans="2:70">
      <c r="B71" s="102" t="s">
        <v>142</v>
      </c>
      <c r="C71" t="s">
        <v>37</v>
      </c>
      <c r="D71" s="100" t="s">
        <v>149</v>
      </c>
      <c r="E71" s="100">
        <v>0.126826484018265</v>
      </c>
      <c r="F71" s="95" t="s">
        <v>31</v>
      </c>
      <c r="K71" s="111" t="s">
        <v>142</v>
      </c>
      <c r="L71" s="110" t="str">
        <f t="shared" si="20"/>
        <v>INDCONS</v>
      </c>
      <c r="M71" s="109" t="s">
        <v>194</v>
      </c>
      <c r="N71" s="110">
        <f>attached_energy_demand_split!D12</f>
        <v>0.0212585220509218</v>
      </c>
      <c r="O71" s="109" t="s">
        <v>31</v>
      </c>
      <c r="P71" s="110" t="s">
        <v>92</v>
      </c>
      <c r="T71" s="109" t="str">
        <f t="shared" si="10"/>
        <v>COM_FR</v>
      </c>
      <c r="U71" s="110" t="str">
        <f t="shared" si="11"/>
        <v>INDCONS</v>
      </c>
      <c r="V71" s="109" t="str">
        <f t="shared" si="12"/>
        <v>WH6_7</v>
      </c>
      <c r="W71" s="110">
        <f>attached_energy_demand_split!D74</f>
        <v>0.0235544674010497</v>
      </c>
      <c r="X71" s="109" t="s">
        <v>31</v>
      </c>
      <c r="Y71" s="110" t="s">
        <v>87</v>
      </c>
      <c r="AC71" s="109" t="str">
        <f t="shared" si="13"/>
        <v>COM_FR</v>
      </c>
      <c r="AD71" s="110" t="str">
        <f t="shared" si="0"/>
        <v>INDCONS</v>
      </c>
      <c r="AE71" s="109" t="str">
        <f t="shared" si="1"/>
        <v>WH6_7</v>
      </c>
      <c r="AF71" s="110">
        <f>attached_energy_demand_split!D45</f>
        <v>0.0223149487779418</v>
      </c>
      <c r="AG71" s="109" t="s">
        <v>31</v>
      </c>
      <c r="AH71" s="110" t="s">
        <v>93</v>
      </c>
      <c r="AL71" s="109" t="str">
        <f t="shared" si="14"/>
        <v>COM_FR</v>
      </c>
      <c r="AM71" s="110" t="str">
        <f t="shared" si="2"/>
        <v>INDCONS</v>
      </c>
      <c r="AN71" s="109" t="str">
        <f t="shared" si="3"/>
        <v>WH6_7</v>
      </c>
      <c r="AO71" s="109">
        <f>attached_energy_demand_summariz!B46</f>
        <v>0.0226308904433103</v>
      </c>
      <c r="AP71" s="109" t="s">
        <v>31</v>
      </c>
      <c r="AQ71" s="110" t="s">
        <v>90</v>
      </c>
      <c r="AU71" s="109" t="str">
        <f t="shared" si="15"/>
        <v>COM_FR</v>
      </c>
      <c r="AV71" s="110" t="str">
        <f t="shared" si="4"/>
        <v>INDCONS</v>
      </c>
      <c r="AW71" s="109" t="str">
        <f t="shared" si="5"/>
        <v>WH6_7</v>
      </c>
      <c r="AX71" s="109">
        <f>attached_energy_demand_summariz!F46</f>
        <v>0.0195664574996017</v>
      </c>
      <c r="AY71" s="109" t="s">
        <v>31</v>
      </c>
      <c r="AZ71" s="110" t="s">
        <v>89</v>
      </c>
      <c r="BD71" s="109" t="str">
        <f t="shared" si="16"/>
        <v>COM_FR</v>
      </c>
      <c r="BE71" s="110" t="str">
        <f t="shared" si="6"/>
        <v>INDCONS</v>
      </c>
      <c r="BF71" s="109" t="str">
        <f t="shared" si="7"/>
        <v>WH6_7</v>
      </c>
      <c r="BG71" s="109">
        <f t="shared" si="17"/>
        <v>0.0226308904433103</v>
      </c>
      <c r="BH71" s="109" t="s">
        <v>31</v>
      </c>
      <c r="BI71" s="110" t="s">
        <v>91</v>
      </c>
      <c r="BM71" s="109" t="str">
        <f t="shared" si="18"/>
        <v>COM_FR</v>
      </c>
      <c r="BN71" s="110" t="str">
        <f t="shared" si="8"/>
        <v>INDCONS</v>
      </c>
      <c r="BO71" s="109" t="str">
        <f t="shared" si="9"/>
        <v>WH6_7</v>
      </c>
      <c r="BP71" s="109">
        <f>attached_energy_demand_summariz!J46</f>
        <v>0.0264600564870365</v>
      </c>
      <c r="BQ71" s="109" t="s">
        <v>31</v>
      </c>
      <c r="BR71" s="110" t="s">
        <v>88</v>
      </c>
    </row>
    <row r="72" spans="2:70">
      <c r="B72" s="95" t="s">
        <v>142</v>
      </c>
      <c r="C72" t="s">
        <v>37</v>
      </c>
      <c r="D72" s="100" t="s">
        <v>151</v>
      </c>
      <c r="E72" s="100">
        <v>0.138356164383562</v>
      </c>
      <c r="F72" s="95" t="s">
        <v>31</v>
      </c>
      <c r="K72" s="109" t="s">
        <v>142</v>
      </c>
      <c r="L72" s="110" t="str">
        <f t="shared" si="20"/>
        <v>INDCONS</v>
      </c>
      <c r="M72" s="109" t="s">
        <v>195</v>
      </c>
      <c r="N72" s="110">
        <f>attached_energy_demand_split!D14</f>
        <v>0.0207811308875425</v>
      </c>
      <c r="O72" s="109" t="s">
        <v>31</v>
      </c>
      <c r="P72" s="110" t="s">
        <v>92</v>
      </c>
      <c r="T72" s="109" t="str">
        <f t="shared" si="10"/>
        <v>COM_FR</v>
      </c>
      <c r="U72" s="110" t="str">
        <f t="shared" si="11"/>
        <v>INDCONS</v>
      </c>
      <c r="V72" s="109" t="str">
        <f t="shared" si="12"/>
        <v>WH8_9</v>
      </c>
      <c r="W72" s="110">
        <f>attached_energy_demand_split!D76</f>
        <v>0.0243002057667018</v>
      </c>
      <c r="X72" s="109" t="s">
        <v>31</v>
      </c>
      <c r="Y72" s="110" t="s">
        <v>87</v>
      </c>
      <c r="AC72" s="109" t="str">
        <f t="shared" si="13"/>
        <v>COM_FR</v>
      </c>
      <c r="AD72" s="110" t="str">
        <f t="shared" si="0"/>
        <v>INDCONS</v>
      </c>
      <c r="AE72" s="109" t="str">
        <f t="shared" si="1"/>
        <v>WH8_9</v>
      </c>
      <c r="AF72" s="110">
        <f>attached_energy_demand_split!D47</f>
        <v>0.0206945793819697</v>
      </c>
      <c r="AG72" s="109" t="s">
        <v>31</v>
      </c>
      <c r="AH72" s="110" t="s">
        <v>93</v>
      </c>
      <c r="AL72" s="109" t="str">
        <f t="shared" si="14"/>
        <v>COM_FR</v>
      </c>
      <c r="AM72" s="110" t="str">
        <f t="shared" si="2"/>
        <v>INDCONS</v>
      </c>
      <c r="AN72" s="109" t="str">
        <f t="shared" si="3"/>
        <v>WH8_9</v>
      </c>
      <c r="AO72" s="109">
        <f>attached_energy_demand_summariz!B47</f>
        <v>0.0221985165054664</v>
      </c>
      <c r="AP72" s="109" t="s">
        <v>31</v>
      </c>
      <c r="AQ72" s="110" t="s">
        <v>90</v>
      </c>
      <c r="AU72" s="109" t="str">
        <f t="shared" si="15"/>
        <v>COM_FR</v>
      </c>
      <c r="AV72" s="110" t="str">
        <f t="shared" si="4"/>
        <v>INDCONS</v>
      </c>
      <c r="AW72" s="109" t="str">
        <f t="shared" si="5"/>
        <v>WH8_9</v>
      </c>
      <c r="AX72" s="109">
        <f>attached_energy_demand_summariz!F47</f>
        <v>0.0189268898351184</v>
      </c>
      <c r="AY72" s="109" t="s">
        <v>31</v>
      </c>
      <c r="AZ72" s="110" t="s">
        <v>89</v>
      </c>
      <c r="BD72" s="109" t="str">
        <f t="shared" si="16"/>
        <v>COM_FR</v>
      </c>
      <c r="BE72" s="110" t="str">
        <f t="shared" si="6"/>
        <v>INDCONS</v>
      </c>
      <c r="BF72" s="109" t="str">
        <f t="shared" si="7"/>
        <v>WH8_9</v>
      </c>
      <c r="BG72" s="109">
        <f t="shared" si="17"/>
        <v>0.0221985165054664</v>
      </c>
      <c r="BH72" s="109" t="s">
        <v>31</v>
      </c>
      <c r="BI72" s="110" t="s">
        <v>91</v>
      </c>
      <c r="BM72" s="109" t="str">
        <f t="shared" si="18"/>
        <v>COM_FR</v>
      </c>
      <c r="BN72" s="110" t="str">
        <f t="shared" si="8"/>
        <v>INDCONS</v>
      </c>
      <c r="BO72" s="109" t="str">
        <f t="shared" si="9"/>
        <v>WH8_9</v>
      </c>
      <c r="BP72" s="109">
        <f>attached_energy_demand_summariz!J47</f>
        <v>0.0262897766559996</v>
      </c>
      <c r="BQ72" s="109" t="s">
        <v>31</v>
      </c>
      <c r="BR72" s="110" t="s">
        <v>88</v>
      </c>
    </row>
    <row r="73" spans="2:70">
      <c r="B73" s="95" t="s">
        <v>142</v>
      </c>
      <c r="C73" t="s">
        <v>37</v>
      </c>
      <c r="D73" s="100" t="s">
        <v>153</v>
      </c>
      <c r="E73" s="100">
        <v>0.0115296803652968</v>
      </c>
      <c r="F73" s="95" t="s">
        <v>31</v>
      </c>
      <c r="K73" s="109" t="s">
        <v>142</v>
      </c>
      <c r="L73" s="110" t="str">
        <f t="shared" si="20"/>
        <v>INDCONS</v>
      </c>
      <c r="M73" s="109" t="s">
        <v>196</v>
      </c>
      <c r="N73" s="110">
        <f>attached_energy_demand_split!D16</f>
        <v>0.0207247431264493</v>
      </c>
      <c r="O73" s="109" t="s">
        <v>31</v>
      </c>
      <c r="P73" s="110" t="s">
        <v>92</v>
      </c>
      <c r="T73" s="109" t="str">
        <f t="shared" si="10"/>
        <v>COM_FR</v>
      </c>
      <c r="U73" s="110" t="str">
        <f t="shared" si="11"/>
        <v>INDCONS</v>
      </c>
      <c r="V73" s="109" t="str">
        <f t="shared" si="12"/>
        <v>WH10_11</v>
      </c>
      <c r="W73" s="110">
        <f>attached_energy_demand_split!D78</f>
        <v>0.0269606064596627</v>
      </c>
      <c r="X73" s="109" t="s">
        <v>31</v>
      </c>
      <c r="Y73" s="110" t="s">
        <v>87</v>
      </c>
      <c r="AC73" s="109" t="str">
        <f t="shared" si="13"/>
        <v>COM_FR</v>
      </c>
      <c r="AD73" s="110" t="str">
        <f t="shared" si="0"/>
        <v>INDCONS</v>
      </c>
      <c r="AE73" s="109" t="str">
        <f t="shared" si="1"/>
        <v>WH10_11</v>
      </c>
      <c r="AF73" s="110">
        <f>attached_energy_demand_split!D49</f>
        <v>0.0203373562220637</v>
      </c>
      <c r="AG73" s="109" t="s">
        <v>31</v>
      </c>
      <c r="AH73" s="110" t="s">
        <v>93</v>
      </c>
      <c r="AL73" s="109" t="str">
        <f t="shared" si="14"/>
        <v>COM_FR</v>
      </c>
      <c r="AM73" s="110" t="str">
        <f t="shared" si="2"/>
        <v>INDCONS</v>
      </c>
      <c r="AN73" s="109" t="str">
        <f t="shared" si="3"/>
        <v>WH10_11</v>
      </c>
      <c r="AO73" s="109">
        <f>attached_energy_demand_summariz!B48</f>
        <v>0.0228944317474162</v>
      </c>
      <c r="AP73" s="109" t="s">
        <v>31</v>
      </c>
      <c r="AQ73" s="110" t="s">
        <v>90</v>
      </c>
      <c r="AU73" s="109" t="str">
        <f t="shared" si="15"/>
        <v>COM_FR</v>
      </c>
      <c r="AV73" s="110" t="str">
        <f t="shared" si="4"/>
        <v>INDCONS</v>
      </c>
      <c r="AW73" s="109" t="str">
        <f t="shared" si="5"/>
        <v>WH10_11</v>
      </c>
      <c r="AX73" s="109">
        <f>attached_energy_demand_summariz!F48</f>
        <v>0.0193167729407143</v>
      </c>
      <c r="AY73" s="109" t="s">
        <v>31</v>
      </c>
      <c r="AZ73" s="110" t="s">
        <v>89</v>
      </c>
      <c r="BD73" s="109" t="str">
        <f t="shared" si="16"/>
        <v>COM_FR</v>
      </c>
      <c r="BE73" s="110" t="str">
        <f t="shared" si="6"/>
        <v>INDCONS</v>
      </c>
      <c r="BF73" s="109" t="str">
        <f t="shared" si="7"/>
        <v>WH10_11</v>
      </c>
      <c r="BG73" s="109">
        <f t="shared" si="17"/>
        <v>0.0228944317474162</v>
      </c>
      <c r="BH73" s="109" t="s">
        <v>31</v>
      </c>
      <c r="BI73" s="110" t="s">
        <v>91</v>
      </c>
      <c r="BM73" s="109" t="str">
        <f t="shared" si="18"/>
        <v>COM_FR</v>
      </c>
      <c r="BN73" s="110" t="str">
        <f t="shared" si="8"/>
        <v>INDCONS</v>
      </c>
      <c r="BO73" s="109" t="str">
        <f t="shared" si="9"/>
        <v>WH10_11</v>
      </c>
      <c r="BP73" s="109">
        <f>attached_energy_demand_summariz!J48</f>
        <v>0.0271326799881913</v>
      </c>
      <c r="BQ73" s="109" t="s">
        <v>31</v>
      </c>
      <c r="BR73" s="110" t="s">
        <v>88</v>
      </c>
    </row>
    <row r="74" spans="2:70">
      <c r="B74" s="95" t="s">
        <v>142</v>
      </c>
      <c r="C74" t="s">
        <v>37</v>
      </c>
      <c r="D74" s="100" t="s">
        <v>155</v>
      </c>
      <c r="E74" s="100">
        <v>0.0992009132420091</v>
      </c>
      <c r="F74" s="95" t="s">
        <v>31</v>
      </c>
      <c r="K74" s="109" t="s">
        <v>142</v>
      </c>
      <c r="L74" s="110" t="str">
        <f t="shared" si="20"/>
        <v>INDCONS</v>
      </c>
      <c r="M74" s="109" t="s">
        <v>197</v>
      </c>
      <c r="N74" s="110">
        <f>attached_energy_demand_split!D18</f>
        <v>0.0213134263086159</v>
      </c>
      <c r="O74" s="109" t="s">
        <v>31</v>
      </c>
      <c r="P74" s="110" t="s">
        <v>92</v>
      </c>
      <c r="T74" s="109" t="str">
        <f t="shared" si="10"/>
        <v>COM_FR</v>
      </c>
      <c r="U74" s="110" t="str">
        <f t="shared" si="11"/>
        <v>INDCONS</v>
      </c>
      <c r="V74" s="109" t="str">
        <f t="shared" si="12"/>
        <v>WH12_13</v>
      </c>
      <c r="W74" s="110">
        <f>attached_energy_demand_split!D80</f>
        <v>0.0281941532212526</v>
      </c>
      <c r="X74" s="109" t="s">
        <v>31</v>
      </c>
      <c r="Y74" s="110" t="s">
        <v>87</v>
      </c>
      <c r="AC74" s="109" t="str">
        <f t="shared" si="13"/>
        <v>COM_FR</v>
      </c>
      <c r="AD74" s="110" t="str">
        <f t="shared" si="0"/>
        <v>INDCONS</v>
      </c>
      <c r="AE74" s="109" t="str">
        <f t="shared" si="1"/>
        <v>WH12_13</v>
      </c>
      <c r="AF74" s="110">
        <f>attached_energy_demand_split!D51</f>
        <v>0.0215779233299048</v>
      </c>
      <c r="AG74" s="109" t="s">
        <v>31</v>
      </c>
      <c r="AH74" s="110" t="s">
        <v>93</v>
      </c>
      <c r="AL74" s="109" t="str">
        <f t="shared" si="14"/>
        <v>COM_FR</v>
      </c>
      <c r="AM74" s="110" t="str">
        <f t="shared" si="2"/>
        <v>INDCONS</v>
      </c>
      <c r="AN74" s="109" t="str">
        <f t="shared" si="3"/>
        <v>WH12_13</v>
      </c>
      <c r="AO74" s="109">
        <f>attached_energy_demand_summariz!B49</f>
        <v>0.0243699220566265</v>
      </c>
      <c r="AP74" s="109" t="s">
        <v>31</v>
      </c>
      <c r="AQ74" s="110" t="s">
        <v>90</v>
      </c>
      <c r="AU74" s="109" t="str">
        <f t="shared" si="15"/>
        <v>COM_FR</v>
      </c>
      <c r="AV74" s="110" t="str">
        <f t="shared" si="4"/>
        <v>INDCONS</v>
      </c>
      <c r="AW74" s="109" t="str">
        <f t="shared" si="5"/>
        <v>WH12_13</v>
      </c>
      <c r="AX74" s="109">
        <f>attached_energy_demand_summariz!F49</f>
        <v>0.0217136791659968</v>
      </c>
      <c r="AY74" s="109" t="s">
        <v>31</v>
      </c>
      <c r="AZ74" s="110" t="s">
        <v>89</v>
      </c>
      <c r="BD74" s="109" t="str">
        <f t="shared" si="16"/>
        <v>COM_FR</v>
      </c>
      <c r="BE74" s="110" t="str">
        <f t="shared" si="6"/>
        <v>INDCONS</v>
      </c>
      <c r="BF74" s="109" t="str">
        <f t="shared" si="7"/>
        <v>WH12_13</v>
      </c>
      <c r="BG74" s="109">
        <f t="shared" si="17"/>
        <v>0.0243699220566265</v>
      </c>
      <c r="BH74" s="109" t="s">
        <v>31</v>
      </c>
      <c r="BI74" s="110" t="s">
        <v>91</v>
      </c>
      <c r="BM74" s="109" t="str">
        <f t="shared" si="18"/>
        <v>COM_FR</v>
      </c>
      <c r="BN74" s="110" t="str">
        <f t="shared" si="8"/>
        <v>INDCONS</v>
      </c>
      <c r="BO74" s="109" t="str">
        <f t="shared" si="9"/>
        <v>WH12_13</v>
      </c>
      <c r="BP74" s="109">
        <f>attached_energy_demand_summariz!J49</f>
        <v>0.0290504282573624</v>
      </c>
      <c r="BQ74" s="109" t="s">
        <v>31</v>
      </c>
      <c r="BR74" s="110" t="s">
        <v>88</v>
      </c>
    </row>
    <row r="75" spans="2:70">
      <c r="B75" s="102" t="s">
        <v>142</v>
      </c>
      <c r="C75" t="s">
        <v>37</v>
      </c>
      <c r="D75" s="100" t="s">
        <v>157</v>
      </c>
      <c r="E75" s="100">
        <v>0.108219178082192</v>
      </c>
      <c r="F75" s="95" t="s">
        <v>31</v>
      </c>
      <c r="K75" s="111" t="s">
        <v>142</v>
      </c>
      <c r="L75" s="110" t="str">
        <f t="shared" si="20"/>
        <v>INDCONS</v>
      </c>
      <c r="M75" s="109" t="s">
        <v>198</v>
      </c>
      <c r="N75" s="110">
        <f>attached_energy_demand_split!D20</f>
        <v>0.0224691056303517</v>
      </c>
      <c r="O75" s="109" t="s">
        <v>31</v>
      </c>
      <c r="P75" s="110" t="s">
        <v>92</v>
      </c>
      <c r="T75" s="109" t="str">
        <f t="shared" si="10"/>
        <v>COM_FR</v>
      </c>
      <c r="U75" s="110" t="str">
        <f t="shared" si="11"/>
        <v>INDCONS</v>
      </c>
      <c r="V75" s="109" t="str">
        <f t="shared" si="12"/>
        <v>WH14_15</v>
      </c>
      <c r="W75" s="110">
        <f>attached_energy_demand_split!D82</f>
        <v>0.0277591077183275</v>
      </c>
      <c r="X75" s="109" t="s">
        <v>31</v>
      </c>
      <c r="Y75" s="110" t="s">
        <v>87</v>
      </c>
      <c r="AC75" s="109" t="str">
        <f t="shared" si="13"/>
        <v>COM_FR</v>
      </c>
      <c r="AD75" s="110" t="str">
        <f t="shared" si="0"/>
        <v>INDCONS</v>
      </c>
      <c r="AE75" s="109" t="str">
        <f t="shared" si="1"/>
        <v>WH14_15</v>
      </c>
      <c r="AF75" s="110">
        <f>attached_energy_demand_split!D53</f>
        <v>0.0244372230846757</v>
      </c>
      <c r="AG75" s="109" t="s">
        <v>31</v>
      </c>
      <c r="AH75" s="110" t="s">
        <v>93</v>
      </c>
      <c r="AL75" s="109" t="str">
        <f t="shared" si="14"/>
        <v>COM_FR</v>
      </c>
      <c r="AM75" s="110" t="str">
        <f t="shared" si="2"/>
        <v>INDCONS</v>
      </c>
      <c r="AN75" s="109" t="str">
        <f t="shared" si="3"/>
        <v>WH14_15</v>
      </c>
      <c r="AO75" s="109">
        <f>attached_energy_demand_summariz!B50</f>
        <v>0.0252966565536165</v>
      </c>
      <c r="AP75" s="109" t="s">
        <v>31</v>
      </c>
      <c r="AQ75" s="110" t="s">
        <v>90</v>
      </c>
      <c r="AU75" s="109" t="str">
        <f t="shared" si="15"/>
        <v>COM_FR</v>
      </c>
      <c r="AV75" s="110" t="str">
        <f t="shared" si="4"/>
        <v>INDCONS</v>
      </c>
      <c r="AW75" s="109" t="str">
        <f t="shared" si="5"/>
        <v>WH14_15</v>
      </c>
      <c r="AX75" s="109">
        <f>attached_energy_demand_summariz!F50</f>
        <v>0.0231546162990083</v>
      </c>
      <c r="AY75" s="109" t="s">
        <v>31</v>
      </c>
      <c r="AZ75" s="110" t="s">
        <v>89</v>
      </c>
      <c r="BD75" s="109" t="str">
        <f t="shared" si="16"/>
        <v>COM_FR</v>
      </c>
      <c r="BE75" s="110" t="str">
        <f t="shared" si="6"/>
        <v>INDCONS</v>
      </c>
      <c r="BF75" s="109" t="str">
        <f t="shared" si="7"/>
        <v>WH14_15</v>
      </c>
      <c r="BG75" s="109">
        <f t="shared" si="17"/>
        <v>0.0252966565536165</v>
      </c>
      <c r="BH75" s="109" t="s">
        <v>31</v>
      </c>
      <c r="BI75" s="110" t="s">
        <v>91</v>
      </c>
      <c r="BM75" s="109" t="str">
        <f t="shared" si="18"/>
        <v>COM_FR</v>
      </c>
      <c r="BN75" s="110" t="str">
        <f t="shared" si="8"/>
        <v>INDCONS</v>
      </c>
      <c r="BO75" s="109" t="str">
        <f t="shared" si="9"/>
        <v>WH14_15</v>
      </c>
      <c r="BP75" s="109">
        <f>attached_energy_demand_summariz!J50</f>
        <v>0.0286632300357195</v>
      </c>
      <c r="BQ75" s="109" t="s">
        <v>31</v>
      </c>
      <c r="BR75" s="110" t="s">
        <v>88</v>
      </c>
    </row>
    <row r="76" spans="2:70">
      <c r="B76" s="95" t="s">
        <v>142</v>
      </c>
      <c r="C76" t="s">
        <v>37</v>
      </c>
      <c r="D76" s="100" t="s">
        <v>159</v>
      </c>
      <c r="E76" s="100">
        <v>0.00901826484018265</v>
      </c>
      <c r="F76" s="95" t="s">
        <v>31</v>
      </c>
      <c r="K76" s="109" t="s">
        <v>142</v>
      </c>
      <c r="L76" s="110" t="str">
        <f t="shared" si="20"/>
        <v>INDCONS</v>
      </c>
      <c r="M76" s="109" t="s">
        <v>199</v>
      </c>
      <c r="N76" s="110">
        <f>attached_energy_demand_split!D22</f>
        <v>0.0228058793544892</v>
      </c>
      <c r="O76" s="109" t="s">
        <v>31</v>
      </c>
      <c r="P76" s="110" t="s">
        <v>92</v>
      </c>
      <c r="T76" s="109" t="str">
        <f t="shared" si="10"/>
        <v>COM_FR</v>
      </c>
      <c r="U76" s="110" t="str">
        <f t="shared" si="11"/>
        <v>INDCONS</v>
      </c>
      <c r="V76" s="109" t="str">
        <f t="shared" si="12"/>
        <v>WH16_17</v>
      </c>
      <c r="W76" s="110">
        <f>attached_energy_demand_split!D84</f>
        <v>0.0270225001421144</v>
      </c>
      <c r="X76" s="109" t="s">
        <v>31</v>
      </c>
      <c r="Y76" s="110" t="s">
        <v>87</v>
      </c>
      <c r="AC76" s="109" t="str">
        <f t="shared" si="13"/>
        <v>COM_FR</v>
      </c>
      <c r="AD76" s="110" t="str">
        <f t="shared" si="0"/>
        <v>INDCONS</v>
      </c>
      <c r="AE76" s="109" t="str">
        <f t="shared" si="1"/>
        <v>WH16_17</v>
      </c>
      <c r="AF76" s="110">
        <f>attached_energy_demand_split!D55</f>
        <v>0.0257055276901567</v>
      </c>
      <c r="AG76" s="109" t="s">
        <v>31</v>
      </c>
      <c r="AH76" s="110" t="s">
        <v>93</v>
      </c>
      <c r="AL76" s="109" t="str">
        <f t="shared" si="14"/>
        <v>COM_FR</v>
      </c>
      <c r="AM76" s="110" t="str">
        <f t="shared" si="2"/>
        <v>INDCONS</v>
      </c>
      <c r="AN76" s="109" t="str">
        <f t="shared" si="3"/>
        <v>WH16_17</v>
      </c>
      <c r="AO76" s="109">
        <f>attached_energy_demand_summariz!B51</f>
        <v>0.0253035348263485</v>
      </c>
      <c r="AP76" s="109" t="s">
        <v>31</v>
      </c>
      <c r="AQ76" s="110" t="s">
        <v>90</v>
      </c>
      <c r="AU76" s="109" t="str">
        <f t="shared" si="15"/>
        <v>COM_FR</v>
      </c>
      <c r="AV76" s="110" t="str">
        <f t="shared" si="4"/>
        <v>INDCONS</v>
      </c>
      <c r="AW76" s="109" t="str">
        <f t="shared" si="5"/>
        <v>WH16_17</v>
      </c>
      <c r="AX76" s="109">
        <f>attached_energy_demand_summariz!F51</f>
        <v>0.0233585702637121</v>
      </c>
      <c r="AY76" s="109" t="s">
        <v>31</v>
      </c>
      <c r="AZ76" s="110" t="s">
        <v>89</v>
      </c>
      <c r="BD76" s="109" t="str">
        <f t="shared" si="16"/>
        <v>COM_FR</v>
      </c>
      <c r="BE76" s="110" t="str">
        <f t="shared" si="6"/>
        <v>INDCONS</v>
      </c>
      <c r="BF76" s="109" t="str">
        <f t="shared" si="7"/>
        <v>WH16_17</v>
      </c>
      <c r="BG76" s="109">
        <f t="shared" si="17"/>
        <v>0.0253035348263485</v>
      </c>
      <c r="BH76" s="109" t="s">
        <v>31</v>
      </c>
      <c r="BI76" s="110" t="s">
        <v>91</v>
      </c>
      <c r="BM76" s="109" t="str">
        <f t="shared" si="18"/>
        <v>COM_FR</v>
      </c>
      <c r="BN76" s="110" t="str">
        <f t="shared" si="8"/>
        <v>INDCONS</v>
      </c>
      <c r="BO76" s="109" t="str">
        <f t="shared" si="9"/>
        <v>WH16_17</v>
      </c>
      <c r="BP76" s="109">
        <f>attached_energy_demand_summariz!J51</f>
        <v>0.0276251966812703</v>
      </c>
      <c r="BQ76" s="109" t="s">
        <v>31</v>
      </c>
      <c r="BR76" s="110" t="s">
        <v>88</v>
      </c>
    </row>
    <row r="77" spans="2:70">
      <c r="B77" s="95" t="s">
        <v>142</v>
      </c>
      <c r="C77" t="s">
        <v>37</v>
      </c>
      <c r="D77" s="100" t="s">
        <v>161</v>
      </c>
      <c r="E77" s="100">
        <v>0.138127853881279</v>
      </c>
      <c r="F77" s="95" t="s">
        <v>31</v>
      </c>
      <c r="K77" s="109" t="s">
        <v>142</v>
      </c>
      <c r="L77" s="110" t="str">
        <f t="shared" si="20"/>
        <v>INDCONS</v>
      </c>
      <c r="M77" s="109" t="s">
        <v>200</v>
      </c>
      <c r="N77" s="110">
        <f>attached_energy_demand_split!D24</f>
        <v>0.0228335510535675</v>
      </c>
      <c r="O77" s="109" t="s">
        <v>31</v>
      </c>
      <c r="P77" s="110" t="s">
        <v>92</v>
      </c>
      <c r="T77" s="109" t="str">
        <f t="shared" si="10"/>
        <v>COM_FR</v>
      </c>
      <c r="U77" s="110" t="str">
        <f t="shared" si="11"/>
        <v>INDCONS</v>
      </c>
      <c r="V77" s="109" t="str">
        <f t="shared" si="12"/>
        <v>WH18_19</v>
      </c>
      <c r="W77" s="110">
        <f>attached_energy_demand_split!D86</f>
        <v>0.0267517944660614</v>
      </c>
      <c r="X77" s="109" t="s">
        <v>31</v>
      </c>
      <c r="Y77" s="110" t="s">
        <v>87</v>
      </c>
      <c r="AC77" s="109" t="str">
        <f t="shared" si="13"/>
        <v>COM_FR</v>
      </c>
      <c r="AD77" s="110" t="str">
        <f t="shared" si="0"/>
        <v>INDCONS</v>
      </c>
      <c r="AE77" s="109" t="str">
        <f t="shared" si="1"/>
        <v>WH18_19</v>
      </c>
      <c r="AF77" s="110">
        <f>attached_energy_demand_split!D57</f>
        <v>0.0255927943653416</v>
      </c>
      <c r="AG77" s="109" t="s">
        <v>31</v>
      </c>
      <c r="AH77" s="110" t="s">
        <v>93</v>
      </c>
      <c r="AL77" s="109" t="str">
        <f t="shared" si="14"/>
        <v>COM_FR</v>
      </c>
      <c r="AM77" s="110" t="str">
        <f t="shared" si="2"/>
        <v>INDCONS</v>
      </c>
      <c r="AN77" s="109" t="str">
        <f t="shared" si="3"/>
        <v>WH18_19</v>
      </c>
      <c r="AO77" s="109">
        <f>attached_energy_demand_summariz!B52</f>
        <v>0.0249695860312862</v>
      </c>
      <c r="AP77" s="109" t="s">
        <v>31</v>
      </c>
      <c r="AQ77" s="110" t="s">
        <v>90</v>
      </c>
      <c r="AU77" s="109" t="str">
        <f t="shared" si="15"/>
        <v>COM_FR</v>
      </c>
      <c r="AV77" s="110" t="str">
        <f t="shared" si="4"/>
        <v>INDCONS</v>
      </c>
      <c r="AW77" s="109" t="str">
        <f t="shared" si="5"/>
        <v>WH18_19</v>
      </c>
      <c r="AX77" s="109">
        <f>attached_energy_demand_summariz!F52</f>
        <v>0.023127630615324</v>
      </c>
      <c r="AY77" s="109" t="s">
        <v>31</v>
      </c>
      <c r="AZ77" s="110" t="s">
        <v>89</v>
      </c>
      <c r="BD77" s="109" t="str">
        <f t="shared" si="16"/>
        <v>COM_FR</v>
      </c>
      <c r="BE77" s="110" t="str">
        <f t="shared" si="6"/>
        <v>INDCONS</v>
      </c>
      <c r="BF77" s="109" t="str">
        <f t="shared" si="7"/>
        <v>WH18_19</v>
      </c>
      <c r="BG77" s="109">
        <f t="shared" si="17"/>
        <v>0.0249695860312862</v>
      </c>
      <c r="BH77" s="109" t="s">
        <v>31</v>
      </c>
      <c r="BI77" s="110" t="s">
        <v>91</v>
      </c>
      <c r="BM77" s="109" t="str">
        <f t="shared" si="18"/>
        <v>COM_FR</v>
      </c>
      <c r="BN77" s="110" t="str">
        <f t="shared" si="8"/>
        <v>INDCONS</v>
      </c>
      <c r="BO77" s="109" t="str">
        <f t="shared" si="9"/>
        <v>WH18_19</v>
      </c>
      <c r="BP77" s="109">
        <f>attached_energy_demand_summariz!J52</f>
        <v>0.0265421596561366</v>
      </c>
      <c r="BQ77" s="109" t="s">
        <v>31</v>
      </c>
      <c r="BR77" s="110" t="s">
        <v>88</v>
      </c>
    </row>
    <row r="78" spans="2:70">
      <c r="B78" s="95" t="s">
        <v>142</v>
      </c>
      <c r="C78" t="s">
        <v>37</v>
      </c>
      <c r="D78" s="100" t="s">
        <v>163</v>
      </c>
      <c r="E78" s="100">
        <v>0.150684931506849</v>
      </c>
      <c r="F78" s="95" t="s">
        <v>31</v>
      </c>
      <c r="K78" s="109" t="s">
        <v>142</v>
      </c>
      <c r="L78" s="110" t="str">
        <f t="shared" si="20"/>
        <v>INDCONS</v>
      </c>
      <c r="M78" s="109" t="s">
        <v>201</v>
      </c>
      <c r="N78" s="110">
        <f>attached_energy_demand_split!D26</f>
        <v>0.0227154557821904</v>
      </c>
      <c r="O78" s="109" t="s">
        <v>31</v>
      </c>
      <c r="P78" s="110" t="s">
        <v>92</v>
      </c>
      <c r="T78" s="109" t="str">
        <f t="shared" si="10"/>
        <v>COM_FR</v>
      </c>
      <c r="U78" s="110" t="str">
        <f t="shared" si="11"/>
        <v>INDCONS</v>
      </c>
      <c r="V78" s="109" t="str">
        <f t="shared" si="12"/>
        <v>WH20_21</v>
      </c>
      <c r="W78" s="110">
        <f>attached_energy_demand_split!D88</f>
        <v>0.0283933513791526</v>
      </c>
      <c r="X78" s="109" t="s">
        <v>31</v>
      </c>
      <c r="Y78" s="110" t="s">
        <v>87</v>
      </c>
      <c r="AC78" s="109" t="str">
        <f t="shared" si="13"/>
        <v>COM_FR</v>
      </c>
      <c r="AD78" s="110" t="str">
        <f t="shared" si="0"/>
        <v>INDCONS</v>
      </c>
      <c r="AE78" s="109" t="str">
        <f t="shared" si="1"/>
        <v>WH20_21</v>
      </c>
      <c r="AF78" s="110">
        <f>attached_energy_demand_split!D59</f>
        <v>0.0251280963570105</v>
      </c>
      <c r="AG78" s="109" t="s">
        <v>31</v>
      </c>
      <c r="AH78" s="110" t="s">
        <v>93</v>
      </c>
      <c r="AL78" s="109" t="str">
        <f t="shared" si="14"/>
        <v>COM_FR</v>
      </c>
      <c r="AM78" s="110" t="str">
        <f t="shared" si="2"/>
        <v>INDCONS</v>
      </c>
      <c r="AN78" s="109" t="str">
        <f t="shared" si="3"/>
        <v>WH20_21</v>
      </c>
      <c r="AO78" s="109">
        <f>attached_energy_demand_summariz!B53</f>
        <v>0.0251936667769471</v>
      </c>
      <c r="AP78" s="109" t="s">
        <v>31</v>
      </c>
      <c r="AQ78" s="110" t="s">
        <v>90</v>
      </c>
      <c r="AU78" s="109" t="str">
        <f t="shared" si="15"/>
        <v>COM_FR</v>
      </c>
      <c r="AV78" s="110" t="str">
        <f t="shared" si="4"/>
        <v>INDCONS</v>
      </c>
      <c r="AW78" s="109" t="str">
        <f t="shared" si="5"/>
        <v>WH20_21</v>
      </c>
      <c r="AX78" s="109">
        <f>attached_energy_demand_summariz!F53</f>
        <v>0.0230669226777415</v>
      </c>
      <c r="AY78" s="109" t="s">
        <v>31</v>
      </c>
      <c r="AZ78" s="110" t="s">
        <v>89</v>
      </c>
      <c r="BD78" s="109" t="str">
        <f t="shared" si="16"/>
        <v>COM_FR</v>
      </c>
      <c r="BE78" s="110" t="str">
        <f t="shared" si="6"/>
        <v>INDCONS</v>
      </c>
      <c r="BF78" s="109" t="str">
        <f t="shared" si="7"/>
        <v>WH20_21</v>
      </c>
      <c r="BG78" s="109">
        <f t="shared" si="17"/>
        <v>0.0251936667769471</v>
      </c>
      <c r="BH78" s="109" t="s">
        <v>31</v>
      </c>
      <c r="BI78" s="110" t="s">
        <v>91</v>
      </c>
      <c r="BM78" s="109" t="str">
        <f t="shared" si="18"/>
        <v>COM_FR</v>
      </c>
      <c r="BN78" s="110" t="str">
        <f t="shared" si="8"/>
        <v>INDCONS</v>
      </c>
      <c r="BO78" s="109" t="str">
        <f t="shared" si="9"/>
        <v>WH20_21</v>
      </c>
      <c r="BP78" s="109">
        <f>attached_energy_demand_summariz!J53</f>
        <v>0.0266645076886405</v>
      </c>
      <c r="BQ78" s="109" t="s">
        <v>31</v>
      </c>
      <c r="BR78" s="110" t="s">
        <v>88</v>
      </c>
    </row>
    <row r="79" spans="2:70">
      <c r="B79" s="103" t="s">
        <v>142</v>
      </c>
      <c r="C79" t="s">
        <v>37</v>
      </c>
      <c r="D79" s="104" t="s">
        <v>165</v>
      </c>
      <c r="E79" s="104">
        <v>0.0125570776255708</v>
      </c>
      <c r="F79" s="105" t="s">
        <v>31</v>
      </c>
      <c r="K79" s="111" t="s">
        <v>142</v>
      </c>
      <c r="L79" s="110" t="str">
        <f t="shared" si="20"/>
        <v>INDCONS</v>
      </c>
      <c r="M79" s="109" t="s">
        <v>202</v>
      </c>
      <c r="N79" s="110">
        <f>attached_energy_demand_split!D28</f>
        <v>0.0228898262899369</v>
      </c>
      <c r="O79" s="109" t="s">
        <v>31</v>
      </c>
      <c r="P79" s="110" t="s">
        <v>92</v>
      </c>
      <c r="T79" s="109" t="str">
        <f t="shared" si="10"/>
        <v>COM_FR</v>
      </c>
      <c r="U79" s="110" t="str">
        <f t="shared" si="11"/>
        <v>INDCONS</v>
      </c>
      <c r="V79" s="109" t="str">
        <f t="shared" si="12"/>
        <v>WH22_23</v>
      </c>
      <c r="W79" s="110">
        <f>attached_energy_demand_split!D90</f>
        <v>0.0283097816617008</v>
      </c>
      <c r="X79" s="109" t="s">
        <v>31</v>
      </c>
      <c r="Y79" s="110" t="s">
        <v>87</v>
      </c>
      <c r="AC79" s="109" t="str">
        <f t="shared" si="13"/>
        <v>COM_FR</v>
      </c>
      <c r="AD79" s="110" t="str">
        <f t="shared" si="0"/>
        <v>INDCONS</v>
      </c>
      <c r="AE79" s="109" t="str">
        <f t="shared" si="1"/>
        <v>WH22_23</v>
      </c>
      <c r="AF79" s="110">
        <f>attached_energy_demand_split!D61</f>
        <v>0.0254920738775338</v>
      </c>
      <c r="AG79" s="109" t="s">
        <v>31</v>
      </c>
      <c r="AH79" s="110" t="s">
        <v>93</v>
      </c>
      <c r="AL79" s="109" t="str">
        <f t="shared" si="14"/>
        <v>COM_FR</v>
      </c>
      <c r="AM79" s="110" t="str">
        <f t="shared" si="2"/>
        <v>INDCONS</v>
      </c>
      <c r="AN79" s="109" t="str">
        <f t="shared" si="3"/>
        <v>WH22_23</v>
      </c>
      <c r="AO79" s="109">
        <f>attached_energy_demand_summariz!B54</f>
        <v>0.025793097568826</v>
      </c>
      <c r="AP79" s="109" t="s">
        <v>31</v>
      </c>
      <c r="AQ79" s="110" t="s">
        <v>90</v>
      </c>
      <c r="AU79" s="109" t="str">
        <f t="shared" si="15"/>
        <v>COM_FR</v>
      </c>
      <c r="AV79" s="110" t="str">
        <f t="shared" si="4"/>
        <v>INDCONS</v>
      </c>
      <c r="AW79" s="109" t="str">
        <f t="shared" si="5"/>
        <v>WH22_23</v>
      </c>
      <c r="AX79" s="109">
        <f>attached_energy_demand_summariz!F54</f>
        <v>0.0246581494217923</v>
      </c>
      <c r="AY79" s="109" t="s">
        <v>31</v>
      </c>
      <c r="AZ79" s="110" t="s">
        <v>89</v>
      </c>
      <c r="BD79" s="109" t="str">
        <f t="shared" si="16"/>
        <v>COM_FR</v>
      </c>
      <c r="BE79" s="110" t="str">
        <f t="shared" si="6"/>
        <v>INDCONS</v>
      </c>
      <c r="BF79" s="109" t="str">
        <f t="shared" si="7"/>
        <v>WH22_23</v>
      </c>
      <c r="BG79" s="109">
        <f t="shared" si="17"/>
        <v>0.025793097568826</v>
      </c>
      <c r="BH79" s="109" t="s">
        <v>31</v>
      </c>
      <c r="BI79" s="110" t="s">
        <v>91</v>
      </c>
      <c r="BM79" s="109" t="str">
        <f t="shared" si="18"/>
        <v>COM_FR</v>
      </c>
      <c r="BN79" s="110" t="str">
        <f t="shared" si="8"/>
        <v>INDCONS</v>
      </c>
      <c r="BO79" s="109" t="str">
        <f t="shared" si="9"/>
        <v>WH22_23</v>
      </c>
      <c r="BP79" s="109">
        <f>attached_energy_demand_summariz!J54</f>
        <v>0.0276156565931663</v>
      </c>
      <c r="BQ79" s="109" t="s">
        <v>31</v>
      </c>
      <c r="BR79" s="110" t="s">
        <v>88</v>
      </c>
    </row>
    <row r="80" spans="2:70">
      <c r="B80" s="95" t="s">
        <v>142</v>
      </c>
      <c r="C80" t="s">
        <v>43</v>
      </c>
      <c r="D80" s="100" t="s">
        <v>143</v>
      </c>
      <c r="E80" s="100">
        <v>0.0941780821917808</v>
      </c>
      <c r="F80" s="95" t="s">
        <v>31</v>
      </c>
      <c r="K80" s="109" t="s">
        <v>142</v>
      </c>
      <c r="L80" s="110" t="str">
        <f>C10</f>
        <v>INDIPP</v>
      </c>
      <c r="M80" s="109" t="s">
        <v>144</v>
      </c>
      <c r="N80" s="109">
        <f t="shared" ref="N80:N143" si="21">N32</f>
        <v>0.0207246590371655</v>
      </c>
      <c r="O80" s="109" t="s">
        <v>31</v>
      </c>
      <c r="P80" s="110" t="s">
        <v>92</v>
      </c>
      <c r="T80" s="109" t="str">
        <f t="shared" si="10"/>
        <v>COM_FR</v>
      </c>
      <c r="U80" s="110" t="str">
        <f t="shared" ref="U80:U112" si="22">L80</f>
        <v>INDIPP</v>
      </c>
      <c r="V80" s="109" t="str">
        <f t="shared" ref="V80:V112" si="23">M80</f>
        <v>RH0_1</v>
      </c>
      <c r="W80" s="109">
        <f t="shared" ref="W80:W143" si="24">W32</f>
        <v>0.0211149417251545</v>
      </c>
      <c r="X80" s="109" t="s">
        <v>31</v>
      </c>
      <c r="Y80" s="110" t="s">
        <v>87</v>
      </c>
      <c r="AC80" s="109" t="str">
        <f t="shared" si="13"/>
        <v>COM_FR</v>
      </c>
      <c r="AD80" s="110" t="str">
        <f t="shared" ref="AD80:AD111" si="25">U80</f>
        <v>INDIPP</v>
      </c>
      <c r="AE80" s="109" t="str">
        <f t="shared" ref="AE80:AE111" si="26">V80</f>
        <v>RH0_1</v>
      </c>
      <c r="AF80" s="109">
        <f t="shared" ref="AF80:AF143" si="27">AF32</f>
        <v>0.0215588607712188</v>
      </c>
      <c r="AG80" s="109" t="s">
        <v>31</v>
      </c>
      <c r="AH80" s="110" t="s">
        <v>93</v>
      </c>
      <c r="AL80" s="109" t="str">
        <f t="shared" si="14"/>
        <v>COM_FR</v>
      </c>
      <c r="AM80" s="110" t="str">
        <f t="shared" ref="AM80:AM111" si="28">AD80</f>
        <v>INDIPP</v>
      </c>
      <c r="AN80" s="109" t="str">
        <f t="shared" ref="AN80:AN111" si="29">AE80</f>
        <v>RH0_1</v>
      </c>
      <c r="AO80" s="109">
        <f t="shared" ref="AO80:AO143" si="30">AO32</f>
        <v>0.0211002816156798</v>
      </c>
      <c r="AP80" s="109" t="s">
        <v>31</v>
      </c>
      <c r="AQ80" s="110" t="s">
        <v>90</v>
      </c>
      <c r="AU80" s="109" t="str">
        <f t="shared" si="15"/>
        <v>COM_FR</v>
      </c>
      <c r="AV80" s="110" t="str">
        <f t="shared" ref="AV80:AV111" si="31">AM80</f>
        <v>INDIPP</v>
      </c>
      <c r="AW80" s="109" t="str">
        <f t="shared" ref="AW80:AW111" si="32">AN80</f>
        <v>RH0_1</v>
      </c>
      <c r="AX80" s="109">
        <f t="shared" ref="AX80:AX143" si="33">AX32</f>
        <v>0.0216553453978117</v>
      </c>
      <c r="AY80" s="109" t="s">
        <v>31</v>
      </c>
      <c r="AZ80" s="110" t="s">
        <v>89</v>
      </c>
      <c r="BD80" s="109" t="str">
        <f t="shared" si="16"/>
        <v>COM_FR</v>
      </c>
      <c r="BE80" s="110" t="str">
        <f t="shared" ref="BE80:BE111" si="34">AV80</f>
        <v>INDIPP</v>
      </c>
      <c r="BF80" s="109" t="str">
        <f t="shared" ref="BF80:BF111" si="35">AW80</f>
        <v>RH0_1</v>
      </c>
      <c r="BG80" s="109">
        <f t="shared" ref="BG80:BG112" si="36">AO80</f>
        <v>0.0211002816156798</v>
      </c>
      <c r="BH80" s="109" t="s">
        <v>31</v>
      </c>
      <c r="BI80" s="110" t="s">
        <v>91</v>
      </c>
      <c r="BM80" s="109" t="str">
        <f t="shared" si="18"/>
        <v>COM_FR</v>
      </c>
      <c r="BN80" s="110" t="str">
        <f t="shared" ref="BN80:BN111" si="37">BE80</f>
        <v>INDIPP</v>
      </c>
      <c r="BO80" s="109" t="str">
        <f t="shared" ref="BO80:BO111" si="38">BF80</f>
        <v>RH0_1</v>
      </c>
      <c r="BP80" s="109">
        <f t="shared" ref="BP80:BP111" si="39">AX80</f>
        <v>0.0216553453978117</v>
      </c>
      <c r="BQ80" s="109" t="s">
        <v>31</v>
      </c>
      <c r="BR80" s="110" t="s">
        <v>88</v>
      </c>
    </row>
    <row r="81" spans="2:70">
      <c r="B81" s="95" t="s">
        <v>142</v>
      </c>
      <c r="C81" t="s">
        <v>43</v>
      </c>
      <c r="D81" s="100" t="s">
        <v>145</v>
      </c>
      <c r="E81" s="100">
        <v>0.102739726027397</v>
      </c>
      <c r="F81" s="95" t="s">
        <v>31</v>
      </c>
      <c r="K81" s="109" t="s">
        <v>142</v>
      </c>
      <c r="L81" s="110" t="str">
        <f t="shared" ref="L81:L127" si="40">L80</f>
        <v>INDIPP</v>
      </c>
      <c r="M81" s="109" t="s">
        <v>146</v>
      </c>
      <c r="N81" s="109">
        <f t="shared" si="21"/>
        <v>0.0206069139508455</v>
      </c>
      <c r="O81" s="109" t="s">
        <v>31</v>
      </c>
      <c r="P81" s="110" t="s">
        <v>92</v>
      </c>
      <c r="T81" s="109" t="str">
        <f t="shared" si="10"/>
        <v>COM_FR</v>
      </c>
      <c r="U81" s="110" t="str">
        <f t="shared" si="22"/>
        <v>INDIPP</v>
      </c>
      <c r="V81" s="109" t="str">
        <f t="shared" si="23"/>
        <v>RH2_3</v>
      </c>
      <c r="W81" s="109">
        <f t="shared" si="24"/>
        <v>0.019269377650939</v>
      </c>
      <c r="X81" s="109" t="s">
        <v>31</v>
      </c>
      <c r="Y81" s="110" t="s">
        <v>87</v>
      </c>
      <c r="AC81" s="109" t="str">
        <f t="shared" si="13"/>
        <v>COM_FR</v>
      </c>
      <c r="AD81" s="110" t="str">
        <f t="shared" si="25"/>
        <v>INDIPP</v>
      </c>
      <c r="AE81" s="109" t="str">
        <f t="shared" si="26"/>
        <v>RH2_3</v>
      </c>
      <c r="AF81" s="109">
        <f t="shared" si="27"/>
        <v>0.021716461727875</v>
      </c>
      <c r="AG81" s="109" t="s">
        <v>31</v>
      </c>
      <c r="AH81" s="110" t="s">
        <v>93</v>
      </c>
      <c r="AL81" s="109" t="str">
        <f t="shared" si="14"/>
        <v>COM_FR</v>
      </c>
      <c r="AM81" s="110" t="str">
        <f t="shared" si="28"/>
        <v>INDIPP</v>
      </c>
      <c r="AN81" s="109" t="str">
        <f t="shared" si="29"/>
        <v>RH2_3</v>
      </c>
      <c r="AO81" s="109">
        <f t="shared" si="30"/>
        <v>0.0202044634746338</v>
      </c>
      <c r="AP81" s="109" t="s">
        <v>31</v>
      </c>
      <c r="AQ81" s="110" t="s">
        <v>90</v>
      </c>
      <c r="AU81" s="109" t="str">
        <f t="shared" si="15"/>
        <v>COM_FR</v>
      </c>
      <c r="AV81" s="110" t="str">
        <f t="shared" si="31"/>
        <v>INDIPP</v>
      </c>
      <c r="AW81" s="109" t="str">
        <f t="shared" si="32"/>
        <v>RH2_3</v>
      </c>
      <c r="AX81" s="109">
        <f t="shared" si="33"/>
        <v>0.0197617928172299</v>
      </c>
      <c r="AY81" s="109" t="s">
        <v>31</v>
      </c>
      <c r="AZ81" s="110" t="s">
        <v>89</v>
      </c>
      <c r="BD81" s="109" t="str">
        <f t="shared" si="16"/>
        <v>COM_FR</v>
      </c>
      <c r="BE81" s="110" t="str">
        <f t="shared" si="34"/>
        <v>INDIPP</v>
      </c>
      <c r="BF81" s="109" t="str">
        <f t="shared" si="35"/>
        <v>RH2_3</v>
      </c>
      <c r="BG81" s="109">
        <f t="shared" si="36"/>
        <v>0.0202044634746338</v>
      </c>
      <c r="BH81" s="109" t="s">
        <v>31</v>
      </c>
      <c r="BI81" s="110" t="s">
        <v>91</v>
      </c>
      <c r="BM81" s="109" t="str">
        <f t="shared" si="18"/>
        <v>COM_FR</v>
      </c>
      <c r="BN81" s="110" t="str">
        <f t="shared" si="37"/>
        <v>INDIPP</v>
      </c>
      <c r="BO81" s="109" t="str">
        <f t="shared" si="38"/>
        <v>RH2_3</v>
      </c>
      <c r="BP81" s="109">
        <f t="shared" si="39"/>
        <v>0.0197617928172299</v>
      </c>
      <c r="BQ81" s="109" t="s">
        <v>31</v>
      </c>
      <c r="BR81" s="110" t="s">
        <v>88</v>
      </c>
    </row>
    <row r="82" spans="2:70">
      <c r="B82" s="95" t="s">
        <v>142</v>
      </c>
      <c r="C82" t="s">
        <v>43</v>
      </c>
      <c r="D82" s="100" t="s">
        <v>147</v>
      </c>
      <c r="E82" s="100">
        <v>0.00856164383561644</v>
      </c>
      <c r="F82" s="95" t="s">
        <v>31</v>
      </c>
      <c r="K82" s="109" t="s">
        <v>142</v>
      </c>
      <c r="L82" s="110" t="str">
        <f t="shared" si="40"/>
        <v>INDIPP</v>
      </c>
      <c r="M82" s="109" t="s">
        <v>148</v>
      </c>
      <c r="N82" s="109">
        <f t="shared" si="21"/>
        <v>0.0199087438710615</v>
      </c>
      <c r="O82" s="109" t="s">
        <v>31</v>
      </c>
      <c r="P82" s="110" t="s">
        <v>92</v>
      </c>
      <c r="T82" s="109" t="str">
        <f t="shared" si="10"/>
        <v>COM_FR</v>
      </c>
      <c r="U82" s="110" t="str">
        <f t="shared" si="22"/>
        <v>INDIPP</v>
      </c>
      <c r="V82" s="109" t="str">
        <f t="shared" si="23"/>
        <v>RH4_5</v>
      </c>
      <c r="W82" s="109">
        <f t="shared" si="24"/>
        <v>0.0185538915735157</v>
      </c>
      <c r="X82" s="109" t="s">
        <v>31</v>
      </c>
      <c r="Y82" s="110" t="s">
        <v>87</v>
      </c>
      <c r="AC82" s="109" t="str">
        <f t="shared" si="13"/>
        <v>COM_FR</v>
      </c>
      <c r="AD82" s="110" t="str">
        <f t="shared" si="25"/>
        <v>INDIPP</v>
      </c>
      <c r="AE82" s="109" t="str">
        <f t="shared" si="26"/>
        <v>RH4_5</v>
      </c>
      <c r="AF82" s="109">
        <f t="shared" si="27"/>
        <v>0.0210410330240004</v>
      </c>
      <c r="AG82" s="109" t="s">
        <v>31</v>
      </c>
      <c r="AH82" s="110" t="s">
        <v>93</v>
      </c>
      <c r="AL82" s="109" t="str">
        <f t="shared" si="14"/>
        <v>COM_FR</v>
      </c>
      <c r="AM82" s="110" t="str">
        <f t="shared" si="28"/>
        <v>INDIPP</v>
      </c>
      <c r="AN82" s="109" t="str">
        <f t="shared" si="29"/>
        <v>RH4_5</v>
      </c>
      <c r="AO82" s="109">
        <f t="shared" si="30"/>
        <v>0.0191598666763358</v>
      </c>
      <c r="AP82" s="109" t="s">
        <v>31</v>
      </c>
      <c r="AQ82" s="110" t="s">
        <v>90</v>
      </c>
      <c r="AU82" s="109" t="str">
        <f t="shared" si="15"/>
        <v>COM_FR</v>
      </c>
      <c r="AV82" s="110" t="str">
        <f t="shared" si="31"/>
        <v>INDIPP</v>
      </c>
      <c r="AW82" s="109" t="str">
        <f t="shared" si="32"/>
        <v>RH4_5</v>
      </c>
      <c r="AX82" s="109">
        <f t="shared" si="33"/>
        <v>0.0176014946901204</v>
      </c>
      <c r="AY82" s="109" t="s">
        <v>31</v>
      </c>
      <c r="AZ82" s="110" t="s">
        <v>89</v>
      </c>
      <c r="BD82" s="109" t="str">
        <f t="shared" si="16"/>
        <v>COM_FR</v>
      </c>
      <c r="BE82" s="110" t="str">
        <f t="shared" si="34"/>
        <v>INDIPP</v>
      </c>
      <c r="BF82" s="109" t="str">
        <f t="shared" si="35"/>
        <v>RH4_5</v>
      </c>
      <c r="BG82" s="109">
        <f t="shared" si="36"/>
        <v>0.0191598666763358</v>
      </c>
      <c r="BH82" s="109" t="s">
        <v>31</v>
      </c>
      <c r="BI82" s="110" t="s">
        <v>91</v>
      </c>
      <c r="BM82" s="109" t="str">
        <f t="shared" si="18"/>
        <v>COM_FR</v>
      </c>
      <c r="BN82" s="110" t="str">
        <f t="shared" si="37"/>
        <v>INDIPP</v>
      </c>
      <c r="BO82" s="109" t="str">
        <f t="shared" si="38"/>
        <v>RH4_5</v>
      </c>
      <c r="BP82" s="109">
        <f t="shared" si="39"/>
        <v>0.0176014946901204</v>
      </c>
      <c r="BQ82" s="109" t="s">
        <v>31</v>
      </c>
      <c r="BR82" s="110" t="s">
        <v>88</v>
      </c>
    </row>
    <row r="83" spans="2:70">
      <c r="B83" s="102" t="s">
        <v>142</v>
      </c>
      <c r="C83" t="s">
        <v>43</v>
      </c>
      <c r="D83" s="100" t="s">
        <v>149</v>
      </c>
      <c r="E83" s="100">
        <v>0.126826484018265</v>
      </c>
      <c r="F83" s="95" t="s">
        <v>31</v>
      </c>
      <c r="K83" s="111" t="s">
        <v>142</v>
      </c>
      <c r="L83" s="110" t="str">
        <f t="shared" si="40"/>
        <v>INDIPP</v>
      </c>
      <c r="M83" s="109" t="s">
        <v>150</v>
      </c>
      <c r="N83" s="109">
        <f t="shared" si="21"/>
        <v>0.019131142691048</v>
      </c>
      <c r="O83" s="109" t="s">
        <v>31</v>
      </c>
      <c r="P83" s="110" t="s">
        <v>92</v>
      </c>
      <c r="T83" s="109" t="str">
        <f t="shared" si="10"/>
        <v>COM_FR</v>
      </c>
      <c r="U83" s="110" t="str">
        <f t="shared" si="22"/>
        <v>INDIPP</v>
      </c>
      <c r="V83" s="109" t="str">
        <f t="shared" si="23"/>
        <v>RH6_7</v>
      </c>
      <c r="W83" s="109">
        <f t="shared" si="24"/>
        <v>0.0188033521186996</v>
      </c>
      <c r="X83" s="109" t="s">
        <v>31</v>
      </c>
      <c r="Y83" s="110" t="s">
        <v>87</v>
      </c>
      <c r="AC83" s="109" t="str">
        <f t="shared" si="13"/>
        <v>COM_FR</v>
      </c>
      <c r="AD83" s="110" t="str">
        <f t="shared" si="25"/>
        <v>INDIPP</v>
      </c>
      <c r="AE83" s="109" t="str">
        <f t="shared" si="26"/>
        <v>RH6_7</v>
      </c>
      <c r="AF83" s="109">
        <f t="shared" si="27"/>
        <v>0.0186236423856643</v>
      </c>
      <c r="AG83" s="109" t="s">
        <v>31</v>
      </c>
      <c r="AH83" s="110" t="s">
        <v>93</v>
      </c>
      <c r="AL83" s="109" t="str">
        <f t="shared" si="14"/>
        <v>COM_FR</v>
      </c>
      <c r="AM83" s="110" t="str">
        <f t="shared" si="28"/>
        <v>INDIPP</v>
      </c>
      <c r="AN83" s="109" t="str">
        <f t="shared" si="29"/>
        <v>RH6_7</v>
      </c>
      <c r="AO83" s="109">
        <f t="shared" si="30"/>
        <v>0.0183190275812949</v>
      </c>
      <c r="AP83" s="109" t="s">
        <v>31</v>
      </c>
      <c r="AQ83" s="110" t="s">
        <v>90</v>
      </c>
      <c r="AU83" s="109" t="str">
        <f t="shared" si="15"/>
        <v>COM_FR</v>
      </c>
      <c r="AV83" s="110" t="str">
        <f t="shared" si="31"/>
        <v>INDIPP</v>
      </c>
      <c r="AW83" s="109" t="str">
        <f t="shared" si="32"/>
        <v>RH6_7</v>
      </c>
      <c r="AX83" s="109">
        <f t="shared" si="33"/>
        <v>0.0167442934477807</v>
      </c>
      <c r="AY83" s="109" t="s">
        <v>31</v>
      </c>
      <c r="AZ83" s="110" t="s">
        <v>89</v>
      </c>
      <c r="BD83" s="109" t="str">
        <f t="shared" si="16"/>
        <v>COM_FR</v>
      </c>
      <c r="BE83" s="110" t="str">
        <f t="shared" si="34"/>
        <v>INDIPP</v>
      </c>
      <c r="BF83" s="109" t="str">
        <f t="shared" si="35"/>
        <v>RH6_7</v>
      </c>
      <c r="BG83" s="109">
        <f t="shared" si="36"/>
        <v>0.0183190275812949</v>
      </c>
      <c r="BH83" s="109" t="s">
        <v>31</v>
      </c>
      <c r="BI83" s="110" t="s">
        <v>91</v>
      </c>
      <c r="BM83" s="109" t="str">
        <f t="shared" si="18"/>
        <v>COM_FR</v>
      </c>
      <c r="BN83" s="110" t="str">
        <f t="shared" si="37"/>
        <v>INDIPP</v>
      </c>
      <c r="BO83" s="109" t="str">
        <f t="shared" si="38"/>
        <v>RH6_7</v>
      </c>
      <c r="BP83" s="109">
        <f t="shared" si="39"/>
        <v>0.0167442934477807</v>
      </c>
      <c r="BQ83" s="109" t="s">
        <v>31</v>
      </c>
      <c r="BR83" s="110" t="s">
        <v>88</v>
      </c>
    </row>
    <row r="84" spans="2:70">
      <c r="B84" s="95" t="s">
        <v>142</v>
      </c>
      <c r="C84" t="s">
        <v>43</v>
      </c>
      <c r="D84" s="100" t="s">
        <v>151</v>
      </c>
      <c r="E84" s="100">
        <v>0.138356164383562</v>
      </c>
      <c r="F84" s="95" t="s">
        <v>31</v>
      </c>
      <c r="K84" s="109" t="s">
        <v>142</v>
      </c>
      <c r="L84" s="110" t="str">
        <f t="shared" si="40"/>
        <v>INDIPP</v>
      </c>
      <c r="M84" s="109" t="s">
        <v>152</v>
      </c>
      <c r="N84" s="109">
        <f t="shared" si="21"/>
        <v>0.0188308994526831</v>
      </c>
      <c r="O84" s="109" t="s">
        <v>31</v>
      </c>
      <c r="P84" s="110" t="s">
        <v>92</v>
      </c>
      <c r="T84" s="109" t="str">
        <f t="shared" si="10"/>
        <v>COM_FR</v>
      </c>
      <c r="U84" s="110" t="str">
        <f t="shared" si="22"/>
        <v>INDIPP</v>
      </c>
      <c r="V84" s="109" t="str">
        <f t="shared" si="23"/>
        <v>RH8_9</v>
      </c>
      <c r="W84" s="109">
        <f t="shared" si="24"/>
        <v>0.0202757842956449</v>
      </c>
      <c r="X84" s="109" t="s">
        <v>31</v>
      </c>
      <c r="Y84" s="110" t="s">
        <v>87</v>
      </c>
      <c r="AC84" s="109" t="str">
        <f t="shared" si="13"/>
        <v>COM_FR</v>
      </c>
      <c r="AD84" s="110" t="str">
        <f t="shared" si="25"/>
        <v>INDIPP</v>
      </c>
      <c r="AE84" s="109" t="str">
        <f t="shared" si="26"/>
        <v>RH8_9</v>
      </c>
      <c r="AF84" s="109">
        <f t="shared" si="27"/>
        <v>0.0171569347582401</v>
      </c>
      <c r="AG84" s="109" t="s">
        <v>31</v>
      </c>
      <c r="AH84" s="110" t="s">
        <v>93</v>
      </c>
      <c r="AL84" s="109" t="str">
        <f t="shared" si="14"/>
        <v>COM_FR</v>
      </c>
      <c r="AM84" s="110" t="str">
        <f t="shared" si="28"/>
        <v>INDIPP</v>
      </c>
      <c r="AN84" s="109" t="str">
        <f t="shared" si="29"/>
        <v>RH8_9</v>
      </c>
      <c r="AO84" s="109">
        <f t="shared" si="30"/>
        <v>0.0183672329720752</v>
      </c>
      <c r="AP84" s="109" t="s">
        <v>31</v>
      </c>
      <c r="AQ84" s="110" t="s">
        <v>90</v>
      </c>
      <c r="AU84" s="109" t="str">
        <f t="shared" si="15"/>
        <v>COM_FR</v>
      </c>
      <c r="AV84" s="110" t="str">
        <f t="shared" si="31"/>
        <v>INDIPP</v>
      </c>
      <c r="AW84" s="109" t="str">
        <f t="shared" si="32"/>
        <v>RH8_9</v>
      </c>
      <c r="AX84" s="109">
        <f t="shared" si="33"/>
        <v>0.0168878417223846</v>
      </c>
      <c r="AY84" s="109" t="s">
        <v>31</v>
      </c>
      <c r="AZ84" s="110" t="s">
        <v>89</v>
      </c>
      <c r="BD84" s="109" t="str">
        <f t="shared" si="16"/>
        <v>COM_FR</v>
      </c>
      <c r="BE84" s="110" t="str">
        <f t="shared" si="34"/>
        <v>INDIPP</v>
      </c>
      <c r="BF84" s="109" t="str">
        <f t="shared" si="35"/>
        <v>RH8_9</v>
      </c>
      <c r="BG84" s="109">
        <f t="shared" si="36"/>
        <v>0.0183672329720752</v>
      </c>
      <c r="BH84" s="109" t="s">
        <v>31</v>
      </c>
      <c r="BI84" s="110" t="s">
        <v>91</v>
      </c>
      <c r="BM84" s="109" t="str">
        <f t="shared" si="18"/>
        <v>COM_FR</v>
      </c>
      <c r="BN84" s="110" t="str">
        <f t="shared" si="37"/>
        <v>INDIPP</v>
      </c>
      <c r="BO84" s="109" t="str">
        <f t="shared" si="38"/>
        <v>RH8_9</v>
      </c>
      <c r="BP84" s="109">
        <f t="shared" si="39"/>
        <v>0.0168878417223846</v>
      </c>
      <c r="BQ84" s="109" t="s">
        <v>31</v>
      </c>
      <c r="BR84" s="110" t="s">
        <v>88</v>
      </c>
    </row>
    <row r="85" spans="2:70">
      <c r="B85" s="95" t="s">
        <v>142</v>
      </c>
      <c r="C85" t="s">
        <v>43</v>
      </c>
      <c r="D85" s="100" t="s">
        <v>153</v>
      </c>
      <c r="E85" s="100">
        <v>0.0115296803652968</v>
      </c>
      <c r="F85" s="95" t="s">
        <v>31</v>
      </c>
      <c r="K85" s="109" t="s">
        <v>142</v>
      </c>
      <c r="L85" s="110" t="str">
        <f t="shared" si="40"/>
        <v>INDIPP</v>
      </c>
      <c r="M85" s="109" t="s">
        <v>154</v>
      </c>
      <c r="N85" s="109">
        <f t="shared" si="21"/>
        <v>0.0188922096207154</v>
      </c>
      <c r="O85" s="109" t="s">
        <v>31</v>
      </c>
      <c r="P85" s="110" t="s">
        <v>92</v>
      </c>
      <c r="T85" s="109" t="str">
        <f t="shared" si="10"/>
        <v>COM_FR</v>
      </c>
      <c r="U85" s="110" t="str">
        <f t="shared" si="22"/>
        <v>INDIPP</v>
      </c>
      <c r="V85" s="109" t="str">
        <f t="shared" si="23"/>
        <v>RH10_11</v>
      </c>
      <c r="W85" s="109">
        <f t="shared" si="24"/>
        <v>0.0226727094068072</v>
      </c>
      <c r="X85" s="109" t="s">
        <v>31</v>
      </c>
      <c r="Y85" s="110" t="s">
        <v>87</v>
      </c>
      <c r="AC85" s="109" t="str">
        <f t="shared" si="13"/>
        <v>COM_FR</v>
      </c>
      <c r="AD85" s="110" t="str">
        <f t="shared" si="25"/>
        <v>INDIPP</v>
      </c>
      <c r="AE85" s="109" t="str">
        <f t="shared" si="26"/>
        <v>RH10_11</v>
      </c>
      <c r="AF85" s="109">
        <f t="shared" si="27"/>
        <v>0.016996069788382</v>
      </c>
      <c r="AG85" s="109" t="s">
        <v>31</v>
      </c>
      <c r="AH85" s="110" t="s">
        <v>93</v>
      </c>
      <c r="AL85" s="109" t="str">
        <f t="shared" si="14"/>
        <v>COM_FR</v>
      </c>
      <c r="AM85" s="110" t="str">
        <f t="shared" si="28"/>
        <v>INDIPP</v>
      </c>
      <c r="AN85" s="109" t="str">
        <f t="shared" si="29"/>
        <v>RH10_11</v>
      </c>
      <c r="AO85" s="109">
        <f t="shared" si="30"/>
        <v>0.0195161233742294</v>
      </c>
      <c r="AP85" s="109" t="s">
        <v>31</v>
      </c>
      <c r="AQ85" s="110" t="s">
        <v>90</v>
      </c>
      <c r="AU85" s="109" t="str">
        <f t="shared" si="15"/>
        <v>COM_FR</v>
      </c>
      <c r="AV85" s="110" t="str">
        <f t="shared" si="31"/>
        <v>INDIPP</v>
      </c>
      <c r="AW85" s="109" t="str">
        <f t="shared" si="32"/>
        <v>RH10_11</v>
      </c>
      <c r="AX85" s="109">
        <f t="shared" si="33"/>
        <v>0.0187422674180833</v>
      </c>
      <c r="AY85" s="109" t="s">
        <v>31</v>
      </c>
      <c r="AZ85" s="110" t="s">
        <v>89</v>
      </c>
      <c r="BD85" s="109" t="str">
        <f t="shared" si="16"/>
        <v>COM_FR</v>
      </c>
      <c r="BE85" s="110" t="str">
        <f t="shared" si="34"/>
        <v>INDIPP</v>
      </c>
      <c r="BF85" s="109" t="str">
        <f t="shared" si="35"/>
        <v>RH10_11</v>
      </c>
      <c r="BG85" s="109">
        <f t="shared" si="36"/>
        <v>0.0195161233742294</v>
      </c>
      <c r="BH85" s="109" t="s">
        <v>31</v>
      </c>
      <c r="BI85" s="110" t="s">
        <v>91</v>
      </c>
      <c r="BM85" s="109" t="str">
        <f t="shared" si="18"/>
        <v>COM_FR</v>
      </c>
      <c r="BN85" s="110" t="str">
        <f t="shared" si="37"/>
        <v>INDIPP</v>
      </c>
      <c r="BO85" s="109" t="str">
        <f t="shared" si="38"/>
        <v>RH10_11</v>
      </c>
      <c r="BP85" s="109">
        <f t="shared" si="39"/>
        <v>0.0187422674180833</v>
      </c>
      <c r="BQ85" s="109" t="s">
        <v>31</v>
      </c>
      <c r="BR85" s="110" t="s">
        <v>88</v>
      </c>
    </row>
    <row r="86" spans="2:70">
      <c r="B86" s="95" t="s">
        <v>142</v>
      </c>
      <c r="C86" t="s">
        <v>43</v>
      </c>
      <c r="D86" s="100" t="s">
        <v>155</v>
      </c>
      <c r="E86" s="100">
        <v>0.0992009132420091</v>
      </c>
      <c r="F86" s="95" t="s">
        <v>31</v>
      </c>
      <c r="K86" s="109" t="s">
        <v>142</v>
      </c>
      <c r="L86" s="110" t="str">
        <f t="shared" si="40"/>
        <v>INDIPP</v>
      </c>
      <c r="M86" s="109" t="s">
        <v>156</v>
      </c>
      <c r="N86" s="109">
        <f t="shared" si="21"/>
        <v>0.0197356728752531</v>
      </c>
      <c r="O86" s="109" t="s">
        <v>31</v>
      </c>
      <c r="P86" s="110" t="s">
        <v>92</v>
      </c>
      <c r="T86" s="109" t="str">
        <f t="shared" si="10"/>
        <v>COM_FR</v>
      </c>
      <c r="U86" s="110" t="str">
        <f t="shared" si="22"/>
        <v>INDIPP</v>
      </c>
      <c r="V86" s="109" t="str">
        <f t="shared" si="23"/>
        <v>RH12_13</v>
      </c>
      <c r="W86" s="109">
        <f t="shared" si="24"/>
        <v>0.0227084613240583</v>
      </c>
      <c r="X86" s="109" t="s">
        <v>31</v>
      </c>
      <c r="Y86" s="110" t="s">
        <v>87</v>
      </c>
      <c r="AC86" s="109" t="str">
        <f t="shared" si="13"/>
        <v>COM_FR</v>
      </c>
      <c r="AD86" s="110" t="str">
        <f t="shared" si="25"/>
        <v>INDIPP</v>
      </c>
      <c r="AE86" s="109" t="str">
        <f t="shared" si="26"/>
        <v>RH12_13</v>
      </c>
      <c r="AF86" s="109">
        <f t="shared" si="27"/>
        <v>0.0181900219421491</v>
      </c>
      <c r="AG86" s="109" t="s">
        <v>31</v>
      </c>
      <c r="AH86" s="110" t="s">
        <v>93</v>
      </c>
      <c r="AL86" s="109" t="str">
        <f t="shared" si="14"/>
        <v>COM_FR</v>
      </c>
      <c r="AM86" s="110" t="str">
        <f t="shared" si="28"/>
        <v>INDIPP</v>
      </c>
      <c r="AN86" s="109" t="str">
        <f t="shared" si="29"/>
        <v>RH12_13</v>
      </c>
      <c r="AO86" s="109">
        <f t="shared" si="30"/>
        <v>0.0203929774116346</v>
      </c>
      <c r="AP86" s="109" t="s">
        <v>31</v>
      </c>
      <c r="AQ86" s="110" t="s">
        <v>90</v>
      </c>
      <c r="AU86" s="109" t="str">
        <f t="shared" si="15"/>
        <v>COM_FR</v>
      </c>
      <c r="AV86" s="110" t="str">
        <f t="shared" si="31"/>
        <v>INDIPP</v>
      </c>
      <c r="AW86" s="109" t="str">
        <f t="shared" si="32"/>
        <v>RH12_13</v>
      </c>
      <c r="AX86" s="109">
        <f t="shared" si="33"/>
        <v>0.0203766512243404</v>
      </c>
      <c r="AY86" s="109" t="s">
        <v>31</v>
      </c>
      <c r="AZ86" s="110" t="s">
        <v>89</v>
      </c>
      <c r="BD86" s="109" t="str">
        <f t="shared" si="16"/>
        <v>COM_FR</v>
      </c>
      <c r="BE86" s="110" t="str">
        <f t="shared" si="34"/>
        <v>INDIPP</v>
      </c>
      <c r="BF86" s="109" t="str">
        <f t="shared" si="35"/>
        <v>RH12_13</v>
      </c>
      <c r="BG86" s="109">
        <f t="shared" si="36"/>
        <v>0.0203929774116346</v>
      </c>
      <c r="BH86" s="109" t="s">
        <v>31</v>
      </c>
      <c r="BI86" s="110" t="s">
        <v>91</v>
      </c>
      <c r="BM86" s="109" t="str">
        <f t="shared" si="18"/>
        <v>COM_FR</v>
      </c>
      <c r="BN86" s="110" t="str">
        <f t="shared" si="37"/>
        <v>INDIPP</v>
      </c>
      <c r="BO86" s="109" t="str">
        <f t="shared" si="38"/>
        <v>RH12_13</v>
      </c>
      <c r="BP86" s="109">
        <f t="shared" si="39"/>
        <v>0.0203766512243404</v>
      </c>
      <c r="BQ86" s="109" t="s">
        <v>31</v>
      </c>
      <c r="BR86" s="110" t="s">
        <v>88</v>
      </c>
    </row>
    <row r="87" spans="2:70">
      <c r="B87" s="102" t="s">
        <v>142</v>
      </c>
      <c r="C87" t="s">
        <v>43</v>
      </c>
      <c r="D87" s="100" t="s">
        <v>157</v>
      </c>
      <c r="E87" s="100">
        <v>0.108219178082192</v>
      </c>
      <c r="F87" s="95" t="s">
        <v>31</v>
      </c>
      <c r="K87" s="111" t="s">
        <v>142</v>
      </c>
      <c r="L87" s="110" t="str">
        <f t="shared" si="40"/>
        <v>INDIPP</v>
      </c>
      <c r="M87" s="109" t="s">
        <v>158</v>
      </c>
      <c r="N87" s="109">
        <f t="shared" si="21"/>
        <v>0.0205351902664844</v>
      </c>
      <c r="O87" s="109" t="s">
        <v>31</v>
      </c>
      <c r="P87" s="110" t="s">
        <v>92</v>
      </c>
      <c r="T87" s="109" t="str">
        <f t="shared" si="10"/>
        <v>COM_FR</v>
      </c>
      <c r="U87" s="110" t="str">
        <f t="shared" si="22"/>
        <v>INDIPP</v>
      </c>
      <c r="V87" s="109" t="str">
        <f t="shared" si="23"/>
        <v>RH14_15</v>
      </c>
      <c r="W87" s="109">
        <f t="shared" si="24"/>
        <v>0.0220528299189836</v>
      </c>
      <c r="X87" s="109" t="s">
        <v>31</v>
      </c>
      <c r="Y87" s="110" t="s">
        <v>87</v>
      </c>
      <c r="AC87" s="109" t="str">
        <f t="shared" si="13"/>
        <v>COM_FR</v>
      </c>
      <c r="AD87" s="110" t="str">
        <f t="shared" si="25"/>
        <v>INDIPP</v>
      </c>
      <c r="AE87" s="109" t="str">
        <f t="shared" si="26"/>
        <v>RH14_15</v>
      </c>
      <c r="AF87" s="109">
        <f t="shared" si="27"/>
        <v>0.0209674919745702</v>
      </c>
      <c r="AG87" s="109" t="s">
        <v>31</v>
      </c>
      <c r="AH87" s="110" t="s">
        <v>93</v>
      </c>
      <c r="AL87" s="109" t="str">
        <f t="shared" si="14"/>
        <v>COM_FR</v>
      </c>
      <c r="AM87" s="110" t="str">
        <f t="shared" si="28"/>
        <v>INDIPP</v>
      </c>
      <c r="AN87" s="109" t="str">
        <f t="shared" si="29"/>
        <v>RH14_15</v>
      </c>
      <c r="AO87" s="109">
        <f t="shared" si="30"/>
        <v>0.0210417023326588</v>
      </c>
      <c r="AP87" s="109" t="s">
        <v>31</v>
      </c>
      <c r="AQ87" s="110" t="s">
        <v>90</v>
      </c>
      <c r="AU87" s="109" t="str">
        <f t="shared" si="15"/>
        <v>COM_FR</v>
      </c>
      <c r="AV87" s="110" t="str">
        <f t="shared" si="31"/>
        <v>INDIPP</v>
      </c>
      <c r="AW87" s="109" t="str">
        <f t="shared" si="32"/>
        <v>RH14_15</v>
      </c>
      <c r="AX87" s="109">
        <f t="shared" si="33"/>
        <v>0.0207782387307691</v>
      </c>
      <c r="AY87" s="109" t="s">
        <v>31</v>
      </c>
      <c r="AZ87" s="110" t="s">
        <v>89</v>
      </c>
      <c r="BD87" s="109" t="str">
        <f t="shared" si="16"/>
        <v>COM_FR</v>
      </c>
      <c r="BE87" s="110" t="str">
        <f t="shared" si="34"/>
        <v>INDIPP</v>
      </c>
      <c r="BF87" s="109" t="str">
        <f t="shared" si="35"/>
        <v>RH14_15</v>
      </c>
      <c r="BG87" s="109">
        <f t="shared" si="36"/>
        <v>0.0210417023326588</v>
      </c>
      <c r="BH87" s="109" t="s">
        <v>31</v>
      </c>
      <c r="BI87" s="110" t="s">
        <v>91</v>
      </c>
      <c r="BM87" s="109" t="str">
        <f t="shared" si="18"/>
        <v>COM_FR</v>
      </c>
      <c r="BN87" s="110" t="str">
        <f t="shared" si="37"/>
        <v>INDIPP</v>
      </c>
      <c r="BO87" s="109" t="str">
        <f t="shared" si="38"/>
        <v>RH14_15</v>
      </c>
      <c r="BP87" s="109">
        <f t="shared" si="39"/>
        <v>0.0207782387307691</v>
      </c>
      <c r="BQ87" s="109" t="s">
        <v>31</v>
      </c>
      <c r="BR87" s="110" t="s">
        <v>88</v>
      </c>
    </row>
    <row r="88" spans="2:70">
      <c r="B88" s="95" t="s">
        <v>142</v>
      </c>
      <c r="C88" t="s">
        <v>43</v>
      </c>
      <c r="D88" s="100" t="s">
        <v>159</v>
      </c>
      <c r="E88" s="100">
        <v>0.00901826484018265</v>
      </c>
      <c r="F88" s="95" t="s">
        <v>31</v>
      </c>
      <c r="K88" s="109" t="s">
        <v>142</v>
      </c>
      <c r="L88" s="110" t="str">
        <f t="shared" si="40"/>
        <v>INDIPP</v>
      </c>
      <c r="M88" s="109" t="s">
        <v>160</v>
      </c>
      <c r="N88" s="109">
        <f t="shared" si="21"/>
        <v>0.0208967198623784</v>
      </c>
      <c r="O88" s="109" t="s">
        <v>31</v>
      </c>
      <c r="P88" s="110" t="s">
        <v>92</v>
      </c>
      <c r="T88" s="109" t="str">
        <f t="shared" si="10"/>
        <v>COM_FR</v>
      </c>
      <c r="U88" s="110" t="str">
        <f t="shared" si="22"/>
        <v>INDIPP</v>
      </c>
      <c r="V88" s="109" t="str">
        <f t="shared" si="23"/>
        <v>RH16_17</v>
      </c>
      <c r="W88" s="109">
        <f t="shared" si="24"/>
        <v>0.0211925188192021</v>
      </c>
      <c r="X88" s="109" t="s">
        <v>31</v>
      </c>
      <c r="Y88" s="110" t="s">
        <v>87</v>
      </c>
      <c r="AC88" s="109" t="str">
        <f t="shared" si="13"/>
        <v>COM_FR</v>
      </c>
      <c r="AD88" s="110" t="str">
        <f t="shared" si="25"/>
        <v>INDIPP</v>
      </c>
      <c r="AE88" s="109" t="str">
        <f t="shared" si="26"/>
        <v>RH16_17</v>
      </c>
      <c r="AF88" s="109">
        <f t="shared" si="27"/>
        <v>0.0218963821038514</v>
      </c>
      <c r="AG88" s="109" t="s">
        <v>31</v>
      </c>
      <c r="AH88" s="110" t="s">
        <v>93</v>
      </c>
      <c r="AL88" s="109" t="str">
        <f t="shared" si="14"/>
        <v>COM_FR</v>
      </c>
      <c r="AM88" s="110" t="str">
        <f t="shared" si="28"/>
        <v>INDIPP</v>
      </c>
      <c r="AN88" s="109" t="str">
        <f t="shared" si="29"/>
        <v>RH16_17</v>
      </c>
      <c r="AO88" s="109">
        <f t="shared" si="30"/>
        <v>0.0210314702528813</v>
      </c>
      <c r="AP88" s="109" t="s">
        <v>31</v>
      </c>
      <c r="AQ88" s="110" t="s">
        <v>90</v>
      </c>
      <c r="AU88" s="109" t="str">
        <f t="shared" si="15"/>
        <v>COM_FR</v>
      </c>
      <c r="AV88" s="110" t="str">
        <f t="shared" si="31"/>
        <v>INDIPP</v>
      </c>
      <c r="AW88" s="109" t="str">
        <f t="shared" si="32"/>
        <v>RH16_17</v>
      </c>
      <c r="AX88" s="109">
        <f t="shared" si="33"/>
        <v>0.0206919007593365</v>
      </c>
      <c r="AY88" s="109" t="s">
        <v>31</v>
      </c>
      <c r="AZ88" s="110" t="s">
        <v>89</v>
      </c>
      <c r="BD88" s="109" t="str">
        <f t="shared" si="16"/>
        <v>COM_FR</v>
      </c>
      <c r="BE88" s="110" t="str">
        <f t="shared" si="34"/>
        <v>INDIPP</v>
      </c>
      <c r="BF88" s="109" t="str">
        <f t="shared" si="35"/>
        <v>RH16_17</v>
      </c>
      <c r="BG88" s="109">
        <f t="shared" si="36"/>
        <v>0.0210314702528813</v>
      </c>
      <c r="BH88" s="109" t="s">
        <v>31</v>
      </c>
      <c r="BI88" s="110" t="s">
        <v>91</v>
      </c>
      <c r="BM88" s="109" t="str">
        <f t="shared" si="18"/>
        <v>COM_FR</v>
      </c>
      <c r="BN88" s="110" t="str">
        <f t="shared" si="37"/>
        <v>INDIPP</v>
      </c>
      <c r="BO88" s="109" t="str">
        <f t="shared" si="38"/>
        <v>RH16_17</v>
      </c>
      <c r="BP88" s="109">
        <f t="shared" si="39"/>
        <v>0.0206919007593365</v>
      </c>
      <c r="BQ88" s="109" t="s">
        <v>31</v>
      </c>
      <c r="BR88" s="110" t="s">
        <v>88</v>
      </c>
    </row>
    <row r="89" spans="2:70">
      <c r="B89" s="95" t="s">
        <v>142</v>
      </c>
      <c r="C89" t="s">
        <v>43</v>
      </c>
      <c r="D89" s="100" t="s">
        <v>161</v>
      </c>
      <c r="E89" s="100">
        <v>0.138127853881279</v>
      </c>
      <c r="F89" s="95" t="s">
        <v>31</v>
      </c>
      <c r="K89" s="109" t="s">
        <v>142</v>
      </c>
      <c r="L89" s="110" t="str">
        <f t="shared" si="40"/>
        <v>INDIPP</v>
      </c>
      <c r="M89" s="109" t="s">
        <v>162</v>
      </c>
      <c r="N89" s="109">
        <f t="shared" si="21"/>
        <v>0.0208657701701157</v>
      </c>
      <c r="O89" s="109" t="s">
        <v>31</v>
      </c>
      <c r="P89" s="110" t="s">
        <v>92</v>
      </c>
      <c r="T89" s="109" t="str">
        <f t="shared" si="10"/>
        <v>COM_FR</v>
      </c>
      <c r="U89" s="110" t="str">
        <f t="shared" si="22"/>
        <v>INDIPP</v>
      </c>
      <c r="V89" s="109" t="str">
        <f t="shared" si="23"/>
        <v>RH18_19</v>
      </c>
      <c r="W89" s="109">
        <f t="shared" si="24"/>
        <v>0.0211344683567324</v>
      </c>
      <c r="X89" s="109" t="s">
        <v>31</v>
      </c>
      <c r="Y89" s="110" t="s">
        <v>87</v>
      </c>
      <c r="AC89" s="109" t="str">
        <f t="shared" si="13"/>
        <v>COM_FR</v>
      </c>
      <c r="AD89" s="110" t="str">
        <f t="shared" si="25"/>
        <v>INDIPP</v>
      </c>
      <c r="AE89" s="109" t="str">
        <f t="shared" si="26"/>
        <v>RH18_19</v>
      </c>
      <c r="AF89" s="109">
        <f t="shared" si="27"/>
        <v>0.0217155355129377</v>
      </c>
      <c r="AG89" s="109" t="s">
        <v>31</v>
      </c>
      <c r="AH89" s="110" t="s">
        <v>93</v>
      </c>
      <c r="AL89" s="109" t="str">
        <f t="shared" si="14"/>
        <v>COM_FR</v>
      </c>
      <c r="AM89" s="110" t="str">
        <f t="shared" si="28"/>
        <v>INDIPP</v>
      </c>
      <c r="AN89" s="109" t="str">
        <f t="shared" si="29"/>
        <v>RH18_19</v>
      </c>
      <c r="AO89" s="109">
        <f t="shared" si="30"/>
        <v>0.0207724666848622</v>
      </c>
      <c r="AP89" s="109" t="s">
        <v>31</v>
      </c>
      <c r="AQ89" s="110" t="s">
        <v>90</v>
      </c>
      <c r="AU89" s="109" t="str">
        <f t="shared" si="15"/>
        <v>COM_FR</v>
      </c>
      <c r="AV89" s="110" t="str">
        <f t="shared" si="31"/>
        <v>INDIPP</v>
      </c>
      <c r="AW89" s="109" t="str">
        <f t="shared" si="32"/>
        <v>RH18_19</v>
      </c>
      <c r="AX89" s="109">
        <f t="shared" si="33"/>
        <v>0.0204346889564006</v>
      </c>
      <c r="AY89" s="109" t="s">
        <v>31</v>
      </c>
      <c r="AZ89" s="110" t="s">
        <v>89</v>
      </c>
      <c r="BD89" s="109" t="str">
        <f t="shared" si="16"/>
        <v>COM_FR</v>
      </c>
      <c r="BE89" s="110" t="str">
        <f t="shared" si="34"/>
        <v>INDIPP</v>
      </c>
      <c r="BF89" s="109" t="str">
        <f t="shared" si="35"/>
        <v>RH18_19</v>
      </c>
      <c r="BG89" s="109">
        <f t="shared" si="36"/>
        <v>0.0207724666848622</v>
      </c>
      <c r="BH89" s="109" t="s">
        <v>31</v>
      </c>
      <c r="BI89" s="110" t="s">
        <v>91</v>
      </c>
      <c r="BM89" s="109" t="str">
        <f t="shared" si="18"/>
        <v>COM_FR</v>
      </c>
      <c r="BN89" s="110" t="str">
        <f t="shared" si="37"/>
        <v>INDIPP</v>
      </c>
      <c r="BO89" s="109" t="str">
        <f t="shared" si="38"/>
        <v>RH18_19</v>
      </c>
      <c r="BP89" s="109">
        <f t="shared" si="39"/>
        <v>0.0204346889564006</v>
      </c>
      <c r="BQ89" s="109" t="s">
        <v>31</v>
      </c>
      <c r="BR89" s="110" t="s">
        <v>88</v>
      </c>
    </row>
    <row r="90" spans="2:70">
      <c r="B90" s="95" t="s">
        <v>142</v>
      </c>
      <c r="C90" t="s">
        <v>43</v>
      </c>
      <c r="D90" s="100" t="s">
        <v>163</v>
      </c>
      <c r="E90" s="100">
        <v>0.150684931506849</v>
      </c>
      <c r="F90" s="95" t="s">
        <v>31</v>
      </c>
      <c r="K90" s="109" t="s">
        <v>142</v>
      </c>
      <c r="L90" s="110" t="str">
        <f t="shared" si="40"/>
        <v>INDIPP</v>
      </c>
      <c r="M90" s="109" t="s">
        <v>164</v>
      </c>
      <c r="N90" s="109">
        <f t="shared" si="21"/>
        <v>0.0208182800695852</v>
      </c>
      <c r="O90" s="109" t="s">
        <v>31</v>
      </c>
      <c r="P90" s="110" t="s">
        <v>92</v>
      </c>
      <c r="T90" s="109" t="str">
        <f t="shared" si="10"/>
        <v>COM_FR</v>
      </c>
      <c r="U90" s="110" t="str">
        <f t="shared" si="22"/>
        <v>INDIPP</v>
      </c>
      <c r="V90" s="109" t="str">
        <f t="shared" si="23"/>
        <v>RH20_21</v>
      </c>
      <c r="W90" s="109">
        <f t="shared" si="24"/>
        <v>0.0216015909557287</v>
      </c>
      <c r="X90" s="109" t="s">
        <v>31</v>
      </c>
      <c r="Y90" s="110" t="s">
        <v>87</v>
      </c>
      <c r="AC90" s="109" t="str">
        <f t="shared" si="13"/>
        <v>COM_FR</v>
      </c>
      <c r="AD90" s="110" t="str">
        <f t="shared" si="25"/>
        <v>INDIPP</v>
      </c>
      <c r="AE90" s="109" t="str">
        <f t="shared" si="26"/>
        <v>RH20_21</v>
      </c>
      <c r="AF90" s="109">
        <f t="shared" si="27"/>
        <v>0.0212535167287306</v>
      </c>
      <c r="AG90" s="109" t="s">
        <v>31</v>
      </c>
      <c r="AH90" s="110" t="s">
        <v>93</v>
      </c>
      <c r="AL90" s="109" t="str">
        <f t="shared" si="14"/>
        <v>COM_FR</v>
      </c>
      <c r="AM90" s="110" t="str">
        <f t="shared" si="28"/>
        <v>INDIPP</v>
      </c>
      <c r="AN90" s="109" t="str">
        <f t="shared" si="29"/>
        <v>RH20_21</v>
      </c>
      <c r="AO90" s="109">
        <f t="shared" si="30"/>
        <v>0.0208717090489964</v>
      </c>
      <c r="AP90" s="109" t="s">
        <v>31</v>
      </c>
      <c r="AQ90" s="110" t="s">
        <v>90</v>
      </c>
      <c r="AU90" s="109" t="str">
        <f t="shared" si="15"/>
        <v>COM_FR</v>
      </c>
      <c r="AV90" s="110" t="str">
        <f t="shared" si="31"/>
        <v>INDIPP</v>
      </c>
      <c r="AW90" s="109" t="str">
        <f t="shared" si="32"/>
        <v>RH20_21</v>
      </c>
      <c r="AX90" s="109">
        <f t="shared" si="33"/>
        <v>0.0208022312711157</v>
      </c>
      <c r="AY90" s="109" t="s">
        <v>31</v>
      </c>
      <c r="AZ90" s="110" t="s">
        <v>89</v>
      </c>
      <c r="BD90" s="109" t="str">
        <f t="shared" si="16"/>
        <v>COM_FR</v>
      </c>
      <c r="BE90" s="110" t="str">
        <f t="shared" si="34"/>
        <v>INDIPP</v>
      </c>
      <c r="BF90" s="109" t="str">
        <f t="shared" si="35"/>
        <v>RH20_21</v>
      </c>
      <c r="BG90" s="109">
        <f t="shared" si="36"/>
        <v>0.0208717090489964</v>
      </c>
      <c r="BH90" s="109" t="s">
        <v>31</v>
      </c>
      <c r="BI90" s="110" t="s">
        <v>91</v>
      </c>
      <c r="BM90" s="109" t="str">
        <f t="shared" si="18"/>
        <v>COM_FR</v>
      </c>
      <c r="BN90" s="110" t="str">
        <f t="shared" si="37"/>
        <v>INDIPP</v>
      </c>
      <c r="BO90" s="109" t="str">
        <f t="shared" si="38"/>
        <v>RH20_21</v>
      </c>
      <c r="BP90" s="109">
        <f t="shared" si="39"/>
        <v>0.0208022312711157</v>
      </c>
      <c r="BQ90" s="109" t="s">
        <v>31</v>
      </c>
      <c r="BR90" s="110" t="s">
        <v>88</v>
      </c>
    </row>
    <row r="91" spans="2:70">
      <c r="B91" s="103" t="s">
        <v>142</v>
      </c>
      <c r="C91" t="s">
        <v>43</v>
      </c>
      <c r="D91" s="104" t="s">
        <v>165</v>
      </c>
      <c r="E91" s="104">
        <v>0.0125570776255708</v>
      </c>
      <c r="F91" s="105" t="s">
        <v>31</v>
      </c>
      <c r="K91" s="111" t="s">
        <v>142</v>
      </c>
      <c r="L91" s="110" t="str">
        <f t="shared" si="40"/>
        <v>INDIPP</v>
      </c>
      <c r="M91" s="109" t="s">
        <v>166</v>
      </c>
      <c r="N91" s="109">
        <f t="shared" si="21"/>
        <v>0.0209309345114678</v>
      </c>
      <c r="O91" s="109" t="s">
        <v>31</v>
      </c>
      <c r="P91" s="110" t="s">
        <v>92</v>
      </c>
      <c r="T91" s="109" t="str">
        <f t="shared" si="10"/>
        <v>COM_FR</v>
      </c>
      <c r="U91" s="110" t="str">
        <f t="shared" si="22"/>
        <v>INDIPP</v>
      </c>
      <c r="V91" s="109" t="str">
        <f t="shared" si="23"/>
        <v>RH22_23</v>
      </c>
      <c r="W91" s="109">
        <f t="shared" si="24"/>
        <v>0.0217726786365968</v>
      </c>
      <c r="X91" s="109" t="s">
        <v>31</v>
      </c>
      <c r="Y91" s="110" t="s">
        <v>87</v>
      </c>
      <c r="AC91" s="109" t="str">
        <f t="shared" si="13"/>
        <v>COM_FR</v>
      </c>
      <c r="AD91" s="110" t="str">
        <f t="shared" si="25"/>
        <v>INDIPP</v>
      </c>
      <c r="AE91" s="109" t="str">
        <f t="shared" si="26"/>
        <v>RH22_23</v>
      </c>
      <c r="AF91" s="109">
        <f t="shared" si="27"/>
        <v>0.0210192787763135</v>
      </c>
      <c r="AG91" s="109" t="s">
        <v>31</v>
      </c>
      <c r="AH91" s="110" t="s">
        <v>93</v>
      </c>
      <c r="AL91" s="109" t="str">
        <f t="shared" si="14"/>
        <v>COM_FR</v>
      </c>
      <c r="AM91" s="110" t="str">
        <f t="shared" si="28"/>
        <v>INDIPP</v>
      </c>
      <c r="AN91" s="109" t="str">
        <f t="shared" si="29"/>
        <v>RH22_23</v>
      </c>
      <c r="AO91" s="109">
        <f t="shared" si="30"/>
        <v>0.0210488298607682</v>
      </c>
      <c r="AP91" s="109" t="s">
        <v>31</v>
      </c>
      <c r="AQ91" s="110" t="s">
        <v>90</v>
      </c>
      <c r="AU91" s="109" t="str">
        <f t="shared" si="15"/>
        <v>COM_FR</v>
      </c>
      <c r="AV91" s="110" t="str">
        <f t="shared" si="31"/>
        <v>INDIPP</v>
      </c>
      <c r="AW91" s="109" t="str">
        <f t="shared" si="32"/>
        <v>RH22_23</v>
      </c>
      <c r="AX91" s="109">
        <f t="shared" si="33"/>
        <v>0.0211656433177729</v>
      </c>
      <c r="AY91" s="109" t="s">
        <v>31</v>
      </c>
      <c r="AZ91" s="110" t="s">
        <v>89</v>
      </c>
      <c r="BD91" s="109" t="str">
        <f t="shared" si="16"/>
        <v>COM_FR</v>
      </c>
      <c r="BE91" s="110" t="str">
        <f t="shared" si="34"/>
        <v>INDIPP</v>
      </c>
      <c r="BF91" s="109" t="str">
        <f t="shared" si="35"/>
        <v>RH22_23</v>
      </c>
      <c r="BG91" s="109">
        <f t="shared" si="36"/>
        <v>0.0210488298607682</v>
      </c>
      <c r="BH91" s="109" t="s">
        <v>31</v>
      </c>
      <c r="BI91" s="110" t="s">
        <v>91</v>
      </c>
      <c r="BM91" s="109" t="str">
        <f t="shared" si="18"/>
        <v>COM_FR</v>
      </c>
      <c r="BN91" s="110" t="str">
        <f t="shared" si="37"/>
        <v>INDIPP</v>
      </c>
      <c r="BO91" s="109" t="str">
        <f t="shared" si="38"/>
        <v>RH22_23</v>
      </c>
      <c r="BP91" s="109">
        <f t="shared" si="39"/>
        <v>0.0211656433177729</v>
      </c>
      <c r="BQ91" s="109" t="s">
        <v>31</v>
      </c>
      <c r="BR91" s="110" t="s">
        <v>88</v>
      </c>
    </row>
    <row r="92" spans="2:70">
      <c r="B92" s="95" t="s">
        <v>142</v>
      </c>
      <c r="C92" t="s">
        <v>39</v>
      </c>
      <c r="D92" s="100" t="s">
        <v>143</v>
      </c>
      <c r="E92" s="100">
        <v>0.0941780821917808</v>
      </c>
      <c r="F92" s="95" t="s">
        <v>31</v>
      </c>
      <c r="K92" s="109" t="s">
        <v>142</v>
      </c>
      <c r="L92" s="110" t="str">
        <f t="shared" si="40"/>
        <v>INDIPP</v>
      </c>
      <c r="M92" s="109" t="s">
        <v>167</v>
      </c>
      <c r="N92" s="109">
        <f t="shared" si="21"/>
        <v>0.0216934658061337</v>
      </c>
      <c r="O92" s="109" t="s">
        <v>31</v>
      </c>
      <c r="P92" s="110" t="s">
        <v>92</v>
      </c>
      <c r="T92" s="109" t="str">
        <f t="shared" si="10"/>
        <v>COM_FR</v>
      </c>
      <c r="U92" s="110" t="str">
        <f t="shared" si="22"/>
        <v>INDIPP</v>
      </c>
      <c r="V92" s="109" t="str">
        <f t="shared" si="23"/>
        <v>SH0_1</v>
      </c>
      <c r="W92" s="109">
        <f t="shared" si="24"/>
        <v>0.0174477618854123</v>
      </c>
      <c r="X92" s="109" t="s">
        <v>31</v>
      </c>
      <c r="Y92" s="110" t="s">
        <v>87</v>
      </c>
      <c r="AC92" s="109" t="str">
        <f t="shared" si="13"/>
        <v>COM_FR</v>
      </c>
      <c r="AD92" s="110" t="str">
        <f t="shared" si="25"/>
        <v>INDIPP</v>
      </c>
      <c r="AE92" s="109" t="str">
        <f t="shared" si="26"/>
        <v>SH0_1</v>
      </c>
      <c r="AF92" s="109">
        <f t="shared" si="27"/>
        <v>0.020811553801597</v>
      </c>
      <c r="AG92" s="109" t="s">
        <v>31</v>
      </c>
      <c r="AH92" s="110" t="s">
        <v>93</v>
      </c>
      <c r="AL92" s="109" t="str">
        <f t="shared" si="14"/>
        <v>COM_FR</v>
      </c>
      <c r="AM92" s="110" t="str">
        <f t="shared" si="28"/>
        <v>INDIPP</v>
      </c>
      <c r="AN92" s="109" t="str">
        <f t="shared" si="29"/>
        <v>SH0_1</v>
      </c>
      <c r="AO92" s="109">
        <f t="shared" si="30"/>
        <v>0.0202895899307037</v>
      </c>
      <c r="AP92" s="109" t="s">
        <v>31</v>
      </c>
      <c r="AQ92" s="110" t="s">
        <v>90</v>
      </c>
      <c r="AU92" s="109" t="str">
        <f t="shared" si="15"/>
        <v>COM_FR</v>
      </c>
      <c r="AV92" s="110" t="str">
        <f t="shared" si="31"/>
        <v>INDIPP</v>
      </c>
      <c r="AW92" s="109" t="str">
        <f t="shared" si="32"/>
        <v>SH0_1</v>
      </c>
      <c r="AX92" s="109">
        <f t="shared" si="33"/>
        <v>0.0235399975380162</v>
      </c>
      <c r="AY92" s="109" t="s">
        <v>31</v>
      </c>
      <c r="AZ92" s="110" t="s">
        <v>89</v>
      </c>
      <c r="BD92" s="109" t="str">
        <f t="shared" si="16"/>
        <v>COM_FR</v>
      </c>
      <c r="BE92" s="110" t="str">
        <f t="shared" si="34"/>
        <v>INDIPP</v>
      </c>
      <c r="BF92" s="109" t="str">
        <f t="shared" si="35"/>
        <v>SH0_1</v>
      </c>
      <c r="BG92" s="109">
        <f t="shared" si="36"/>
        <v>0.0202895899307037</v>
      </c>
      <c r="BH92" s="109" t="s">
        <v>31</v>
      </c>
      <c r="BI92" s="110" t="s">
        <v>91</v>
      </c>
      <c r="BM92" s="109" t="str">
        <f t="shared" si="18"/>
        <v>COM_FR</v>
      </c>
      <c r="BN92" s="110" t="str">
        <f t="shared" si="37"/>
        <v>INDIPP</v>
      </c>
      <c r="BO92" s="109" t="str">
        <f t="shared" si="38"/>
        <v>SH0_1</v>
      </c>
      <c r="BP92" s="109">
        <f t="shared" si="39"/>
        <v>0.0235399975380162</v>
      </c>
      <c r="BQ92" s="109" t="s">
        <v>31</v>
      </c>
      <c r="BR92" s="110" t="s">
        <v>88</v>
      </c>
    </row>
    <row r="93" spans="2:70">
      <c r="B93" s="95" t="s">
        <v>142</v>
      </c>
      <c r="C93" t="s">
        <v>39</v>
      </c>
      <c r="D93" s="100" t="s">
        <v>145</v>
      </c>
      <c r="E93" s="100">
        <v>0.102739726027397</v>
      </c>
      <c r="F93" s="95" t="s">
        <v>31</v>
      </c>
      <c r="K93" s="109" t="s">
        <v>142</v>
      </c>
      <c r="L93" s="110" t="str">
        <f t="shared" si="40"/>
        <v>INDIPP</v>
      </c>
      <c r="M93" s="109" t="s">
        <v>168</v>
      </c>
      <c r="N93" s="109">
        <f t="shared" si="21"/>
        <v>0.0210916294485409</v>
      </c>
      <c r="O93" s="109" t="s">
        <v>31</v>
      </c>
      <c r="P93" s="110" t="s">
        <v>92</v>
      </c>
      <c r="T93" s="109" t="str">
        <f t="shared" si="10"/>
        <v>COM_FR</v>
      </c>
      <c r="U93" s="110" t="str">
        <f t="shared" si="22"/>
        <v>INDIPP</v>
      </c>
      <c r="V93" s="109" t="str">
        <f t="shared" si="23"/>
        <v>SH2_3</v>
      </c>
      <c r="W93" s="109">
        <f t="shared" si="24"/>
        <v>0.0152457918759897</v>
      </c>
      <c r="X93" s="109" t="s">
        <v>31</v>
      </c>
      <c r="Y93" s="110" t="s">
        <v>87</v>
      </c>
      <c r="AC93" s="109" t="str">
        <f t="shared" si="13"/>
        <v>COM_FR</v>
      </c>
      <c r="AD93" s="110" t="str">
        <f t="shared" si="25"/>
        <v>INDIPP</v>
      </c>
      <c r="AE93" s="109" t="str">
        <f t="shared" si="26"/>
        <v>SH2_3</v>
      </c>
      <c r="AF93" s="109">
        <f t="shared" si="27"/>
        <v>0.0201796299239725</v>
      </c>
      <c r="AG93" s="109" t="s">
        <v>31</v>
      </c>
      <c r="AH93" s="110" t="s">
        <v>93</v>
      </c>
      <c r="AL93" s="109" t="str">
        <f t="shared" si="14"/>
        <v>COM_FR</v>
      </c>
      <c r="AM93" s="110" t="str">
        <f t="shared" si="28"/>
        <v>INDIPP</v>
      </c>
      <c r="AN93" s="109" t="str">
        <f t="shared" si="29"/>
        <v>SH2_3</v>
      </c>
      <c r="AO93" s="109">
        <f t="shared" si="30"/>
        <v>0.0188706568826577</v>
      </c>
      <c r="AP93" s="109" t="s">
        <v>31</v>
      </c>
      <c r="AQ93" s="110" t="s">
        <v>90</v>
      </c>
      <c r="AU93" s="109" t="str">
        <f t="shared" si="15"/>
        <v>COM_FR</v>
      </c>
      <c r="AV93" s="110" t="str">
        <f t="shared" si="31"/>
        <v>INDIPP</v>
      </c>
      <c r="AW93" s="109" t="str">
        <f t="shared" si="32"/>
        <v>SH2_3</v>
      </c>
      <c r="AX93" s="109">
        <f t="shared" si="33"/>
        <v>0.0213085433268016</v>
      </c>
      <c r="AY93" s="109" t="s">
        <v>31</v>
      </c>
      <c r="AZ93" s="110" t="s">
        <v>89</v>
      </c>
      <c r="BD93" s="109" t="str">
        <f t="shared" si="16"/>
        <v>COM_FR</v>
      </c>
      <c r="BE93" s="110" t="str">
        <f t="shared" si="34"/>
        <v>INDIPP</v>
      </c>
      <c r="BF93" s="109" t="str">
        <f t="shared" si="35"/>
        <v>SH2_3</v>
      </c>
      <c r="BG93" s="109">
        <f t="shared" si="36"/>
        <v>0.0188706568826577</v>
      </c>
      <c r="BH93" s="109" t="s">
        <v>31</v>
      </c>
      <c r="BI93" s="110" t="s">
        <v>91</v>
      </c>
      <c r="BM93" s="109" t="str">
        <f t="shared" si="18"/>
        <v>COM_FR</v>
      </c>
      <c r="BN93" s="110" t="str">
        <f t="shared" si="37"/>
        <v>INDIPP</v>
      </c>
      <c r="BO93" s="109" t="str">
        <f t="shared" si="38"/>
        <v>SH2_3</v>
      </c>
      <c r="BP93" s="109">
        <f t="shared" si="39"/>
        <v>0.0213085433268016</v>
      </c>
      <c r="BQ93" s="109" t="s">
        <v>31</v>
      </c>
      <c r="BR93" s="110" t="s">
        <v>88</v>
      </c>
    </row>
    <row r="94" spans="2:70">
      <c r="B94" s="95" t="s">
        <v>142</v>
      </c>
      <c r="C94" t="s">
        <v>39</v>
      </c>
      <c r="D94" s="100" t="s">
        <v>147</v>
      </c>
      <c r="E94" s="100">
        <v>0.00856164383561644</v>
      </c>
      <c r="F94" s="95" t="s">
        <v>31</v>
      </c>
      <c r="K94" s="109" t="s">
        <v>142</v>
      </c>
      <c r="L94" s="110" t="str">
        <f t="shared" si="40"/>
        <v>INDIPP</v>
      </c>
      <c r="M94" s="109" t="s">
        <v>169</v>
      </c>
      <c r="N94" s="109">
        <f t="shared" si="21"/>
        <v>0.0202885549117574</v>
      </c>
      <c r="O94" s="109" t="s">
        <v>31</v>
      </c>
      <c r="P94" s="110" t="s">
        <v>92</v>
      </c>
      <c r="T94" s="109" t="str">
        <f t="shared" si="10"/>
        <v>COM_FR</v>
      </c>
      <c r="U94" s="110" t="str">
        <f t="shared" si="22"/>
        <v>INDIPP</v>
      </c>
      <c r="V94" s="109" t="str">
        <f t="shared" si="23"/>
        <v>SH4_5</v>
      </c>
      <c r="W94" s="109">
        <f t="shared" si="24"/>
        <v>0.0140147850596432</v>
      </c>
      <c r="X94" s="109" t="s">
        <v>31</v>
      </c>
      <c r="Y94" s="110" t="s">
        <v>87</v>
      </c>
      <c r="AC94" s="109" t="str">
        <f t="shared" si="13"/>
        <v>COM_FR</v>
      </c>
      <c r="AD94" s="110" t="str">
        <f t="shared" si="25"/>
        <v>INDIPP</v>
      </c>
      <c r="AE94" s="109" t="str">
        <f t="shared" si="26"/>
        <v>SH4_5</v>
      </c>
      <c r="AF94" s="109">
        <f t="shared" si="27"/>
        <v>0.0196148395220663</v>
      </c>
      <c r="AG94" s="109" t="s">
        <v>31</v>
      </c>
      <c r="AH94" s="110" t="s">
        <v>93</v>
      </c>
      <c r="AL94" s="109" t="str">
        <f t="shared" si="14"/>
        <v>COM_FR</v>
      </c>
      <c r="AM94" s="110" t="str">
        <f t="shared" si="28"/>
        <v>INDIPP</v>
      </c>
      <c r="AN94" s="109" t="str">
        <f t="shared" si="29"/>
        <v>SH4_5</v>
      </c>
      <c r="AO94" s="109">
        <f t="shared" si="30"/>
        <v>0.017500502969476</v>
      </c>
      <c r="AP94" s="109" t="s">
        <v>31</v>
      </c>
      <c r="AQ94" s="110" t="s">
        <v>90</v>
      </c>
      <c r="AU94" s="109" t="str">
        <f t="shared" si="15"/>
        <v>COM_FR</v>
      </c>
      <c r="AV94" s="110" t="str">
        <f t="shared" si="31"/>
        <v>INDIPP</v>
      </c>
      <c r="AW94" s="109" t="str">
        <f t="shared" si="32"/>
        <v>SH4_5</v>
      </c>
      <c r="AX94" s="109">
        <f t="shared" si="33"/>
        <v>0.0184793639312763</v>
      </c>
      <c r="AY94" s="109" t="s">
        <v>31</v>
      </c>
      <c r="AZ94" s="110" t="s">
        <v>89</v>
      </c>
      <c r="BD94" s="109" t="str">
        <f t="shared" si="16"/>
        <v>COM_FR</v>
      </c>
      <c r="BE94" s="110" t="str">
        <f t="shared" si="34"/>
        <v>INDIPP</v>
      </c>
      <c r="BF94" s="109" t="str">
        <f t="shared" si="35"/>
        <v>SH4_5</v>
      </c>
      <c r="BG94" s="109">
        <f t="shared" si="36"/>
        <v>0.017500502969476</v>
      </c>
      <c r="BH94" s="109" t="s">
        <v>31</v>
      </c>
      <c r="BI94" s="110" t="s">
        <v>91</v>
      </c>
      <c r="BM94" s="109" t="str">
        <f t="shared" si="18"/>
        <v>COM_FR</v>
      </c>
      <c r="BN94" s="110" t="str">
        <f t="shared" si="37"/>
        <v>INDIPP</v>
      </c>
      <c r="BO94" s="109" t="str">
        <f t="shared" si="38"/>
        <v>SH4_5</v>
      </c>
      <c r="BP94" s="109">
        <f t="shared" si="39"/>
        <v>0.0184793639312763</v>
      </c>
      <c r="BQ94" s="109" t="s">
        <v>31</v>
      </c>
      <c r="BR94" s="110" t="s">
        <v>88</v>
      </c>
    </row>
    <row r="95" spans="2:70">
      <c r="B95" s="102" t="s">
        <v>142</v>
      </c>
      <c r="C95" t="s">
        <v>39</v>
      </c>
      <c r="D95" s="100" t="s">
        <v>149</v>
      </c>
      <c r="E95" s="100">
        <v>0.126826484018265</v>
      </c>
      <c r="F95" s="95" t="s">
        <v>31</v>
      </c>
      <c r="K95" s="111" t="s">
        <v>142</v>
      </c>
      <c r="L95" s="110" t="str">
        <f t="shared" si="40"/>
        <v>INDIPP</v>
      </c>
      <c r="M95" s="109" t="s">
        <v>170</v>
      </c>
      <c r="N95" s="109">
        <f t="shared" si="21"/>
        <v>0.0192322364169783</v>
      </c>
      <c r="O95" s="109" t="s">
        <v>31</v>
      </c>
      <c r="P95" s="110" t="s">
        <v>92</v>
      </c>
      <c r="T95" s="109" t="str">
        <f t="shared" si="10"/>
        <v>COM_FR</v>
      </c>
      <c r="U95" s="110" t="str">
        <f t="shared" si="22"/>
        <v>INDIPP</v>
      </c>
      <c r="V95" s="109" t="str">
        <f t="shared" si="23"/>
        <v>SH6_7</v>
      </c>
      <c r="W95" s="109">
        <f t="shared" si="24"/>
        <v>0.0138604432096002</v>
      </c>
      <c r="X95" s="109" t="s">
        <v>31</v>
      </c>
      <c r="Y95" s="110" t="s">
        <v>87</v>
      </c>
      <c r="AC95" s="109" t="str">
        <f t="shared" si="13"/>
        <v>COM_FR</v>
      </c>
      <c r="AD95" s="110" t="str">
        <f t="shared" si="25"/>
        <v>INDIPP</v>
      </c>
      <c r="AE95" s="109" t="str">
        <f t="shared" si="26"/>
        <v>SH6_7</v>
      </c>
      <c r="AF95" s="109">
        <f t="shared" si="27"/>
        <v>0.0172789981084644</v>
      </c>
      <c r="AG95" s="109" t="s">
        <v>31</v>
      </c>
      <c r="AH95" s="110" t="s">
        <v>93</v>
      </c>
      <c r="AL95" s="109" t="str">
        <f t="shared" si="14"/>
        <v>COM_FR</v>
      </c>
      <c r="AM95" s="110" t="str">
        <f t="shared" si="28"/>
        <v>INDIPP</v>
      </c>
      <c r="AN95" s="109" t="str">
        <f t="shared" si="29"/>
        <v>SH6_7</v>
      </c>
      <c r="AO95" s="109">
        <f t="shared" si="30"/>
        <v>0.016421193779789</v>
      </c>
      <c r="AP95" s="109" t="s">
        <v>31</v>
      </c>
      <c r="AQ95" s="110" t="s">
        <v>90</v>
      </c>
      <c r="AU95" s="109" t="str">
        <f t="shared" si="15"/>
        <v>COM_FR</v>
      </c>
      <c r="AV95" s="110" t="str">
        <f t="shared" si="31"/>
        <v>INDIPP</v>
      </c>
      <c r="AW95" s="109" t="str">
        <f t="shared" si="32"/>
        <v>SH6_7</v>
      </c>
      <c r="AX95" s="109">
        <f t="shared" si="33"/>
        <v>0.0171996217128879</v>
      </c>
      <c r="AY95" s="109" t="s">
        <v>31</v>
      </c>
      <c r="AZ95" s="110" t="s">
        <v>89</v>
      </c>
      <c r="BD95" s="109" t="str">
        <f t="shared" si="16"/>
        <v>COM_FR</v>
      </c>
      <c r="BE95" s="110" t="str">
        <f t="shared" si="34"/>
        <v>INDIPP</v>
      </c>
      <c r="BF95" s="109" t="str">
        <f t="shared" si="35"/>
        <v>SH6_7</v>
      </c>
      <c r="BG95" s="109">
        <f t="shared" si="36"/>
        <v>0.016421193779789</v>
      </c>
      <c r="BH95" s="109" t="s">
        <v>31</v>
      </c>
      <c r="BI95" s="110" t="s">
        <v>91</v>
      </c>
      <c r="BM95" s="109" t="str">
        <f t="shared" si="18"/>
        <v>COM_FR</v>
      </c>
      <c r="BN95" s="110" t="str">
        <f t="shared" si="37"/>
        <v>INDIPP</v>
      </c>
      <c r="BO95" s="109" t="str">
        <f t="shared" si="38"/>
        <v>SH6_7</v>
      </c>
      <c r="BP95" s="109">
        <f t="shared" si="39"/>
        <v>0.0171996217128879</v>
      </c>
      <c r="BQ95" s="109" t="s">
        <v>31</v>
      </c>
      <c r="BR95" s="110" t="s">
        <v>88</v>
      </c>
    </row>
    <row r="96" spans="2:70">
      <c r="B96" s="95" t="s">
        <v>142</v>
      </c>
      <c r="C96" t="s">
        <v>39</v>
      </c>
      <c r="D96" s="100" t="s">
        <v>151</v>
      </c>
      <c r="E96" s="100">
        <v>0.138356164383562</v>
      </c>
      <c r="F96" s="95" t="s">
        <v>31</v>
      </c>
      <c r="K96" s="109" t="s">
        <v>142</v>
      </c>
      <c r="L96" s="110" t="str">
        <f t="shared" si="40"/>
        <v>INDIPP</v>
      </c>
      <c r="M96" s="109" t="s">
        <v>171</v>
      </c>
      <c r="N96" s="109">
        <f t="shared" si="21"/>
        <v>0.0187485070114251</v>
      </c>
      <c r="O96" s="109" t="s">
        <v>31</v>
      </c>
      <c r="P96" s="110" t="s">
        <v>92</v>
      </c>
      <c r="T96" s="109" t="str">
        <f t="shared" si="10"/>
        <v>COM_FR</v>
      </c>
      <c r="U96" s="110" t="str">
        <f t="shared" si="22"/>
        <v>INDIPP</v>
      </c>
      <c r="V96" s="109" t="str">
        <f t="shared" si="23"/>
        <v>SH8_9</v>
      </c>
      <c r="W96" s="109">
        <f t="shared" si="24"/>
        <v>0.0147551071793505</v>
      </c>
      <c r="X96" s="109" t="s">
        <v>31</v>
      </c>
      <c r="Y96" s="110" t="s">
        <v>87</v>
      </c>
      <c r="AC96" s="109" t="str">
        <f t="shared" si="13"/>
        <v>COM_FR</v>
      </c>
      <c r="AD96" s="110" t="str">
        <f t="shared" si="25"/>
        <v>INDIPP</v>
      </c>
      <c r="AE96" s="109" t="str">
        <f t="shared" si="26"/>
        <v>SH8_9</v>
      </c>
      <c r="AF96" s="109">
        <f t="shared" si="27"/>
        <v>0.0155886992614423</v>
      </c>
      <c r="AG96" s="109" t="s">
        <v>31</v>
      </c>
      <c r="AH96" s="110" t="s">
        <v>93</v>
      </c>
      <c r="AL96" s="109" t="str">
        <f t="shared" si="14"/>
        <v>COM_FR</v>
      </c>
      <c r="AM96" s="110" t="str">
        <f t="shared" si="28"/>
        <v>INDIPP</v>
      </c>
      <c r="AN96" s="109" t="str">
        <f t="shared" si="29"/>
        <v>SH8_9</v>
      </c>
      <c r="AO96" s="109">
        <f t="shared" si="30"/>
        <v>0.0161398429577345</v>
      </c>
      <c r="AP96" s="109" t="s">
        <v>31</v>
      </c>
      <c r="AQ96" s="110" t="s">
        <v>90</v>
      </c>
      <c r="AU96" s="109" t="str">
        <f t="shared" si="15"/>
        <v>COM_FR</v>
      </c>
      <c r="AV96" s="110" t="str">
        <f t="shared" si="31"/>
        <v>INDIPP</v>
      </c>
      <c r="AW96" s="109" t="str">
        <f t="shared" si="32"/>
        <v>SH8_9</v>
      </c>
      <c r="AX96" s="109">
        <f t="shared" si="33"/>
        <v>0.017030245273227</v>
      </c>
      <c r="AY96" s="109" t="s">
        <v>31</v>
      </c>
      <c r="AZ96" s="110" t="s">
        <v>89</v>
      </c>
      <c r="BD96" s="109" t="str">
        <f t="shared" si="16"/>
        <v>COM_FR</v>
      </c>
      <c r="BE96" s="110" t="str">
        <f t="shared" si="34"/>
        <v>INDIPP</v>
      </c>
      <c r="BF96" s="109" t="str">
        <f t="shared" si="35"/>
        <v>SH8_9</v>
      </c>
      <c r="BG96" s="109">
        <f t="shared" si="36"/>
        <v>0.0161398429577345</v>
      </c>
      <c r="BH96" s="109" t="s">
        <v>31</v>
      </c>
      <c r="BI96" s="110" t="s">
        <v>91</v>
      </c>
      <c r="BM96" s="109" t="str">
        <f t="shared" si="18"/>
        <v>COM_FR</v>
      </c>
      <c r="BN96" s="110" t="str">
        <f t="shared" si="37"/>
        <v>INDIPP</v>
      </c>
      <c r="BO96" s="109" t="str">
        <f t="shared" si="38"/>
        <v>SH8_9</v>
      </c>
      <c r="BP96" s="109">
        <f t="shared" si="39"/>
        <v>0.017030245273227</v>
      </c>
      <c r="BQ96" s="109" t="s">
        <v>31</v>
      </c>
      <c r="BR96" s="110" t="s">
        <v>88</v>
      </c>
    </row>
    <row r="97" spans="2:70">
      <c r="B97" s="95" t="s">
        <v>142</v>
      </c>
      <c r="C97" t="s">
        <v>39</v>
      </c>
      <c r="D97" s="100" t="s">
        <v>153</v>
      </c>
      <c r="E97" s="100">
        <v>0.0115296803652968</v>
      </c>
      <c r="F97" s="95" t="s">
        <v>31</v>
      </c>
      <c r="K97" s="109" t="s">
        <v>142</v>
      </c>
      <c r="L97" s="110" t="str">
        <f t="shared" si="40"/>
        <v>INDIPP</v>
      </c>
      <c r="M97" s="109" t="s">
        <v>172</v>
      </c>
      <c r="N97" s="109">
        <f t="shared" si="21"/>
        <v>0.0186780472400084</v>
      </c>
      <c r="O97" s="109" t="s">
        <v>31</v>
      </c>
      <c r="P97" s="110" t="s">
        <v>92</v>
      </c>
      <c r="T97" s="109" t="str">
        <f t="shared" ref="T97:T160" si="41">K97</f>
        <v>COM_FR</v>
      </c>
      <c r="U97" s="110" t="str">
        <f t="shared" si="22"/>
        <v>INDIPP</v>
      </c>
      <c r="V97" s="109" t="str">
        <f t="shared" si="23"/>
        <v>SH10_11</v>
      </c>
      <c r="W97" s="109">
        <f t="shared" si="24"/>
        <v>0.0171866616430302</v>
      </c>
      <c r="X97" s="109" t="s">
        <v>31</v>
      </c>
      <c r="Y97" s="110" t="s">
        <v>87</v>
      </c>
      <c r="AC97" s="109" t="str">
        <f t="shared" ref="AC97:AC160" si="42">T97</f>
        <v>COM_FR</v>
      </c>
      <c r="AD97" s="110" t="str">
        <f t="shared" si="25"/>
        <v>INDIPP</v>
      </c>
      <c r="AE97" s="109" t="str">
        <f t="shared" si="26"/>
        <v>SH10_11</v>
      </c>
      <c r="AF97" s="109">
        <f t="shared" si="27"/>
        <v>0.0150973156957682</v>
      </c>
      <c r="AG97" s="109" t="s">
        <v>31</v>
      </c>
      <c r="AH97" s="110" t="s">
        <v>93</v>
      </c>
      <c r="AL97" s="109" t="str">
        <f t="shared" ref="AL97:AL160" si="43">AC97</f>
        <v>COM_FR</v>
      </c>
      <c r="AM97" s="110" t="str">
        <f t="shared" si="28"/>
        <v>INDIPP</v>
      </c>
      <c r="AN97" s="109" t="str">
        <f t="shared" si="29"/>
        <v>SH10_11</v>
      </c>
      <c r="AO97" s="109">
        <f t="shared" si="30"/>
        <v>0.0171295457469424</v>
      </c>
      <c r="AP97" s="109" t="s">
        <v>31</v>
      </c>
      <c r="AQ97" s="110" t="s">
        <v>90</v>
      </c>
      <c r="AU97" s="109" t="str">
        <f t="shared" ref="AU97:AU160" si="44">AL97</f>
        <v>COM_FR</v>
      </c>
      <c r="AV97" s="110" t="str">
        <f t="shared" si="31"/>
        <v>INDIPP</v>
      </c>
      <c r="AW97" s="109" t="str">
        <f t="shared" si="32"/>
        <v>SH10_11</v>
      </c>
      <c r="AX97" s="109">
        <f t="shared" si="33"/>
        <v>0.0187148851387562</v>
      </c>
      <c r="AY97" s="109" t="s">
        <v>31</v>
      </c>
      <c r="AZ97" s="110" t="s">
        <v>89</v>
      </c>
      <c r="BD97" s="109" t="str">
        <f t="shared" ref="BD97:BD160" si="45">AU97</f>
        <v>COM_FR</v>
      </c>
      <c r="BE97" s="110" t="str">
        <f t="shared" si="34"/>
        <v>INDIPP</v>
      </c>
      <c r="BF97" s="109" t="str">
        <f t="shared" si="35"/>
        <v>SH10_11</v>
      </c>
      <c r="BG97" s="109">
        <f t="shared" si="36"/>
        <v>0.0171295457469424</v>
      </c>
      <c r="BH97" s="109" t="s">
        <v>31</v>
      </c>
      <c r="BI97" s="110" t="s">
        <v>91</v>
      </c>
      <c r="BM97" s="109" t="str">
        <f t="shared" ref="BM97:BM160" si="46">BD97</f>
        <v>COM_FR</v>
      </c>
      <c r="BN97" s="110" t="str">
        <f t="shared" si="37"/>
        <v>INDIPP</v>
      </c>
      <c r="BO97" s="109" t="str">
        <f t="shared" si="38"/>
        <v>SH10_11</v>
      </c>
      <c r="BP97" s="109">
        <f t="shared" si="39"/>
        <v>0.0187148851387562</v>
      </c>
      <c r="BQ97" s="109" t="s">
        <v>31</v>
      </c>
      <c r="BR97" s="110" t="s">
        <v>88</v>
      </c>
    </row>
    <row r="98" spans="2:70">
      <c r="B98" s="95" t="s">
        <v>142</v>
      </c>
      <c r="C98" t="s">
        <v>39</v>
      </c>
      <c r="D98" s="100" t="s">
        <v>155</v>
      </c>
      <c r="E98" s="100">
        <v>0.0992009132420091</v>
      </c>
      <c r="F98" s="95" t="s">
        <v>31</v>
      </c>
      <c r="K98" s="109" t="s">
        <v>142</v>
      </c>
      <c r="L98" s="110" t="str">
        <f t="shared" si="40"/>
        <v>INDIPP</v>
      </c>
      <c r="M98" s="109" t="s">
        <v>173</v>
      </c>
      <c r="N98" s="109">
        <f t="shared" si="21"/>
        <v>0.0193543241840057</v>
      </c>
      <c r="O98" s="109" t="s">
        <v>31</v>
      </c>
      <c r="P98" s="110" t="s">
        <v>92</v>
      </c>
      <c r="T98" s="109" t="str">
        <f t="shared" si="41"/>
        <v>COM_FR</v>
      </c>
      <c r="U98" s="110" t="str">
        <f t="shared" si="22"/>
        <v>INDIPP</v>
      </c>
      <c r="V98" s="109" t="str">
        <f t="shared" si="23"/>
        <v>SH12_13</v>
      </c>
      <c r="W98" s="109">
        <f t="shared" si="24"/>
        <v>0.0185329663536096</v>
      </c>
      <c r="X98" s="109" t="s">
        <v>31</v>
      </c>
      <c r="Y98" s="110" t="s">
        <v>87</v>
      </c>
      <c r="AC98" s="109" t="str">
        <f t="shared" si="42"/>
        <v>COM_FR</v>
      </c>
      <c r="AD98" s="110" t="str">
        <f t="shared" si="25"/>
        <v>INDIPP</v>
      </c>
      <c r="AE98" s="109" t="str">
        <f t="shared" si="26"/>
        <v>SH12_13</v>
      </c>
      <c r="AF98" s="109">
        <f t="shared" si="27"/>
        <v>0.0157162719062912</v>
      </c>
      <c r="AG98" s="109" t="s">
        <v>31</v>
      </c>
      <c r="AH98" s="110" t="s">
        <v>93</v>
      </c>
      <c r="AL98" s="109" t="str">
        <f t="shared" si="43"/>
        <v>COM_FR</v>
      </c>
      <c r="AM98" s="110" t="str">
        <f t="shared" si="28"/>
        <v>INDIPP</v>
      </c>
      <c r="AN98" s="109" t="str">
        <f t="shared" si="29"/>
        <v>SH12_13</v>
      </c>
      <c r="AO98" s="109">
        <f t="shared" si="30"/>
        <v>0.0184909585816698</v>
      </c>
      <c r="AP98" s="109" t="s">
        <v>31</v>
      </c>
      <c r="AQ98" s="110" t="s">
        <v>90</v>
      </c>
      <c r="AU98" s="109" t="str">
        <f t="shared" si="44"/>
        <v>COM_FR</v>
      </c>
      <c r="AV98" s="110" t="str">
        <f t="shared" si="31"/>
        <v>INDIPP</v>
      </c>
      <c r="AW98" s="109" t="str">
        <f t="shared" si="32"/>
        <v>SH12_13</v>
      </c>
      <c r="AX98" s="109">
        <f t="shared" si="33"/>
        <v>0.0213435574080405</v>
      </c>
      <c r="AY98" s="109" t="s">
        <v>31</v>
      </c>
      <c r="AZ98" s="110" t="s">
        <v>89</v>
      </c>
      <c r="BD98" s="109" t="str">
        <f t="shared" si="45"/>
        <v>COM_FR</v>
      </c>
      <c r="BE98" s="110" t="str">
        <f t="shared" si="34"/>
        <v>INDIPP</v>
      </c>
      <c r="BF98" s="109" t="str">
        <f t="shared" si="35"/>
        <v>SH12_13</v>
      </c>
      <c r="BG98" s="109">
        <f t="shared" si="36"/>
        <v>0.0184909585816698</v>
      </c>
      <c r="BH98" s="109" t="s">
        <v>31</v>
      </c>
      <c r="BI98" s="110" t="s">
        <v>91</v>
      </c>
      <c r="BM98" s="109" t="str">
        <f t="shared" si="46"/>
        <v>COM_FR</v>
      </c>
      <c r="BN98" s="110" t="str">
        <f t="shared" si="37"/>
        <v>INDIPP</v>
      </c>
      <c r="BO98" s="109" t="str">
        <f t="shared" si="38"/>
        <v>SH12_13</v>
      </c>
      <c r="BP98" s="109">
        <f t="shared" si="39"/>
        <v>0.0213435574080405</v>
      </c>
      <c r="BQ98" s="109" t="s">
        <v>31</v>
      </c>
      <c r="BR98" s="110" t="s">
        <v>88</v>
      </c>
    </row>
    <row r="99" spans="2:70">
      <c r="B99" s="102" t="s">
        <v>142</v>
      </c>
      <c r="C99" t="s">
        <v>39</v>
      </c>
      <c r="D99" s="100" t="s">
        <v>157</v>
      </c>
      <c r="E99" s="100">
        <v>0.108219178082192</v>
      </c>
      <c r="F99" s="95" t="s">
        <v>31</v>
      </c>
      <c r="K99" s="111" t="s">
        <v>142</v>
      </c>
      <c r="L99" s="110" t="str">
        <f t="shared" si="40"/>
        <v>INDIPP</v>
      </c>
      <c r="M99" s="109" t="s">
        <v>174</v>
      </c>
      <c r="N99" s="109">
        <f t="shared" si="21"/>
        <v>0.0204723701496402</v>
      </c>
      <c r="O99" s="109" t="s">
        <v>31</v>
      </c>
      <c r="P99" s="110" t="s">
        <v>92</v>
      </c>
      <c r="T99" s="109" t="str">
        <f t="shared" si="41"/>
        <v>COM_FR</v>
      </c>
      <c r="U99" s="110" t="str">
        <f t="shared" si="22"/>
        <v>INDIPP</v>
      </c>
      <c r="V99" s="109" t="str">
        <f t="shared" si="23"/>
        <v>SH14_15</v>
      </c>
      <c r="W99" s="109">
        <f t="shared" si="24"/>
        <v>0.0189446065338263</v>
      </c>
      <c r="X99" s="109" t="s">
        <v>31</v>
      </c>
      <c r="Y99" s="110" t="s">
        <v>87</v>
      </c>
      <c r="AC99" s="109" t="str">
        <f t="shared" si="42"/>
        <v>COM_FR</v>
      </c>
      <c r="AD99" s="110" t="str">
        <f t="shared" si="25"/>
        <v>INDIPP</v>
      </c>
      <c r="AE99" s="109" t="str">
        <f t="shared" si="26"/>
        <v>SH14_15</v>
      </c>
      <c r="AF99" s="109">
        <f t="shared" si="27"/>
        <v>0.0181694864820914</v>
      </c>
      <c r="AG99" s="109" t="s">
        <v>31</v>
      </c>
      <c r="AH99" s="110" t="s">
        <v>93</v>
      </c>
      <c r="AL99" s="109" t="str">
        <f t="shared" si="43"/>
        <v>COM_FR</v>
      </c>
      <c r="AM99" s="110" t="str">
        <f t="shared" si="28"/>
        <v>INDIPP</v>
      </c>
      <c r="AN99" s="109" t="str">
        <f t="shared" si="29"/>
        <v>SH14_15</v>
      </c>
      <c r="AO99" s="109">
        <f t="shared" si="30"/>
        <v>0.019740368004096</v>
      </c>
      <c r="AP99" s="109" t="s">
        <v>31</v>
      </c>
      <c r="AQ99" s="110" t="s">
        <v>90</v>
      </c>
      <c r="AU99" s="109" t="str">
        <f t="shared" si="44"/>
        <v>COM_FR</v>
      </c>
      <c r="AV99" s="110" t="str">
        <f t="shared" si="31"/>
        <v>INDIPP</v>
      </c>
      <c r="AW99" s="109" t="str">
        <f t="shared" si="32"/>
        <v>SH14_15</v>
      </c>
      <c r="AX99" s="109">
        <f t="shared" si="33"/>
        <v>0.022952067498314</v>
      </c>
      <c r="AY99" s="109" t="s">
        <v>31</v>
      </c>
      <c r="AZ99" s="110" t="s">
        <v>89</v>
      </c>
      <c r="BD99" s="109" t="str">
        <f t="shared" si="45"/>
        <v>COM_FR</v>
      </c>
      <c r="BE99" s="110" t="str">
        <f t="shared" si="34"/>
        <v>INDIPP</v>
      </c>
      <c r="BF99" s="109" t="str">
        <f t="shared" si="35"/>
        <v>SH14_15</v>
      </c>
      <c r="BG99" s="109">
        <f t="shared" si="36"/>
        <v>0.019740368004096</v>
      </c>
      <c r="BH99" s="109" t="s">
        <v>31</v>
      </c>
      <c r="BI99" s="110" t="s">
        <v>91</v>
      </c>
      <c r="BM99" s="109" t="str">
        <f t="shared" si="46"/>
        <v>COM_FR</v>
      </c>
      <c r="BN99" s="110" t="str">
        <f t="shared" si="37"/>
        <v>INDIPP</v>
      </c>
      <c r="BO99" s="109" t="str">
        <f t="shared" si="38"/>
        <v>SH14_15</v>
      </c>
      <c r="BP99" s="109">
        <f t="shared" si="39"/>
        <v>0.022952067498314</v>
      </c>
      <c r="BQ99" s="109" t="s">
        <v>31</v>
      </c>
      <c r="BR99" s="110" t="s">
        <v>88</v>
      </c>
    </row>
    <row r="100" spans="2:70">
      <c r="B100" s="95" t="s">
        <v>142</v>
      </c>
      <c r="C100" t="s">
        <v>39</v>
      </c>
      <c r="D100" s="100" t="s">
        <v>159</v>
      </c>
      <c r="E100" s="100">
        <v>0.00901826484018265</v>
      </c>
      <c r="F100" s="95" t="s">
        <v>31</v>
      </c>
      <c r="K100" s="109" t="s">
        <v>142</v>
      </c>
      <c r="L100" s="110" t="str">
        <f t="shared" si="40"/>
        <v>INDIPP</v>
      </c>
      <c r="M100" s="109" t="s">
        <v>175</v>
      </c>
      <c r="N100" s="109">
        <f t="shared" si="21"/>
        <v>0.021278922422278</v>
      </c>
      <c r="O100" s="109" t="s">
        <v>31</v>
      </c>
      <c r="P100" s="110" t="s">
        <v>92</v>
      </c>
      <c r="T100" s="109" t="str">
        <f t="shared" si="41"/>
        <v>COM_FR</v>
      </c>
      <c r="U100" s="110" t="str">
        <f t="shared" si="22"/>
        <v>INDIPP</v>
      </c>
      <c r="V100" s="109" t="str">
        <f t="shared" si="23"/>
        <v>SH16_17</v>
      </c>
      <c r="W100" s="109">
        <f t="shared" si="24"/>
        <v>0.0187938640201366</v>
      </c>
      <c r="X100" s="109" t="s">
        <v>31</v>
      </c>
      <c r="Y100" s="110" t="s">
        <v>87</v>
      </c>
      <c r="AC100" s="109" t="str">
        <f t="shared" si="42"/>
        <v>COM_FR</v>
      </c>
      <c r="AD100" s="110" t="str">
        <f t="shared" si="25"/>
        <v>INDIPP</v>
      </c>
      <c r="AE100" s="109" t="str">
        <f t="shared" si="26"/>
        <v>SH16_17</v>
      </c>
      <c r="AF100" s="109">
        <f t="shared" si="27"/>
        <v>0.0199388030090388</v>
      </c>
      <c r="AG100" s="109" t="s">
        <v>31</v>
      </c>
      <c r="AH100" s="110" t="s">
        <v>93</v>
      </c>
      <c r="AL100" s="109" t="str">
        <f t="shared" si="43"/>
        <v>COM_FR</v>
      </c>
      <c r="AM100" s="110" t="str">
        <f t="shared" si="28"/>
        <v>INDIPP</v>
      </c>
      <c r="AN100" s="109" t="str">
        <f t="shared" si="29"/>
        <v>SH16_17</v>
      </c>
      <c r="AO100" s="109">
        <f t="shared" si="30"/>
        <v>0.0204205397465977</v>
      </c>
      <c r="AP100" s="109" t="s">
        <v>31</v>
      </c>
      <c r="AQ100" s="110" t="s">
        <v>90</v>
      </c>
      <c r="AU100" s="109" t="str">
        <f t="shared" si="44"/>
        <v>COM_FR</v>
      </c>
      <c r="AV100" s="110" t="str">
        <f t="shared" si="31"/>
        <v>INDIPP</v>
      </c>
      <c r="AW100" s="109" t="str">
        <f t="shared" si="32"/>
        <v>SH16_17</v>
      </c>
      <c r="AX100" s="109">
        <f t="shared" si="33"/>
        <v>0.0237104459107458</v>
      </c>
      <c r="AY100" s="109" t="s">
        <v>31</v>
      </c>
      <c r="AZ100" s="110" t="s">
        <v>89</v>
      </c>
      <c r="BD100" s="109" t="str">
        <f t="shared" si="45"/>
        <v>COM_FR</v>
      </c>
      <c r="BE100" s="110" t="str">
        <f t="shared" si="34"/>
        <v>INDIPP</v>
      </c>
      <c r="BF100" s="109" t="str">
        <f t="shared" si="35"/>
        <v>SH16_17</v>
      </c>
      <c r="BG100" s="109">
        <f t="shared" si="36"/>
        <v>0.0204205397465977</v>
      </c>
      <c r="BH100" s="109" t="s">
        <v>31</v>
      </c>
      <c r="BI100" s="110" t="s">
        <v>91</v>
      </c>
      <c r="BM100" s="109" t="str">
        <f t="shared" si="46"/>
        <v>COM_FR</v>
      </c>
      <c r="BN100" s="110" t="str">
        <f t="shared" si="37"/>
        <v>INDIPP</v>
      </c>
      <c r="BO100" s="109" t="str">
        <f t="shared" si="38"/>
        <v>SH16_17</v>
      </c>
      <c r="BP100" s="109">
        <f t="shared" si="39"/>
        <v>0.0237104459107458</v>
      </c>
      <c r="BQ100" s="109" t="s">
        <v>31</v>
      </c>
      <c r="BR100" s="110" t="s">
        <v>88</v>
      </c>
    </row>
    <row r="101" spans="2:70">
      <c r="B101" s="95" t="s">
        <v>142</v>
      </c>
      <c r="C101" t="s">
        <v>39</v>
      </c>
      <c r="D101" s="100" t="s">
        <v>161</v>
      </c>
      <c r="E101" s="100">
        <v>0.138127853881279</v>
      </c>
      <c r="F101" s="95" t="s">
        <v>31</v>
      </c>
      <c r="K101" s="109" t="s">
        <v>142</v>
      </c>
      <c r="L101" s="110" t="str">
        <f t="shared" si="40"/>
        <v>INDIPP</v>
      </c>
      <c r="M101" s="109" t="s">
        <v>176</v>
      </c>
      <c r="N101" s="109">
        <f t="shared" si="21"/>
        <v>0.0217388347288327</v>
      </c>
      <c r="O101" s="109" t="s">
        <v>31</v>
      </c>
      <c r="P101" s="110" t="s">
        <v>92</v>
      </c>
      <c r="T101" s="109" t="str">
        <f t="shared" si="41"/>
        <v>COM_FR</v>
      </c>
      <c r="U101" s="110" t="str">
        <f t="shared" si="22"/>
        <v>INDIPP</v>
      </c>
      <c r="V101" s="109" t="str">
        <f t="shared" si="23"/>
        <v>SH18_19</v>
      </c>
      <c r="W101" s="109">
        <f t="shared" si="24"/>
        <v>0.0189293212414044</v>
      </c>
      <c r="X101" s="109" t="s">
        <v>31</v>
      </c>
      <c r="Y101" s="110" t="s">
        <v>87</v>
      </c>
      <c r="AC101" s="109" t="str">
        <f t="shared" si="42"/>
        <v>COM_FR</v>
      </c>
      <c r="AD101" s="110" t="str">
        <f t="shared" si="25"/>
        <v>INDIPP</v>
      </c>
      <c r="AE101" s="109" t="str">
        <f t="shared" si="26"/>
        <v>SH18_19</v>
      </c>
      <c r="AF101" s="109">
        <f t="shared" si="27"/>
        <v>0.0205951831792654</v>
      </c>
      <c r="AG101" s="109" t="s">
        <v>31</v>
      </c>
      <c r="AH101" s="110" t="s">
        <v>93</v>
      </c>
      <c r="AL101" s="109" t="str">
        <f t="shared" si="43"/>
        <v>COM_FR</v>
      </c>
      <c r="AM101" s="110" t="str">
        <f t="shared" si="28"/>
        <v>INDIPP</v>
      </c>
      <c r="AN101" s="109" t="str">
        <f t="shared" si="29"/>
        <v>SH18_19</v>
      </c>
      <c r="AO101" s="109">
        <f t="shared" si="30"/>
        <v>0.0206910653610991</v>
      </c>
      <c r="AP101" s="109" t="s">
        <v>31</v>
      </c>
      <c r="AQ101" s="110" t="s">
        <v>90</v>
      </c>
      <c r="AU101" s="109" t="str">
        <f t="shared" si="44"/>
        <v>COM_FR</v>
      </c>
      <c r="AV101" s="110" t="str">
        <f t="shared" si="31"/>
        <v>INDIPP</v>
      </c>
      <c r="AW101" s="109" t="str">
        <f t="shared" si="32"/>
        <v>SH18_19</v>
      </c>
      <c r="AX101" s="109">
        <f t="shared" si="33"/>
        <v>0.0239937611707896</v>
      </c>
      <c r="AY101" s="109" t="s">
        <v>31</v>
      </c>
      <c r="AZ101" s="110" t="s">
        <v>89</v>
      </c>
      <c r="BD101" s="109" t="str">
        <f t="shared" si="45"/>
        <v>COM_FR</v>
      </c>
      <c r="BE101" s="110" t="str">
        <f t="shared" si="34"/>
        <v>INDIPP</v>
      </c>
      <c r="BF101" s="109" t="str">
        <f t="shared" si="35"/>
        <v>SH18_19</v>
      </c>
      <c r="BG101" s="109">
        <f t="shared" si="36"/>
        <v>0.0206910653610991</v>
      </c>
      <c r="BH101" s="109" t="s">
        <v>31</v>
      </c>
      <c r="BI101" s="110" t="s">
        <v>91</v>
      </c>
      <c r="BM101" s="109" t="str">
        <f t="shared" si="46"/>
        <v>COM_FR</v>
      </c>
      <c r="BN101" s="110" t="str">
        <f t="shared" si="37"/>
        <v>INDIPP</v>
      </c>
      <c r="BO101" s="109" t="str">
        <f t="shared" si="38"/>
        <v>SH18_19</v>
      </c>
      <c r="BP101" s="109">
        <f t="shared" si="39"/>
        <v>0.0239937611707896</v>
      </c>
      <c r="BQ101" s="109" t="s">
        <v>31</v>
      </c>
      <c r="BR101" s="110" t="s">
        <v>88</v>
      </c>
    </row>
    <row r="102" spans="2:70">
      <c r="B102" s="95" t="s">
        <v>142</v>
      </c>
      <c r="C102" t="s">
        <v>39</v>
      </c>
      <c r="D102" s="100" t="s">
        <v>163</v>
      </c>
      <c r="E102" s="100">
        <v>0.150684931506849</v>
      </c>
      <c r="F102" s="95" t="s">
        <v>31</v>
      </c>
      <c r="K102" s="109" t="s">
        <v>142</v>
      </c>
      <c r="L102" s="110" t="str">
        <f t="shared" si="40"/>
        <v>INDIPP</v>
      </c>
      <c r="M102" s="109" t="s">
        <v>177</v>
      </c>
      <c r="N102" s="109">
        <f t="shared" si="21"/>
        <v>0.0219554256218374</v>
      </c>
      <c r="O102" s="109" t="s">
        <v>31</v>
      </c>
      <c r="P102" s="110" t="s">
        <v>92</v>
      </c>
      <c r="T102" s="109" t="str">
        <f t="shared" si="41"/>
        <v>COM_FR</v>
      </c>
      <c r="U102" s="110" t="str">
        <f t="shared" si="22"/>
        <v>INDIPP</v>
      </c>
      <c r="V102" s="109" t="str">
        <f t="shared" si="23"/>
        <v>SH20_21</v>
      </c>
      <c r="W102" s="109">
        <f t="shared" si="24"/>
        <v>0.0190946892738074</v>
      </c>
      <c r="X102" s="109" t="s">
        <v>31</v>
      </c>
      <c r="Y102" s="110" t="s">
        <v>87</v>
      </c>
      <c r="AC102" s="109" t="str">
        <f t="shared" si="42"/>
        <v>COM_FR</v>
      </c>
      <c r="AD102" s="110" t="str">
        <f t="shared" si="25"/>
        <v>INDIPP</v>
      </c>
      <c r="AE102" s="109" t="str">
        <f t="shared" si="26"/>
        <v>SH20_21</v>
      </c>
      <c r="AF102" s="109">
        <f t="shared" si="27"/>
        <v>0.0207273778877354</v>
      </c>
      <c r="AG102" s="109" t="s">
        <v>31</v>
      </c>
      <c r="AH102" s="110" t="s">
        <v>93</v>
      </c>
      <c r="AL102" s="109" t="str">
        <f t="shared" si="43"/>
        <v>COM_FR</v>
      </c>
      <c r="AM102" s="110" t="str">
        <f t="shared" si="28"/>
        <v>INDIPP</v>
      </c>
      <c r="AN102" s="109" t="str">
        <f t="shared" si="29"/>
        <v>SH20_21</v>
      </c>
      <c r="AO102" s="109">
        <f t="shared" si="30"/>
        <v>0.0209631637065674</v>
      </c>
      <c r="AP102" s="109" t="s">
        <v>31</v>
      </c>
      <c r="AQ102" s="110" t="s">
        <v>90</v>
      </c>
      <c r="AU102" s="109" t="str">
        <f t="shared" si="44"/>
        <v>COM_FR</v>
      </c>
      <c r="AV102" s="110" t="str">
        <f t="shared" si="31"/>
        <v>INDIPP</v>
      </c>
      <c r="AW102" s="109" t="str">
        <f t="shared" si="32"/>
        <v>SH20_21</v>
      </c>
      <c r="AX102" s="109">
        <f t="shared" si="33"/>
        <v>0.0244748252753431</v>
      </c>
      <c r="AY102" s="109" t="s">
        <v>31</v>
      </c>
      <c r="AZ102" s="110" t="s">
        <v>89</v>
      </c>
      <c r="BD102" s="109" t="str">
        <f t="shared" si="45"/>
        <v>COM_FR</v>
      </c>
      <c r="BE102" s="110" t="str">
        <f t="shared" si="34"/>
        <v>INDIPP</v>
      </c>
      <c r="BF102" s="109" t="str">
        <f t="shared" si="35"/>
        <v>SH20_21</v>
      </c>
      <c r="BG102" s="109">
        <f t="shared" si="36"/>
        <v>0.0209631637065674</v>
      </c>
      <c r="BH102" s="109" t="s">
        <v>31</v>
      </c>
      <c r="BI102" s="110" t="s">
        <v>91</v>
      </c>
      <c r="BM102" s="109" t="str">
        <f t="shared" si="46"/>
        <v>COM_FR</v>
      </c>
      <c r="BN102" s="110" t="str">
        <f t="shared" si="37"/>
        <v>INDIPP</v>
      </c>
      <c r="BO102" s="109" t="str">
        <f t="shared" si="38"/>
        <v>SH20_21</v>
      </c>
      <c r="BP102" s="109">
        <f t="shared" si="39"/>
        <v>0.0244748252753431</v>
      </c>
      <c r="BQ102" s="109" t="s">
        <v>31</v>
      </c>
      <c r="BR102" s="110" t="s">
        <v>88</v>
      </c>
    </row>
    <row r="103" spans="2:70">
      <c r="B103" s="103" t="s">
        <v>142</v>
      </c>
      <c r="C103" t="s">
        <v>39</v>
      </c>
      <c r="D103" s="104" t="s">
        <v>165</v>
      </c>
      <c r="E103" s="104">
        <v>0.0125570776255708</v>
      </c>
      <c r="F103" s="105" t="s">
        <v>31</v>
      </c>
      <c r="K103" s="111" t="s">
        <v>142</v>
      </c>
      <c r="L103" s="110" t="str">
        <f t="shared" si="40"/>
        <v>INDIPP</v>
      </c>
      <c r="M103" s="109" t="s">
        <v>178</v>
      </c>
      <c r="N103" s="109">
        <f t="shared" si="21"/>
        <v>0.0221215642248193</v>
      </c>
      <c r="O103" s="109" t="s">
        <v>31</v>
      </c>
      <c r="P103" s="110" t="s">
        <v>92</v>
      </c>
      <c r="T103" s="109" t="str">
        <f t="shared" si="41"/>
        <v>COM_FR</v>
      </c>
      <c r="U103" s="110" t="str">
        <f t="shared" si="22"/>
        <v>INDIPP</v>
      </c>
      <c r="V103" s="109" t="str">
        <f t="shared" si="23"/>
        <v>SH22_23</v>
      </c>
      <c r="W103" s="109">
        <f t="shared" si="24"/>
        <v>0.0183466180817403</v>
      </c>
      <c r="X103" s="109" t="s">
        <v>31</v>
      </c>
      <c r="Y103" s="110" t="s">
        <v>87</v>
      </c>
      <c r="AC103" s="109" t="str">
        <f t="shared" si="42"/>
        <v>COM_FR</v>
      </c>
      <c r="AD103" s="110" t="str">
        <f t="shared" si="25"/>
        <v>INDIPP</v>
      </c>
      <c r="AE103" s="109" t="str">
        <f t="shared" si="26"/>
        <v>SH22_23</v>
      </c>
      <c r="AF103" s="109">
        <f t="shared" si="27"/>
        <v>0.0207157550987243</v>
      </c>
      <c r="AG103" s="109" t="s">
        <v>31</v>
      </c>
      <c r="AH103" s="110" t="s">
        <v>93</v>
      </c>
      <c r="AL103" s="109" t="str">
        <f t="shared" si="43"/>
        <v>COM_FR</v>
      </c>
      <c r="AM103" s="110" t="str">
        <f t="shared" si="28"/>
        <v>INDIPP</v>
      </c>
      <c r="AN103" s="109" t="str">
        <f t="shared" si="29"/>
        <v>SH22_23</v>
      </c>
      <c r="AO103" s="109">
        <f t="shared" si="30"/>
        <v>0.02077782488644</v>
      </c>
      <c r="AP103" s="109" t="s">
        <v>31</v>
      </c>
      <c r="AQ103" s="110" t="s">
        <v>90</v>
      </c>
      <c r="AU103" s="109" t="str">
        <f t="shared" si="44"/>
        <v>COM_FR</v>
      </c>
      <c r="AV103" s="110" t="str">
        <f t="shared" si="31"/>
        <v>INDIPP</v>
      </c>
      <c r="AW103" s="109" t="str">
        <f t="shared" si="32"/>
        <v>SH22_23</v>
      </c>
      <c r="AX103" s="109">
        <f t="shared" si="33"/>
        <v>0.0241373966840562</v>
      </c>
      <c r="AY103" s="109" t="s">
        <v>31</v>
      </c>
      <c r="AZ103" s="110" t="s">
        <v>89</v>
      </c>
      <c r="BD103" s="109" t="str">
        <f t="shared" si="45"/>
        <v>COM_FR</v>
      </c>
      <c r="BE103" s="110" t="str">
        <f t="shared" si="34"/>
        <v>INDIPP</v>
      </c>
      <c r="BF103" s="109" t="str">
        <f t="shared" si="35"/>
        <v>SH22_23</v>
      </c>
      <c r="BG103" s="109">
        <f t="shared" si="36"/>
        <v>0.02077782488644</v>
      </c>
      <c r="BH103" s="109" t="s">
        <v>31</v>
      </c>
      <c r="BI103" s="110" t="s">
        <v>91</v>
      </c>
      <c r="BM103" s="109" t="str">
        <f t="shared" si="46"/>
        <v>COM_FR</v>
      </c>
      <c r="BN103" s="110" t="str">
        <f t="shared" si="37"/>
        <v>INDIPP</v>
      </c>
      <c r="BO103" s="109" t="str">
        <f t="shared" si="38"/>
        <v>SH22_23</v>
      </c>
      <c r="BP103" s="109">
        <f t="shared" si="39"/>
        <v>0.0241373966840562</v>
      </c>
      <c r="BQ103" s="109" t="s">
        <v>31</v>
      </c>
      <c r="BR103" s="110" t="s">
        <v>88</v>
      </c>
    </row>
    <row r="104" spans="11:70">
      <c r="K104" s="109" t="s">
        <v>142</v>
      </c>
      <c r="L104" s="110" t="str">
        <f t="shared" si="40"/>
        <v>INDIPP</v>
      </c>
      <c r="M104" s="109" t="s">
        <v>179</v>
      </c>
      <c r="N104" s="109">
        <f t="shared" si="21"/>
        <v>0.0213934931755858</v>
      </c>
      <c r="O104" s="109" t="s">
        <v>31</v>
      </c>
      <c r="P104" s="110" t="s">
        <v>92</v>
      </c>
      <c r="T104" s="109" t="str">
        <f t="shared" si="41"/>
        <v>COM_FR</v>
      </c>
      <c r="U104" s="110" t="str">
        <f t="shared" si="22"/>
        <v>INDIPP</v>
      </c>
      <c r="V104" s="109" t="str">
        <f t="shared" si="23"/>
        <v>FH0_1</v>
      </c>
      <c r="W104" s="109">
        <f t="shared" si="24"/>
        <v>0.0189900151087194</v>
      </c>
      <c r="X104" s="109" t="s">
        <v>31</v>
      </c>
      <c r="Y104" s="110" t="s">
        <v>87</v>
      </c>
      <c r="AC104" s="109" t="str">
        <f t="shared" si="42"/>
        <v>COM_FR</v>
      </c>
      <c r="AD104" s="110" t="str">
        <f t="shared" si="25"/>
        <v>INDIPP</v>
      </c>
      <c r="AE104" s="109" t="str">
        <f t="shared" si="26"/>
        <v>FH0_1</v>
      </c>
      <c r="AF104" s="109">
        <f t="shared" si="27"/>
        <v>0.0225377088372482</v>
      </c>
      <c r="AG104" s="109" t="s">
        <v>31</v>
      </c>
      <c r="AH104" s="110" t="s">
        <v>93</v>
      </c>
      <c r="AL104" s="109" t="str">
        <f t="shared" si="43"/>
        <v>COM_FR</v>
      </c>
      <c r="AM104" s="110" t="str">
        <f t="shared" si="28"/>
        <v>INDIPP</v>
      </c>
      <c r="AN104" s="109" t="str">
        <f t="shared" si="29"/>
        <v>FH0_1</v>
      </c>
      <c r="AO104" s="109">
        <f t="shared" si="30"/>
        <v>0.02082812933826</v>
      </c>
      <c r="AP104" s="109" t="s">
        <v>31</v>
      </c>
      <c r="AQ104" s="110" t="s">
        <v>90</v>
      </c>
      <c r="AU104" s="109" t="str">
        <f t="shared" si="44"/>
        <v>COM_FR</v>
      </c>
      <c r="AV104" s="110" t="str">
        <f t="shared" si="31"/>
        <v>INDIPP</v>
      </c>
      <c r="AW104" s="109" t="str">
        <f t="shared" si="32"/>
        <v>FH0_1</v>
      </c>
      <c r="AX104" s="109">
        <f t="shared" si="33"/>
        <v>0.0222158485714042</v>
      </c>
      <c r="AY104" s="109" t="s">
        <v>31</v>
      </c>
      <c r="AZ104" s="110" t="s">
        <v>89</v>
      </c>
      <c r="BD104" s="109" t="str">
        <f t="shared" si="45"/>
        <v>COM_FR</v>
      </c>
      <c r="BE104" s="110" t="str">
        <f t="shared" si="34"/>
        <v>INDIPP</v>
      </c>
      <c r="BF104" s="109" t="str">
        <f t="shared" si="35"/>
        <v>FH0_1</v>
      </c>
      <c r="BG104" s="109">
        <f t="shared" si="36"/>
        <v>0.02082812933826</v>
      </c>
      <c r="BH104" s="109" t="s">
        <v>31</v>
      </c>
      <c r="BI104" s="110" t="s">
        <v>91</v>
      </c>
      <c r="BM104" s="109" t="str">
        <f t="shared" si="46"/>
        <v>COM_FR</v>
      </c>
      <c r="BN104" s="110" t="str">
        <f t="shared" si="37"/>
        <v>INDIPP</v>
      </c>
      <c r="BO104" s="109" t="str">
        <f t="shared" si="38"/>
        <v>FH0_1</v>
      </c>
      <c r="BP104" s="109">
        <f t="shared" si="39"/>
        <v>0.0222158485714042</v>
      </c>
      <c r="BQ104" s="109" t="s">
        <v>31</v>
      </c>
      <c r="BR104" s="110" t="s">
        <v>88</v>
      </c>
    </row>
    <row r="105" spans="11:70">
      <c r="K105" s="109" t="s">
        <v>142</v>
      </c>
      <c r="L105" s="110" t="str">
        <f t="shared" si="40"/>
        <v>INDIPP</v>
      </c>
      <c r="M105" s="109" t="s">
        <v>180</v>
      </c>
      <c r="N105" s="109">
        <f t="shared" si="21"/>
        <v>0.02102967448633</v>
      </c>
      <c r="O105" s="109" t="s">
        <v>31</v>
      </c>
      <c r="P105" s="110" t="s">
        <v>92</v>
      </c>
      <c r="T105" s="109" t="str">
        <f t="shared" si="41"/>
        <v>COM_FR</v>
      </c>
      <c r="U105" s="110" t="str">
        <f t="shared" si="22"/>
        <v>INDIPP</v>
      </c>
      <c r="V105" s="109" t="str">
        <f t="shared" si="23"/>
        <v>FH2_3</v>
      </c>
      <c r="W105" s="109">
        <f t="shared" si="24"/>
        <v>0.0166572327084534</v>
      </c>
      <c r="X105" s="109" t="s">
        <v>31</v>
      </c>
      <c r="Y105" s="110" t="s">
        <v>87</v>
      </c>
      <c r="AC105" s="109" t="str">
        <f t="shared" si="42"/>
        <v>COM_FR</v>
      </c>
      <c r="AD105" s="110" t="str">
        <f t="shared" si="25"/>
        <v>INDIPP</v>
      </c>
      <c r="AE105" s="109" t="str">
        <f t="shared" si="26"/>
        <v>FH2_3</v>
      </c>
      <c r="AF105" s="109">
        <f t="shared" si="27"/>
        <v>0.022471121655479</v>
      </c>
      <c r="AG105" s="109" t="s">
        <v>31</v>
      </c>
      <c r="AH105" s="110" t="s">
        <v>93</v>
      </c>
      <c r="AL105" s="109" t="str">
        <f t="shared" si="43"/>
        <v>COM_FR</v>
      </c>
      <c r="AM105" s="110" t="str">
        <f t="shared" si="28"/>
        <v>INDIPP</v>
      </c>
      <c r="AN105" s="109" t="str">
        <f t="shared" si="29"/>
        <v>FH2_3</v>
      </c>
      <c r="AO105" s="109">
        <f t="shared" si="30"/>
        <v>0.0196922594663782</v>
      </c>
      <c r="AP105" s="109" t="s">
        <v>31</v>
      </c>
      <c r="AQ105" s="110" t="s">
        <v>90</v>
      </c>
      <c r="AU105" s="109" t="str">
        <f t="shared" si="44"/>
        <v>COM_FR</v>
      </c>
      <c r="AV105" s="110" t="str">
        <f t="shared" si="31"/>
        <v>INDIPP</v>
      </c>
      <c r="AW105" s="109" t="str">
        <f t="shared" si="32"/>
        <v>FH2_3</v>
      </c>
      <c r="AX105" s="109">
        <f t="shared" si="33"/>
        <v>0.0200672016482474</v>
      </c>
      <c r="AY105" s="109" t="s">
        <v>31</v>
      </c>
      <c r="AZ105" s="110" t="s">
        <v>89</v>
      </c>
      <c r="BD105" s="109" t="str">
        <f t="shared" si="45"/>
        <v>COM_FR</v>
      </c>
      <c r="BE105" s="110" t="str">
        <f t="shared" si="34"/>
        <v>INDIPP</v>
      </c>
      <c r="BF105" s="109" t="str">
        <f t="shared" si="35"/>
        <v>FH2_3</v>
      </c>
      <c r="BG105" s="109">
        <f t="shared" si="36"/>
        <v>0.0196922594663782</v>
      </c>
      <c r="BH105" s="109" t="s">
        <v>31</v>
      </c>
      <c r="BI105" s="110" t="s">
        <v>91</v>
      </c>
      <c r="BM105" s="109" t="str">
        <f t="shared" si="46"/>
        <v>COM_FR</v>
      </c>
      <c r="BN105" s="110" t="str">
        <f t="shared" si="37"/>
        <v>INDIPP</v>
      </c>
      <c r="BO105" s="109" t="str">
        <f t="shared" si="38"/>
        <v>FH2_3</v>
      </c>
      <c r="BP105" s="109">
        <f t="shared" si="39"/>
        <v>0.0200672016482474</v>
      </c>
      <c r="BQ105" s="109" t="s">
        <v>31</v>
      </c>
      <c r="BR105" s="110" t="s">
        <v>88</v>
      </c>
    </row>
    <row r="106" spans="11:70">
      <c r="K106" s="109" t="s">
        <v>142</v>
      </c>
      <c r="L106" s="110" t="str">
        <f t="shared" si="40"/>
        <v>INDIPP</v>
      </c>
      <c r="M106" s="109" t="s">
        <v>181</v>
      </c>
      <c r="N106" s="109">
        <f t="shared" si="21"/>
        <v>0.0201116701113584</v>
      </c>
      <c r="O106" s="109" t="s">
        <v>31</v>
      </c>
      <c r="P106" s="110" t="s">
        <v>92</v>
      </c>
      <c r="T106" s="109" t="str">
        <f t="shared" si="41"/>
        <v>COM_FR</v>
      </c>
      <c r="U106" s="110" t="str">
        <f t="shared" si="22"/>
        <v>INDIPP</v>
      </c>
      <c r="V106" s="109" t="str">
        <f t="shared" si="23"/>
        <v>FH4_5</v>
      </c>
      <c r="W106" s="109">
        <f t="shared" si="24"/>
        <v>0.0158290452354489</v>
      </c>
      <c r="X106" s="109" t="s">
        <v>31</v>
      </c>
      <c r="Y106" s="110" t="s">
        <v>87</v>
      </c>
      <c r="AC106" s="109" t="str">
        <f t="shared" si="42"/>
        <v>COM_FR</v>
      </c>
      <c r="AD106" s="110" t="str">
        <f t="shared" si="25"/>
        <v>INDIPP</v>
      </c>
      <c r="AE106" s="109" t="str">
        <f t="shared" si="26"/>
        <v>FH4_5</v>
      </c>
      <c r="AF106" s="109">
        <f t="shared" si="27"/>
        <v>0.0209246883499341</v>
      </c>
      <c r="AG106" s="109" t="s">
        <v>31</v>
      </c>
      <c r="AH106" s="110" t="s">
        <v>93</v>
      </c>
      <c r="AL106" s="109" t="str">
        <f t="shared" si="43"/>
        <v>COM_FR</v>
      </c>
      <c r="AM106" s="110" t="str">
        <f t="shared" si="28"/>
        <v>INDIPP</v>
      </c>
      <c r="AN106" s="109" t="str">
        <f t="shared" si="29"/>
        <v>FH4_5</v>
      </c>
      <c r="AO106" s="109">
        <f t="shared" si="30"/>
        <v>0.0185404013701219</v>
      </c>
      <c r="AP106" s="109" t="s">
        <v>31</v>
      </c>
      <c r="AQ106" s="110" t="s">
        <v>90</v>
      </c>
      <c r="AU106" s="109" t="str">
        <f t="shared" si="44"/>
        <v>COM_FR</v>
      </c>
      <c r="AV106" s="110" t="str">
        <f t="shared" si="31"/>
        <v>INDIPP</v>
      </c>
      <c r="AW106" s="109" t="str">
        <f t="shared" si="32"/>
        <v>FH4_5</v>
      </c>
      <c r="AX106" s="109">
        <f t="shared" si="33"/>
        <v>0.0177877243294525</v>
      </c>
      <c r="AY106" s="109" t="s">
        <v>31</v>
      </c>
      <c r="AZ106" s="110" t="s">
        <v>89</v>
      </c>
      <c r="BD106" s="109" t="str">
        <f t="shared" si="45"/>
        <v>COM_FR</v>
      </c>
      <c r="BE106" s="110" t="str">
        <f t="shared" si="34"/>
        <v>INDIPP</v>
      </c>
      <c r="BF106" s="109" t="str">
        <f t="shared" si="35"/>
        <v>FH4_5</v>
      </c>
      <c r="BG106" s="109">
        <f t="shared" si="36"/>
        <v>0.0185404013701219</v>
      </c>
      <c r="BH106" s="109" t="s">
        <v>31</v>
      </c>
      <c r="BI106" s="110" t="s">
        <v>91</v>
      </c>
      <c r="BM106" s="109" t="str">
        <f t="shared" si="46"/>
        <v>COM_FR</v>
      </c>
      <c r="BN106" s="110" t="str">
        <f t="shared" si="37"/>
        <v>INDIPP</v>
      </c>
      <c r="BO106" s="109" t="str">
        <f t="shared" si="38"/>
        <v>FH4_5</v>
      </c>
      <c r="BP106" s="109">
        <f t="shared" si="39"/>
        <v>0.0177877243294525</v>
      </c>
      <c r="BQ106" s="109" t="s">
        <v>31</v>
      </c>
      <c r="BR106" s="110" t="s">
        <v>88</v>
      </c>
    </row>
    <row r="107" spans="11:70">
      <c r="K107" s="111" t="s">
        <v>142</v>
      </c>
      <c r="L107" s="110" t="str">
        <f t="shared" si="40"/>
        <v>INDIPP</v>
      </c>
      <c r="M107" s="109" t="s">
        <v>182</v>
      </c>
      <c r="N107" s="109">
        <f t="shared" si="21"/>
        <v>0.0192099222047578</v>
      </c>
      <c r="O107" s="109" t="s">
        <v>31</v>
      </c>
      <c r="P107" s="110" t="s">
        <v>92</v>
      </c>
      <c r="T107" s="109" t="str">
        <f t="shared" si="41"/>
        <v>COM_FR</v>
      </c>
      <c r="U107" s="110" t="str">
        <f t="shared" si="22"/>
        <v>INDIPP</v>
      </c>
      <c r="V107" s="109" t="str">
        <f t="shared" si="23"/>
        <v>FH6_7</v>
      </c>
      <c r="W107" s="109">
        <f t="shared" si="24"/>
        <v>0.0159024621248745</v>
      </c>
      <c r="X107" s="109" t="s">
        <v>31</v>
      </c>
      <c r="Y107" s="110" t="s">
        <v>87</v>
      </c>
      <c r="AC107" s="109" t="str">
        <f t="shared" si="42"/>
        <v>COM_FR</v>
      </c>
      <c r="AD107" s="110" t="str">
        <f t="shared" si="25"/>
        <v>INDIPP</v>
      </c>
      <c r="AE107" s="109" t="str">
        <f t="shared" si="26"/>
        <v>FH6_7</v>
      </c>
      <c r="AF107" s="109">
        <f t="shared" si="27"/>
        <v>0.0184080758697192</v>
      </c>
      <c r="AG107" s="109" t="s">
        <v>31</v>
      </c>
      <c r="AH107" s="110" t="s">
        <v>93</v>
      </c>
      <c r="AL107" s="109" t="str">
        <f t="shared" si="43"/>
        <v>COM_FR</v>
      </c>
      <c r="AM107" s="110" t="str">
        <f t="shared" si="28"/>
        <v>INDIPP</v>
      </c>
      <c r="AN107" s="109" t="str">
        <f t="shared" si="29"/>
        <v>FH6_7</v>
      </c>
      <c r="AO107" s="109">
        <f t="shared" si="30"/>
        <v>0.0175903530927638</v>
      </c>
      <c r="AP107" s="109" t="s">
        <v>31</v>
      </c>
      <c r="AQ107" s="110" t="s">
        <v>90</v>
      </c>
      <c r="AU107" s="109" t="str">
        <f t="shared" si="44"/>
        <v>COM_FR</v>
      </c>
      <c r="AV107" s="110" t="str">
        <f t="shared" si="31"/>
        <v>INDIPP</v>
      </c>
      <c r="AW107" s="109" t="str">
        <f t="shared" si="32"/>
        <v>FH6_7</v>
      </c>
      <c r="AX107" s="109">
        <f t="shared" si="33"/>
        <v>0.0165945078402487</v>
      </c>
      <c r="AY107" s="109" t="s">
        <v>31</v>
      </c>
      <c r="AZ107" s="110" t="s">
        <v>89</v>
      </c>
      <c r="BD107" s="109" t="str">
        <f t="shared" si="45"/>
        <v>COM_FR</v>
      </c>
      <c r="BE107" s="110" t="str">
        <f t="shared" si="34"/>
        <v>INDIPP</v>
      </c>
      <c r="BF107" s="109" t="str">
        <f t="shared" si="35"/>
        <v>FH6_7</v>
      </c>
      <c r="BG107" s="109">
        <f t="shared" si="36"/>
        <v>0.0175903530927638</v>
      </c>
      <c r="BH107" s="109" t="s">
        <v>31</v>
      </c>
      <c r="BI107" s="110" t="s">
        <v>91</v>
      </c>
      <c r="BM107" s="109" t="str">
        <f t="shared" si="46"/>
        <v>COM_FR</v>
      </c>
      <c r="BN107" s="110" t="str">
        <f t="shared" si="37"/>
        <v>INDIPP</v>
      </c>
      <c r="BO107" s="109" t="str">
        <f t="shared" si="38"/>
        <v>FH6_7</v>
      </c>
      <c r="BP107" s="109">
        <f t="shared" si="39"/>
        <v>0.0165945078402487</v>
      </c>
      <c r="BQ107" s="109" t="s">
        <v>31</v>
      </c>
      <c r="BR107" s="110" t="s">
        <v>88</v>
      </c>
    </row>
    <row r="108" spans="11:70">
      <c r="K108" s="109" t="s">
        <v>142</v>
      </c>
      <c r="L108" s="110" t="str">
        <f t="shared" si="40"/>
        <v>INDIPP</v>
      </c>
      <c r="M108" s="109" t="s">
        <v>183</v>
      </c>
      <c r="N108" s="109">
        <f t="shared" si="21"/>
        <v>0.018841834190357</v>
      </c>
      <c r="O108" s="109" t="s">
        <v>31</v>
      </c>
      <c r="P108" s="110" t="s">
        <v>92</v>
      </c>
      <c r="T108" s="109" t="str">
        <f t="shared" si="41"/>
        <v>COM_FR</v>
      </c>
      <c r="U108" s="110" t="str">
        <f t="shared" si="22"/>
        <v>INDIPP</v>
      </c>
      <c r="V108" s="109" t="str">
        <f t="shared" si="23"/>
        <v>FH8_9</v>
      </c>
      <c r="W108" s="109">
        <f t="shared" si="24"/>
        <v>0.0171052366659126</v>
      </c>
      <c r="X108" s="109" t="s">
        <v>31</v>
      </c>
      <c r="Y108" s="110" t="s">
        <v>87</v>
      </c>
      <c r="AC108" s="109" t="str">
        <f t="shared" si="42"/>
        <v>COM_FR</v>
      </c>
      <c r="AD108" s="110" t="str">
        <f t="shared" si="25"/>
        <v>INDIPP</v>
      </c>
      <c r="AE108" s="109" t="str">
        <f t="shared" si="26"/>
        <v>FH8_9</v>
      </c>
      <c r="AF108" s="109">
        <f t="shared" si="27"/>
        <v>0.0169703204195258</v>
      </c>
      <c r="AG108" s="109" t="s">
        <v>31</v>
      </c>
      <c r="AH108" s="110" t="s">
        <v>93</v>
      </c>
      <c r="AL108" s="109" t="str">
        <f t="shared" si="43"/>
        <v>COM_FR</v>
      </c>
      <c r="AM108" s="110" t="str">
        <f t="shared" si="28"/>
        <v>INDIPP</v>
      </c>
      <c r="AN108" s="109" t="str">
        <f t="shared" si="29"/>
        <v>FH8_9</v>
      </c>
      <c r="AO108" s="109">
        <f t="shared" si="30"/>
        <v>0.0174698671638847</v>
      </c>
      <c r="AP108" s="109" t="s">
        <v>31</v>
      </c>
      <c r="AQ108" s="110" t="s">
        <v>90</v>
      </c>
      <c r="AU108" s="109" t="str">
        <f t="shared" si="44"/>
        <v>COM_FR</v>
      </c>
      <c r="AV108" s="110" t="str">
        <f t="shared" si="31"/>
        <v>INDIPP</v>
      </c>
      <c r="AW108" s="109" t="str">
        <f t="shared" si="32"/>
        <v>FH8_9</v>
      </c>
      <c r="AX108" s="109">
        <f t="shared" si="33"/>
        <v>0.0165122579121173</v>
      </c>
      <c r="AY108" s="109" t="s">
        <v>31</v>
      </c>
      <c r="AZ108" s="110" t="s">
        <v>89</v>
      </c>
      <c r="BD108" s="109" t="str">
        <f t="shared" si="45"/>
        <v>COM_FR</v>
      </c>
      <c r="BE108" s="110" t="str">
        <f t="shared" si="34"/>
        <v>INDIPP</v>
      </c>
      <c r="BF108" s="109" t="str">
        <f t="shared" si="35"/>
        <v>FH8_9</v>
      </c>
      <c r="BG108" s="109">
        <f t="shared" si="36"/>
        <v>0.0174698671638847</v>
      </c>
      <c r="BH108" s="109" t="s">
        <v>31</v>
      </c>
      <c r="BI108" s="110" t="s">
        <v>91</v>
      </c>
      <c r="BM108" s="109" t="str">
        <f t="shared" si="46"/>
        <v>COM_FR</v>
      </c>
      <c r="BN108" s="110" t="str">
        <f t="shared" si="37"/>
        <v>INDIPP</v>
      </c>
      <c r="BO108" s="109" t="str">
        <f t="shared" si="38"/>
        <v>FH8_9</v>
      </c>
      <c r="BP108" s="109">
        <f t="shared" si="39"/>
        <v>0.0165122579121173</v>
      </c>
      <c r="BQ108" s="109" t="s">
        <v>31</v>
      </c>
      <c r="BR108" s="110" t="s">
        <v>88</v>
      </c>
    </row>
    <row r="109" spans="11:70">
      <c r="K109" s="109" t="s">
        <v>142</v>
      </c>
      <c r="L109" s="110" t="str">
        <f t="shared" si="40"/>
        <v>INDIPP</v>
      </c>
      <c r="M109" s="109" t="s">
        <v>184</v>
      </c>
      <c r="N109" s="109">
        <f t="shared" si="21"/>
        <v>0.0189356699331529</v>
      </c>
      <c r="O109" s="109" t="s">
        <v>31</v>
      </c>
      <c r="P109" s="110" t="s">
        <v>92</v>
      </c>
      <c r="T109" s="109" t="str">
        <f t="shared" si="41"/>
        <v>COM_FR</v>
      </c>
      <c r="U109" s="110" t="str">
        <f t="shared" si="22"/>
        <v>INDIPP</v>
      </c>
      <c r="V109" s="109" t="str">
        <f t="shared" si="23"/>
        <v>FH10_11</v>
      </c>
      <c r="W109" s="109">
        <f t="shared" si="24"/>
        <v>0.0198225161188549</v>
      </c>
      <c r="X109" s="109" t="s">
        <v>31</v>
      </c>
      <c r="Y109" s="110" t="s">
        <v>87</v>
      </c>
      <c r="AC109" s="109" t="str">
        <f t="shared" si="42"/>
        <v>COM_FR</v>
      </c>
      <c r="AD109" s="110" t="str">
        <f t="shared" si="25"/>
        <v>INDIPP</v>
      </c>
      <c r="AE109" s="109" t="str">
        <f t="shared" si="26"/>
        <v>FH10_11</v>
      </c>
      <c r="AF109" s="109">
        <f t="shared" si="27"/>
        <v>0.0166723480117681</v>
      </c>
      <c r="AG109" s="109" t="s">
        <v>31</v>
      </c>
      <c r="AH109" s="110" t="s">
        <v>93</v>
      </c>
      <c r="AL109" s="109" t="str">
        <f t="shared" si="43"/>
        <v>COM_FR</v>
      </c>
      <c r="AM109" s="110" t="str">
        <f t="shared" si="28"/>
        <v>INDIPP</v>
      </c>
      <c r="AN109" s="109" t="str">
        <f t="shared" si="29"/>
        <v>FH10_11</v>
      </c>
      <c r="AO109" s="109">
        <f t="shared" si="30"/>
        <v>0.0185481158114173</v>
      </c>
      <c r="AP109" s="109" t="s">
        <v>31</v>
      </c>
      <c r="AQ109" s="110" t="s">
        <v>90</v>
      </c>
      <c r="AU109" s="109" t="str">
        <f t="shared" si="44"/>
        <v>COM_FR</v>
      </c>
      <c r="AV109" s="110" t="str">
        <f t="shared" si="31"/>
        <v>INDIPP</v>
      </c>
      <c r="AW109" s="109" t="str">
        <f t="shared" si="32"/>
        <v>FH10_11</v>
      </c>
      <c r="AX109" s="109">
        <f t="shared" si="33"/>
        <v>0.0182536626877173</v>
      </c>
      <c r="AY109" s="109" t="s">
        <v>31</v>
      </c>
      <c r="AZ109" s="110" t="s">
        <v>89</v>
      </c>
      <c r="BD109" s="109" t="str">
        <f t="shared" si="45"/>
        <v>COM_FR</v>
      </c>
      <c r="BE109" s="110" t="str">
        <f t="shared" si="34"/>
        <v>INDIPP</v>
      </c>
      <c r="BF109" s="109" t="str">
        <f t="shared" si="35"/>
        <v>FH10_11</v>
      </c>
      <c r="BG109" s="109">
        <f t="shared" si="36"/>
        <v>0.0185481158114173</v>
      </c>
      <c r="BH109" s="109" t="s">
        <v>31</v>
      </c>
      <c r="BI109" s="110" t="s">
        <v>91</v>
      </c>
      <c r="BM109" s="109" t="str">
        <f t="shared" si="46"/>
        <v>COM_FR</v>
      </c>
      <c r="BN109" s="110" t="str">
        <f t="shared" si="37"/>
        <v>INDIPP</v>
      </c>
      <c r="BO109" s="109" t="str">
        <f t="shared" si="38"/>
        <v>FH10_11</v>
      </c>
      <c r="BP109" s="109">
        <f t="shared" si="39"/>
        <v>0.0182536626877173</v>
      </c>
      <c r="BQ109" s="109" t="s">
        <v>31</v>
      </c>
      <c r="BR109" s="110" t="s">
        <v>88</v>
      </c>
    </row>
    <row r="110" spans="11:70">
      <c r="K110" s="109" t="s">
        <v>142</v>
      </c>
      <c r="L110" s="110" t="str">
        <f t="shared" si="40"/>
        <v>INDIPP</v>
      </c>
      <c r="M110" s="109" t="s">
        <v>185</v>
      </c>
      <c r="N110" s="109">
        <f t="shared" si="21"/>
        <v>0.0198847069007047</v>
      </c>
      <c r="O110" s="109" t="s">
        <v>31</v>
      </c>
      <c r="P110" s="110" t="s">
        <v>92</v>
      </c>
      <c r="T110" s="109" t="str">
        <f t="shared" si="41"/>
        <v>COM_FR</v>
      </c>
      <c r="U110" s="110" t="str">
        <f t="shared" si="22"/>
        <v>INDIPP</v>
      </c>
      <c r="V110" s="109" t="str">
        <f t="shared" si="23"/>
        <v>FH12_13</v>
      </c>
      <c r="W110" s="109">
        <f t="shared" si="24"/>
        <v>0.0205767152130325</v>
      </c>
      <c r="X110" s="109" t="s">
        <v>31</v>
      </c>
      <c r="Y110" s="110" t="s">
        <v>87</v>
      </c>
      <c r="AC110" s="109" t="str">
        <f t="shared" si="42"/>
        <v>COM_FR</v>
      </c>
      <c r="AD110" s="110" t="str">
        <f t="shared" si="25"/>
        <v>INDIPP</v>
      </c>
      <c r="AE110" s="109" t="str">
        <f t="shared" si="26"/>
        <v>FH12_13</v>
      </c>
      <c r="AF110" s="109">
        <f t="shared" si="27"/>
        <v>0.0178993947669431</v>
      </c>
      <c r="AG110" s="109" t="s">
        <v>31</v>
      </c>
      <c r="AH110" s="110" t="s">
        <v>93</v>
      </c>
      <c r="AL110" s="109" t="str">
        <f t="shared" si="43"/>
        <v>COM_FR</v>
      </c>
      <c r="AM110" s="110" t="str">
        <f t="shared" si="28"/>
        <v>INDIPP</v>
      </c>
      <c r="AN110" s="109" t="str">
        <f t="shared" si="29"/>
        <v>FH12_13</v>
      </c>
      <c r="AO110" s="109">
        <f t="shared" si="30"/>
        <v>0.0197346377775574</v>
      </c>
      <c r="AP110" s="109" t="s">
        <v>31</v>
      </c>
      <c r="AQ110" s="110" t="s">
        <v>90</v>
      </c>
      <c r="AU110" s="109" t="str">
        <f t="shared" si="44"/>
        <v>COM_FR</v>
      </c>
      <c r="AV110" s="110" t="str">
        <f t="shared" si="31"/>
        <v>INDIPP</v>
      </c>
      <c r="AW110" s="109" t="str">
        <f t="shared" si="32"/>
        <v>FH12_13</v>
      </c>
      <c r="AX110" s="109">
        <f t="shared" si="33"/>
        <v>0.0202626994046479</v>
      </c>
      <c r="AY110" s="109" t="s">
        <v>31</v>
      </c>
      <c r="AZ110" s="110" t="s">
        <v>89</v>
      </c>
      <c r="BD110" s="109" t="str">
        <f t="shared" si="45"/>
        <v>COM_FR</v>
      </c>
      <c r="BE110" s="110" t="str">
        <f t="shared" si="34"/>
        <v>INDIPP</v>
      </c>
      <c r="BF110" s="109" t="str">
        <f t="shared" si="35"/>
        <v>FH12_13</v>
      </c>
      <c r="BG110" s="109">
        <f t="shared" si="36"/>
        <v>0.0197346377775574</v>
      </c>
      <c r="BH110" s="109" t="s">
        <v>31</v>
      </c>
      <c r="BI110" s="110" t="s">
        <v>91</v>
      </c>
      <c r="BM110" s="109" t="str">
        <f t="shared" si="46"/>
        <v>COM_FR</v>
      </c>
      <c r="BN110" s="110" t="str">
        <f t="shared" si="37"/>
        <v>INDIPP</v>
      </c>
      <c r="BO110" s="109" t="str">
        <f t="shared" si="38"/>
        <v>FH12_13</v>
      </c>
      <c r="BP110" s="109">
        <f t="shared" si="39"/>
        <v>0.0202626994046479</v>
      </c>
      <c r="BQ110" s="109" t="s">
        <v>31</v>
      </c>
      <c r="BR110" s="110" t="s">
        <v>88</v>
      </c>
    </row>
    <row r="111" spans="11:70">
      <c r="K111" s="111" t="s">
        <v>142</v>
      </c>
      <c r="L111" s="110" t="str">
        <f t="shared" si="40"/>
        <v>INDIPP</v>
      </c>
      <c r="M111" s="109" t="s">
        <v>186</v>
      </c>
      <c r="N111" s="109">
        <f t="shared" si="21"/>
        <v>0.0208389906197208</v>
      </c>
      <c r="O111" s="109" t="s">
        <v>31</v>
      </c>
      <c r="P111" s="110" t="s">
        <v>92</v>
      </c>
      <c r="T111" s="109" t="str">
        <f t="shared" si="41"/>
        <v>COM_FR</v>
      </c>
      <c r="U111" s="110" t="str">
        <f t="shared" si="22"/>
        <v>INDIPP</v>
      </c>
      <c r="V111" s="109" t="str">
        <f t="shared" si="23"/>
        <v>FH14_15</v>
      </c>
      <c r="W111" s="109">
        <f t="shared" si="24"/>
        <v>0.0201344120759709</v>
      </c>
      <c r="X111" s="109" t="s">
        <v>31</v>
      </c>
      <c r="Y111" s="110" t="s">
        <v>87</v>
      </c>
      <c r="AC111" s="109" t="str">
        <f t="shared" si="42"/>
        <v>COM_FR</v>
      </c>
      <c r="AD111" s="110" t="str">
        <f t="shared" si="25"/>
        <v>INDIPP</v>
      </c>
      <c r="AE111" s="109" t="str">
        <f t="shared" si="26"/>
        <v>FH14_15</v>
      </c>
      <c r="AF111" s="109">
        <f t="shared" si="27"/>
        <v>0.0207530234250215</v>
      </c>
      <c r="AG111" s="109" t="s">
        <v>31</v>
      </c>
      <c r="AH111" s="110" t="s">
        <v>93</v>
      </c>
      <c r="AL111" s="109" t="str">
        <f t="shared" si="43"/>
        <v>COM_FR</v>
      </c>
      <c r="AM111" s="110" t="str">
        <f t="shared" si="28"/>
        <v>INDIPP</v>
      </c>
      <c r="AN111" s="109" t="str">
        <f t="shared" si="29"/>
        <v>FH14_15</v>
      </c>
      <c r="AO111" s="109">
        <f t="shared" si="30"/>
        <v>0.0206212544677413</v>
      </c>
      <c r="AP111" s="109" t="s">
        <v>31</v>
      </c>
      <c r="AQ111" s="110" t="s">
        <v>90</v>
      </c>
      <c r="AU111" s="109" t="str">
        <f t="shared" si="44"/>
        <v>COM_FR</v>
      </c>
      <c r="AV111" s="110" t="str">
        <f t="shared" si="31"/>
        <v>INDIPP</v>
      </c>
      <c r="AW111" s="109" t="str">
        <f t="shared" si="32"/>
        <v>FH14_15</v>
      </c>
      <c r="AX111" s="109">
        <f t="shared" si="33"/>
        <v>0.0211728179792687</v>
      </c>
      <c r="AY111" s="109" t="s">
        <v>31</v>
      </c>
      <c r="AZ111" s="110" t="s">
        <v>89</v>
      </c>
      <c r="BD111" s="109" t="str">
        <f t="shared" si="45"/>
        <v>COM_FR</v>
      </c>
      <c r="BE111" s="110" t="str">
        <f t="shared" si="34"/>
        <v>INDIPP</v>
      </c>
      <c r="BF111" s="109" t="str">
        <f t="shared" si="35"/>
        <v>FH14_15</v>
      </c>
      <c r="BG111" s="109">
        <f t="shared" si="36"/>
        <v>0.0206212544677413</v>
      </c>
      <c r="BH111" s="109" t="s">
        <v>31</v>
      </c>
      <c r="BI111" s="110" t="s">
        <v>91</v>
      </c>
      <c r="BM111" s="109" t="str">
        <f t="shared" si="46"/>
        <v>COM_FR</v>
      </c>
      <c r="BN111" s="110" t="str">
        <f t="shared" si="37"/>
        <v>INDIPP</v>
      </c>
      <c r="BO111" s="109" t="str">
        <f t="shared" si="38"/>
        <v>FH14_15</v>
      </c>
      <c r="BP111" s="109">
        <f t="shared" si="39"/>
        <v>0.0211728179792687</v>
      </c>
      <c r="BQ111" s="109" t="s">
        <v>31</v>
      </c>
      <c r="BR111" s="110" t="s">
        <v>88</v>
      </c>
    </row>
    <row r="112" spans="11:70">
      <c r="K112" s="109" t="s">
        <v>142</v>
      </c>
      <c r="L112" s="110" t="str">
        <f t="shared" si="40"/>
        <v>INDIPP</v>
      </c>
      <c r="M112" s="109" t="s">
        <v>187</v>
      </c>
      <c r="N112" s="109">
        <f t="shared" si="21"/>
        <v>0.0211595818818846</v>
      </c>
      <c r="O112" s="109" t="s">
        <v>31</v>
      </c>
      <c r="P112" s="110" t="s">
        <v>92</v>
      </c>
      <c r="T112" s="109" t="str">
        <f t="shared" si="41"/>
        <v>COM_FR</v>
      </c>
      <c r="U112" s="110" t="str">
        <f t="shared" si="22"/>
        <v>INDIPP</v>
      </c>
      <c r="V112" s="109" t="str">
        <f t="shared" si="23"/>
        <v>FH16_17</v>
      </c>
      <c r="W112" s="109">
        <f t="shared" si="24"/>
        <v>0.019900470527556</v>
      </c>
      <c r="X112" s="109" t="s">
        <v>31</v>
      </c>
      <c r="Y112" s="110" t="s">
        <v>87</v>
      </c>
      <c r="AC112" s="109" t="str">
        <f t="shared" si="42"/>
        <v>COM_FR</v>
      </c>
      <c r="AD112" s="110" t="str">
        <f t="shared" ref="AD112:AD127" si="47">U112</f>
        <v>INDIPP</v>
      </c>
      <c r="AE112" s="109" t="str">
        <f t="shared" ref="AE112:AE127" si="48">V112</f>
        <v>FH16_17</v>
      </c>
      <c r="AF112" s="109">
        <f t="shared" si="27"/>
        <v>0.021834856434323</v>
      </c>
      <c r="AG112" s="109" t="s">
        <v>31</v>
      </c>
      <c r="AH112" s="110" t="s">
        <v>93</v>
      </c>
      <c r="AL112" s="109" t="str">
        <f t="shared" si="43"/>
        <v>COM_FR</v>
      </c>
      <c r="AM112" s="110" t="str">
        <f t="shared" ref="AM112:AM127" si="49">AD112</f>
        <v>INDIPP</v>
      </c>
      <c r="AN112" s="109" t="str">
        <f t="shared" ref="AN112:AN127" si="50">AE112</f>
        <v>FH16_17</v>
      </c>
      <c r="AO112" s="109">
        <f t="shared" si="30"/>
        <v>0.0208617629033817</v>
      </c>
      <c r="AP112" s="109" t="s">
        <v>31</v>
      </c>
      <c r="AQ112" s="110" t="s">
        <v>90</v>
      </c>
      <c r="AU112" s="109" t="str">
        <f t="shared" si="44"/>
        <v>COM_FR</v>
      </c>
      <c r="AV112" s="110" t="str">
        <f t="shared" ref="AV112:AV127" si="51">AM112</f>
        <v>INDIPP</v>
      </c>
      <c r="AW112" s="109" t="str">
        <f t="shared" ref="AW112:AW127" si="52">AN112</f>
        <v>FH16_17</v>
      </c>
      <c r="AX112" s="109">
        <f t="shared" si="33"/>
        <v>0.0213427940914599</v>
      </c>
      <c r="AY112" s="109" t="s">
        <v>31</v>
      </c>
      <c r="AZ112" s="110" t="s">
        <v>89</v>
      </c>
      <c r="BD112" s="109" t="str">
        <f t="shared" si="45"/>
        <v>COM_FR</v>
      </c>
      <c r="BE112" s="110" t="str">
        <f t="shared" ref="BE112:BE127" si="53">AV112</f>
        <v>INDIPP</v>
      </c>
      <c r="BF112" s="109" t="str">
        <f t="shared" ref="BF112:BF127" si="54">AW112</f>
        <v>FH16_17</v>
      </c>
      <c r="BG112" s="109">
        <f t="shared" si="36"/>
        <v>0.0208617629033817</v>
      </c>
      <c r="BH112" s="109" t="s">
        <v>31</v>
      </c>
      <c r="BI112" s="110" t="s">
        <v>91</v>
      </c>
      <c r="BM112" s="109" t="str">
        <f t="shared" si="46"/>
        <v>COM_FR</v>
      </c>
      <c r="BN112" s="110" t="str">
        <f t="shared" ref="BN112:BN127" si="55">BE112</f>
        <v>INDIPP</v>
      </c>
      <c r="BO112" s="109" t="str">
        <f t="shared" ref="BO112:BO127" si="56">BF112</f>
        <v>FH16_17</v>
      </c>
      <c r="BP112" s="109">
        <f t="shared" ref="BP112:BP127" si="57">AX112</f>
        <v>0.0213427940914599</v>
      </c>
      <c r="BQ112" s="109" t="s">
        <v>31</v>
      </c>
      <c r="BR112" s="110" t="s">
        <v>88</v>
      </c>
    </row>
    <row r="113" spans="11:70">
      <c r="K113" s="109" t="s">
        <v>142</v>
      </c>
      <c r="L113" s="110" t="str">
        <f t="shared" si="40"/>
        <v>INDIPP</v>
      </c>
      <c r="M113" s="109" t="s">
        <v>188</v>
      </c>
      <c r="N113" s="109">
        <f t="shared" si="21"/>
        <v>0.0212246785407572</v>
      </c>
      <c r="O113" s="109" t="s">
        <v>31</v>
      </c>
      <c r="P113" s="110" t="s">
        <v>92</v>
      </c>
      <c r="T113" s="109" t="str">
        <f t="shared" si="41"/>
        <v>COM_FR</v>
      </c>
      <c r="U113" s="110" t="str">
        <f t="shared" ref="U113:U128" si="58">L113</f>
        <v>INDIPP</v>
      </c>
      <c r="V113" s="109" t="str">
        <f t="shared" ref="V113:V128" si="59">M113</f>
        <v>FH18_19</v>
      </c>
      <c r="W113" s="109">
        <f t="shared" si="24"/>
        <v>0.02010785636109</v>
      </c>
      <c r="X113" s="109" t="s">
        <v>31</v>
      </c>
      <c r="Y113" s="110" t="s">
        <v>87</v>
      </c>
      <c r="AC113" s="109" t="str">
        <f t="shared" si="42"/>
        <v>COM_FR</v>
      </c>
      <c r="AD113" s="110" t="str">
        <f t="shared" si="47"/>
        <v>INDIPP</v>
      </c>
      <c r="AE113" s="109" t="str">
        <f t="shared" si="48"/>
        <v>FH18_19</v>
      </c>
      <c r="AF113" s="109">
        <f t="shared" si="27"/>
        <v>0.0218516633411387</v>
      </c>
      <c r="AG113" s="109" t="s">
        <v>31</v>
      </c>
      <c r="AH113" s="110" t="s">
        <v>93</v>
      </c>
      <c r="AL113" s="109" t="str">
        <f t="shared" si="43"/>
        <v>COM_FR</v>
      </c>
      <c r="AM113" s="110" t="str">
        <f t="shared" si="49"/>
        <v>INDIPP</v>
      </c>
      <c r="AN113" s="109" t="str">
        <f t="shared" si="50"/>
        <v>FH18_19</v>
      </c>
      <c r="AO113" s="109">
        <f t="shared" si="30"/>
        <v>0.0207872227642541</v>
      </c>
      <c r="AP113" s="109" t="s">
        <v>31</v>
      </c>
      <c r="AQ113" s="110" t="s">
        <v>90</v>
      </c>
      <c r="AU113" s="109" t="str">
        <f t="shared" si="44"/>
        <v>COM_FR</v>
      </c>
      <c r="AV113" s="110" t="str">
        <f t="shared" si="51"/>
        <v>INDIPP</v>
      </c>
      <c r="AW113" s="109" t="str">
        <f t="shared" si="52"/>
        <v>FH18_19</v>
      </c>
      <c r="AX113" s="109">
        <f t="shared" si="33"/>
        <v>0.021302546509601</v>
      </c>
      <c r="AY113" s="109" t="s">
        <v>31</v>
      </c>
      <c r="AZ113" s="110" t="s">
        <v>89</v>
      </c>
      <c r="BD113" s="109" t="str">
        <f t="shared" si="45"/>
        <v>COM_FR</v>
      </c>
      <c r="BE113" s="110" t="str">
        <f t="shared" si="53"/>
        <v>INDIPP</v>
      </c>
      <c r="BF113" s="109" t="str">
        <f t="shared" si="54"/>
        <v>FH18_19</v>
      </c>
      <c r="BG113" s="109">
        <f t="shared" ref="BG113:BG128" si="60">AO113</f>
        <v>0.0207872227642541</v>
      </c>
      <c r="BH113" s="109" t="s">
        <v>31</v>
      </c>
      <c r="BI113" s="110" t="s">
        <v>91</v>
      </c>
      <c r="BM113" s="109" t="str">
        <f t="shared" si="46"/>
        <v>COM_FR</v>
      </c>
      <c r="BN113" s="110" t="str">
        <f t="shared" si="55"/>
        <v>INDIPP</v>
      </c>
      <c r="BO113" s="109" t="str">
        <f t="shared" si="56"/>
        <v>FH18_19</v>
      </c>
      <c r="BP113" s="109">
        <f t="shared" si="57"/>
        <v>0.021302546509601</v>
      </c>
      <c r="BQ113" s="109" t="s">
        <v>31</v>
      </c>
      <c r="BR113" s="110" t="s">
        <v>88</v>
      </c>
    </row>
    <row r="114" spans="11:70">
      <c r="K114" s="109" t="s">
        <v>142</v>
      </c>
      <c r="L114" s="110" t="str">
        <f t="shared" si="40"/>
        <v>INDIPP</v>
      </c>
      <c r="M114" s="109" t="s">
        <v>189</v>
      </c>
      <c r="N114" s="109">
        <f t="shared" si="21"/>
        <v>0.021196759693815</v>
      </c>
      <c r="O114" s="109" t="s">
        <v>31</v>
      </c>
      <c r="P114" s="110" t="s">
        <v>92</v>
      </c>
      <c r="T114" s="109" t="str">
        <f t="shared" si="41"/>
        <v>COM_FR</v>
      </c>
      <c r="U114" s="110" t="str">
        <f t="shared" si="58"/>
        <v>INDIPP</v>
      </c>
      <c r="V114" s="109" t="str">
        <f t="shared" si="59"/>
        <v>FH20_21</v>
      </c>
      <c r="W114" s="109">
        <f t="shared" si="24"/>
        <v>0.0209690367288275</v>
      </c>
      <c r="X114" s="109" t="s">
        <v>31</v>
      </c>
      <c r="Y114" s="110" t="s">
        <v>87</v>
      </c>
      <c r="AC114" s="109" t="str">
        <f t="shared" si="42"/>
        <v>COM_FR</v>
      </c>
      <c r="AD114" s="110" t="str">
        <f t="shared" si="47"/>
        <v>INDIPP</v>
      </c>
      <c r="AE114" s="109" t="str">
        <f t="shared" si="48"/>
        <v>FH20_21</v>
      </c>
      <c r="AF114" s="109">
        <f t="shared" si="27"/>
        <v>0.0215704297529681</v>
      </c>
      <c r="AG114" s="109" t="s">
        <v>31</v>
      </c>
      <c r="AH114" s="110" t="s">
        <v>93</v>
      </c>
      <c r="AL114" s="109" t="str">
        <f t="shared" si="43"/>
        <v>COM_FR</v>
      </c>
      <c r="AM114" s="110" t="str">
        <f t="shared" si="49"/>
        <v>INDIPP</v>
      </c>
      <c r="AN114" s="109" t="str">
        <f t="shared" si="50"/>
        <v>FH20_21</v>
      </c>
      <c r="AO114" s="109">
        <f t="shared" si="30"/>
        <v>0.0209999265660562</v>
      </c>
      <c r="AP114" s="109" t="s">
        <v>31</v>
      </c>
      <c r="AQ114" s="110" t="s">
        <v>90</v>
      </c>
      <c r="AU114" s="109" t="str">
        <f t="shared" si="44"/>
        <v>COM_FR</v>
      </c>
      <c r="AV114" s="110" t="str">
        <f t="shared" si="51"/>
        <v>INDIPP</v>
      </c>
      <c r="AW114" s="109" t="str">
        <f t="shared" si="52"/>
        <v>FH20_21</v>
      </c>
      <c r="AX114" s="109">
        <f t="shared" si="33"/>
        <v>0.0217291485724036</v>
      </c>
      <c r="AY114" s="109" t="s">
        <v>31</v>
      </c>
      <c r="AZ114" s="110" t="s">
        <v>89</v>
      </c>
      <c r="BD114" s="109" t="str">
        <f t="shared" si="45"/>
        <v>COM_FR</v>
      </c>
      <c r="BE114" s="110" t="str">
        <f t="shared" si="53"/>
        <v>INDIPP</v>
      </c>
      <c r="BF114" s="109" t="str">
        <f t="shared" si="54"/>
        <v>FH20_21</v>
      </c>
      <c r="BG114" s="109">
        <f t="shared" si="60"/>
        <v>0.0209999265660562</v>
      </c>
      <c r="BH114" s="109" t="s">
        <v>31</v>
      </c>
      <c r="BI114" s="110" t="s">
        <v>91</v>
      </c>
      <c r="BM114" s="109" t="str">
        <f t="shared" si="46"/>
        <v>COM_FR</v>
      </c>
      <c r="BN114" s="110" t="str">
        <f t="shared" si="55"/>
        <v>INDIPP</v>
      </c>
      <c r="BO114" s="109" t="str">
        <f t="shared" si="56"/>
        <v>FH20_21</v>
      </c>
      <c r="BP114" s="109">
        <f t="shared" si="57"/>
        <v>0.0217291485724036</v>
      </c>
      <c r="BQ114" s="109" t="s">
        <v>31</v>
      </c>
      <c r="BR114" s="110" t="s">
        <v>88</v>
      </c>
    </row>
    <row r="115" spans="11:70">
      <c r="K115" s="111" t="s">
        <v>142</v>
      </c>
      <c r="L115" s="110" t="str">
        <f t="shared" si="40"/>
        <v>INDIPP</v>
      </c>
      <c r="M115" s="109" t="s">
        <v>190</v>
      </c>
      <c r="N115" s="109">
        <f t="shared" si="21"/>
        <v>0.0213786036359911</v>
      </c>
      <c r="O115" s="109" t="s">
        <v>31</v>
      </c>
      <c r="P115" s="110" t="s">
        <v>92</v>
      </c>
      <c r="T115" s="109" t="str">
        <f t="shared" si="41"/>
        <v>COM_FR</v>
      </c>
      <c r="U115" s="110" t="str">
        <f t="shared" si="58"/>
        <v>INDIPP</v>
      </c>
      <c r="V115" s="109" t="str">
        <f t="shared" si="59"/>
        <v>FH22_23</v>
      </c>
      <c r="W115" s="109">
        <f t="shared" si="24"/>
        <v>0.0206911985722815</v>
      </c>
      <c r="X115" s="109" t="s">
        <v>31</v>
      </c>
      <c r="Y115" s="110" t="s">
        <v>87</v>
      </c>
      <c r="AC115" s="109" t="str">
        <f t="shared" si="42"/>
        <v>COM_FR</v>
      </c>
      <c r="AD115" s="110" t="str">
        <f t="shared" si="47"/>
        <v>INDIPP</v>
      </c>
      <c r="AE115" s="109" t="str">
        <f t="shared" si="48"/>
        <v>FH22_23</v>
      </c>
      <c r="AF115" s="109">
        <f t="shared" si="27"/>
        <v>0.0217091411685177</v>
      </c>
      <c r="AG115" s="109" t="s">
        <v>31</v>
      </c>
      <c r="AH115" s="110" t="s">
        <v>93</v>
      </c>
      <c r="AL115" s="109" t="str">
        <f t="shared" si="43"/>
        <v>COM_FR</v>
      </c>
      <c r="AM115" s="110" t="str">
        <f t="shared" si="49"/>
        <v>INDIPP</v>
      </c>
      <c r="AN115" s="109" t="str">
        <f t="shared" si="50"/>
        <v>FH22_23</v>
      </c>
      <c r="AO115" s="109">
        <f t="shared" si="30"/>
        <v>0.0212075715419054</v>
      </c>
      <c r="AP115" s="109" t="s">
        <v>31</v>
      </c>
      <c r="AQ115" s="110" t="s">
        <v>90</v>
      </c>
      <c r="AU115" s="109" t="str">
        <f t="shared" si="44"/>
        <v>COM_FR</v>
      </c>
      <c r="AV115" s="110" t="str">
        <f t="shared" si="51"/>
        <v>INDIPP</v>
      </c>
      <c r="AW115" s="109" t="str">
        <f t="shared" si="52"/>
        <v>FH22_23</v>
      </c>
      <c r="AX115" s="109">
        <f t="shared" si="33"/>
        <v>0.0225545958608362</v>
      </c>
      <c r="AY115" s="109" t="s">
        <v>31</v>
      </c>
      <c r="AZ115" s="110" t="s">
        <v>89</v>
      </c>
      <c r="BD115" s="109" t="str">
        <f t="shared" si="45"/>
        <v>COM_FR</v>
      </c>
      <c r="BE115" s="110" t="str">
        <f t="shared" si="53"/>
        <v>INDIPP</v>
      </c>
      <c r="BF115" s="109" t="str">
        <f t="shared" si="54"/>
        <v>FH22_23</v>
      </c>
      <c r="BG115" s="109">
        <f t="shared" si="60"/>
        <v>0.0212075715419054</v>
      </c>
      <c r="BH115" s="109" t="s">
        <v>31</v>
      </c>
      <c r="BI115" s="110" t="s">
        <v>91</v>
      </c>
      <c r="BM115" s="109" t="str">
        <f t="shared" si="46"/>
        <v>COM_FR</v>
      </c>
      <c r="BN115" s="110" t="str">
        <f t="shared" si="55"/>
        <v>INDIPP</v>
      </c>
      <c r="BO115" s="109" t="str">
        <f t="shared" si="56"/>
        <v>FH22_23</v>
      </c>
      <c r="BP115" s="109">
        <f t="shared" si="57"/>
        <v>0.0225545958608362</v>
      </c>
      <c r="BQ115" s="109" t="s">
        <v>31</v>
      </c>
      <c r="BR115" s="110" t="s">
        <v>88</v>
      </c>
    </row>
    <row r="116" spans="11:70">
      <c r="K116" s="109" t="s">
        <v>142</v>
      </c>
      <c r="L116" s="110" t="str">
        <f t="shared" si="40"/>
        <v>INDIPP</v>
      </c>
      <c r="M116" s="109" t="s">
        <v>191</v>
      </c>
      <c r="N116" s="109">
        <f t="shared" si="21"/>
        <v>0.0233000948138204</v>
      </c>
      <c r="O116" s="109" t="s">
        <v>31</v>
      </c>
      <c r="P116" s="110" t="s">
        <v>92</v>
      </c>
      <c r="T116" s="109" t="str">
        <f t="shared" si="41"/>
        <v>COM_FR</v>
      </c>
      <c r="U116" s="110" t="str">
        <f t="shared" si="58"/>
        <v>INDIPP</v>
      </c>
      <c r="V116" s="109" t="str">
        <f t="shared" si="59"/>
        <v>WH0_1</v>
      </c>
      <c r="W116" s="109">
        <f t="shared" si="24"/>
        <v>0.027052832396289</v>
      </c>
      <c r="X116" s="109" t="s">
        <v>31</v>
      </c>
      <c r="Y116" s="110" t="s">
        <v>87</v>
      </c>
      <c r="AC116" s="109" t="str">
        <f t="shared" si="42"/>
        <v>COM_FR</v>
      </c>
      <c r="AD116" s="110" t="str">
        <f t="shared" si="47"/>
        <v>INDIPP</v>
      </c>
      <c r="AE116" s="109" t="str">
        <f t="shared" si="48"/>
        <v>WH0_1</v>
      </c>
      <c r="AF116" s="109">
        <f t="shared" si="27"/>
        <v>0.0269775312483662</v>
      </c>
      <c r="AG116" s="109" t="s">
        <v>31</v>
      </c>
      <c r="AH116" s="110" t="s">
        <v>93</v>
      </c>
      <c r="AL116" s="109" t="str">
        <f t="shared" si="43"/>
        <v>COM_FR</v>
      </c>
      <c r="AM116" s="110" t="str">
        <f t="shared" si="49"/>
        <v>INDIPP</v>
      </c>
      <c r="AN116" s="109" t="str">
        <f t="shared" si="50"/>
        <v>WH0_1</v>
      </c>
      <c r="AO116" s="109">
        <f t="shared" si="30"/>
        <v>0.0260079601453114</v>
      </c>
      <c r="AP116" s="109" t="s">
        <v>31</v>
      </c>
      <c r="AQ116" s="110" t="s">
        <v>90</v>
      </c>
      <c r="AU116" s="109" t="str">
        <f t="shared" si="44"/>
        <v>COM_FR</v>
      </c>
      <c r="AV116" s="110" t="str">
        <f t="shared" si="51"/>
        <v>INDIPP</v>
      </c>
      <c r="AW116" s="109" t="str">
        <f t="shared" si="52"/>
        <v>WH0_1</v>
      </c>
      <c r="AX116" s="109">
        <f t="shared" si="33"/>
        <v>0.0251920133192881</v>
      </c>
      <c r="AY116" s="109" t="s">
        <v>31</v>
      </c>
      <c r="AZ116" s="110" t="s">
        <v>89</v>
      </c>
      <c r="BD116" s="109" t="str">
        <f t="shared" si="45"/>
        <v>COM_FR</v>
      </c>
      <c r="BE116" s="110" t="str">
        <f t="shared" si="53"/>
        <v>INDIPP</v>
      </c>
      <c r="BF116" s="109" t="str">
        <f t="shared" si="54"/>
        <v>WH0_1</v>
      </c>
      <c r="BG116" s="109">
        <f t="shared" si="60"/>
        <v>0.0260079601453114</v>
      </c>
      <c r="BH116" s="109" t="s">
        <v>31</v>
      </c>
      <c r="BI116" s="110" t="s">
        <v>91</v>
      </c>
      <c r="BM116" s="109" t="str">
        <f t="shared" si="46"/>
        <v>COM_FR</v>
      </c>
      <c r="BN116" s="110" t="str">
        <f t="shared" si="55"/>
        <v>INDIPP</v>
      </c>
      <c r="BO116" s="109" t="str">
        <f t="shared" si="56"/>
        <v>WH0_1</v>
      </c>
      <c r="BP116" s="109">
        <f t="shared" si="57"/>
        <v>0.0251920133192881</v>
      </c>
      <c r="BQ116" s="109" t="s">
        <v>31</v>
      </c>
      <c r="BR116" s="110" t="s">
        <v>88</v>
      </c>
    </row>
    <row r="117" spans="11:70">
      <c r="K117" s="109" t="s">
        <v>142</v>
      </c>
      <c r="L117" s="110" t="str">
        <f t="shared" si="40"/>
        <v>INDIPP</v>
      </c>
      <c r="M117" s="109" t="s">
        <v>192</v>
      </c>
      <c r="N117" s="109">
        <f t="shared" si="21"/>
        <v>0.0229492798370929</v>
      </c>
      <c r="O117" s="109" t="s">
        <v>31</v>
      </c>
      <c r="P117" s="110" t="s">
        <v>92</v>
      </c>
      <c r="T117" s="109" t="str">
        <f t="shared" si="41"/>
        <v>COM_FR</v>
      </c>
      <c r="U117" s="110" t="str">
        <f t="shared" si="58"/>
        <v>INDIPP</v>
      </c>
      <c r="V117" s="109" t="str">
        <f t="shared" si="59"/>
        <v>WH2_3</v>
      </c>
      <c r="W117" s="109">
        <f t="shared" si="24"/>
        <v>0.025013577036883</v>
      </c>
      <c r="X117" s="109" t="s">
        <v>31</v>
      </c>
      <c r="Y117" s="110" t="s">
        <v>87</v>
      </c>
      <c r="AC117" s="109" t="str">
        <f t="shared" si="42"/>
        <v>COM_FR</v>
      </c>
      <c r="AD117" s="110" t="str">
        <f t="shared" si="47"/>
        <v>INDIPP</v>
      </c>
      <c r="AE117" s="109" t="str">
        <f t="shared" si="48"/>
        <v>WH2_3</v>
      </c>
      <c r="AF117" s="109">
        <f t="shared" si="27"/>
        <v>0.026652958693426</v>
      </c>
      <c r="AG117" s="109" t="s">
        <v>31</v>
      </c>
      <c r="AH117" s="110" t="s">
        <v>93</v>
      </c>
      <c r="AL117" s="109" t="str">
        <f t="shared" si="43"/>
        <v>COM_FR</v>
      </c>
      <c r="AM117" s="110" t="str">
        <f t="shared" si="49"/>
        <v>INDIPP</v>
      </c>
      <c r="AN117" s="109" t="str">
        <f t="shared" si="50"/>
        <v>WH2_3</v>
      </c>
      <c r="AO117" s="109">
        <f t="shared" si="30"/>
        <v>0.0252822319214758</v>
      </c>
      <c r="AP117" s="109" t="s">
        <v>31</v>
      </c>
      <c r="AQ117" s="110" t="s">
        <v>90</v>
      </c>
      <c r="AU117" s="109" t="str">
        <f t="shared" si="44"/>
        <v>COM_FR</v>
      </c>
      <c r="AV117" s="110" t="str">
        <f t="shared" si="51"/>
        <v>INDIPP</v>
      </c>
      <c r="AW117" s="109" t="str">
        <f t="shared" si="52"/>
        <v>WH2_3</v>
      </c>
      <c r="AX117" s="109">
        <f t="shared" si="33"/>
        <v>0.0240114562974125</v>
      </c>
      <c r="AY117" s="109" t="s">
        <v>31</v>
      </c>
      <c r="AZ117" s="110" t="s">
        <v>89</v>
      </c>
      <c r="BD117" s="109" t="str">
        <f t="shared" si="45"/>
        <v>COM_FR</v>
      </c>
      <c r="BE117" s="110" t="str">
        <f t="shared" si="53"/>
        <v>INDIPP</v>
      </c>
      <c r="BF117" s="109" t="str">
        <f t="shared" si="54"/>
        <v>WH2_3</v>
      </c>
      <c r="BG117" s="109">
        <f t="shared" si="60"/>
        <v>0.0252822319214758</v>
      </c>
      <c r="BH117" s="109" t="s">
        <v>31</v>
      </c>
      <c r="BI117" s="110" t="s">
        <v>91</v>
      </c>
      <c r="BM117" s="109" t="str">
        <f t="shared" si="46"/>
        <v>COM_FR</v>
      </c>
      <c r="BN117" s="110" t="str">
        <f t="shared" si="55"/>
        <v>INDIPP</v>
      </c>
      <c r="BO117" s="109" t="str">
        <f t="shared" si="56"/>
        <v>WH2_3</v>
      </c>
      <c r="BP117" s="109">
        <f t="shared" si="57"/>
        <v>0.0240114562974125</v>
      </c>
      <c r="BQ117" s="109" t="s">
        <v>31</v>
      </c>
      <c r="BR117" s="110" t="s">
        <v>88</v>
      </c>
    </row>
    <row r="118" spans="11:70">
      <c r="K118" s="109" t="s">
        <v>142</v>
      </c>
      <c r="L118" s="110" t="str">
        <f t="shared" si="40"/>
        <v>INDIPP</v>
      </c>
      <c r="M118" s="109" t="s">
        <v>193</v>
      </c>
      <c r="N118" s="109">
        <f t="shared" si="21"/>
        <v>0.0222223809455457</v>
      </c>
      <c r="O118" s="109" t="s">
        <v>31</v>
      </c>
      <c r="P118" s="110" t="s">
        <v>92</v>
      </c>
      <c r="T118" s="109" t="str">
        <f t="shared" si="41"/>
        <v>COM_FR</v>
      </c>
      <c r="U118" s="110" t="str">
        <f t="shared" si="58"/>
        <v>INDIPP</v>
      </c>
      <c r="V118" s="109" t="str">
        <f t="shared" si="59"/>
        <v>WH4_5</v>
      </c>
      <c r="W118" s="109">
        <f t="shared" si="24"/>
        <v>0.023696203770169</v>
      </c>
      <c r="X118" s="109" t="s">
        <v>31</v>
      </c>
      <c r="Y118" s="110" t="s">
        <v>87</v>
      </c>
      <c r="AC118" s="109" t="str">
        <f t="shared" si="42"/>
        <v>COM_FR</v>
      </c>
      <c r="AD118" s="110" t="str">
        <f t="shared" si="47"/>
        <v>INDIPP</v>
      </c>
      <c r="AE118" s="109" t="str">
        <f t="shared" si="48"/>
        <v>WH4_5</v>
      </c>
      <c r="AF118" s="109">
        <f t="shared" si="27"/>
        <v>0.0249170715686325</v>
      </c>
      <c r="AG118" s="109" t="s">
        <v>31</v>
      </c>
      <c r="AH118" s="110" t="s">
        <v>93</v>
      </c>
      <c r="AL118" s="109" t="str">
        <f t="shared" si="43"/>
        <v>COM_FR</v>
      </c>
      <c r="AM118" s="110" t="str">
        <f t="shared" si="49"/>
        <v>INDIPP</v>
      </c>
      <c r="AN118" s="109" t="str">
        <f t="shared" si="50"/>
        <v>WH4_5</v>
      </c>
      <c r="AO118" s="109">
        <f t="shared" si="30"/>
        <v>0.0239165993198236</v>
      </c>
      <c r="AP118" s="109" t="s">
        <v>31</v>
      </c>
      <c r="AQ118" s="110" t="s">
        <v>90</v>
      </c>
      <c r="AU118" s="109" t="str">
        <f t="shared" si="44"/>
        <v>COM_FR</v>
      </c>
      <c r="AV118" s="110" t="str">
        <f t="shared" si="51"/>
        <v>INDIPP</v>
      </c>
      <c r="AW118" s="109" t="str">
        <f t="shared" si="52"/>
        <v>WH4_5</v>
      </c>
      <c r="AX118" s="109">
        <f t="shared" si="33"/>
        <v>0.021583935635486</v>
      </c>
      <c r="AY118" s="109" t="s">
        <v>31</v>
      </c>
      <c r="AZ118" s="110" t="s">
        <v>89</v>
      </c>
      <c r="BD118" s="109" t="str">
        <f t="shared" si="45"/>
        <v>COM_FR</v>
      </c>
      <c r="BE118" s="110" t="str">
        <f t="shared" si="53"/>
        <v>INDIPP</v>
      </c>
      <c r="BF118" s="109" t="str">
        <f t="shared" si="54"/>
        <v>WH4_5</v>
      </c>
      <c r="BG118" s="109">
        <f t="shared" si="60"/>
        <v>0.0239165993198236</v>
      </c>
      <c r="BH118" s="109" t="s">
        <v>31</v>
      </c>
      <c r="BI118" s="110" t="s">
        <v>91</v>
      </c>
      <c r="BM118" s="109" t="str">
        <f t="shared" si="46"/>
        <v>COM_FR</v>
      </c>
      <c r="BN118" s="110" t="str">
        <f t="shared" si="55"/>
        <v>INDIPP</v>
      </c>
      <c r="BO118" s="109" t="str">
        <f t="shared" si="56"/>
        <v>WH4_5</v>
      </c>
      <c r="BP118" s="109">
        <f t="shared" si="57"/>
        <v>0.021583935635486</v>
      </c>
      <c r="BQ118" s="109" t="s">
        <v>31</v>
      </c>
      <c r="BR118" s="110" t="s">
        <v>88</v>
      </c>
    </row>
    <row r="119" spans="11:70">
      <c r="K119" s="111" t="s">
        <v>142</v>
      </c>
      <c r="L119" s="110" t="str">
        <f t="shared" si="40"/>
        <v>INDIPP</v>
      </c>
      <c r="M119" s="109" t="s">
        <v>194</v>
      </c>
      <c r="N119" s="109">
        <f t="shared" si="21"/>
        <v>0.0212585220509218</v>
      </c>
      <c r="O119" s="109" t="s">
        <v>31</v>
      </c>
      <c r="P119" s="110" t="s">
        <v>92</v>
      </c>
      <c r="T119" s="109" t="str">
        <f t="shared" si="41"/>
        <v>COM_FR</v>
      </c>
      <c r="U119" s="110" t="str">
        <f t="shared" si="58"/>
        <v>INDIPP</v>
      </c>
      <c r="V119" s="109" t="str">
        <f t="shared" si="59"/>
        <v>WH6_7</v>
      </c>
      <c r="W119" s="109">
        <f t="shared" si="24"/>
        <v>0.0235544674010497</v>
      </c>
      <c r="X119" s="109" t="s">
        <v>31</v>
      </c>
      <c r="Y119" s="110" t="s">
        <v>87</v>
      </c>
      <c r="AC119" s="109" t="str">
        <f t="shared" si="42"/>
        <v>COM_FR</v>
      </c>
      <c r="AD119" s="110" t="str">
        <f t="shared" si="47"/>
        <v>INDIPP</v>
      </c>
      <c r="AE119" s="109" t="str">
        <f t="shared" si="48"/>
        <v>WH6_7</v>
      </c>
      <c r="AF119" s="109">
        <f t="shared" si="27"/>
        <v>0.0223149487779418</v>
      </c>
      <c r="AG119" s="109" t="s">
        <v>31</v>
      </c>
      <c r="AH119" s="110" t="s">
        <v>93</v>
      </c>
      <c r="AL119" s="109" t="str">
        <f t="shared" si="43"/>
        <v>COM_FR</v>
      </c>
      <c r="AM119" s="110" t="str">
        <f t="shared" si="49"/>
        <v>INDIPP</v>
      </c>
      <c r="AN119" s="109" t="str">
        <f t="shared" si="50"/>
        <v>WH6_7</v>
      </c>
      <c r="AO119" s="109">
        <f t="shared" si="30"/>
        <v>0.0226308904433103</v>
      </c>
      <c r="AP119" s="109" t="s">
        <v>31</v>
      </c>
      <c r="AQ119" s="110" t="s">
        <v>90</v>
      </c>
      <c r="AU119" s="109" t="str">
        <f t="shared" si="44"/>
        <v>COM_FR</v>
      </c>
      <c r="AV119" s="110" t="str">
        <f t="shared" si="51"/>
        <v>INDIPP</v>
      </c>
      <c r="AW119" s="109" t="str">
        <f t="shared" si="52"/>
        <v>WH6_7</v>
      </c>
      <c r="AX119" s="109">
        <f t="shared" si="33"/>
        <v>0.0195664574996017</v>
      </c>
      <c r="AY119" s="109" t="s">
        <v>31</v>
      </c>
      <c r="AZ119" s="110" t="s">
        <v>89</v>
      </c>
      <c r="BD119" s="109" t="str">
        <f t="shared" si="45"/>
        <v>COM_FR</v>
      </c>
      <c r="BE119" s="110" t="str">
        <f t="shared" si="53"/>
        <v>INDIPP</v>
      </c>
      <c r="BF119" s="109" t="str">
        <f t="shared" si="54"/>
        <v>WH6_7</v>
      </c>
      <c r="BG119" s="109">
        <f t="shared" si="60"/>
        <v>0.0226308904433103</v>
      </c>
      <c r="BH119" s="109" t="s">
        <v>31</v>
      </c>
      <c r="BI119" s="110" t="s">
        <v>91</v>
      </c>
      <c r="BM119" s="109" t="str">
        <f t="shared" si="46"/>
        <v>COM_FR</v>
      </c>
      <c r="BN119" s="110" t="str">
        <f t="shared" si="55"/>
        <v>INDIPP</v>
      </c>
      <c r="BO119" s="109" t="str">
        <f t="shared" si="56"/>
        <v>WH6_7</v>
      </c>
      <c r="BP119" s="109">
        <f t="shared" si="57"/>
        <v>0.0195664574996017</v>
      </c>
      <c r="BQ119" s="109" t="s">
        <v>31</v>
      </c>
      <c r="BR119" s="110" t="s">
        <v>88</v>
      </c>
    </row>
    <row r="120" spans="11:70">
      <c r="K120" s="109" t="s">
        <v>142</v>
      </c>
      <c r="L120" s="110" t="str">
        <f t="shared" si="40"/>
        <v>INDIPP</v>
      </c>
      <c r="M120" s="109" t="s">
        <v>195</v>
      </c>
      <c r="N120" s="109">
        <f t="shared" si="21"/>
        <v>0.0207811308875425</v>
      </c>
      <c r="O120" s="109" t="s">
        <v>31</v>
      </c>
      <c r="P120" s="110" t="s">
        <v>92</v>
      </c>
      <c r="T120" s="109" t="str">
        <f t="shared" si="41"/>
        <v>COM_FR</v>
      </c>
      <c r="U120" s="110" t="str">
        <f t="shared" si="58"/>
        <v>INDIPP</v>
      </c>
      <c r="V120" s="109" t="str">
        <f t="shared" si="59"/>
        <v>WH8_9</v>
      </c>
      <c r="W120" s="109">
        <f t="shared" si="24"/>
        <v>0.0243002057667018</v>
      </c>
      <c r="X120" s="109" t="s">
        <v>31</v>
      </c>
      <c r="Y120" s="110" t="s">
        <v>87</v>
      </c>
      <c r="AC120" s="109" t="str">
        <f t="shared" si="42"/>
        <v>COM_FR</v>
      </c>
      <c r="AD120" s="110" t="str">
        <f t="shared" si="47"/>
        <v>INDIPP</v>
      </c>
      <c r="AE120" s="109" t="str">
        <f t="shared" si="48"/>
        <v>WH8_9</v>
      </c>
      <c r="AF120" s="109">
        <f t="shared" si="27"/>
        <v>0.0206945793819697</v>
      </c>
      <c r="AG120" s="109" t="s">
        <v>31</v>
      </c>
      <c r="AH120" s="110" t="s">
        <v>93</v>
      </c>
      <c r="AL120" s="109" t="str">
        <f t="shared" si="43"/>
        <v>COM_FR</v>
      </c>
      <c r="AM120" s="110" t="str">
        <f t="shared" si="49"/>
        <v>INDIPP</v>
      </c>
      <c r="AN120" s="109" t="str">
        <f t="shared" si="50"/>
        <v>WH8_9</v>
      </c>
      <c r="AO120" s="109">
        <f t="shared" si="30"/>
        <v>0.0221985165054664</v>
      </c>
      <c r="AP120" s="109" t="s">
        <v>31</v>
      </c>
      <c r="AQ120" s="110" t="s">
        <v>90</v>
      </c>
      <c r="AU120" s="109" t="str">
        <f t="shared" si="44"/>
        <v>COM_FR</v>
      </c>
      <c r="AV120" s="110" t="str">
        <f t="shared" si="51"/>
        <v>INDIPP</v>
      </c>
      <c r="AW120" s="109" t="str">
        <f t="shared" si="52"/>
        <v>WH8_9</v>
      </c>
      <c r="AX120" s="109">
        <f t="shared" si="33"/>
        <v>0.0189268898351184</v>
      </c>
      <c r="AY120" s="109" t="s">
        <v>31</v>
      </c>
      <c r="AZ120" s="110" t="s">
        <v>89</v>
      </c>
      <c r="BD120" s="109" t="str">
        <f t="shared" si="45"/>
        <v>COM_FR</v>
      </c>
      <c r="BE120" s="110" t="str">
        <f t="shared" si="53"/>
        <v>INDIPP</v>
      </c>
      <c r="BF120" s="109" t="str">
        <f t="shared" si="54"/>
        <v>WH8_9</v>
      </c>
      <c r="BG120" s="109">
        <f t="shared" si="60"/>
        <v>0.0221985165054664</v>
      </c>
      <c r="BH120" s="109" t="s">
        <v>31</v>
      </c>
      <c r="BI120" s="110" t="s">
        <v>91</v>
      </c>
      <c r="BM120" s="109" t="str">
        <f t="shared" si="46"/>
        <v>COM_FR</v>
      </c>
      <c r="BN120" s="110" t="str">
        <f t="shared" si="55"/>
        <v>INDIPP</v>
      </c>
      <c r="BO120" s="109" t="str">
        <f t="shared" si="56"/>
        <v>WH8_9</v>
      </c>
      <c r="BP120" s="109">
        <f t="shared" si="57"/>
        <v>0.0189268898351184</v>
      </c>
      <c r="BQ120" s="109" t="s">
        <v>31</v>
      </c>
      <c r="BR120" s="110" t="s">
        <v>88</v>
      </c>
    </row>
    <row r="121" spans="11:70">
      <c r="K121" s="109" t="s">
        <v>142</v>
      </c>
      <c r="L121" s="110" t="str">
        <f t="shared" si="40"/>
        <v>INDIPP</v>
      </c>
      <c r="M121" s="109" t="s">
        <v>196</v>
      </c>
      <c r="N121" s="109">
        <f t="shared" si="21"/>
        <v>0.0207247431264493</v>
      </c>
      <c r="O121" s="109" t="s">
        <v>31</v>
      </c>
      <c r="P121" s="110" t="s">
        <v>92</v>
      </c>
      <c r="T121" s="109" t="str">
        <f t="shared" si="41"/>
        <v>COM_FR</v>
      </c>
      <c r="U121" s="110" t="str">
        <f t="shared" si="58"/>
        <v>INDIPP</v>
      </c>
      <c r="V121" s="109" t="str">
        <f t="shared" si="59"/>
        <v>WH10_11</v>
      </c>
      <c r="W121" s="109">
        <f t="shared" si="24"/>
        <v>0.0269606064596627</v>
      </c>
      <c r="X121" s="109" t="s">
        <v>31</v>
      </c>
      <c r="Y121" s="110" t="s">
        <v>87</v>
      </c>
      <c r="AC121" s="109" t="str">
        <f t="shared" si="42"/>
        <v>COM_FR</v>
      </c>
      <c r="AD121" s="110" t="str">
        <f t="shared" si="47"/>
        <v>INDIPP</v>
      </c>
      <c r="AE121" s="109" t="str">
        <f t="shared" si="48"/>
        <v>WH10_11</v>
      </c>
      <c r="AF121" s="109">
        <f t="shared" si="27"/>
        <v>0.0203373562220637</v>
      </c>
      <c r="AG121" s="109" t="s">
        <v>31</v>
      </c>
      <c r="AH121" s="110" t="s">
        <v>93</v>
      </c>
      <c r="AL121" s="109" t="str">
        <f t="shared" si="43"/>
        <v>COM_FR</v>
      </c>
      <c r="AM121" s="110" t="str">
        <f t="shared" si="49"/>
        <v>INDIPP</v>
      </c>
      <c r="AN121" s="109" t="str">
        <f t="shared" si="50"/>
        <v>WH10_11</v>
      </c>
      <c r="AO121" s="109">
        <f t="shared" si="30"/>
        <v>0.0228944317474162</v>
      </c>
      <c r="AP121" s="109" t="s">
        <v>31</v>
      </c>
      <c r="AQ121" s="110" t="s">
        <v>90</v>
      </c>
      <c r="AU121" s="109" t="str">
        <f t="shared" si="44"/>
        <v>COM_FR</v>
      </c>
      <c r="AV121" s="110" t="str">
        <f t="shared" si="51"/>
        <v>INDIPP</v>
      </c>
      <c r="AW121" s="109" t="str">
        <f t="shared" si="52"/>
        <v>WH10_11</v>
      </c>
      <c r="AX121" s="109">
        <f t="shared" si="33"/>
        <v>0.0193167729407143</v>
      </c>
      <c r="AY121" s="109" t="s">
        <v>31</v>
      </c>
      <c r="AZ121" s="110" t="s">
        <v>89</v>
      </c>
      <c r="BD121" s="109" t="str">
        <f t="shared" si="45"/>
        <v>COM_FR</v>
      </c>
      <c r="BE121" s="110" t="str">
        <f t="shared" si="53"/>
        <v>INDIPP</v>
      </c>
      <c r="BF121" s="109" t="str">
        <f t="shared" si="54"/>
        <v>WH10_11</v>
      </c>
      <c r="BG121" s="109">
        <f t="shared" si="60"/>
        <v>0.0228944317474162</v>
      </c>
      <c r="BH121" s="109" t="s">
        <v>31</v>
      </c>
      <c r="BI121" s="110" t="s">
        <v>91</v>
      </c>
      <c r="BM121" s="109" t="str">
        <f t="shared" si="46"/>
        <v>COM_FR</v>
      </c>
      <c r="BN121" s="110" t="str">
        <f t="shared" si="55"/>
        <v>INDIPP</v>
      </c>
      <c r="BO121" s="109" t="str">
        <f t="shared" si="56"/>
        <v>WH10_11</v>
      </c>
      <c r="BP121" s="109">
        <f t="shared" si="57"/>
        <v>0.0193167729407143</v>
      </c>
      <c r="BQ121" s="109" t="s">
        <v>31</v>
      </c>
      <c r="BR121" s="110" t="s">
        <v>88</v>
      </c>
    </row>
    <row r="122" spans="11:70">
      <c r="K122" s="109" t="s">
        <v>142</v>
      </c>
      <c r="L122" s="110" t="str">
        <f t="shared" si="40"/>
        <v>INDIPP</v>
      </c>
      <c r="M122" s="109" t="s">
        <v>197</v>
      </c>
      <c r="N122" s="109">
        <f t="shared" si="21"/>
        <v>0.0213134263086159</v>
      </c>
      <c r="O122" s="109" t="s">
        <v>31</v>
      </c>
      <c r="P122" s="110" t="s">
        <v>92</v>
      </c>
      <c r="T122" s="109" t="str">
        <f t="shared" si="41"/>
        <v>COM_FR</v>
      </c>
      <c r="U122" s="110" t="str">
        <f t="shared" si="58"/>
        <v>INDIPP</v>
      </c>
      <c r="V122" s="109" t="str">
        <f t="shared" si="59"/>
        <v>WH12_13</v>
      </c>
      <c r="W122" s="109">
        <f t="shared" si="24"/>
        <v>0.0281941532212526</v>
      </c>
      <c r="X122" s="109" t="s">
        <v>31</v>
      </c>
      <c r="Y122" s="110" t="s">
        <v>87</v>
      </c>
      <c r="AC122" s="109" t="str">
        <f t="shared" si="42"/>
        <v>COM_FR</v>
      </c>
      <c r="AD122" s="110" t="str">
        <f t="shared" si="47"/>
        <v>INDIPP</v>
      </c>
      <c r="AE122" s="109" t="str">
        <f t="shared" si="48"/>
        <v>WH12_13</v>
      </c>
      <c r="AF122" s="109">
        <f t="shared" si="27"/>
        <v>0.0215779233299048</v>
      </c>
      <c r="AG122" s="109" t="s">
        <v>31</v>
      </c>
      <c r="AH122" s="110" t="s">
        <v>93</v>
      </c>
      <c r="AL122" s="109" t="str">
        <f t="shared" si="43"/>
        <v>COM_FR</v>
      </c>
      <c r="AM122" s="110" t="str">
        <f t="shared" si="49"/>
        <v>INDIPP</v>
      </c>
      <c r="AN122" s="109" t="str">
        <f t="shared" si="50"/>
        <v>WH12_13</v>
      </c>
      <c r="AO122" s="109">
        <f t="shared" si="30"/>
        <v>0.0243699220566265</v>
      </c>
      <c r="AP122" s="109" t="s">
        <v>31</v>
      </c>
      <c r="AQ122" s="110" t="s">
        <v>90</v>
      </c>
      <c r="AU122" s="109" t="str">
        <f t="shared" si="44"/>
        <v>COM_FR</v>
      </c>
      <c r="AV122" s="110" t="str">
        <f t="shared" si="51"/>
        <v>INDIPP</v>
      </c>
      <c r="AW122" s="109" t="str">
        <f t="shared" si="52"/>
        <v>WH12_13</v>
      </c>
      <c r="AX122" s="109">
        <f t="shared" si="33"/>
        <v>0.0217136791659968</v>
      </c>
      <c r="AY122" s="109" t="s">
        <v>31</v>
      </c>
      <c r="AZ122" s="110" t="s">
        <v>89</v>
      </c>
      <c r="BD122" s="109" t="str">
        <f t="shared" si="45"/>
        <v>COM_FR</v>
      </c>
      <c r="BE122" s="110" t="str">
        <f t="shared" si="53"/>
        <v>INDIPP</v>
      </c>
      <c r="BF122" s="109" t="str">
        <f t="shared" si="54"/>
        <v>WH12_13</v>
      </c>
      <c r="BG122" s="109">
        <f t="shared" si="60"/>
        <v>0.0243699220566265</v>
      </c>
      <c r="BH122" s="109" t="s">
        <v>31</v>
      </c>
      <c r="BI122" s="110" t="s">
        <v>91</v>
      </c>
      <c r="BM122" s="109" t="str">
        <f t="shared" si="46"/>
        <v>COM_FR</v>
      </c>
      <c r="BN122" s="110" t="str">
        <f t="shared" si="55"/>
        <v>INDIPP</v>
      </c>
      <c r="BO122" s="109" t="str">
        <f t="shared" si="56"/>
        <v>WH12_13</v>
      </c>
      <c r="BP122" s="109">
        <f t="shared" si="57"/>
        <v>0.0217136791659968</v>
      </c>
      <c r="BQ122" s="109" t="s">
        <v>31</v>
      </c>
      <c r="BR122" s="110" t="s">
        <v>88</v>
      </c>
    </row>
    <row r="123" spans="11:70">
      <c r="K123" s="111" t="s">
        <v>142</v>
      </c>
      <c r="L123" s="110" t="str">
        <f t="shared" si="40"/>
        <v>INDIPP</v>
      </c>
      <c r="M123" s="109" t="s">
        <v>198</v>
      </c>
      <c r="N123" s="109">
        <f t="shared" si="21"/>
        <v>0.0224691056303517</v>
      </c>
      <c r="O123" s="109" t="s">
        <v>31</v>
      </c>
      <c r="P123" s="110" t="s">
        <v>92</v>
      </c>
      <c r="T123" s="109" t="str">
        <f t="shared" si="41"/>
        <v>COM_FR</v>
      </c>
      <c r="U123" s="110" t="str">
        <f t="shared" si="58"/>
        <v>INDIPP</v>
      </c>
      <c r="V123" s="109" t="str">
        <f t="shared" si="59"/>
        <v>WH14_15</v>
      </c>
      <c r="W123" s="109">
        <f t="shared" si="24"/>
        <v>0.0277591077183275</v>
      </c>
      <c r="X123" s="109" t="s">
        <v>31</v>
      </c>
      <c r="Y123" s="110" t="s">
        <v>87</v>
      </c>
      <c r="AC123" s="109" t="str">
        <f t="shared" si="42"/>
        <v>COM_FR</v>
      </c>
      <c r="AD123" s="110" t="str">
        <f t="shared" si="47"/>
        <v>INDIPP</v>
      </c>
      <c r="AE123" s="109" t="str">
        <f t="shared" si="48"/>
        <v>WH14_15</v>
      </c>
      <c r="AF123" s="109">
        <f t="shared" si="27"/>
        <v>0.0244372230846757</v>
      </c>
      <c r="AG123" s="109" t="s">
        <v>31</v>
      </c>
      <c r="AH123" s="110" t="s">
        <v>93</v>
      </c>
      <c r="AL123" s="109" t="str">
        <f t="shared" si="43"/>
        <v>COM_FR</v>
      </c>
      <c r="AM123" s="110" t="str">
        <f t="shared" si="49"/>
        <v>INDIPP</v>
      </c>
      <c r="AN123" s="109" t="str">
        <f t="shared" si="50"/>
        <v>WH14_15</v>
      </c>
      <c r="AO123" s="109">
        <f t="shared" si="30"/>
        <v>0.0252966565536165</v>
      </c>
      <c r="AP123" s="109" t="s">
        <v>31</v>
      </c>
      <c r="AQ123" s="110" t="s">
        <v>90</v>
      </c>
      <c r="AU123" s="109" t="str">
        <f t="shared" si="44"/>
        <v>COM_FR</v>
      </c>
      <c r="AV123" s="110" t="str">
        <f t="shared" si="51"/>
        <v>INDIPP</v>
      </c>
      <c r="AW123" s="109" t="str">
        <f t="shared" si="52"/>
        <v>WH14_15</v>
      </c>
      <c r="AX123" s="109">
        <f t="shared" si="33"/>
        <v>0.0231546162990083</v>
      </c>
      <c r="AY123" s="109" t="s">
        <v>31</v>
      </c>
      <c r="AZ123" s="110" t="s">
        <v>89</v>
      </c>
      <c r="BD123" s="109" t="str">
        <f t="shared" si="45"/>
        <v>COM_FR</v>
      </c>
      <c r="BE123" s="110" t="str">
        <f t="shared" si="53"/>
        <v>INDIPP</v>
      </c>
      <c r="BF123" s="109" t="str">
        <f t="shared" si="54"/>
        <v>WH14_15</v>
      </c>
      <c r="BG123" s="109">
        <f t="shared" si="60"/>
        <v>0.0252966565536165</v>
      </c>
      <c r="BH123" s="109" t="s">
        <v>31</v>
      </c>
      <c r="BI123" s="110" t="s">
        <v>91</v>
      </c>
      <c r="BM123" s="109" t="str">
        <f t="shared" si="46"/>
        <v>COM_FR</v>
      </c>
      <c r="BN123" s="110" t="str">
        <f t="shared" si="55"/>
        <v>INDIPP</v>
      </c>
      <c r="BO123" s="109" t="str">
        <f t="shared" si="56"/>
        <v>WH14_15</v>
      </c>
      <c r="BP123" s="109">
        <f t="shared" si="57"/>
        <v>0.0231546162990083</v>
      </c>
      <c r="BQ123" s="109" t="s">
        <v>31</v>
      </c>
      <c r="BR123" s="110" t="s">
        <v>88</v>
      </c>
    </row>
    <row r="124" spans="11:70">
      <c r="K124" s="109" t="s">
        <v>142</v>
      </c>
      <c r="L124" s="110" t="str">
        <f t="shared" si="40"/>
        <v>INDIPP</v>
      </c>
      <c r="M124" s="109" t="s">
        <v>199</v>
      </c>
      <c r="N124" s="109">
        <f t="shared" si="21"/>
        <v>0.0228058793544892</v>
      </c>
      <c r="O124" s="109" t="s">
        <v>31</v>
      </c>
      <c r="P124" s="110" t="s">
        <v>92</v>
      </c>
      <c r="T124" s="109" t="str">
        <f t="shared" si="41"/>
        <v>COM_FR</v>
      </c>
      <c r="U124" s="110" t="str">
        <f t="shared" si="58"/>
        <v>INDIPP</v>
      </c>
      <c r="V124" s="109" t="str">
        <f t="shared" si="59"/>
        <v>WH16_17</v>
      </c>
      <c r="W124" s="109">
        <f t="shared" si="24"/>
        <v>0.0270225001421144</v>
      </c>
      <c r="X124" s="109" t="s">
        <v>31</v>
      </c>
      <c r="Y124" s="110" t="s">
        <v>87</v>
      </c>
      <c r="AC124" s="109" t="str">
        <f t="shared" si="42"/>
        <v>COM_FR</v>
      </c>
      <c r="AD124" s="110" t="str">
        <f t="shared" si="47"/>
        <v>INDIPP</v>
      </c>
      <c r="AE124" s="109" t="str">
        <f t="shared" si="48"/>
        <v>WH16_17</v>
      </c>
      <c r="AF124" s="109">
        <f t="shared" si="27"/>
        <v>0.0257055276901567</v>
      </c>
      <c r="AG124" s="109" t="s">
        <v>31</v>
      </c>
      <c r="AH124" s="110" t="s">
        <v>93</v>
      </c>
      <c r="AL124" s="109" t="str">
        <f t="shared" si="43"/>
        <v>COM_FR</v>
      </c>
      <c r="AM124" s="110" t="str">
        <f t="shared" si="49"/>
        <v>INDIPP</v>
      </c>
      <c r="AN124" s="109" t="str">
        <f t="shared" si="50"/>
        <v>WH16_17</v>
      </c>
      <c r="AO124" s="109">
        <f t="shared" si="30"/>
        <v>0.0253035348263485</v>
      </c>
      <c r="AP124" s="109" t="s">
        <v>31</v>
      </c>
      <c r="AQ124" s="110" t="s">
        <v>90</v>
      </c>
      <c r="AU124" s="109" t="str">
        <f t="shared" si="44"/>
        <v>COM_FR</v>
      </c>
      <c r="AV124" s="110" t="str">
        <f t="shared" si="51"/>
        <v>INDIPP</v>
      </c>
      <c r="AW124" s="109" t="str">
        <f t="shared" si="52"/>
        <v>WH16_17</v>
      </c>
      <c r="AX124" s="109">
        <f t="shared" si="33"/>
        <v>0.0233585702637121</v>
      </c>
      <c r="AY124" s="109" t="s">
        <v>31</v>
      </c>
      <c r="AZ124" s="110" t="s">
        <v>89</v>
      </c>
      <c r="BD124" s="109" t="str">
        <f t="shared" si="45"/>
        <v>COM_FR</v>
      </c>
      <c r="BE124" s="110" t="str">
        <f t="shared" si="53"/>
        <v>INDIPP</v>
      </c>
      <c r="BF124" s="109" t="str">
        <f t="shared" si="54"/>
        <v>WH16_17</v>
      </c>
      <c r="BG124" s="109">
        <f t="shared" si="60"/>
        <v>0.0253035348263485</v>
      </c>
      <c r="BH124" s="109" t="s">
        <v>31</v>
      </c>
      <c r="BI124" s="110" t="s">
        <v>91</v>
      </c>
      <c r="BM124" s="109" t="str">
        <f t="shared" si="46"/>
        <v>COM_FR</v>
      </c>
      <c r="BN124" s="110" t="str">
        <f t="shared" si="55"/>
        <v>INDIPP</v>
      </c>
      <c r="BO124" s="109" t="str">
        <f t="shared" si="56"/>
        <v>WH16_17</v>
      </c>
      <c r="BP124" s="109">
        <f t="shared" si="57"/>
        <v>0.0233585702637121</v>
      </c>
      <c r="BQ124" s="109" t="s">
        <v>31</v>
      </c>
      <c r="BR124" s="110" t="s">
        <v>88</v>
      </c>
    </row>
    <row r="125" spans="11:70">
      <c r="K125" s="109" t="s">
        <v>142</v>
      </c>
      <c r="L125" s="110" t="str">
        <f t="shared" si="40"/>
        <v>INDIPP</v>
      </c>
      <c r="M125" s="109" t="s">
        <v>200</v>
      </c>
      <c r="N125" s="109">
        <f t="shared" si="21"/>
        <v>0.0228335510535675</v>
      </c>
      <c r="O125" s="109" t="s">
        <v>31</v>
      </c>
      <c r="P125" s="110" t="s">
        <v>92</v>
      </c>
      <c r="T125" s="109" t="str">
        <f t="shared" si="41"/>
        <v>COM_FR</v>
      </c>
      <c r="U125" s="110" t="str">
        <f t="shared" si="58"/>
        <v>INDIPP</v>
      </c>
      <c r="V125" s="109" t="str">
        <f t="shared" si="59"/>
        <v>WH18_19</v>
      </c>
      <c r="W125" s="109">
        <f t="shared" si="24"/>
        <v>0.0267517944660614</v>
      </c>
      <c r="X125" s="109" t="s">
        <v>31</v>
      </c>
      <c r="Y125" s="110" t="s">
        <v>87</v>
      </c>
      <c r="AC125" s="109" t="str">
        <f t="shared" si="42"/>
        <v>COM_FR</v>
      </c>
      <c r="AD125" s="110" t="str">
        <f t="shared" si="47"/>
        <v>INDIPP</v>
      </c>
      <c r="AE125" s="109" t="str">
        <f t="shared" si="48"/>
        <v>WH18_19</v>
      </c>
      <c r="AF125" s="109">
        <f t="shared" si="27"/>
        <v>0.0255927943653416</v>
      </c>
      <c r="AG125" s="109" t="s">
        <v>31</v>
      </c>
      <c r="AH125" s="110" t="s">
        <v>93</v>
      </c>
      <c r="AL125" s="109" t="str">
        <f t="shared" si="43"/>
        <v>COM_FR</v>
      </c>
      <c r="AM125" s="110" t="str">
        <f t="shared" si="49"/>
        <v>INDIPP</v>
      </c>
      <c r="AN125" s="109" t="str">
        <f t="shared" si="50"/>
        <v>WH18_19</v>
      </c>
      <c r="AO125" s="109">
        <f t="shared" si="30"/>
        <v>0.0249695860312862</v>
      </c>
      <c r="AP125" s="109" t="s">
        <v>31</v>
      </c>
      <c r="AQ125" s="110" t="s">
        <v>90</v>
      </c>
      <c r="AU125" s="109" t="str">
        <f t="shared" si="44"/>
        <v>COM_FR</v>
      </c>
      <c r="AV125" s="110" t="str">
        <f t="shared" si="51"/>
        <v>INDIPP</v>
      </c>
      <c r="AW125" s="109" t="str">
        <f t="shared" si="52"/>
        <v>WH18_19</v>
      </c>
      <c r="AX125" s="109">
        <f t="shared" si="33"/>
        <v>0.023127630615324</v>
      </c>
      <c r="AY125" s="109" t="s">
        <v>31</v>
      </c>
      <c r="AZ125" s="110" t="s">
        <v>89</v>
      </c>
      <c r="BD125" s="109" t="str">
        <f t="shared" si="45"/>
        <v>COM_FR</v>
      </c>
      <c r="BE125" s="110" t="str">
        <f t="shared" si="53"/>
        <v>INDIPP</v>
      </c>
      <c r="BF125" s="109" t="str">
        <f t="shared" si="54"/>
        <v>WH18_19</v>
      </c>
      <c r="BG125" s="109">
        <f t="shared" si="60"/>
        <v>0.0249695860312862</v>
      </c>
      <c r="BH125" s="109" t="s">
        <v>31</v>
      </c>
      <c r="BI125" s="110" t="s">
        <v>91</v>
      </c>
      <c r="BM125" s="109" t="str">
        <f t="shared" si="46"/>
        <v>COM_FR</v>
      </c>
      <c r="BN125" s="110" t="str">
        <f t="shared" si="55"/>
        <v>INDIPP</v>
      </c>
      <c r="BO125" s="109" t="str">
        <f t="shared" si="56"/>
        <v>WH18_19</v>
      </c>
      <c r="BP125" s="109">
        <f t="shared" si="57"/>
        <v>0.023127630615324</v>
      </c>
      <c r="BQ125" s="109" t="s">
        <v>31</v>
      </c>
      <c r="BR125" s="110" t="s">
        <v>88</v>
      </c>
    </row>
    <row r="126" spans="11:70">
      <c r="K126" s="109" t="s">
        <v>142</v>
      </c>
      <c r="L126" s="110" t="str">
        <f t="shared" si="40"/>
        <v>INDIPP</v>
      </c>
      <c r="M126" s="109" t="s">
        <v>201</v>
      </c>
      <c r="N126" s="109">
        <f t="shared" si="21"/>
        <v>0.0227154557821904</v>
      </c>
      <c r="O126" s="109" t="s">
        <v>31</v>
      </c>
      <c r="P126" s="110" t="s">
        <v>92</v>
      </c>
      <c r="T126" s="109" t="str">
        <f t="shared" si="41"/>
        <v>COM_FR</v>
      </c>
      <c r="U126" s="110" t="str">
        <f t="shared" si="58"/>
        <v>INDIPP</v>
      </c>
      <c r="V126" s="109" t="str">
        <f t="shared" si="59"/>
        <v>WH20_21</v>
      </c>
      <c r="W126" s="109">
        <f t="shared" si="24"/>
        <v>0.0283933513791526</v>
      </c>
      <c r="X126" s="109" t="s">
        <v>31</v>
      </c>
      <c r="Y126" s="110" t="s">
        <v>87</v>
      </c>
      <c r="AC126" s="109" t="str">
        <f t="shared" si="42"/>
        <v>COM_FR</v>
      </c>
      <c r="AD126" s="110" t="str">
        <f t="shared" si="47"/>
        <v>INDIPP</v>
      </c>
      <c r="AE126" s="109" t="str">
        <f t="shared" si="48"/>
        <v>WH20_21</v>
      </c>
      <c r="AF126" s="109">
        <f t="shared" si="27"/>
        <v>0.0251280963570105</v>
      </c>
      <c r="AG126" s="109" t="s">
        <v>31</v>
      </c>
      <c r="AH126" s="110" t="s">
        <v>93</v>
      </c>
      <c r="AL126" s="109" t="str">
        <f t="shared" si="43"/>
        <v>COM_FR</v>
      </c>
      <c r="AM126" s="110" t="str">
        <f t="shared" si="49"/>
        <v>INDIPP</v>
      </c>
      <c r="AN126" s="109" t="str">
        <f t="shared" si="50"/>
        <v>WH20_21</v>
      </c>
      <c r="AO126" s="109">
        <f t="shared" si="30"/>
        <v>0.0251936667769471</v>
      </c>
      <c r="AP126" s="109" t="s">
        <v>31</v>
      </c>
      <c r="AQ126" s="110" t="s">
        <v>90</v>
      </c>
      <c r="AU126" s="109" t="str">
        <f t="shared" si="44"/>
        <v>COM_FR</v>
      </c>
      <c r="AV126" s="110" t="str">
        <f t="shared" si="51"/>
        <v>INDIPP</v>
      </c>
      <c r="AW126" s="109" t="str">
        <f t="shared" si="52"/>
        <v>WH20_21</v>
      </c>
      <c r="AX126" s="109">
        <f t="shared" si="33"/>
        <v>0.0230669226777415</v>
      </c>
      <c r="AY126" s="109" t="s">
        <v>31</v>
      </c>
      <c r="AZ126" s="110" t="s">
        <v>89</v>
      </c>
      <c r="BD126" s="109" t="str">
        <f t="shared" si="45"/>
        <v>COM_FR</v>
      </c>
      <c r="BE126" s="110" t="str">
        <f t="shared" si="53"/>
        <v>INDIPP</v>
      </c>
      <c r="BF126" s="109" t="str">
        <f t="shared" si="54"/>
        <v>WH20_21</v>
      </c>
      <c r="BG126" s="109">
        <f t="shared" si="60"/>
        <v>0.0251936667769471</v>
      </c>
      <c r="BH126" s="109" t="s">
        <v>31</v>
      </c>
      <c r="BI126" s="110" t="s">
        <v>91</v>
      </c>
      <c r="BM126" s="109" t="str">
        <f t="shared" si="46"/>
        <v>COM_FR</v>
      </c>
      <c r="BN126" s="110" t="str">
        <f t="shared" si="55"/>
        <v>INDIPP</v>
      </c>
      <c r="BO126" s="109" t="str">
        <f t="shared" si="56"/>
        <v>WH20_21</v>
      </c>
      <c r="BP126" s="109">
        <f t="shared" si="57"/>
        <v>0.0230669226777415</v>
      </c>
      <c r="BQ126" s="109" t="s">
        <v>31</v>
      </c>
      <c r="BR126" s="110" t="s">
        <v>88</v>
      </c>
    </row>
    <row r="127" spans="11:70">
      <c r="K127" s="111" t="s">
        <v>142</v>
      </c>
      <c r="L127" s="110" t="str">
        <f t="shared" si="40"/>
        <v>INDIPP</v>
      </c>
      <c r="M127" s="109" t="s">
        <v>202</v>
      </c>
      <c r="N127" s="109">
        <f t="shared" si="21"/>
        <v>0.0228898262899369</v>
      </c>
      <c r="O127" s="109" t="s">
        <v>31</v>
      </c>
      <c r="P127" s="110" t="s">
        <v>92</v>
      </c>
      <c r="T127" s="109" t="str">
        <f t="shared" si="41"/>
        <v>COM_FR</v>
      </c>
      <c r="U127" s="110" t="str">
        <f t="shared" si="58"/>
        <v>INDIPP</v>
      </c>
      <c r="V127" s="109" t="str">
        <f t="shared" si="59"/>
        <v>WH22_23</v>
      </c>
      <c r="W127" s="109">
        <f t="shared" si="24"/>
        <v>0.0283097816617008</v>
      </c>
      <c r="X127" s="109" t="s">
        <v>31</v>
      </c>
      <c r="Y127" s="110" t="s">
        <v>87</v>
      </c>
      <c r="AC127" s="109" t="str">
        <f t="shared" si="42"/>
        <v>COM_FR</v>
      </c>
      <c r="AD127" s="110" t="str">
        <f t="shared" si="47"/>
        <v>INDIPP</v>
      </c>
      <c r="AE127" s="109" t="str">
        <f t="shared" si="48"/>
        <v>WH22_23</v>
      </c>
      <c r="AF127" s="109">
        <f t="shared" si="27"/>
        <v>0.0254920738775338</v>
      </c>
      <c r="AG127" s="109" t="s">
        <v>31</v>
      </c>
      <c r="AH127" s="110" t="s">
        <v>93</v>
      </c>
      <c r="AL127" s="109" t="str">
        <f t="shared" si="43"/>
        <v>COM_FR</v>
      </c>
      <c r="AM127" s="110" t="str">
        <f t="shared" si="49"/>
        <v>INDIPP</v>
      </c>
      <c r="AN127" s="109" t="str">
        <f t="shared" si="50"/>
        <v>WH22_23</v>
      </c>
      <c r="AO127" s="109">
        <f t="shared" si="30"/>
        <v>0.025793097568826</v>
      </c>
      <c r="AP127" s="109" t="s">
        <v>31</v>
      </c>
      <c r="AQ127" s="110" t="s">
        <v>90</v>
      </c>
      <c r="AU127" s="109" t="str">
        <f t="shared" si="44"/>
        <v>COM_FR</v>
      </c>
      <c r="AV127" s="110" t="str">
        <f t="shared" si="51"/>
        <v>INDIPP</v>
      </c>
      <c r="AW127" s="109" t="str">
        <f t="shared" si="52"/>
        <v>WH22_23</v>
      </c>
      <c r="AX127" s="109">
        <f t="shared" si="33"/>
        <v>0.0246581494217923</v>
      </c>
      <c r="AY127" s="109" t="s">
        <v>31</v>
      </c>
      <c r="AZ127" s="110" t="s">
        <v>89</v>
      </c>
      <c r="BD127" s="109" t="str">
        <f t="shared" si="45"/>
        <v>COM_FR</v>
      </c>
      <c r="BE127" s="110" t="str">
        <f t="shared" si="53"/>
        <v>INDIPP</v>
      </c>
      <c r="BF127" s="109" t="str">
        <f t="shared" si="54"/>
        <v>WH22_23</v>
      </c>
      <c r="BG127" s="109">
        <f t="shared" si="60"/>
        <v>0.025793097568826</v>
      </c>
      <c r="BH127" s="109" t="s">
        <v>31</v>
      </c>
      <c r="BI127" s="110" t="s">
        <v>91</v>
      </c>
      <c r="BM127" s="109" t="str">
        <f t="shared" si="46"/>
        <v>COM_FR</v>
      </c>
      <c r="BN127" s="110" t="str">
        <f t="shared" si="55"/>
        <v>INDIPP</v>
      </c>
      <c r="BO127" s="109" t="str">
        <f t="shared" si="56"/>
        <v>WH22_23</v>
      </c>
      <c r="BP127" s="109">
        <f t="shared" si="57"/>
        <v>0.0246581494217923</v>
      </c>
      <c r="BQ127" s="109" t="s">
        <v>31</v>
      </c>
      <c r="BR127" s="110" t="s">
        <v>88</v>
      </c>
    </row>
    <row r="128" spans="11:70">
      <c r="K128" s="109" t="s">
        <v>142</v>
      </c>
      <c r="L128" s="110" t="str">
        <f>C11</f>
        <v>INDSME</v>
      </c>
      <c r="M128" s="109" t="str">
        <f t="shared" ref="M128:M191" si="61">M80</f>
        <v>RH0_1</v>
      </c>
      <c r="N128" s="109">
        <f t="shared" si="21"/>
        <v>0.0207246590371655</v>
      </c>
      <c r="O128" s="109" t="s">
        <v>31</v>
      </c>
      <c r="P128" s="110" t="s">
        <v>92</v>
      </c>
      <c r="T128" s="109" t="str">
        <f t="shared" si="41"/>
        <v>COM_FR</v>
      </c>
      <c r="U128" s="110" t="str">
        <f t="shared" si="58"/>
        <v>INDSME</v>
      </c>
      <c r="V128" s="109" t="str">
        <f t="shared" si="59"/>
        <v>RH0_1</v>
      </c>
      <c r="W128" s="109">
        <f t="shared" si="24"/>
        <v>0.0211149417251545</v>
      </c>
      <c r="X128" s="109" t="s">
        <v>31</v>
      </c>
      <c r="Y128" s="110" t="s">
        <v>87</v>
      </c>
      <c r="AC128" s="109" t="str">
        <f t="shared" si="42"/>
        <v>COM_FR</v>
      </c>
      <c r="AD128" s="110" t="str">
        <f t="shared" ref="AD128:AD175" si="62">U128</f>
        <v>INDSME</v>
      </c>
      <c r="AE128" s="109" t="str">
        <f t="shared" ref="AE128:AE175" si="63">V128</f>
        <v>RH0_1</v>
      </c>
      <c r="AF128" s="109">
        <f t="shared" si="27"/>
        <v>0.0215588607712188</v>
      </c>
      <c r="AG128" s="109" t="s">
        <v>31</v>
      </c>
      <c r="AH128" s="110" t="s">
        <v>93</v>
      </c>
      <c r="AL128" s="109" t="str">
        <f t="shared" si="43"/>
        <v>COM_FR</v>
      </c>
      <c r="AM128" s="110" t="str">
        <f t="shared" ref="AM128:AM175" si="64">AD128</f>
        <v>INDSME</v>
      </c>
      <c r="AN128" s="109" t="str">
        <f t="shared" ref="AN128:AN175" si="65">AE128</f>
        <v>RH0_1</v>
      </c>
      <c r="AO128" s="109">
        <f t="shared" si="30"/>
        <v>0.0211002816156798</v>
      </c>
      <c r="AP128" s="109" t="s">
        <v>31</v>
      </c>
      <c r="AQ128" s="110" t="s">
        <v>90</v>
      </c>
      <c r="AU128" s="109" t="str">
        <f t="shared" si="44"/>
        <v>COM_FR</v>
      </c>
      <c r="AV128" s="110" t="str">
        <f t="shared" ref="AV128:AV175" si="66">AM128</f>
        <v>INDSME</v>
      </c>
      <c r="AW128" s="109" t="str">
        <f t="shared" ref="AW128:AW175" si="67">AN128</f>
        <v>RH0_1</v>
      </c>
      <c r="AX128" s="109">
        <f t="shared" si="33"/>
        <v>0.0216553453978117</v>
      </c>
      <c r="AY128" s="109" t="s">
        <v>31</v>
      </c>
      <c r="AZ128" s="110" t="s">
        <v>89</v>
      </c>
      <c r="BD128" s="109" t="str">
        <f t="shared" si="45"/>
        <v>COM_FR</v>
      </c>
      <c r="BE128" s="110" t="str">
        <f t="shared" ref="BE128:BE175" si="68">AV128</f>
        <v>INDSME</v>
      </c>
      <c r="BF128" s="109" t="str">
        <f t="shared" ref="BF128:BF175" si="69">AW128</f>
        <v>RH0_1</v>
      </c>
      <c r="BG128" s="109">
        <f t="shared" si="60"/>
        <v>0.0211002816156798</v>
      </c>
      <c r="BH128" s="109" t="s">
        <v>31</v>
      </c>
      <c r="BI128" s="110" t="s">
        <v>91</v>
      </c>
      <c r="BM128" s="109" t="str">
        <f t="shared" si="46"/>
        <v>COM_FR</v>
      </c>
      <c r="BN128" s="110" t="str">
        <f t="shared" ref="BN128:BN175" si="70">BE128</f>
        <v>INDSME</v>
      </c>
      <c r="BO128" s="109" t="str">
        <f t="shared" ref="BO128:BO175" si="71">BF128</f>
        <v>RH0_1</v>
      </c>
      <c r="BP128" s="109">
        <f t="shared" ref="BP128:BP175" si="72">AX128</f>
        <v>0.0216553453978117</v>
      </c>
      <c r="BQ128" s="109" t="s">
        <v>31</v>
      </c>
      <c r="BR128" s="110" t="s">
        <v>88</v>
      </c>
    </row>
    <row r="129" spans="11:70">
      <c r="K129" s="109" t="s">
        <v>142</v>
      </c>
      <c r="L129" s="110" t="str">
        <f t="shared" ref="L129:L175" si="73">L128</f>
        <v>INDSME</v>
      </c>
      <c r="M129" s="109" t="str">
        <f t="shared" si="61"/>
        <v>RH2_3</v>
      </c>
      <c r="N129" s="109">
        <f t="shared" si="21"/>
        <v>0.0206069139508455</v>
      </c>
      <c r="O129" s="109" t="s">
        <v>31</v>
      </c>
      <c r="P129" s="110" t="s">
        <v>92</v>
      </c>
      <c r="T129" s="109" t="str">
        <f t="shared" si="41"/>
        <v>COM_FR</v>
      </c>
      <c r="U129" s="110" t="str">
        <f t="shared" ref="U129:U175" si="74">L129</f>
        <v>INDSME</v>
      </c>
      <c r="V129" s="109" t="str">
        <f t="shared" ref="V129:V175" si="75">M129</f>
        <v>RH2_3</v>
      </c>
      <c r="W129" s="109">
        <f t="shared" si="24"/>
        <v>0.019269377650939</v>
      </c>
      <c r="X129" s="109" t="s">
        <v>31</v>
      </c>
      <c r="Y129" s="110" t="s">
        <v>87</v>
      </c>
      <c r="AC129" s="109" t="str">
        <f t="shared" si="42"/>
        <v>COM_FR</v>
      </c>
      <c r="AD129" s="110" t="str">
        <f t="shared" si="62"/>
        <v>INDSME</v>
      </c>
      <c r="AE129" s="109" t="str">
        <f t="shared" si="63"/>
        <v>RH2_3</v>
      </c>
      <c r="AF129" s="109">
        <f t="shared" si="27"/>
        <v>0.021716461727875</v>
      </c>
      <c r="AG129" s="109" t="s">
        <v>31</v>
      </c>
      <c r="AH129" s="110" t="s">
        <v>93</v>
      </c>
      <c r="AL129" s="109" t="str">
        <f t="shared" si="43"/>
        <v>COM_FR</v>
      </c>
      <c r="AM129" s="110" t="str">
        <f t="shared" si="64"/>
        <v>INDSME</v>
      </c>
      <c r="AN129" s="109" t="str">
        <f t="shared" si="65"/>
        <v>RH2_3</v>
      </c>
      <c r="AO129" s="109">
        <f t="shared" si="30"/>
        <v>0.0202044634746338</v>
      </c>
      <c r="AP129" s="109" t="s">
        <v>31</v>
      </c>
      <c r="AQ129" s="110" t="s">
        <v>90</v>
      </c>
      <c r="AU129" s="109" t="str">
        <f t="shared" si="44"/>
        <v>COM_FR</v>
      </c>
      <c r="AV129" s="110" t="str">
        <f t="shared" si="66"/>
        <v>INDSME</v>
      </c>
      <c r="AW129" s="109" t="str">
        <f t="shared" si="67"/>
        <v>RH2_3</v>
      </c>
      <c r="AX129" s="109">
        <f t="shared" si="33"/>
        <v>0.0197617928172299</v>
      </c>
      <c r="AY129" s="109" t="s">
        <v>31</v>
      </c>
      <c r="AZ129" s="110" t="s">
        <v>89</v>
      </c>
      <c r="BD129" s="109" t="str">
        <f t="shared" si="45"/>
        <v>COM_FR</v>
      </c>
      <c r="BE129" s="110" t="str">
        <f t="shared" si="68"/>
        <v>INDSME</v>
      </c>
      <c r="BF129" s="109" t="str">
        <f t="shared" si="69"/>
        <v>RH2_3</v>
      </c>
      <c r="BG129" s="109">
        <f t="shared" ref="BG129:BG175" si="76">AO129</f>
        <v>0.0202044634746338</v>
      </c>
      <c r="BH129" s="109" t="s">
        <v>31</v>
      </c>
      <c r="BI129" s="110" t="s">
        <v>91</v>
      </c>
      <c r="BM129" s="109" t="str">
        <f t="shared" si="46"/>
        <v>COM_FR</v>
      </c>
      <c r="BN129" s="110" t="str">
        <f t="shared" si="70"/>
        <v>INDSME</v>
      </c>
      <c r="BO129" s="109" t="str">
        <f t="shared" si="71"/>
        <v>RH2_3</v>
      </c>
      <c r="BP129" s="109">
        <f t="shared" si="72"/>
        <v>0.0197617928172299</v>
      </c>
      <c r="BQ129" s="109" t="s">
        <v>31</v>
      </c>
      <c r="BR129" s="110" t="s">
        <v>88</v>
      </c>
    </row>
    <row r="130" spans="11:70">
      <c r="K130" s="109" t="s">
        <v>142</v>
      </c>
      <c r="L130" s="110" t="str">
        <f t="shared" si="73"/>
        <v>INDSME</v>
      </c>
      <c r="M130" s="109" t="str">
        <f t="shared" si="61"/>
        <v>RH4_5</v>
      </c>
      <c r="N130" s="109">
        <f t="shared" si="21"/>
        <v>0.0199087438710615</v>
      </c>
      <c r="O130" s="109" t="s">
        <v>31</v>
      </c>
      <c r="P130" s="110" t="s">
        <v>92</v>
      </c>
      <c r="T130" s="109" t="str">
        <f t="shared" si="41"/>
        <v>COM_FR</v>
      </c>
      <c r="U130" s="110" t="str">
        <f t="shared" si="74"/>
        <v>INDSME</v>
      </c>
      <c r="V130" s="109" t="str">
        <f t="shared" si="75"/>
        <v>RH4_5</v>
      </c>
      <c r="W130" s="109">
        <f t="shared" si="24"/>
        <v>0.0185538915735157</v>
      </c>
      <c r="X130" s="109" t="s">
        <v>31</v>
      </c>
      <c r="Y130" s="110" t="s">
        <v>87</v>
      </c>
      <c r="AC130" s="109" t="str">
        <f t="shared" si="42"/>
        <v>COM_FR</v>
      </c>
      <c r="AD130" s="110" t="str">
        <f t="shared" si="62"/>
        <v>INDSME</v>
      </c>
      <c r="AE130" s="109" t="str">
        <f t="shared" si="63"/>
        <v>RH4_5</v>
      </c>
      <c r="AF130" s="109">
        <f t="shared" si="27"/>
        <v>0.0210410330240004</v>
      </c>
      <c r="AG130" s="109" t="s">
        <v>31</v>
      </c>
      <c r="AH130" s="110" t="s">
        <v>93</v>
      </c>
      <c r="AL130" s="109" t="str">
        <f t="shared" si="43"/>
        <v>COM_FR</v>
      </c>
      <c r="AM130" s="110" t="str">
        <f t="shared" si="64"/>
        <v>INDSME</v>
      </c>
      <c r="AN130" s="109" t="str">
        <f t="shared" si="65"/>
        <v>RH4_5</v>
      </c>
      <c r="AO130" s="109">
        <f t="shared" si="30"/>
        <v>0.0191598666763358</v>
      </c>
      <c r="AP130" s="109" t="s">
        <v>31</v>
      </c>
      <c r="AQ130" s="110" t="s">
        <v>90</v>
      </c>
      <c r="AU130" s="109" t="str">
        <f t="shared" si="44"/>
        <v>COM_FR</v>
      </c>
      <c r="AV130" s="110" t="str">
        <f t="shared" si="66"/>
        <v>INDSME</v>
      </c>
      <c r="AW130" s="109" t="str">
        <f t="shared" si="67"/>
        <v>RH4_5</v>
      </c>
      <c r="AX130" s="109">
        <f t="shared" si="33"/>
        <v>0.0176014946901204</v>
      </c>
      <c r="AY130" s="109" t="s">
        <v>31</v>
      </c>
      <c r="AZ130" s="110" t="s">
        <v>89</v>
      </c>
      <c r="BD130" s="109" t="str">
        <f t="shared" si="45"/>
        <v>COM_FR</v>
      </c>
      <c r="BE130" s="110" t="str">
        <f t="shared" si="68"/>
        <v>INDSME</v>
      </c>
      <c r="BF130" s="109" t="str">
        <f t="shared" si="69"/>
        <v>RH4_5</v>
      </c>
      <c r="BG130" s="109">
        <f t="shared" si="76"/>
        <v>0.0191598666763358</v>
      </c>
      <c r="BH130" s="109" t="s">
        <v>31</v>
      </c>
      <c r="BI130" s="110" t="s">
        <v>91</v>
      </c>
      <c r="BM130" s="109" t="str">
        <f t="shared" si="46"/>
        <v>COM_FR</v>
      </c>
      <c r="BN130" s="110" t="str">
        <f t="shared" si="70"/>
        <v>INDSME</v>
      </c>
      <c r="BO130" s="109" t="str">
        <f t="shared" si="71"/>
        <v>RH4_5</v>
      </c>
      <c r="BP130" s="109">
        <f t="shared" si="72"/>
        <v>0.0176014946901204</v>
      </c>
      <c r="BQ130" s="109" t="s">
        <v>31</v>
      </c>
      <c r="BR130" s="110" t="s">
        <v>88</v>
      </c>
    </row>
    <row r="131" spans="11:70">
      <c r="K131" s="111" t="s">
        <v>142</v>
      </c>
      <c r="L131" s="110" t="str">
        <f t="shared" si="73"/>
        <v>INDSME</v>
      </c>
      <c r="M131" s="109" t="str">
        <f t="shared" si="61"/>
        <v>RH6_7</v>
      </c>
      <c r="N131" s="109">
        <f t="shared" si="21"/>
        <v>0.019131142691048</v>
      </c>
      <c r="O131" s="109" t="s">
        <v>31</v>
      </c>
      <c r="P131" s="110" t="s">
        <v>92</v>
      </c>
      <c r="T131" s="109" t="str">
        <f t="shared" si="41"/>
        <v>COM_FR</v>
      </c>
      <c r="U131" s="110" t="str">
        <f t="shared" si="74"/>
        <v>INDSME</v>
      </c>
      <c r="V131" s="109" t="str">
        <f t="shared" si="75"/>
        <v>RH6_7</v>
      </c>
      <c r="W131" s="109">
        <f t="shared" si="24"/>
        <v>0.0188033521186996</v>
      </c>
      <c r="X131" s="109" t="s">
        <v>31</v>
      </c>
      <c r="Y131" s="110" t="s">
        <v>87</v>
      </c>
      <c r="AC131" s="109" t="str">
        <f t="shared" si="42"/>
        <v>COM_FR</v>
      </c>
      <c r="AD131" s="110" t="str">
        <f t="shared" si="62"/>
        <v>INDSME</v>
      </c>
      <c r="AE131" s="109" t="str">
        <f t="shared" si="63"/>
        <v>RH6_7</v>
      </c>
      <c r="AF131" s="109">
        <f t="shared" si="27"/>
        <v>0.0186236423856643</v>
      </c>
      <c r="AG131" s="109" t="s">
        <v>31</v>
      </c>
      <c r="AH131" s="110" t="s">
        <v>93</v>
      </c>
      <c r="AL131" s="109" t="str">
        <f t="shared" si="43"/>
        <v>COM_FR</v>
      </c>
      <c r="AM131" s="110" t="str">
        <f t="shared" si="64"/>
        <v>INDSME</v>
      </c>
      <c r="AN131" s="109" t="str">
        <f t="shared" si="65"/>
        <v>RH6_7</v>
      </c>
      <c r="AO131" s="109">
        <f t="shared" si="30"/>
        <v>0.0183190275812949</v>
      </c>
      <c r="AP131" s="109" t="s">
        <v>31</v>
      </c>
      <c r="AQ131" s="110" t="s">
        <v>90</v>
      </c>
      <c r="AU131" s="109" t="str">
        <f t="shared" si="44"/>
        <v>COM_FR</v>
      </c>
      <c r="AV131" s="110" t="str">
        <f t="shared" si="66"/>
        <v>INDSME</v>
      </c>
      <c r="AW131" s="109" t="str">
        <f t="shared" si="67"/>
        <v>RH6_7</v>
      </c>
      <c r="AX131" s="109">
        <f t="shared" si="33"/>
        <v>0.0167442934477807</v>
      </c>
      <c r="AY131" s="109" t="s">
        <v>31</v>
      </c>
      <c r="AZ131" s="110" t="s">
        <v>89</v>
      </c>
      <c r="BD131" s="109" t="str">
        <f t="shared" si="45"/>
        <v>COM_FR</v>
      </c>
      <c r="BE131" s="110" t="str">
        <f t="shared" si="68"/>
        <v>INDSME</v>
      </c>
      <c r="BF131" s="109" t="str">
        <f t="shared" si="69"/>
        <v>RH6_7</v>
      </c>
      <c r="BG131" s="109">
        <f t="shared" si="76"/>
        <v>0.0183190275812949</v>
      </c>
      <c r="BH131" s="109" t="s">
        <v>31</v>
      </c>
      <c r="BI131" s="110" t="s">
        <v>91</v>
      </c>
      <c r="BM131" s="109" t="str">
        <f t="shared" si="46"/>
        <v>COM_FR</v>
      </c>
      <c r="BN131" s="110" t="str">
        <f t="shared" si="70"/>
        <v>INDSME</v>
      </c>
      <c r="BO131" s="109" t="str">
        <f t="shared" si="71"/>
        <v>RH6_7</v>
      </c>
      <c r="BP131" s="109">
        <f t="shared" si="72"/>
        <v>0.0167442934477807</v>
      </c>
      <c r="BQ131" s="109" t="s">
        <v>31</v>
      </c>
      <c r="BR131" s="110" t="s">
        <v>88</v>
      </c>
    </row>
    <row r="132" spans="11:70">
      <c r="K132" s="109" t="s">
        <v>142</v>
      </c>
      <c r="L132" s="110" t="str">
        <f t="shared" si="73"/>
        <v>INDSME</v>
      </c>
      <c r="M132" s="109" t="str">
        <f t="shared" si="61"/>
        <v>RH8_9</v>
      </c>
      <c r="N132" s="109">
        <f t="shared" si="21"/>
        <v>0.0188308994526831</v>
      </c>
      <c r="O132" s="109" t="s">
        <v>31</v>
      </c>
      <c r="P132" s="110" t="s">
        <v>92</v>
      </c>
      <c r="T132" s="109" t="str">
        <f t="shared" si="41"/>
        <v>COM_FR</v>
      </c>
      <c r="U132" s="110" t="str">
        <f t="shared" si="74"/>
        <v>INDSME</v>
      </c>
      <c r="V132" s="109" t="str">
        <f t="shared" si="75"/>
        <v>RH8_9</v>
      </c>
      <c r="W132" s="109">
        <f t="shared" si="24"/>
        <v>0.0202757842956449</v>
      </c>
      <c r="X132" s="109" t="s">
        <v>31</v>
      </c>
      <c r="Y132" s="110" t="s">
        <v>87</v>
      </c>
      <c r="AC132" s="109" t="str">
        <f t="shared" si="42"/>
        <v>COM_FR</v>
      </c>
      <c r="AD132" s="110" t="str">
        <f t="shared" si="62"/>
        <v>INDSME</v>
      </c>
      <c r="AE132" s="109" t="str">
        <f t="shared" si="63"/>
        <v>RH8_9</v>
      </c>
      <c r="AF132" s="109">
        <f t="shared" si="27"/>
        <v>0.0171569347582401</v>
      </c>
      <c r="AG132" s="109" t="s">
        <v>31</v>
      </c>
      <c r="AH132" s="110" t="s">
        <v>93</v>
      </c>
      <c r="AL132" s="109" t="str">
        <f t="shared" si="43"/>
        <v>COM_FR</v>
      </c>
      <c r="AM132" s="110" t="str">
        <f t="shared" si="64"/>
        <v>INDSME</v>
      </c>
      <c r="AN132" s="109" t="str">
        <f t="shared" si="65"/>
        <v>RH8_9</v>
      </c>
      <c r="AO132" s="109">
        <f t="shared" si="30"/>
        <v>0.0183672329720752</v>
      </c>
      <c r="AP132" s="109" t="s">
        <v>31</v>
      </c>
      <c r="AQ132" s="110" t="s">
        <v>90</v>
      </c>
      <c r="AU132" s="109" t="str">
        <f t="shared" si="44"/>
        <v>COM_FR</v>
      </c>
      <c r="AV132" s="110" t="str">
        <f t="shared" si="66"/>
        <v>INDSME</v>
      </c>
      <c r="AW132" s="109" t="str">
        <f t="shared" si="67"/>
        <v>RH8_9</v>
      </c>
      <c r="AX132" s="109">
        <f t="shared" si="33"/>
        <v>0.0168878417223846</v>
      </c>
      <c r="AY132" s="109" t="s">
        <v>31</v>
      </c>
      <c r="AZ132" s="110" t="s">
        <v>89</v>
      </c>
      <c r="BD132" s="109" t="str">
        <f t="shared" si="45"/>
        <v>COM_FR</v>
      </c>
      <c r="BE132" s="110" t="str">
        <f t="shared" si="68"/>
        <v>INDSME</v>
      </c>
      <c r="BF132" s="109" t="str">
        <f t="shared" si="69"/>
        <v>RH8_9</v>
      </c>
      <c r="BG132" s="109">
        <f t="shared" si="76"/>
        <v>0.0183672329720752</v>
      </c>
      <c r="BH132" s="109" t="s">
        <v>31</v>
      </c>
      <c r="BI132" s="110" t="s">
        <v>91</v>
      </c>
      <c r="BM132" s="109" t="str">
        <f t="shared" si="46"/>
        <v>COM_FR</v>
      </c>
      <c r="BN132" s="110" t="str">
        <f t="shared" si="70"/>
        <v>INDSME</v>
      </c>
      <c r="BO132" s="109" t="str">
        <f t="shared" si="71"/>
        <v>RH8_9</v>
      </c>
      <c r="BP132" s="109">
        <f t="shared" si="72"/>
        <v>0.0168878417223846</v>
      </c>
      <c r="BQ132" s="109" t="s">
        <v>31</v>
      </c>
      <c r="BR132" s="110" t="s">
        <v>88</v>
      </c>
    </row>
    <row r="133" spans="11:70">
      <c r="K133" s="109" t="s">
        <v>142</v>
      </c>
      <c r="L133" s="110" t="str">
        <f t="shared" si="73"/>
        <v>INDSME</v>
      </c>
      <c r="M133" s="109" t="str">
        <f t="shared" si="61"/>
        <v>RH10_11</v>
      </c>
      <c r="N133" s="109">
        <f t="shared" si="21"/>
        <v>0.0188922096207154</v>
      </c>
      <c r="O133" s="109" t="s">
        <v>31</v>
      </c>
      <c r="P133" s="110" t="s">
        <v>92</v>
      </c>
      <c r="T133" s="109" t="str">
        <f t="shared" si="41"/>
        <v>COM_FR</v>
      </c>
      <c r="U133" s="110" t="str">
        <f t="shared" si="74"/>
        <v>INDSME</v>
      </c>
      <c r="V133" s="109" t="str">
        <f t="shared" si="75"/>
        <v>RH10_11</v>
      </c>
      <c r="W133" s="109">
        <f t="shared" si="24"/>
        <v>0.0226727094068072</v>
      </c>
      <c r="X133" s="109" t="s">
        <v>31</v>
      </c>
      <c r="Y133" s="110" t="s">
        <v>87</v>
      </c>
      <c r="AC133" s="109" t="str">
        <f t="shared" si="42"/>
        <v>COM_FR</v>
      </c>
      <c r="AD133" s="110" t="str">
        <f t="shared" si="62"/>
        <v>INDSME</v>
      </c>
      <c r="AE133" s="109" t="str">
        <f t="shared" si="63"/>
        <v>RH10_11</v>
      </c>
      <c r="AF133" s="109">
        <f t="shared" si="27"/>
        <v>0.016996069788382</v>
      </c>
      <c r="AG133" s="109" t="s">
        <v>31</v>
      </c>
      <c r="AH133" s="110" t="s">
        <v>93</v>
      </c>
      <c r="AL133" s="109" t="str">
        <f t="shared" si="43"/>
        <v>COM_FR</v>
      </c>
      <c r="AM133" s="110" t="str">
        <f t="shared" si="64"/>
        <v>INDSME</v>
      </c>
      <c r="AN133" s="109" t="str">
        <f t="shared" si="65"/>
        <v>RH10_11</v>
      </c>
      <c r="AO133" s="109">
        <f t="shared" si="30"/>
        <v>0.0195161233742294</v>
      </c>
      <c r="AP133" s="109" t="s">
        <v>31</v>
      </c>
      <c r="AQ133" s="110" t="s">
        <v>90</v>
      </c>
      <c r="AU133" s="109" t="str">
        <f t="shared" si="44"/>
        <v>COM_FR</v>
      </c>
      <c r="AV133" s="110" t="str">
        <f t="shared" si="66"/>
        <v>INDSME</v>
      </c>
      <c r="AW133" s="109" t="str">
        <f t="shared" si="67"/>
        <v>RH10_11</v>
      </c>
      <c r="AX133" s="109">
        <f t="shared" si="33"/>
        <v>0.0187422674180833</v>
      </c>
      <c r="AY133" s="109" t="s">
        <v>31</v>
      </c>
      <c r="AZ133" s="110" t="s">
        <v>89</v>
      </c>
      <c r="BD133" s="109" t="str">
        <f t="shared" si="45"/>
        <v>COM_FR</v>
      </c>
      <c r="BE133" s="110" t="str">
        <f t="shared" si="68"/>
        <v>INDSME</v>
      </c>
      <c r="BF133" s="109" t="str">
        <f t="shared" si="69"/>
        <v>RH10_11</v>
      </c>
      <c r="BG133" s="109">
        <f t="shared" si="76"/>
        <v>0.0195161233742294</v>
      </c>
      <c r="BH133" s="109" t="s">
        <v>31</v>
      </c>
      <c r="BI133" s="110" t="s">
        <v>91</v>
      </c>
      <c r="BM133" s="109" t="str">
        <f t="shared" si="46"/>
        <v>COM_FR</v>
      </c>
      <c r="BN133" s="110" t="str">
        <f t="shared" si="70"/>
        <v>INDSME</v>
      </c>
      <c r="BO133" s="109" t="str">
        <f t="shared" si="71"/>
        <v>RH10_11</v>
      </c>
      <c r="BP133" s="109">
        <f t="shared" si="72"/>
        <v>0.0187422674180833</v>
      </c>
      <c r="BQ133" s="109" t="s">
        <v>31</v>
      </c>
      <c r="BR133" s="110" t="s">
        <v>88</v>
      </c>
    </row>
    <row r="134" spans="11:70">
      <c r="K134" s="109" t="s">
        <v>142</v>
      </c>
      <c r="L134" s="110" t="str">
        <f t="shared" si="73"/>
        <v>INDSME</v>
      </c>
      <c r="M134" s="109" t="str">
        <f t="shared" si="61"/>
        <v>RH12_13</v>
      </c>
      <c r="N134" s="109">
        <f t="shared" si="21"/>
        <v>0.0197356728752531</v>
      </c>
      <c r="O134" s="109" t="s">
        <v>31</v>
      </c>
      <c r="P134" s="110" t="s">
        <v>92</v>
      </c>
      <c r="T134" s="109" t="str">
        <f t="shared" si="41"/>
        <v>COM_FR</v>
      </c>
      <c r="U134" s="110" t="str">
        <f t="shared" si="74"/>
        <v>INDSME</v>
      </c>
      <c r="V134" s="109" t="str">
        <f t="shared" si="75"/>
        <v>RH12_13</v>
      </c>
      <c r="W134" s="109">
        <f t="shared" si="24"/>
        <v>0.0227084613240583</v>
      </c>
      <c r="X134" s="109" t="s">
        <v>31</v>
      </c>
      <c r="Y134" s="110" t="s">
        <v>87</v>
      </c>
      <c r="AC134" s="109" t="str">
        <f t="shared" si="42"/>
        <v>COM_FR</v>
      </c>
      <c r="AD134" s="110" t="str">
        <f t="shared" si="62"/>
        <v>INDSME</v>
      </c>
      <c r="AE134" s="109" t="str">
        <f t="shared" si="63"/>
        <v>RH12_13</v>
      </c>
      <c r="AF134" s="109">
        <f t="shared" si="27"/>
        <v>0.0181900219421491</v>
      </c>
      <c r="AG134" s="109" t="s">
        <v>31</v>
      </c>
      <c r="AH134" s="110" t="s">
        <v>93</v>
      </c>
      <c r="AL134" s="109" t="str">
        <f t="shared" si="43"/>
        <v>COM_FR</v>
      </c>
      <c r="AM134" s="110" t="str">
        <f t="shared" si="64"/>
        <v>INDSME</v>
      </c>
      <c r="AN134" s="109" t="str">
        <f t="shared" si="65"/>
        <v>RH12_13</v>
      </c>
      <c r="AO134" s="109">
        <f t="shared" si="30"/>
        <v>0.0203929774116346</v>
      </c>
      <c r="AP134" s="109" t="s">
        <v>31</v>
      </c>
      <c r="AQ134" s="110" t="s">
        <v>90</v>
      </c>
      <c r="AU134" s="109" t="str">
        <f t="shared" si="44"/>
        <v>COM_FR</v>
      </c>
      <c r="AV134" s="110" t="str">
        <f t="shared" si="66"/>
        <v>INDSME</v>
      </c>
      <c r="AW134" s="109" t="str">
        <f t="shared" si="67"/>
        <v>RH12_13</v>
      </c>
      <c r="AX134" s="109">
        <f t="shared" si="33"/>
        <v>0.0203766512243404</v>
      </c>
      <c r="AY134" s="109" t="s">
        <v>31</v>
      </c>
      <c r="AZ134" s="110" t="s">
        <v>89</v>
      </c>
      <c r="BD134" s="109" t="str">
        <f t="shared" si="45"/>
        <v>COM_FR</v>
      </c>
      <c r="BE134" s="110" t="str">
        <f t="shared" si="68"/>
        <v>INDSME</v>
      </c>
      <c r="BF134" s="109" t="str">
        <f t="shared" si="69"/>
        <v>RH12_13</v>
      </c>
      <c r="BG134" s="109">
        <f t="shared" si="76"/>
        <v>0.0203929774116346</v>
      </c>
      <c r="BH134" s="109" t="s">
        <v>31</v>
      </c>
      <c r="BI134" s="110" t="s">
        <v>91</v>
      </c>
      <c r="BM134" s="109" t="str">
        <f t="shared" si="46"/>
        <v>COM_FR</v>
      </c>
      <c r="BN134" s="110" t="str">
        <f t="shared" si="70"/>
        <v>INDSME</v>
      </c>
      <c r="BO134" s="109" t="str">
        <f t="shared" si="71"/>
        <v>RH12_13</v>
      </c>
      <c r="BP134" s="109">
        <f t="shared" si="72"/>
        <v>0.0203766512243404</v>
      </c>
      <c r="BQ134" s="109" t="s">
        <v>31</v>
      </c>
      <c r="BR134" s="110" t="s">
        <v>88</v>
      </c>
    </row>
    <row r="135" spans="11:70">
      <c r="K135" s="111" t="s">
        <v>142</v>
      </c>
      <c r="L135" s="110" t="str">
        <f t="shared" si="73"/>
        <v>INDSME</v>
      </c>
      <c r="M135" s="109" t="str">
        <f t="shared" si="61"/>
        <v>RH14_15</v>
      </c>
      <c r="N135" s="109">
        <f t="shared" si="21"/>
        <v>0.0205351902664844</v>
      </c>
      <c r="O135" s="109" t="s">
        <v>31</v>
      </c>
      <c r="P135" s="110" t="s">
        <v>92</v>
      </c>
      <c r="T135" s="109" t="str">
        <f t="shared" si="41"/>
        <v>COM_FR</v>
      </c>
      <c r="U135" s="110" t="str">
        <f t="shared" si="74"/>
        <v>INDSME</v>
      </c>
      <c r="V135" s="109" t="str">
        <f t="shared" si="75"/>
        <v>RH14_15</v>
      </c>
      <c r="W135" s="109">
        <f t="shared" si="24"/>
        <v>0.0220528299189836</v>
      </c>
      <c r="X135" s="109" t="s">
        <v>31</v>
      </c>
      <c r="Y135" s="110" t="s">
        <v>87</v>
      </c>
      <c r="AC135" s="109" t="str">
        <f t="shared" si="42"/>
        <v>COM_FR</v>
      </c>
      <c r="AD135" s="110" t="str">
        <f t="shared" si="62"/>
        <v>INDSME</v>
      </c>
      <c r="AE135" s="109" t="str">
        <f t="shared" si="63"/>
        <v>RH14_15</v>
      </c>
      <c r="AF135" s="109">
        <f t="shared" si="27"/>
        <v>0.0209674919745702</v>
      </c>
      <c r="AG135" s="109" t="s">
        <v>31</v>
      </c>
      <c r="AH135" s="110" t="s">
        <v>93</v>
      </c>
      <c r="AL135" s="109" t="str">
        <f t="shared" si="43"/>
        <v>COM_FR</v>
      </c>
      <c r="AM135" s="110" t="str">
        <f t="shared" si="64"/>
        <v>INDSME</v>
      </c>
      <c r="AN135" s="109" t="str">
        <f t="shared" si="65"/>
        <v>RH14_15</v>
      </c>
      <c r="AO135" s="109">
        <f t="shared" si="30"/>
        <v>0.0210417023326588</v>
      </c>
      <c r="AP135" s="109" t="s">
        <v>31</v>
      </c>
      <c r="AQ135" s="110" t="s">
        <v>90</v>
      </c>
      <c r="AU135" s="109" t="str">
        <f t="shared" si="44"/>
        <v>COM_FR</v>
      </c>
      <c r="AV135" s="110" t="str">
        <f t="shared" si="66"/>
        <v>INDSME</v>
      </c>
      <c r="AW135" s="109" t="str">
        <f t="shared" si="67"/>
        <v>RH14_15</v>
      </c>
      <c r="AX135" s="109">
        <f t="shared" si="33"/>
        <v>0.0207782387307691</v>
      </c>
      <c r="AY135" s="109" t="s">
        <v>31</v>
      </c>
      <c r="AZ135" s="110" t="s">
        <v>89</v>
      </c>
      <c r="BD135" s="109" t="str">
        <f t="shared" si="45"/>
        <v>COM_FR</v>
      </c>
      <c r="BE135" s="110" t="str">
        <f t="shared" si="68"/>
        <v>INDSME</v>
      </c>
      <c r="BF135" s="109" t="str">
        <f t="shared" si="69"/>
        <v>RH14_15</v>
      </c>
      <c r="BG135" s="109">
        <f t="shared" si="76"/>
        <v>0.0210417023326588</v>
      </c>
      <c r="BH135" s="109" t="s">
        <v>31</v>
      </c>
      <c r="BI135" s="110" t="s">
        <v>91</v>
      </c>
      <c r="BM135" s="109" t="str">
        <f t="shared" si="46"/>
        <v>COM_FR</v>
      </c>
      <c r="BN135" s="110" t="str">
        <f t="shared" si="70"/>
        <v>INDSME</v>
      </c>
      <c r="BO135" s="109" t="str">
        <f t="shared" si="71"/>
        <v>RH14_15</v>
      </c>
      <c r="BP135" s="109">
        <f t="shared" si="72"/>
        <v>0.0207782387307691</v>
      </c>
      <c r="BQ135" s="109" t="s">
        <v>31</v>
      </c>
      <c r="BR135" s="110" t="s">
        <v>88</v>
      </c>
    </row>
    <row r="136" spans="11:70">
      <c r="K136" s="109" t="s">
        <v>142</v>
      </c>
      <c r="L136" s="110" t="str">
        <f t="shared" si="73"/>
        <v>INDSME</v>
      </c>
      <c r="M136" s="109" t="str">
        <f t="shared" si="61"/>
        <v>RH16_17</v>
      </c>
      <c r="N136" s="109">
        <f t="shared" si="21"/>
        <v>0.0208967198623784</v>
      </c>
      <c r="O136" s="109" t="s">
        <v>31</v>
      </c>
      <c r="P136" s="110" t="s">
        <v>92</v>
      </c>
      <c r="T136" s="109" t="str">
        <f t="shared" si="41"/>
        <v>COM_FR</v>
      </c>
      <c r="U136" s="110" t="str">
        <f t="shared" si="74"/>
        <v>INDSME</v>
      </c>
      <c r="V136" s="109" t="str">
        <f t="shared" si="75"/>
        <v>RH16_17</v>
      </c>
      <c r="W136" s="109">
        <f t="shared" si="24"/>
        <v>0.0211925188192021</v>
      </c>
      <c r="X136" s="109" t="s">
        <v>31</v>
      </c>
      <c r="Y136" s="110" t="s">
        <v>87</v>
      </c>
      <c r="AC136" s="109" t="str">
        <f t="shared" si="42"/>
        <v>COM_FR</v>
      </c>
      <c r="AD136" s="110" t="str">
        <f t="shared" si="62"/>
        <v>INDSME</v>
      </c>
      <c r="AE136" s="109" t="str">
        <f t="shared" si="63"/>
        <v>RH16_17</v>
      </c>
      <c r="AF136" s="109">
        <f t="shared" si="27"/>
        <v>0.0218963821038514</v>
      </c>
      <c r="AG136" s="109" t="s">
        <v>31</v>
      </c>
      <c r="AH136" s="110" t="s">
        <v>93</v>
      </c>
      <c r="AL136" s="109" t="str">
        <f t="shared" si="43"/>
        <v>COM_FR</v>
      </c>
      <c r="AM136" s="110" t="str">
        <f t="shared" si="64"/>
        <v>INDSME</v>
      </c>
      <c r="AN136" s="109" t="str">
        <f t="shared" si="65"/>
        <v>RH16_17</v>
      </c>
      <c r="AO136" s="109">
        <f t="shared" si="30"/>
        <v>0.0210314702528813</v>
      </c>
      <c r="AP136" s="109" t="s">
        <v>31</v>
      </c>
      <c r="AQ136" s="110" t="s">
        <v>90</v>
      </c>
      <c r="AU136" s="109" t="str">
        <f t="shared" si="44"/>
        <v>COM_FR</v>
      </c>
      <c r="AV136" s="110" t="str">
        <f t="shared" si="66"/>
        <v>INDSME</v>
      </c>
      <c r="AW136" s="109" t="str">
        <f t="shared" si="67"/>
        <v>RH16_17</v>
      </c>
      <c r="AX136" s="109">
        <f t="shared" si="33"/>
        <v>0.0206919007593365</v>
      </c>
      <c r="AY136" s="109" t="s">
        <v>31</v>
      </c>
      <c r="AZ136" s="110" t="s">
        <v>89</v>
      </c>
      <c r="BD136" s="109" t="str">
        <f t="shared" si="45"/>
        <v>COM_FR</v>
      </c>
      <c r="BE136" s="110" t="str">
        <f t="shared" si="68"/>
        <v>INDSME</v>
      </c>
      <c r="BF136" s="109" t="str">
        <f t="shared" si="69"/>
        <v>RH16_17</v>
      </c>
      <c r="BG136" s="109">
        <f t="shared" si="76"/>
        <v>0.0210314702528813</v>
      </c>
      <c r="BH136" s="109" t="s">
        <v>31</v>
      </c>
      <c r="BI136" s="110" t="s">
        <v>91</v>
      </c>
      <c r="BM136" s="109" t="str">
        <f t="shared" si="46"/>
        <v>COM_FR</v>
      </c>
      <c r="BN136" s="110" t="str">
        <f t="shared" si="70"/>
        <v>INDSME</v>
      </c>
      <c r="BO136" s="109" t="str">
        <f t="shared" si="71"/>
        <v>RH16_17</v>
      </c>
      <c r="BP136" s="109">
        <f t="shared" si="72"/>
        <v>0.0206919007593365</v>
      </c>
      <c r="BQ136" s="109" t="s">
        <v>31</v>
      </c>
      <c r="BR136" s="110" t="s">
        <v>88</v>
      </c>
    </row>
    <row r="137" spans="11:70">
      <c r="K137" s="109" t="s">
        <v>142</v>
      </c>
      <c r="L137" s="110" t="str">
        <f t="shared" si="73"/>
        <v>INDSME</v>
      </c>
      <c r="M137" s="109" t="str">
        <f t="shared" si="61"/>
        <v>RH18_19</v>
      </c>
      <c r="N137" s="109">
        <f t="shared" si="21"/>
        <v>0.0208657701701157</v>
      </c>
      <c r="O137" s="109" t="s">
        <v>31</v>
      </c>
      <c r="P137" s="110" t="s">
        <v>92</v>
      </c>
      <c r="T137" s="109" t="str">
        <f t="shared" si="41"/>
        <v>COM_FR</v>
      </c>
      <c r="U137" s="110" t="str">
        <f t="shared" si="74"/>
        <v>INDSME</v>
      </c>
      <c r="V137" s="109" t="str">
        <f t="shared" si="75"/>
        <v>RH18_19</v>
      </c>
      <c r="W137" s="109">
        <f t="shared" si="24"/>
        <v>0.0211344683567324</v>
      </c>
      <c r="X137" s="109" t="s">
        <v>31</v>
      </c>
      <c r="Y137" s="110" t="s">
        <v>87</v>
      </c>
      <c r="AC137" s="109" t="str">
        <f t="shared" si="42"/>
        <v>COM_FR</v>
      </c>
      <c r="AD137" s="110" t="str">
        <f t="shared" si="62"/>
        <v>INDSME</v>
      </c>
      <c r="AE137" s="109" t="str">
        <f t="shared" si="63"/>
        <v>RH18_19</v>
      </c>
      <c r="AF137" s="109">
        <f t="shared" si="27"/>
        <v>0.0217155355129377</v>
      </c>
      <c r="AG137" s="109" t="s">
        <v>31</v>
      </c>
      <c r="AH137" s="110" t="s">
        <v>93</v>
      </c>
      <c r="AL137" s="109" t="str">
        <f t="shared" si="43"/>
        <v>COM_FR</v>
      </c>
      <c r="AM137" s="110" t="str">
        <f t="shared" si="64"/>
        <v>INDSME</v>
      </c>
      <c r="AN137" s="109" t="str">
        <f t="shared" si="65"/>
        <v>RH18_19</v>
      </c>
      <c r="AO137" s="109">
        <f t="shared" si="30"/>
        <v>0.0207724666848622</v>
      </c>
      <c r="AP137" s="109" t="s">
        <v>31</v>
      </c>
      <c r="AQ137" s="110" t="s">
        <v>90</v>
      </c>
      <c r="AU137" s="109" t="str">
        <f t="shared" si="44"/>
        <v>COM_FR</v>
      </c>
      <c r="AV137" s="110" t="str">
        <f t="shared" si="66"/>
        <v>INDSME</v>
      </c>
      <c r="AW137" s="109" t="str">
        <f t="shared" si="67"/>
        <v>RH18_19</v>
      </c>
      <c r="AX137" s="109">
        <f t="shared" si="33"/>
        <v>0.0204346889564006</v>
      </c>
      <c r="AY137" s="109" t="s">
        <v>31</v>
      </c>
      <c r="AZ137" s="110" t="s">
        <v>89</v>
      </c>
      <c r="BD137" s="109" t="str">
        <f t="shared" si="45"/>
        <v>COM_FR</v>
      </c>
      <c r="BE137" s="110" t="str">
        <f t="shared" si="68"/>
        <v>INDSME</v>
      </c>
      <c r="BF137" s="109" t="str">
        <f t="shared" si="69"/>
        <v>RH18_19</v>
      </c>
      <c r="BG137" s="109">
        <f t="shared" si="76"/>
        <v>0.0207724666848622</v>
      </c>
      <c r="BH137" s="109" t="s">
        <v>31</v>
      </c>
      <c r="BI137" s="110" t="s">
        <v>91</v>
      </c>
      <c r="BM137" s="109" t="str">
        <f t="shared" si="46"/>
        <v>COM_FR</v>
      </c>
      <c r="BN137" s="110" t="str">
        <f t="shared" si="70"/>
        <v>INDSME</v>
      </c>
      <c r="BO137" s="109" t="str">
        <f t="shared" si="71"/>
        <v>RH18_19</v>
      </c>
      <c r="BP137" s="109">
        <f t="shared" si="72"/>
        <v>0.0204346889564006</v>
      </c>
      <c r="BQ137" s="109" t="s">
        <v>31</v>
      </c>
      <c r="BR137" s="110" t="s">
        <v>88</v>
      </c>
    </row>
    <row r="138" spans="11:70">
      <c r="K138" s="109" t="s">
        <v>142</v>
      </c>
      <c r="L138" s="110" t="str">
        <f t="shared" si="73"/>
        <v>INDSME</v>
      </c>
      <c r="M138" s="109" t="str">
        <f t="shared" si="61"/>
        <v>RH20_21</v>
      </c>
      <c r="N138" s="109">
        <f t="shared" si="21"/>
        <v>0.0208182800695852</v>
      </c>
      <c r="O138" s="109" t="s">
        <v>31</v>
      </c>
      <c r="P138" s="110" t="s">
        <v>92</v>
      </c>
      <c r="T138" s="109" t="str">
        <f t="shared" si="41"/>
        <v>COM_FR</v>
      </c>
      <c r="U138" s="110" t="str">
        <f t="shared" si="74"/>
        <v>INDSME</v>
      </c>
      <c r="V138" s="109" t="str">
        <f t="shared" si="75"/>
        <v>RH20_21</v>
      </c>
      <c r="W138" s="109">
        <f t="shared" si="24"/>
        <v>0.0216015909557287</v>
      </c>
      <c r="X138" s="109" t="s">
        <v>31</v>
      </c>
      <c r="Y138" s="110" t="s">
        <v>87</v>
      </c>
      <c r="AC138" s="109" t="str">
        <f t="shared" si="42"/>
        <v>COM_FR</v>
      </c>
      <c r="AD138" s="110" t="str">
        <f t="shared" si="62"/>
        <v>INDSME</v>
      </c>
      <c r="AE138" s="109" t="str">
        <f t="shared" si="63"/>
        <v>RH20_21</v>
      </c>
      <c r="AF138" s="109">
        <f t="shared" si="27"/>
        <v>0.0212535167287306</v>
      </c>
      <c r="AG138" s="109" t="s">
        <v>31</v>
      </c>
      <c r="AH138" s="110" t="s">
        <v>93</v>
      </c>
      <c r="AL138" s="109" t="str">
        <f t="shared" si="43"/>
        <v>COM_FR</v>
      </c>
      <c r="AM138" s="110" t="str">
        <f t="shared" si="64"/>
        <v>INDSME</v>
      </c>
      <c r="AN138" s="109" t="str">
        <f t="shared" si="65"/>
        <v>RH20_21</v>
      </c>
      <c r="AO138" s="109">
        <f t="shared" si="30"/>
        <v>0.0208717090489964</v>
      </c>
      <c r="AP138" s="109" t="s">
        <v>31</v>
      </c>
      <c r="AQ138" s="110" t="s">
        <v>90</v>
      </c>
      <c r="AU138" s="109" t="str">
        <f t="shared" si="44"/>
        <v>COM_FR</v>
      </c>
      <c r="AV138" s="110" t="str">
        <f t="shared" si="66"/>
        <v>INDSME</v>
      </c>
      <c r="AW138" s="109" t="str">
        <f t="shared" si="67"/>
        <v>RH20_21</v>
      </c>
      <c r="AX138" s="109">
        <f t="shared" si="33"/>
        <v>0.0208022312711157</v>
      </c>
      <c r="AY138" s="109" t="s">
        <v>31</v>
      </c>
      <c r="AZ138" s="110" t="s">
        <v>89</v>
      </c>
      <c r="BD138" s="109" t="str">
        <f t="shared" si="45"/>
        <v>COM_FR</v>
      </c>
      <c r="BE138" s="110" t="str">
        <f t="shared" si="68"/>
        <v>INDSME</v>
      </c>
      <c r="BF138" s="109" t="str">
        <f t="shared" si="69"/>
        <v>RH20_21</v>
      </c>
      <c r="BG138" s="109">
        <f t="shared" si="76"/>
        <v>0.0208717090489964</v>
      </c>
      <c r="BH138" s="109" t="s">
        <v>31</v>
      </c>
      <c r="BI138" s="110" t="s">
        <v>91</v>
      </c>
      <c r="BM138" s="109" t="str">
        <f t="shared" si="46"/>
        <v>COM_FR</v>
      </c>
      <c r="BN138" s="110" t="str">
        <f t="shared" si="70"/>
        <v>INDSME</v>
      </c>
      <c r="BO138" s="109" t="str">
        <f t="shared" si="71"/>
        <v>RH20_21</v>
      </c>
      <c r="BP138" s="109">
        <f t="shared" si="72"/>
        <v>0.0208022312711157</v>
      </c>
      <c r="BQ138" s="109" t="s">
        <v>31</v>
      </c>
      <c r="BR138" s="110" t="s">
        <v>88</v>
      </c>
    </row>
    <row r="139" spans="11:70">
      <c r="K139" s="111" t="s">
        <v>142</v>
      </c>
      <c r="L139" s="110" t="str">
        <f t="shared" si="73"/>
        <v>INDSME</v>
      </c>
      <c r="M139" s="109" t="str">
        <f t="shared" si="61"/>
        <v>RH22_23</v>
      </c>
      <c r="N139" s="109">
        <f t="shared" si="21"/>
        <v>0.0209309345114678</v>
      </c>
      <c r="O139" s="109" t="s">
        <v>31</v>
      </c>
      <c r="P139" s="110" t="s">
        <v>92</v>
      </c>
      <c r="T139" s="109" t="str">
        <f t="shared" si="41"/>
        <v>COM_FR</v>
      </c>
      <c r="U139" s="110" t="str">
        <f t="shared" si="74"/>
        <v>INDSME</v>
      </c>
      <c r="V139" s="109" t="str">
        <f t="shared" si="75"/>
        <v>RH22_23</v>
      </c>
      <c r="W139" s="109">
        <f t="shared" si="24"/>
        <v>0.0217726786365968</v>
      </c>
      <c r="X139" s="109" t="s">
        <v>31</v>
      </c>
      <c r="Y139" s="110" t="s">
        <v>87</v>
      </c>
      <c r="AC139" s="109" t="str">
        <f t="shared" si="42"/>
        <v>COM_FR</v>
      </c>
      <c r="AD139" s="110" t="str">
        <f t="shared" si="62"/>
        <v>INDSME</v>
      </c>
      <c r="AE139" s="109" t="str">
        <f t="shared" si="63"/>
        <v>RH22_23</v>
      </c>
      <c r="AF139" s="109">
        <f t="shared" si="27"/>
        <v>0.0210192787763135</v>
      </c>
      <c r="AG139" s="109" t="s">
        <v>31</v>
      </c>
      <c r="AH139" s="110" t="s">
        <v>93</v>
      </c>
      <c r="AL139" s="109" t="str">
        <f t="shared" si="43"/>
        <v>COM_FR</v>
      </c>
      <c r="AM139" s="110" t="str">
        <f t="shared" si="64"/>
        <v>INDSME</v>
      </c>
      <c r="AN139" s="109" t="str">
        <f t="shared" si="65"/>
        <v>RH22_23</v>
      </c>
      <c r="AO139" s="109">
        <f t="shared" si="30"/>
        <v>0.0210488298607682</v>
      </c>
      <c r="AP139" s="109" t="s">
        <v>31</v>
      </c>
      <c r="AQ139" s="110" t="s">
        <v>90</v>
      </c>
      <c r="AU139" s="109" t="str">
        <f t="shared" si="44"/>
        <v>COM_FR</v>
      </c>
      <c r="AV139" s="110" t="str">
        <f t="shared" si="66"/>
        <v>INDSME</v>
      </c>
      <c r="AW139" s="109" t="str">
        <f t="shared" si="67"/>
        <v>RH22_23</v>
      </c>
      <c r="AX139" s="109">
        <f t="shared" si="33"/>
        <v>0.0211656433177729</v>
      </c>
      <c r="AY139" s="109" t="s">
        <v>31</v>
      </c>
      <c r="AZ139" s="110" t="s">
        <v>89</v>
      </c>
      <c r="BD139" s="109" t="str">
        <f t="shared" si="45"/>
        <v>COM_FR</v>
      </c>
      <c r="BE139" s="110" t="str">
        <f t="shared" si="68"/>
        <v>INDSME</v>
      </c>
      <c r="BF139" s="109" t="str">
        <f t="shared" si="69"/>
        <v>RH22_23</v>
      </c>
      <c r="BG139" s="109">
        <f t="shared" si="76"/>
        <v>0.0210488298607682</v>
      </c>
      <c r="BH139" s="109" t="s">
        <v>31</v>
      </c>
      <c r="BI139" s="110" t="s">
        <v>91</v>
      </c>
      <c r="BM139" s="109" t="str">
        <f t="shared" si="46"/>
        <v>COM_FR</v>
      </c>
      <c r="BN139" s="110" t="str">
        <f t="shared" si="70"/>
        <v>INDSME</v>
      </c>
      <c r="BO139" s="109" t="str">
        <f t="shared" si="71"/>
        <v>RH22_23</v>
      </c>
      <c r="BP139" s="109">
        <f t="shared" si="72"/>
        <v>0.0211656433177729</v>
      </c>
      <c r="BQ139" s="109" t="s">
        <v>31</v>
      </c>
      <c r="BR139" s="110" t="s">
        <v>88</v>
      </c>
    </row>
    <row r="140" spans="11:70">
      <c r="K140" s="109" t="s">
        <v>142</v>
      </c>
      <c r="L140" s="110" t="str">
        <f t="shared" si="73"/>
        <v>INDSME</v>
      </c>
      <c r="M140" s="109" t="str">
        <f t="shared" si="61"/>
        <v>SH0_1</v>
      </c>
      <c r="N140" s="109">
        <f t="shared" si="21"/>
        <v>0.0216934658061337</v>
      </c>
      <c r="O140" s="109" t="s">
        <v>31</v>
      </c>
      <c r="P140" s="110" t="s">
        <v>92</v>
      </c>
      <c r="T140" s="109" t="str">
        <f t="shared" si="41"/>
        <v>COM_FR</v>
      </c>
      <c r="U140" s="110" t="str">
        <f t="shared" si="74"/>
        <v>INDSME</v>
      </c>
      <c r="V140" s="109" t="str">
        <f t="shared" si="75"/>
        <v>SH0_1</v>
      </c>
      <c r="W140" s="109">
        <f t="shared" si="24"/>
        <v>0.0174477618854123</v>
      </c>
      <c r="X140" s="109" t="s">
        <v>31</v>
      </c>
      <c r="Y140" s="110" t="s">
        <v>87</v>
      </c>
      <c r="AC140" s="109" t="str">
        <f t="shared" si="42"/>
        <v>COM_FR</v>
      </c>
      <c r="AD140" s="110" t="str">
        <f t="shared" si="62"/>
        <v>INDSME</v>
      </c>
      <c r="AE140" s="109" t="str">
        <f t="shared" si="63"/>
        <v>SH0_1</v>
      </c>
      <c r="AF140" s="109">
        <f t="shared" si="27"/>
        <v>0.020811553801597</v>
      </c>
      <c r="AG140" s="109" t="s">
        <v>31</v>
      </c>
      <c r="AH140" s="110" t="s">
        <v>93</v>
      </c>
      <c r="AL140" s="109" t="str">
        <f t="shared" si="43"/>
        <v>COM_FR</v>
      </c>
      <c r="AM140" s="110" t="str">
        <f t="shared" si="64"/>
        <v>INDSME</v>
      </c>
      <c r="AN140" s="109" t="str">
        <f t="shared" si="65"/>
        <v>SH0_1</v>
      </c>
      <c r="AO140" s="109">
        <f t="shared" si="30"/>
        <v>0.0202895899307037</v>
      </c>
      <c r="AP140" s="109" t="s">
        <v>31</v>
      </c>
      <c r="AQ140" s="110" t="s">
        <v>90</v>
      </c>
      <c r="AU140" s="109" t="str">
        <f t="shared" si="44"/>
        <v>COM_FR</v>
      </c>
      <c r="AV140" s="110" t="str">
        <f t="shared" si="66"/>
        <v>INDSME</v>
      </c>
      <c r="AW140" s="109" t="str">
        <f t="shared" si="67"/>
        <v>SH0_1</v>
      </c>
      <c r="AX140" s="109">
        <f t="shared" si="33"/>
        <v>0.0235399975380162</v>
      </c>
      <c r="AY140" s="109" t="s">
        <v>31</v>
      </c>
      <c r="AZ140" s="110" t="s">
        <v>89</v>
      </c>
      <c r="BD140" s="109" t="str">
        <f t="shared" si="45"/>
        <v>COM_FR</v>
      </c>
      <c r="BE140" s="110" t="str">
        <f t="shared" si="68"/>
        <v>INDSME</v>
      </c>
      <c r="BF140" s="109" t="str">
        <f t="shared" si="69"/>
        <v>SH0_1</v>
      </c>
      <c r="BG140" s="109">
        <f t="shared" si="76"/>
        <v>0.0202895899307037</v>
      </c>
      <c r="BH140" s="109" t="s">
        <v>31</v>
      </c>
      <c r="BI140" s="110" t="s">
        <v>91</v>
      </c>
      <c r="BM140" s="109" t="str">
        <f t="shared" si="46"/>
        <v>COM_FR</v>
      </c>
      <c r="BN140" s="110" t="str">
        <f t="shared" si="70"/>
        <v>INDSME</v>
      </c>
      <c r="BO140" s="109" t="str">
        <f t="shared" si="71"/>
        <v>SH0_1</v>
      </c>
      <c r="BP140" s="109">
        <f t="shared" si="72"/>
        <v>0.0235399975380162</v>
      </c>
      <c r="BQ140" s="109" t="s">
        <v>31</v>
      </c>
      <c r="BR140" s="110" t="s">
        <v>88</v>
      </c>
    </row>
    <row r="141" spans="11:70">
      <c r="K141" s="109" t="s">
        <v>142</v>
      </c>
      <c r="L141" s="110" t="str">
        <f t="shared" si="73"/>
        <v>INDSME</v>
      </c>
      <c r="M141" s="109" t="str">
        <f t="shared" si="61"/>
        <v>SH2_3</v>
      </c>
      <c r="N141" s="109">
        <f t="shared" si="21"/>
        <v>0.0210916294485409</v>
      </c>
      <c r="O141" s="109" t="s">
        <v>31</v>
      </c>
      <c r="P141" s="110" t="s">
        <v>92</v>
      </c>
      <c r="T141" s="109" t="str">
        <f t="shared" si="41"/>
        <v>COM_FR</v>
      </c>
      <c r="U141" s="110" t="str">
        <f t="shared" si="74"/>
        <v>INDSME</v>
      </c>
      <c r="V141" s="109" t="str">
        <f t="shared" si="75"/>
        <v>SH2_3</v>
      </c>
      <c r="W141" s="109">
        <f t="shared" si="24"/>
        <v>0.0152457918759897</v>
      </c>
      <c r="X141" s="109" t="s">
        <v>31</v>
      </c>
      <c r="Y141" s="110" t="s">
        <v>87</v>
      </c>
      <c r="AC141" s="109" t="str">
        <f t="shared" si="42"/>
        <v>COM_FR</v>
      </c>
      <c r="AD141" s="110" t="str">
        <f t="shared" si="62"/>
        <v>INDSME</v>
      </c>
      <c r="AE141" s="109" t="str">
        <f t="shared" si="63"/>
        <v>SH2_3</v>
      </c>
      <c r="AF141" s="109">
        <f t="shared" si="27"/>
        <v>0.0201796299239725</v>
      </c>
      <c r="AG141" s="109" t="s">
        <v>31</v>
      </c>
      <c r="AH141" s="110" t="s">
        <v>93</v>
      </c>
      <c r="AL141" s="109" t="str">
        <f t="shared" si="43"/>
        <v>COM_FR</v>
      </c>
      <c r="AM141" s="110" t="str">
        <f t="shared" si="64"/>
        <v>INDSME</v>
      </c>
      <c r="AN141" s="109" t="str">
        <f t="shared" si="65"/>
        <v>SH2_3</v>
      </c>
      <c r="AO141" s="109">
        <f t="shared" si="30"/>
        <v>0.0188706568826577</v>
      </c>
      <c r="AP141" s="109" t="s">
        <v>31</v>
      </c>
      <c r="AQ141" s="110" t="s">
        <v>90</v>
      </c>
      <c r="AU141" s="109" t="str">
        <f t="shared" si="44"/>
        <v>COM_FR</v>
      </c>
      <c r="AV141" s="110" t="str">
        <f t="shared" si="66"/>
        <v>INDSME</v>
      </c>
      <c r="AW141" s="109" t="str">
        <f t="shared" si="67"/>
        <v>SH2_3</v>
      </c>
      <c r="AX141" s="109">
        <f t="shared" si="33"/>
        <v>0.0213085433268016</v>
      </c>
      <c r="AY141" s="109" t="s">
        <v>31</v>
      </c>
      <c r="AZ141" s="110" t="s">
        <v>89</v>
      </c>
      <c r="BD141" s="109" t="str">
        <f t="shared" si="45"/>
        <v>COM_FR</v>
      </c>
      <c r="BE141" s="110" t="str">
        <f t="shared" si="68"/>
        <v>INDSME</v>
      </c>
      <c r="BF141" s="109" t="str">
        <f t="shared" si="69"/>
        <v>SH2_3</v>
      </c>
      <c r="BG141" s="109">
        <f t="shared" si="76"/>
        <v>0.0188706568826577</v>
      </c>
      <c r="BH141" s="109" t="s">
        <v>31</v>
      </c>
      <c r="BI141" s="110" t="s">
        <v>91</v>
      </c>
      <c r="BM141" s="109" t="str">
        <f t="shared" si="46"/>
        <v>COM_FR</v>
      </c>
      <c r="BN141" s="110" t="str">
        <f t="shared" si="70"/>
        <v>INDSME</v>
      </c>
      <c r="BO141" s="109" t="str">
        <f t="shared" si="71"/>
        <v>SH2_3</v>
      </c>
      <c r="BP141" s="109">
        <f t="shared" si="72"/>
        <v>0.0213085433268016</v>
      </c>
      <c r="BQ141" s="109" t="s">
        <v>31</v>
      </c>
      <c r="BR141" s="110" t="s">
        <v>88</v>
      </c>
    </row>
    <row r="142" spans="11:70">
      <c r="K142" s="109" t="s">
        <v>142</v>
      </c>
      <c r="L142" s="110" t="str">
        <f t="shared" si="73"/>
        <v>INDSME</v>
      </c>
      <c r="M142" s="109" t="str">
        <f t="shared" si="61"/>
        <v>SH4_5</v>
      </c>
      <c r="N142" s="109">
        <f t="shared" si="21"/>
        <v>0.0202885549117574</v>
      </c>
      <c r="O142" s="109" t="s">
        <v>31</v>
      </c>
      <c r="P142" s="110" t="s">
        <v>92</v>
      </c>
      <c r="T142" s="109" t="str">
        <f t="shared" si="41"/>
        <v>COM_FR</v>
      </c>
      <c r="U142" s="110" t="str">
        <f t="shared" si="74"/>
        <v>INDSME</v>
      </c>
      <c r="V142" s="109" t="str">
        <f t="shared" si="75"/>
        <v>SH4_5</v>
      </c>
      <c r="W142" s="109">
        <f t="shared" si="24"/>
        <v>0.0140147850596432</v>
      </c>
      <c r="X142" s="109" t="s">
        <v>31</v>
      </c>
      <c r="Y142" s="110" t="s">
        <v>87</v>
      </c>
      <c r="AC142" s="109" t="str">
        <f t="shared" si="42"/>
        <v>COM_FR</v>
      </c>
      <c r="AD142" s="110" t="str">
        <f t="shared" si="62"/>
        <v>INDSME</v>
      </c>
      <c r="AE142" s="109" t="str">
        <f t="shared" si="63"/>
        <v>SH4_5</v>
      </c>
      <c r="AF142" s="109">
        <f t="shared" si="27"/>
        <v>0.0196148395220663</v>
      </c>
      <c r="AG142" s="109" t="s">
        <v>31</v>
      </c>
      <c r="AH142" s="110" t="s">
        <v>93</v>
      </c>
      <c r="AL142" s="109" t="str">
        <f t="shared" si="43"/>
        <v>COM_FR</v>
      </c>
      <c r="AM142" s="110" t="str">
        <f t="shared" si="64"/>
        <v>INDSME</v>
      </c>
      <c r="AN142" s="109" t="str">
        <f t="shared" si="65"/>
        <v>SH4_5</v>
      </c>
      <c r="AO142" s="109">
        <f t="shared" si="30"/>
        <v>0.017500502969476</v>
      </c>
      <c r="AP142" s="109" t="s">
        <v>31</v>
      </c>
      <c r="AQ142" s="110" t="s">
        <v>90</v>
      </c>
      <c r="AU142" s="109" t="str">
        <f t="shared" si="44"/>
        <v>COM_FR</v>
      </c>
      <c r="AV142" s="110" t="str">
        <f t="shared" si="66"/>
        <v>INDSME</v>
      </c>
      <c r="AW142" s="109" t="str">
        <f t="shared" si="67"/>
        <v>SH4_5</v>
      </c>
      <c r="AX142" s="109">
        <f t="shared" si="33"/>
        <v>0.0184793639312763</v>
      </c>
      <c r="AY142" s="109" t="s">
        <v>31</v>
      </c>
      <c r="AZ142" s="110" t="s">
        <v>89</v>
      </c>
      <c r="BD142" s="109" t="str">
        <f t="shared" si="45"/>
        <v>COM_FR</v>
      </c>
      <c r="BE142" s="110" t="str">
        <f t="shared" si="68"/>
        <v>INDSME</v>
      </c>
      <c r="BF142" s="109" t="str">
        <f t="shared" si="69"/>
        <v>SH4_5</v>
      </c>
      <c r="BG142" s="109">
        <f t="shared" si="76"/>
        <v>0.017500502969476</v>
      </c>
      <c r="BH142" s="109" t="s">
        <v>31</v>
      </c>
      <c r="BI142" s="110" t="s">
        <v>91</v>
      </c>
      <c r="BM142" s="109" t="str">
        <f t="shared" si="46"/>
        <v>COM_FR</v>
      </c>
      <c r="BN142" s="110" t="str">
        <f t="shared" si="70"/>
        <v>INDSME</v>
      </c>
      <c r="BO142" s="109" t="str">
        <f t="shared" si="71"/>
        <v>SH4_5</v>
      </c>
      <c r="BP142" s="109">
        <f t="shared" si="72"/>
        <v>0.0184793639312763</v>
      </c>
      <c r="BQ142" s="109" t="s">
        <v>31</v>
      </c>
      <c r="BR142" s="110" t="s">
        <v>88</v>
      </c>
    </row>
    <row r="143" spans="11:70">
      <c r="K143" s="111" t="s">
        <v>142</v>
      </c>
      <c r="L143" s="110" t="str">
        <f t="shared" si="73"/>
        <v>INDSME</v>
      </c>
      <c r="M143" s="109" t="str">
        <f t="shared" si="61"/>
        <v>SH6_7</v>
      </c>
      <c r="N143" s="109">
        <f t="shared" si="21"/>
        <v>0.0192322364169783</v>
      </c>
      <c r="O143" s="109" t="s">
        <v>31</v>
      </c>
      <c r="P143" s="110" t="s">
        <v>92</v>
      </c>
      <c r="T143" s="109" t="str">
        <f t="shared" si="41"/>
        <v>COM_FR</v>
      </c>
      <c r="U143" s="110" t="str">
        <f t="shared" si="74"/>
        <v>INDSME</v>
      </c>
      <c r="V143" s="109" t="str">
        <f t="shared" si="75"/>
        <v>SH6_7</v>
      </c>
      <c r="W143" s="109">
        <f t="shared" si="24"/>
        <v>0.0138604432096002</v>
      </c>
      <c r="X143" s="109" t="s">
        <v>31</v>
      </c>
      <c r="Y143" s="110" t="s">
        <v>87</v>
      </c>
      <c r="AC143" s="109" t="str">
        <f t="shared" si="42"/>
        <v>COM_FR</v>
      </c>
      <c r="AD143" s="110" t="str">
        <f t="shared" si="62"/>
        <v>INDSME</v>
      </c>
      <c r="AE143" s="109" t="str">
        <f t="shared" si="63"/>
        <v>SH6_7</v>
      </c>
      <c r="AF143" s="109">
        <f t="shared" si="27"/>
        <v>0.0172789981084644</v>
      </c>
      <c r="AG143" s="109" t="s">
        <v>31</v>
      </c>
      <c r="AH143" s="110" t="s">
        <v>93</v>
      </c>
      <c r="AL143" s="109" t="str">
        <f t="shared" si="43"/>
        <v>COM_FR</v>
      </c>
      <c r="AM143" s="110" t="str">
        <f t="shared" si="64"/>
        <v>INDSME</v>
      </c>
      <c r="AN143" s="109" t="str">
        <f t="shared" si="65"/>
        <v>SH6_7</v>
      </c>
      <c r="AO143" s="109">
        <f t="shared" si="30"/>
        <v>0.016421193779789</v>
      </c>
      <c r="AP143" s="109" t="s">
        <v>31</v>
      </c>
      <c r="AQ143" s="110" t="s">
        <v>90</v>
      </c>
      <c r="AU143" s="109" t="str">
        <f t="shared" si="44"/>
        <v>COM_FR</v>
      </c>
      <c r="AV143" s="110" t="str">
        <f t="shared" si="66"/>
        <v>INDSME</v>
      </c>
      <c r="AW143" s="109" t="str">
        <f t="shared" si="67"/>
        <v>SH6_7</v>
      </c>
      <c r="AX143" s="109">
        <f t="shared" si="33"/>
        <v>0.0171996217128879</v>
      </c>
      <c r="AY143" s="109" t="s">
        <v>31</v>
      </c>
      <c r="AZ143" s="110" t="s">
        <v>89</v>
      </c>
      <c r="BD143" s="109" t="str">
        <f t="shared" si="45"/>
        <v>COM_FR</v>
      </c>
      <c r="BE143" s="110" t="str">
        <f t="shared" si="68"/>
        <v>INDSME</v>
      </c>
      <c r="BF143" s="109" t="str">
        <f t="shared" si="69"/>
        <v>SH6_7</v>
      </c>
      <c r="BG143" s="109">
        <f t="shared" si="76"/>
        <v>0.016421193779789</v>
      </c>
      <c r="BH143" s="109" t="s">
        <v>31</v>
      </c>
      <c r="BI143" s="110" t="s">
        <v>91</v>
      </c>
      <c r="BM143" s="109" t="str">
        <f t="shared" si="46"/>
        <v>COM_FR</v>
      </c>
      <c r="BN143" s="110" t="str">
        <f t="shared" si="70"/>
        <v>INDSME</v>
      </c>
      <c r="BO143" s="109" t="str">
        <f t="shared" si="71"/>
        <v>SH6_7</v>
      </c>
      <c r="BP143" s="109">
        <f t="shared" si="72"/>
        <v>0.0171996217128879</v>
      </c>
      <c r="BQ143" s="109" t="s">
        <v>31</v>
      </c>
      <c r="BR143" s="110" t="s">
        <v>88</v>
      </c>
    </row>
    <row r="144" spans="11:70">
      <c r="K144" s="109" t="s">
        <v>142</v>
      </c>
      <c r="L144" s="110" t="str">
        <f t="shared" si="73"/>
        <v>INDSME</v>
      </c>
      <c r="M144" s="109" t="str">
        <f t="shared" si="61"/>
        <v>SH8_9</v>
      </c>
      <c r="N144" s="109">
        <f t="shared" ref="N144:N207" si="77">N96</f>
        <v>0.0187485070114251</v>
      </c>
      <c r="O144" s="109" t="s">
        <v>31</v>
      </c>
      <c r="P144" s="110" t="s">
        <v>92</v>
      </c>
      <c r="T144" s="109" t="str">
        <f t="shared" si="41"/>
        <v>COM_FR</v>
      </c>
      <c r="U144" s="110" t="str">
        <f t="shared" si="74"/>
        <v>INDSME</v>
      </c>
      <c r="V144" s="109" t="str">
        <f t="shared" si="75"/>
        <v>SH8_9</v>
      </c>
      <c r="W144" s="109">
        <f t="shared" ref="W144:W207" si="78">W96</f>
        <v>0.0147551071793505</v>
      </c>
      <c r="X144" s="109" t="s">
        <v>31</v>
      </c>
      <c r="Y144" s="110" t="s">
        <v>87</v>
      </c>
      <c r="AC144" s="109" t="str">
        <f t="shared" si="42"/>
        <v>COM_FR</v>
      </c>
      <c r="AD144" s="110" t="str">
        <f t="shared" si="62"/>
        <v>INDSME</v>
      </c>
      <c r="AE144" s="109" t="str">
        <f t="shared" si="63"/>
        <v>SH8_9</v>
      </c>
      <c r="AF144" s="109">
        <f t="shared" ref="AF144:AF207" si="79">AF96</f>
        <v>0.0155886992614423</v>
      </c>
      <c r="AG144" s="109" t="s">
        <v>31</v>
      </c>
      <c r="AH144" s="110" t="s">
        <v>93</v>
      </c>
      <c r="AL144" s="109" t="str">
        <f t="shared" si="43"/>
        <v>COM_FR</v>
      </c>
      <c r="AM144" s="110" t="str">
        <f t="shared" si="64"/>
        <v>INDSME</v>
      </c>
      <c r="AN144" s="109" t="str">
        <f t="shared" si="65"/>
        <v>SH8_9</v>
      </c>
      <c r="AO144" s="109">
        <f t="shared" ref="AO144:AO207" si="80">AO96</f>
        <v>0.0161398429577345</v>
      </c>
      <c r="AP144" s="109" t="s">
        <v>31</v>
      </c>
      <c r="AQ144" s="110" t="s">
        <v>90</v>
      </c>
      <c r="AU144" s="109" t="str">
        <f t="shared" si="44"/>
        <v>COM_FR</v>
      </c>
      <c r="AV144" s="110" t="str">
        <f t="shared" si="66"/>
        <v>INDSME</v>
      </c>
      <c r="AW144" s="109" t="str">
        <f t="shared" si="67"/>
        <v>SH8_9</v>
      </c>
      <c r="AX144" s="109">
        <f t="shared" ref="AX144:AX207" si="81">AX96</f>
        <v>0.017030245273227</v>
      </c>
      <c r="AY144" s="109" t="s">
        <v>31</v>
      </c>
      <c r="AZ144" s="110" t="s">
        <v>89</v>
      </c>
      <c r="BD144" s="109" t="str">
        <f t="shared" si="45"/>
        <v>COM_FR</v>
      </c>
      <c r="BE144" s="110" t="str">
        <f t="shared" si="68"/>
        <v>INDSME</v>
      </c>
      <c r="BF144" s="109" t="str">
        <f t="shared" si="69"/>
        <v>SH8_9</v>
      </c>
      <c r="BG144" s="109">
        <f t="shared" si="76"/>
        <v>0.0161398429577345</v>
      </c>
      <c r="BH144" s="109" t="s">
        <v>31</v>
      </c>
      <c r="BI144" s="110" t="s">
        <v>91</v>
      </c>
      <c r="BM144" s="109" t="str">
        <f t="shared" si="46"/>
        <v>COM_FR</v>
      </c>
      <c r="BN144" s="110" t="str">
        <f t="shared" si="70"/>
        <v>INDSME</v>
      </c>
      <c r="BO144" s="109" t="str">
        <f t="shared" si="71"/>
        <v>SH8_9</v>
      </c>
      <c r="BP144" s="109">
        <f t="shared" si="72"/>
        <v>0.017030245273227</v>
      </c>
      <c r="BQ144" s="109" t="s">
        <v>31</v>
      </c>
      <c r="BR144" s="110" t="s">
        <v>88</v>
      </c>
    </row>
    <row r="145" spans="11:70">
      <c r="K145" s="109" t="s">
        <v>142</v>
      </c>
      <c r="L145" s="110" t="str">
        <f t="shared" si="73"/>
        <v>INDSME</v>
      </c>
      <c r="M145" s="109" t="str">
        <f t="shared" si="61"/>
        <v>SH10_11</v>
      </c>
      <c r="N145" s="109">
        <f t="shared" si="77"/>
        <v>0.0186780472400084</v>
      </c>
      <c r="O145" s="109" t="s">
        <v>31</v>
      </c>
      <c r="P145" s="110" t="s">
        <v>92</v>
      </c>
      <c r="T145" s="109" t="str">
        <f t="shared" si="41"/>
        <v>COM_FR</v>
      </c>
      <c r="U145" s="110" t="str">
        <f t="shared" si="74"/>
        <v>INDSME</v>
      </c>
      <c r="V145" s="109" t="str">
        <f t="shared" si="75"/>
        <v>SH10_11</v>
      </c>
      <c r="W145" s="109">
        <f t="shared" si="78"/>
        <v>0.0171866616430302</v>
      </c>
      <c r="X145" s="109" t="s">
        <v>31</v>
      </c>
      <c r="Y145" s="110" t="s">
        <v>87</v>
      </c>
      <c r="AC145" s="109" t="str">
        <f t="shared" si="42"/>
        <v>COM_FR</v>
      </c>
      <c r="AD145" s="110" t="str">
        <f t="shared" si="62"/>
        <v>INDSME</v>
      </c>
      <c r="AE145" s="109" t="str">
        <f t="shared" si="63"/>
        <v>SH10_11</v>
      </c>
      <c r="AF145" s="109">
        <f t="shared" si="79"/>
        <v>0.0150973156957682</v>
      </c>
      <c r="AG145" s="109" t="s">
        <v>31</v>
      </c>
      <c r="AH145" s="110" t="s">
        <v>93</v>
      </c>
      <c r="AL145" s="109" t="str">
        <f t="shared" si="43"/>
        <v>COM_FR</v>
      </c>
      <c r="AM145" s="110" t="str">
        <f t="shared" si="64"/>
        <v>INDSME</v>
      </c>
      <c r="AN145" s="109" t="str">
        <f t="shared" si="65"/>
        <v>SH10_11</v>
      </c>
      <c r="AO145" s="109">
        <f t="shared" si="80"/>
        <v>0.0171295457469424</v>
      </c>
      <c r="AP145" s="109" t="s">
        <v>31</v>
      </c>
      <c r="AQ145" s="110" t="s">
        <v>90</v>
      </c>
      <c r="AU145" s="109" t="str">
        <f t="shared" si="44"/>
        <v>COM_FR</v>
      </c>
      <c r="AV145" s="110" t="str">
        <f t="shared" si="66"/>
        <v>INDSME</v>
      </c>
      <c r="AW145" s="109" t="str">
        <f t="shared" si="67"/>
        <v>SH10_11</v>
      </c>
      <c r="AX145" s="109">
        <f t="shared" si="81"/>
        <v>0.0187148851387562</v>
      </c>
      <c r="AY145" s="109" t="s">
        <v>31</v>
      </c>
      <c r="AZ145" s="110" t="s">
        <v>89</v>
      </c>
      <c r="BD145" s="109" t="str">
        <f t="shared" si="45"/>
        <v>COM_FR</v>
      </c>
      <c r="BE145" s="110" t="str">
        <f t="shared" si="68"/>
        <v>INDSME</v>
      </c>
      <c r="BF145" s="109" t="str">
        <f t="shared" si="69"/>
        <v>SH10_11</v>
      </c>
      <c r="BG145" s="109">
        <f t="shared" si="76"/>
        <v>0.0171295457469424</v>
      </c>
      <c r="BH145" s="109" t="s">
        <v>31</v>
      </c>
      <c r="BI145" s="110" t="s">
        <v>91</v>
      </c>
      <c r="BM145" s="109" t="str">
        <f t="shared" si="46"/>
        <v>COM_FR</v>
      </c>
      <c r="BN145" s="110" t="str">
        <f t="shared" si="70"/>
        <v>INDSME</v>
      </c>
      <c r="BO145" s="109" t="str">
        <f t="shared" si="71"/>
        <v>SH10_11</v>
      </c>
      <c r="BP145" s="109">
        <f t="shared" si="72"/>
        <v>0.0187148851387562</v>
      </c>
      <c r="BQ145" s="109" t="s">
        <v>31</v>
      </c>
      <c r="BR145" s="110" t="s">
        <v>88</v>
      </c>
    </row>
    <row r="146" spans="11:70">
      <c r="K146" s="109" t="s">
        <v>142</v>
      </c>
      <c r="L146" s="110" t="str">
        <f t="shared" si="73"/>
        <v>INDSME</v>
      </c>
      <c r="M146" s="109" t="str">
        <f t="shared" si="61"/>
        <v>SH12_13</v>
      </c>
      <c r="N146" s="109">
        <f t="shared" si="77"/>
        <v>0.0193543241840057</v>
      </c>
      <c r="O146" s="109" t="s">
        <v>31</v>
      </c>
      <c r="P146" s="110" t="s">
        <v>92</v>
      </c>
      <c r="T146" s="109" t="str">
        <f t="shared" si="41"/>
        <v>COM_FR</v>
      </c>
      <c r="U146" s="110" t="str">
        <f t="shared" si="74"/>
        <v>INDSME</v>
      </c>
      <c r="V146" s="109" t="str">
        <f t="shared" si="75"/>
        <v>SH12_13</v>
      </c>
      <c r="W146" s="109">
        <f t="shared" si="78"/>
        <v>0.0185329663536096</v>
      </c>
      <c r="X146" s="109" t="s">
        <v>31</v>
      </c>
      <c r="Y146" s="110" t="s">
        <v>87</v>
      </c>
      <c r="AC146" s="109" t="str">
        <f t="shared" si="42"/>
        <v>COM_FR</v>
      </c>
      <c r="AD146" s="110" t="str">
        <f t="shared" si="62"/>
        <v>INDSME</v>
      </c>
      <c r="AE146" s="109" t="str">
        <f t="shared" si="63"/>
        <v>SH12_13</v>
      </c>
      <c r="AF146" s="109">
        <f t="shared" si="79"/>
        <v>0.0157162719062912</v>
      </c>
      <c r="AG146" s="109" t="s">
        <v>31</v>
      </c>
      <c r="AH146" s="110" t="s">
        <v>93</v>
      </c>
      <c r="AL146" s="109" t="str">
        <f t="shared" si="43"/>
        <v>COM_FR</v>
      </c>
      <c r="AM146" s="110" t="str">
        <f t="shared" si="64"/>
        <v>INDSME</v>
      </c>
      <c r="AN146" s="109" t="str">
        <f t="shared" si="65"/>
        <v>SH12_13</v>
      </c>
      <c r="AO146" s="109">
        <f t="shared" si="80"/>
        <v>0.0184909585816698</v>
      </c>
      <c r="AP146" s="109" t="s">
        <v>31</v>
      </c>
      <c r="AQ146" s="110" t="s">
        <v>90</v>
      </c>
      <c r="AU146" s="109" t="str">
        <f t="shared" si="44"/>
        <v>COM_FR</v>
      </c>
      <c r="AV146" s="110" t="str">
        <f t="shared" si="66"/>
        <v>INDSME</v>
      </c>
      <c r="AW146" s="109" t="str">
        <f t="shared" si="67"/>
        <v>SH12_13</v>
      </c>
      <c r="AX146" s="109">
        <f t="shared" si="81"/>
        <v>0.0213435574080405</v>
      </c>
      <c r="AY146" s="109" t="s">
        <v>31</v>
      </c>
      <c r="AZ146" s="110" t="s">
        <v>89</v>
      </c>
      <c r="BD146" s="109" t="str">
        <f t="shared" si="45"/>
        <v>COM_FR</v>
      </c>
      <c r="BE146" s="110" t="str">
        <f t="shared" si="68"/>
        <v>INDSME</v>
      </c>
      <c r="BF146" s="109" t="str">
        <f t="shared" si="69"/>
        <v>SH12_13</v>
      </c>
      <c r="BG146" s="109">
        <f t="shared" si="76"/>
        <v>0.0184909585816698</v>
      </c>
      <c r="BH146" s="109" t="s">
        <v>31</v>
      </c>
      <c r="BI146" s="110" t="s">
        <v>91</v>
      </c>
      <c r="BM146" s="109" t="str">
        <f t="shared" si="46"/>
        <v>COM_FR</v>
      </c>
      <c r="BN146" s="110" t="str">
        <f t="shared" si="70"/>
        <v>INDSME</v>
      </c>
      <c r="BO146" s="109" t="str">
        <f t="shared" si="71"/>
        <v>SH12_13</v>
      </c>
      <c r="BP146" s="109">
        <f t="shared" si="72"/>
        <v>0.0213435574080405</v>
      </c>
      <c r="BQ146" s="109" t="s">
        <v>31</v>
      </c>
      <c r="BR146" s="110" t="s">
        <v>88</v>
      </c>
    </row>
    <row r="147" spans="11:70">
      <c r="K147" s="111" t="s">
        <v>142</v>
      </c>
      <c r="L147" s="110" t="str">
        <f t="shared" si="73"/>
        <v>INDSME</v>
      </c>
      <c r="M147" s="109" t="str">
        <f t="shared" si="61"/>
        <v>SH14_15</v>
      </c>
      <c r="N147" s="109">
        <f t="shared" si="77"/>
        <v>0.0204723701496402</v>
      </c>
      <c r="O147" s="109" t="s">
        <v>31</v>
      </c>
      <c r="P147" s="110" t="s">
        <v>92</v>
      </c>
      <c r="T147" s="109" t="str">
        <f t="shared" si="41"/>
        <v>COM_FR</v>
      </c>
      <c r="U147" s="110" t="str">
        <f t="shared" si="74"/>
        <v>INDSME</v>
      </c>
      <c r="V147" s="109" t="str">
        <f t="shared" si="75"/>
        <v>SH14_15</v>
      </c>
      <c r="W147" s="109">
        <f t="shared" si="78"/>
        <v>0.0189446065338263</v>
      </c>
      <c r="X147" s="109" t="s">
        <v>31</v>
      </c>
      <c r="Y147" s="110" t="s">
        <v>87</v>
      </c>
      <c r="AC147" s="109" t="str">
        <f t="shared" si="42"/>
        <v>COM_FR</v>
      </c>
      <c r="AD147" s="110" t="str">
        <f t="shared" si="62"/>
        <v>INDSME</v>
      </c>
      <c r="AE147" s="109" t="str">
        <f t="shared" si="63"/>
        <v>SH14_15</v>
      </c>
      <c r="AF147" s="109">
        <f t="shared" si="79"/>
        <v>0.0181694864820914</v>
      </c>
      <c r="AG147" s="109" t="s">
        <v>31</v>
      </c>
      <c r="AH147" s="110" t="s">
        <v>93</v>
      </c>
      <c r="AL147" s="109" t="str">
        <f t="shared" si="43"/>
        <v>COM_FR</v>
      </c>
      <c r="AM147" s="110" t="str">
        <f t="shared" si="64"/>
        <v>INDSME</v>
      </c>
      <c r="AN147" s="109" t="str">
        <f t="shared" si="65"/>
        <v>SH14_15</v>
      </c>
      <c r="AO147" s="109">
        <f t="shared" si="80"/>
        <v>0.019740368004096</v>
      </c>
      <c r="AP147" s="109" t="s">
        <v>31</v>
      </c>
      <c r="AQ147" s="110" t="s">
        <v>90</v>
      </c>
      <c r="AU147" s="109" t="str">
        <f t="shared" si="44"/>
        <v>COM_FR</v>
      </c>
      <c r="AV147" s="110" t="str">
        <f t="shared" si="66"/>
        <v>INDSME</v>
      </c>
      <c r="AW147" s="109" t="str">
        <f t="shared" si="67"/>
        <v>SH14_15</v>
      </c>
      <c r="AX147" s="109">
        <f t="shared" si="81"/>
        <v>0.022952067498314</v>
      </c>
      <c r="AY147" s="109" t="s">
        <v>31</v>
      </c>
      <c r="AZ147" s="110" t="s">
        <v>89</v>
      </c>
      <c r="BD147" s="109" t="str">
        <f t="shared" si="45"/>
        <v>COM_FR</v>
      </c>
      <c r="BE147" s="110" t="str">
        <f t="shared" si="68"/>
        <v>INDSME</v>
      </c>
      <c r="BF147" s="109" t="str">
        <f t="shared" si="69"/>
        <v>SH14_15</v>
      </c>
      <c r="BG147" s="109">
        <f t="shared" si="76"/>
        <v>0.019740368004096</v>
      </c>
      <c r="BH147" s="109" t="s">
        <v>31</v>
      </c>
      <c r="BI147" s="110" t="s">
        <v>91</v>
      </c>
      <c r="BM147" s="109" t="str">
        <f t="shared" si="46"/>
        <v>COM_FR</v>
      </c>
      <c r="BN147" s="110" t="str">
        <f t="shared" si="70"/>
        <v>INDSME</v>
      </c>
      <c r="BO147" s="109" t="str">
        <f t="shared" si="71"/>
        <v>SH14_15</v>
      </c>
      <c r="BP147" s="109">
        <f t="shared" si="72"/>
        <v>0.022952067498314</v>
      </c>
      <c r="BQ147" s="109" t="s">
        <v>31</v>
      </c>
      <c r="BR147" s="110" t="s">
        <v>88</v>
      </c>
    </row>
    <row r="148" spans="11:70">
      <c r="K148" s="109" t="s">
        <v>142</v>
      </c>
      <c r="L148" s="110" t="str">
        <f t="shared" si="73"/>
        <v>INDSME</v>
      </c>
      <c r="M148" s="109" t="str">
        <f t="shared" si="61"/>
        <v>SH16_17</v>
      </c>
      <c r="N148" s="109">
        <f t="shared" si="77"/>
        <v>0.021278922422278</v>
      </c>
      <c r="O148" s="109" t="s">
        <v>31</v>
      </c>
      <c r="P148" s="110" t="s">
        <v>92</v>
      </c>
      <c r="T148" s="109" t="str">
        <f t="shared" si="41"/>
        <v>COM_FR</v>
      </c>
      <c r="U148" s="110" t="str">
        <f t="shared" si="74"/>
        <v>INDSME</v>
      </c>
      <c r="V148" s="109" t="str">
        <f t="shared" si="75"/>
        <v>SH16_17</v>
      </c>
      <c r="W148" s="109">
        <f t="shared" si="78"/>
        <v>0.0187938640201366</v>
      </c>
      <c r="X148" s="109" t="s">
        <v>31</v>
      </c>
      <c r="Y148" s="110" t="s">
        <v>87</v>
      </c>
      <c r="AC148" s="109" t="str">
        <f t="shared" si="42"/>
        <v>COM_FR</v>
      </c>
      <c r="AD148" s="110" t="str">
        <f t="shared" si="62"/>
        <v>INDSME</v>
      </c>
      <c r="AE148" s="109" t="str">
        <f t="shared" si="63"/>
        <v>SH16_17</v>
      </c>
      <c r="AF148" s="109">
        <f t="shared" si="79"/>
        <v>0.0199388030090388</v>
      </c>
      <c r="AG148" s="109" t="s">
        <v>31</v>
      </c>
      <c r="AH148" s="110" t="s">
        <v>93</v>
      </c>
      <c r="AL148" s="109" t="str">
        <f t="shared" si="43"/>
        <v>COM_FR</v>
      </c>
      <c r="AM148" s="110" t="str">
        <f t="shared" si="64"/>
        <v>INDSME</v>
      </c>
      <c r="AN148" s="109" t="str">
        <f t="shared" si="65"/>
        <v>SH16_17</v>
      </c>
      <c r="AO148" s="109">
        <f t="shared" si="80"/>
        <v>0.0204205397465977</v>
      </c>
      <c r="AP148" s="109" t="s">
        <v>31</v>
      </c>
      <c r="AQ148" s="110" t="s">
        <v>90</v>
      </c>
      <c r="AU148" s="109" t="str">
        <f t="shared" si="44"/>
        <v>COM_FR</v>
      </c>
      <c r="AV148" s="110" t="str">
        <f t="shared" si="66"/>
        <v>INDSME</v>
      </c>
      <c r="AW148" s="109" t="str">
        <f t="shared" si="67"/>
        <v>SH16_17</v>
      </c>
      <c r="AX148" s="109">
        <f t="shared" si="81"/>
        <v>0.0237104459107458</v>
      </c>
      <c r="AY148" s="109" t="s">
        <v>31</v>
      </c>
      <c r="AZ148" s="110" t="s">
        <v>89</v>
      </c>
      <c r="BD148" s="109" t="str">
        <f t="shared" si="45"/>
        <v>COM_FR</v>
      </c>
      <c r="BE148" s="110" t="str">
        <f t="shared" si="68"/>
        <v>INDSME</v>
      </c>
      <c r="BF148" s="109" t="str">
        <f t="shared" si="69"/>
        <v>SH16_17</v>
      </c>
      <c r="BG148" s="109">
        <f t="shared" si="76"/>
        <v>0.0204205397465977</v>
      </c>
      <c r="BH148" s="109" t="s">
        <v>31</v>
      </c>
      <c r="BI148" s="110" t="s">
        <v>91</v>
      </c>
      <c r="BM148" s="109" t="str">
        <f t="shared" si="46"/>
        <v>COM_FR</v>
      </c>
      <c r="BN148" s="110" t="str">
        <f t="shared" si="70"/>
        <v>INDSME</v>
      </c>
      <c r="BO148" s="109" t="str">
        <f t="shared" si="71"/>
        <v>SH16_17</v>
      </c>
      <c r="BP148" s="109">
        <f t="shared" si="72"/>
        <v>0.0237104459107458</v>
      </c>
      <c r="BQ148" s="109" t="s">
        <v>31</v>
      </c>
      <c r="BR148" s="110" t="s">
        <v>88</v>
      </c>
    </row>
    <row r="149" spans="11:70">
      <c r="K149" s="109" t="s">
        <v>142</v>
      </c>
      <c r="L149" s="110" t="str">
        <f t="shared" si="73"/>
        <v>INDSME</v>
      </c>
      <c r="M149" s="109" t="str">
        <f t="shared" si="61"/>
        <v>SH18_19</v>
      </c>
      <c r="N149" s="109">
        <f t="shared" si="77"/>
        <v>0.0217388347288327</v>
      </c>
      <c r="O149" s="109" t="s">
        <v>31</v>
      </c>
      <c r="P149" s="110" t="s">
        <v>92</v>
      </c>
      <c r="T149" s="109" t="str">
        <f t="shared" si="41"/>
        <v>COM_FR</v>
      </c>
      <c r="U149" s="110" t="str">
        <f t="shared" si="74"/>
        <v>INDSME</v>
      </c>
      <c r="V149" s="109" t="str">
        <f t="shared" si="75"/>
        <v>SH18_19</v>
      </c>
      <c r="W149" s="109">
        <f t="shared" si="78"/>
        <v>0.0189293212414044</v>
      </c>
      <c r="X149" s="109" t="s">
        <v>31</v>
      </c>
      <c r="Y149" s="110" t="s">
        <v>87</v>
      </c>
      <c r="AC149" s="109" t="str">
        <f t="shared" si="42"/>
        <v>COM_FR</v>
      </c>
      <c r="AD149" s="110" t="str">
        <f t="shared" si="62"/>
        <v>INDSME</v>
      </c>
      <c r="AE149" s="109" t="str">
        <f t="shared" si="63"/>
        <v>SH18_19</v>
      </c>
      <c r="AF149" s="109">
        <f t="shared" si="79"/>
        <v>0.0205951831792654</v>
      </c>
      <c r="AG149" s="109" t="s">
        <v>31</v>
      </c>
      <c r="AH149" s="110" t="s">
        <v>93</v>
      </c>
      <c r="AL149" s="109" t="str">
        <f t="shared" si="43"/>
        <v>COM_FR</v>
      </c>
      <c r="AM149" s="110" t="str">
        <f t="shared" si="64"/>
        <v>INDSME</v>
      </c>
      <c r="AN149" s="109" t="str">
        <f t="shared" si="65"/>
        <v>SH18_19</v>
      </c>
      <c r="AO149" s="109">
        <f t="shared" si="80"/>
        <v>0.0206910653610991</v>
      </c>
      <c r="AP149" s="109" t="s">
        <v>31</v>
      </c>
      <c r="AQ149" s="110" t="s">
        <v>90</v>
      </c>
      <c r="AU149" s="109" t="str">
        <f t="shared" si="44"/>
        <v>COM_FR</v>
      </c>
      <c r="AV149" s="110" t="str">
        <f t="shared" si="66"/>
        <v>INDSME</v>
      </c>
      <c r="AW149" s="109" t="str">
        <f t="shared" si="67"/>
        <v>SH18_19</v>
      </c>
      <c r="AX149" s="109">
        <f t="shared" si="81"/>
        <v>0.0239937611707896</v>
      </c>
      <c r="AY149" s="109" t="s">
        <v>31</v>
      </c>
      <c r="AZ149" s="110" t="s">
        <v>89</v>
      </c>
      <c r="BD149" s="109" t="str">
        <f t="shared" si="45"/>
        <v>COM_FR</v>
      </c>
      <c r="BE149" s="110" t="str">
        <f t="shared" si="68"/>
        <v>INDSME</v>
      </c>
      <c r="BF149" s="109" t="str">
        <f t="shared" si="69"/>
        <v>SH18_19</v>
      </c>
      <c r="BG149" s="109">
        <f t="shared" si="76"/>
        <v>0.0206910653610991</v>
      </c>
      <c r="BH149" s="109" t="s">
        <v>31</v>
      </c>
      <c r="BI149" s="110" t="s">
        <v>91</v>
      </c>
      <c r="BM149" s="109" t="str">
        <f t="shared" si="46"/>
        <v>COM_FR</v>
      </c>
      <c r="BN149" s="110" t="str">
        <f t="shared" si="70"/>
        <v>INDSME</v>
      </c>
      <c r="BO149" s="109" t="str">
        <f t="shared" si="71"/>
        <v>SH18_19</v>
      </c>
      <c r="BP149" s="109">
        <f t="shared" si="72"/>
        <v>0.0239937611707896</v>
      </c>
      <c r="BQ149" s="109" t="s">
        <v>31</v>
      </c>
      <c r="BR149" s="110" t="s">
        <v>88</v>
      </c>
    </row>
    <row r="150" spans="11:70">
      <c r="K150" s="109" t="s">
        <v>142</v>
      </c>
      <c r="L150" s="110" t="str">
        <f t="shared" si="73"/>
        <v>INDSME</v>
      </c>
      <c r="M150" s="109" t="str">
        <f t="shared" si="61"/>
        <v>SH20_21</v>
      </c>
      <c r="N150" s="109">
        <f t="shared" si="77"/>
        <v>0.0219554256218374</v>
      </c>
      <c r="O150" s="109" t="s">
        <v>31</v>
      </c>
      <c r="P150" s="110" t="s">
        <v>92</v>
      </c>
      <c r="T150" s="109" t="str">
        <f t="shared" si="41"/>
        <v>COM_FR</v>
      </c>
      <c r="U150" s="110" t="str">
        <f t="shared" si="74"/>
        <v>INDSME</v>
      </c>
      <c r="V150" s="109" t="str">
        <f t="shared" si="75"/>
        <v>SH20_21</v>
      </c>
      <c r="W150" s="109">
        <f t="shared" si="78"/>
        <v>0.0190946892738074</v>
      </c>
      <c r="X150" s="109" t="s">
        <v>31</v>
      </c>
      <c r="Y150" s="110" t="s">
        <v>87</v>
      </c>
      <c r="AC150" s="109" t="str">
        <f t="shared" si="42"/>
        <v>COM_FR</v>
      </c>
      <c r="AD150" s="110" t="str">
        <f t="shared" si="62"/>
        <v>INDSME</v>
      </c>
      <c r="AE150" s="109" t="str">
        <f t="shared" si="63"/>
        <v>SH20_21</v>
      </c>
      <c r="AF150" s="109">
        <f t="shared" si="79"/>
        <v>0.0207273778877354</v>
      </c>
      <c r="AG150" s="109" t="s">
        <v>31</v>
      </c>
      <c r="AH150" s="110" t="s">
        <v>93</v>
      </c>
      <c r="AL150" s="109" t="str">
        <f t="shared" si="43"/>
        <v>COM_FR</v>
      </c>
      <c r="AM150" s="110" t="str">
        <f t="shared" si="64"/>
        <v>INDSME</v>
      </c>
      <c r="AN150" s="109" t="str">
        <f t="shared" si="65"/>
        <v>SH20_21</v>
      </c>
      <c r="AO150" s="109">
        <f t="shared" si="80"/>
        <v>0.0209631637065674</v>
      </c>
      <c r="AP150" s="109" t="s">
        <v>31</v>
      </c>
      <c r="AQ150" s="110" t="s">
        <v>90</v>
      </c>
      <c r="AU150" s="109" t="str">
        <f t="shared" si="44"/>
        <v>COM_FR</v>
      </c>
      <c r="AV150" s="110" t="str">
        <f t="shared" si="66"/>
        <v>INDSME</v>
      </c>
      <c r="AW150" s="109" t="str">
        <f t="shared" si="67"/>
        <v>SH20_21</v>
      </c>
      <c r="AX150" s="109">
        <f t="shared" si="81"/>
        <v>0.0244748252753431</v>
      </c>
      <c r="AY150" s="109" t="s">
        <v>31</v>
      </c>
      <c r="AZ150" s="110" t="s">
        <v>89</v>
      </c>
      <c r="BD150" s="109" t="str">
        <f t="shared" si="45"/>
        <v>COM_FR</v>
      </c>
      <c r="BE150" s="110" t="str">
        <f t="shared" si="68"/>
        <v>INDSME</v>
      </c>
      <c r="BF150" s="109" t="str">
        <f t="shared" si="69"/>
        <v>SH20_21</v>
      </c>
      <c r="BG150" s="109">
        <f t="shared" si="76"/>
        <v>0.0209631637065674</v>
      </c>
      <c r="BH150" s="109" t="s">
        <v>31</v>
      </c>
      <c r="BI150" s="110" t="s">
        <v>91</v>
      </c>
      <c r="BM150" s="109" t="str">
        <f t="shared" si="46"/>
        <v>COM_FR</v>
      </c>
      <c r="BN150" s="110" t="str">
        <f t="shared" si="70"/>
        <v>INDSME</v>
      </c>
      <c r="BO150" s="109" t="str">
        <f t="shared" si="71"/>
        <v>SH20_21</v>
      </c>
      <c r="BP150" s="109">
        <f t="shared" si="72"/>
        <v>0.0244748252753431</v>
      </c>
      <c r="BQ150" s="109" t="s">
        <v>31</v>
      </c>
      <c r="BR150" s="110" t="s">
        <v>88</v>
      </c>
    </row>
    <row r="151" spans="11:70">
      <c r="K151" s="111" t="s">
        <v>142</v>
      </c>
      <c r="L151" s="110" t="str">
        <f t="shared" si="73"/>
        <v>INDSME</v>
      </c>
      <c r="M151" s="109" t="str">
        <f t="shared" si="61"/>
        <v>SH22_23</v>
      </c>
      <c r="N151" s="109">
        <f t="shared" si="77"/>
        <v>0.0221215642248193</v>
      </c>
      <c r="O151" s="109" t="s">
        <v>31</v>
      </c>
      <c r="P151" s="110" t="s">
        <v>92</v>
      </c>
      <c r="T151" s="109" t="str">
        <f t="shared" si="41"/>
        <v>COM_FR</v>
      </c>
      <c r="U151" s="110" t="str">
        <f t="shared" si="74"/>
        <v>INDSME</v>
      </c>
      <c r="V151" s="109" t="str">
        <f t="shared" si="75"/>
        <v>SH22_23</v>
      </c>
      <c r="W151" s="109">
        <f t="shared" si="78"/>
        <v>0.0183466180817403</v>
      </c>
      <c r="X151" s="109" t="s">
        <v>31</v>
      </c>
      <c r="Y151" s="110" t="s">
        <v>87</v>
      </c>
      <c r="AC151" s="109" t="str">
        <f t="shared" si="42"/>
        <v>COM_FR</v>
      </c>
      <c r="AD151" s="110" t="str">
        <f t="shared" si="62"/>
        <v>INDSME</v>
      </c>
      <c r="AE151" s="109" t="str">
        <f t="shared" si="63"/>
        <v>SH22_23</v>
      </c>
      <c r="AF151" s="109">
        <f t="shared" si="79"/>
        <v>0.0207157550987243</v>
      </c>
      <c r="AG151" s="109" t="s">
        <v>31</v>
      </c>
      <c r="AH151" s="110" t="s">
        <v>93</v>
      </c>
      <c r="AL151" s="109" t="str">
        <f t="shared" si="43"/>
        <v>COM_FR</v>
      </c>
      <c r="AM151" s="110" t="str">
        <f t="shared" si="64"/>
        <v>INDSME</v>
      </c>
      <c r="AN151" s="109" t="str">
        <f t="shared" si="65"/>
        <v>SH22_23</v>
      </c>
      <c r="AO151" s="109">
        <f t="shared" si="80"/>
        <v>0.02077782488644</v>
      </c>
      <c r="AP151" s="109" t="s">
        <v>31</v>
      </c>
      <c r="AQ151" s="110" t="s">
        <v>90</v>
      </c>
      <c r="AU151" s="109" t="str">
        <f t="shared" si="44"/>
        <v>COM_FR</v>
      </c>
      <c r="AV151" s="110" t="str">
        <f t="shared" si="66"/>
        <v>INDSME</v>
      </c>
      <c r="AW151" s="109" t="str">
        <f t="shared" si="67"/>
        <v>SH22_23</v>
      </c>
      <c r="AX151" s="109">
        <f t="shared" si="81"/>
        <v>0.0241373966840562</v>
      </c>
      <c r="AY151" s="109" t="s">
        <v>31</v>
      </c>
      <c r="AZ151" s="110" t="s">
        <v>89</v>
      </c>
      <c r="BD151" s="109" t="str">
        <f t="shared" si="45"/>
        <v>COM_FR</v>
      </c>
      <c r="BE151" s="110" t="str">
        <f t="shared" si="68"/>
        <v>INDSME</v>
      </c>
      <c r="BF151" s="109" t="str">
        <f t="shared" si="69"/>
        <v>SH22_23</v>
      </c>
      <c r="BG151" s="109">
        <f t="shared" si="76"/>
        <v>0.02077782488644</v>
      </c>
      <c r="BH151" s="109" t="s">
        <v>31</v>
      </c>
      <c r="BI151" s="110" t="s">
        <v>91</v>
      </c>
      <c r="BM151" s="109" t="str">
        <f t="shared" si="46"/>
        <v>COM_FR</v>
      </c>
      <c r="BN151" s="110" t="str">
        <f t="shared" si="70"/>
        <v>INDSME</v>
      </c>
      <c r="BO151" s="109" t="str">
        <f t="shared" si="71"/>
        <v>SH22_23</v>
      </c>
      <c r="BP151" s="109">
        <f t="shared" si="72"/>
        <v>0.0241373966840562</v>
      </c>
      <c r="BQ151" s="109" t="s">
        <v>31</v>
      </c>
      <c r="BR151" s="110" t="s">
        <v>88</v>
      </c>
    </row>
    <row r="152" spans="11:70">
      <c r="K152" s="109" t="s">
        <v>142</v>
      </c>
      <c r="L152" s="110" t="str">
        <f t="shared" si="73"/>
        <v>INDSME</v>
      </c>
      <c r="M152" s="109" t="str">
        <f t="shared" si="61"/>
        <v>FH0_1</v>
      </c>
      <c r="N152" s="109">
        <f t="shared" si="77"/>
        <v>0.0213934931755858</v>
      </c>
      <c r="O152" s="109" t="s">
        <v>31</v>
      </c>
      <c r="P152" s="110" t="s">
        <v>92</v>
      </c>
      <c r="T152" s="109" t="str">
        <f t="shared" si="41"/>
        <v>COM_FR</v>
      </c>
      <c r="U152" s="110" t="str">
        <f t="shared" si="74"/>
        <v>INDSME</v>
      </c>
      <c r="V152" s="109" t="str">
        <f t="shared" si="75"/>
        <v>FH0_1</v>
      </c>
      <c r="W152" s="109">
        <f t="shared" si="78"/>
        <v>0.0189900151087194</v>
      </c>
      <c r="X152" s="109" t="s">
        <v>31</v>
      </c>
      <c r="Y152" s="110" t="s">
        <v>87</v>
      </c>
      <c r="AC152" s="109" t="str">
        <f t="shared" si="42"/>
        <v>COM_FR</v>
      </c>
      <c r="AD152" s="110" t="str">
        <f t="shared" si="62"/>
        <v>INDSME</v>
      </c>
      <c r="AE152" s="109" t="str">
        <f t="shared" si="63"/>
        <v>FH0_1</v>
      </c>
      <c r="AF152" s="109">
        <f t="shared" si="79"/>
        <v>0.0225377088372482</v>
      </c>
      <c r="AG152" s="109" t="s">
        <v>31</v>
      </c>
      <c r="AH152" s="110" t="s">
        <v>93</v>
      </c>
      <c r="AL152" s="109" t="str">
        <f t="shared" si="43"/>
        <v>COM_FR</v>
      </c>
      <c r="AM152" s="110" t="str">
        <f t="shared" si="64"/>
        <v>INDSME</v>
      </c>
      <c r="AN152" s="109" t="str">
        <f t="shared" si="65"/>
        <v>FH0_1</v>
      </c>
      <c r="AO152" s="109">
        <f t="shared" si="80"/>
        <v>0.02082812933826</v>
      </c>
      <c r="AP152" s="109" t="s">
        <v>31</v>
      </c>
      <c r="AQ152" s="110" t="s">
        <v>90</v>
      </c>
      <c r="AU152" s="109" t="str">
        <f t="shared" si="44"/>
        <v>COM_FR</v>
      </c>
      <c r="AV152" s="110" t="str">
        <f t="shared" si="66"/>
        <v>INDSME</v>
      </c>
      <c r="AW152" s="109" t="str">
        <f t="shared" si="67"/>
        <v>FH0_1</v>
      </c>
      <c r="AX152" s="109">
        <f t="shared" si="81"/>
        <v>0.0222158485714042</v>
      </c>
      <c r="AY152" s="109" t="s">
        <v>31</v>
      </c>
      <c r="AZ152" s="110" t="s">
        <v>89</v>
      </c>
      <c r="BD152" s="109" t="str">
        <f t="shared" si="45"/>
        <v>COM_FR</v>
      </c>
      <c r="BE152" s="110" t="str">
        <f t="shared" si="68"/>
        <v>INDSME</v>
      </c>
      <c r="BF152" s="109" t="str">
        <f t="shared" si="69"/>
        <v>FH0_1</v>
      </c>
      <c r="BG152" s="109">
        <f t="shared" si="76"/>
        <v>0.02082812933826</v>
      </c>
      <c r="BH152" s="109" t="s">
        <v>31</v>
      </c>
      <c r="BI152" s="110" t="s">
        <v>91</v>
      </c>
      <c r="BM152" s="109" t="str">
        <f t="shared" si="46"/>
        <v>COM_FR</v>
      </c>
      <c r="BN152" s="110" t="str">
        <f t="shared" si="70"/>
        <v>INDSME</v>
      </c>
      <c r="BO152" s="109" t="str">
        <f t="shared" si="71"/>
        <v>FH0_1</v>
      </c>
      <c r="BP152" s="109">
        <f t="shared" si="72"/>
        <v>0.0222158485714042</v>
      </c>
      <c r="BQ152" s="109" t="s">
        <v>31</v>
      </c>
      <c r="BR152" s="110" t="s">
        <v>88</v>
      </c>
    </row>
    <row r="153" spans="11:70">
      <c r="K153" s="109" t="s">
        <v>142</v>
      </c>
      <c r="L153" s="110" t="str">
        <f t="shared" si="73"/>
        <v>INDSME</v>
      </c>
      <c r="M153" s="109" t="str">
        <f t="shared" si="61"/>
        <v>FH2_3</v>
      </c>
      <c r="N153" s="109">
        <f t="shared" si="77"/>
        <v>0.02102967448633</v>
      </c>
      <c r="O153" s="109" t="s">
        <v>31</v>
      </c>
      <c r="P153" s="110" t="s">
        <v>92</v>
      </c>
      <c r="T153" s="109" t="str">
        <f t="shared" si="41"/>
        <v>COM_FR</v>
      </c>
      <c r="U153" s="110" t="str">
        <f t="shared" si="74"/>
        <v>INDSME</v>
      </c>
      <c r="V153" s="109" t="str">
        <f t="shared" si="75"/>
        <v>FH2_3</v>
      </c>
      <c r="W153" s="109">
        <f t="shared" si="78"/>
        <v>0.0166572327084534</v>
      </c>
      <c r="X153" s="109" t="s">
        <v>31</v>
      </c>
      <c r="Y153" s="110" t="s">
        <v>87</v>
      </c>
      <c r="AC153" s="109" t="str">
        <f t="shared" si="42"/>
        <v>COM_FR</v>
      </c>
      <c r="AD153" s="110" t="str">
        <f t="shared" si="62"/>
        <v>INDSME</v>
      </c>
      <c r="AE153" s="109" t="str">
        <f t="shared" si="63"/>
        <v>FH2_3</v>
      </c>
      <c r="AF153" s="109">
        <f t="shared" si="79"/>
        <v>0.022471121655479</v>
      </c>
      <c r="AG153" s="109" t="s">
        <v>31</v>
      </c>
      <c r="AH153" s="110" t="s">
        <v>93</v>
      </c>
      <c r="AL153" s="109" t="str">
        <f t="shared" si="43"/>
        <v>COM_FR</v>
      </c>
      <c r="AM153" s="110" t="str">
        <f t="shared" si="64"/>
        <v>INDSME</v>
      </c>
      <c r="AN153" s="109" t="str">
        <f t="shared" si="65"/>
        <v>FH2_3</v>
      </c>
      <c r="AO153" s="109">
        <f t="shared" si="80"/>
        <v>0.0196922594663782</v>
      </c>
      <c r="AP153" s="109" t="s">
        <v>31</v>
      </c>
      <c r="AQ153" s="110" t="s">
        <v>90</v>
      </c>
      <c r="AU153" s="109" t="str">
        <f t="shared" si="44"/>
        <v>COM_FR</v>
      </c>
      <c r="AV153" s="110" t="str">
        <f t="shared" si="66"/>
        <v>INDSME</v>
      </c>
      <c r="AW153" s="109" t="str">
        <f t="shared" si="67"/>
        <v>FH2_3</v>
      </c>
      <c r="AX153" s="109">
        <f t="shared" si="81"/>
        <v>0.0200672016482474</v>
      </c>
      <c r="AY153" s="109" t="s">
        <v>31</v>
      </c>
      <c r="AZ153" s="110" t="s">
        <v>89</v>
      </c>
      <c r="BD153" s="109" t="str">
        <f t="shared" si="45"/>
        <v>COM_FR</v>
      </c>
      <c r="BE153" s="110" t="str">
        <f t="shared" si="68"/>
        <v>INDSME</v>
      </c>
      <c r="BF153" s="109" t="str">
        <f t="shared" si="69"/>
        <v>FH2_3</v>
      </c>
      <c r="BG153" s="109">
        <f t="shared" si="76"/>
        <v>0.0196922594663782</v>
      </c>
      <c r="BH153" s="109" t="s">
        <v>31</v>
      </c>
      <c r="BI153" s="110" t="s">
        <v>91</v>
      </c>
      <c r="BM153" s="109" t="str">
        <f t="shared" si="46"/>
        <v>COM_FR</v>
      </c>
      <c r="BN153" s="110" t="str">
        <f t="shared" si="70"/>
        <v>INDSME</v>
      </c>
      <c r="BO153" s="109" t="str">
        <f t="shared" si="71"/>
        <v>FH2_3</v>
      </c>
      <c r="BP153" s="109">
        <f t="shared" si="72"/>
        <v>0.0200672016482474</v>
      </c>
      <c r="BQ153" s="109" t="s">
        <v>31</v>
      </c>
      <c r="BR153" s="110" t="s">
        <v>88</v>
      </c>
    </row>
    <row r="154" spans="11:70">
      <c r="K154" s="109" t="s">
        <v>142</v>
      </c>
      <c r="L154" s="110" t="str">
        <f t="shared" si="73"/>
        <v>INDSME</v>
      </c>
      <c r="M154" s="109" t="str">
        <f t="shared" si="61"/>
        <v>FH4_5</v>
      </c>
      <c r="N154" s="109">
        <f t="shared" si="77"/>
        <v>0.0201116701113584</v>
      </c>
      <c r="O154" s="109" t="s">
        <v>31</v>
      </c>
      <c r="P154" s="110" t="s">
        <v>92</v>
      </c>
      <c r="T154" s="109" t="str">
        <f t="shared" si="41"/>
        <v>COM_FR</v>
      </c>
      <c r="U154" s="110" t="str">
        <f t="shared" si="74"/>
        <v>INDSME</v>
      </c>
      <c r="V154" s="109" t="str">
        <f t="shared" si="75"/>
        <v>FH4_5</v>
      </c>
      <c r="W154" s="109">
        <f t="shared" si="78"/>
        <v>0.0158290452354489</v>
      </c>
      <c r="X154" s="109" t="s">
        <v>31</v>
      </c>
      <c r="Y154" s="110" t="s">
        <v>87</v>
      </c>
      <c r="AC154" s="109" t="str">
        <f t="shared" si="42"/>
        <v>COM_FR</v>
      </c>
      <c r="AD154" s="110" t="str">
        <f t="shared" si="62"/>
        <v>INDSME</v>
      </c>
      <c r="AE154" s="109" t="str">
        <f t="shared" si="63"/>
        <v>FH4_5</v>
      </c>
      <c r="AF154" s="109">
        <f t="shared" si="79"/>
        <v>0.0209246883499341</v>
      </c>
      <c r="AG154" s="109" t="s">
        <v>31</v>
      </c>
      <c r="AH154" s="110" t="s">
        <v>93</v>
      </c>
      <c r="AL154" s="109" t="str">
        <f t="shared" si="43"/>
        <v>COM_FR</v>
      </c>
      <c r="AM154" s="110" t="str">
        <f t="shared" si="64"/>
        <v>INDSME</v>
      </c>
      <c r="AN154" s="109" t="str">
        <f t="shared" si="65"/>
        <v>FH4_5</v>
      </c>
      <c r="AO154" s="109">
        <f t="shared" si="80"/>
        <v>0.0185404013701219</v>
      </c>
      <c r="AP154" s="109" t="s">
        <v>31</v>
      </c>
      <c r="AQ154" s="110" t="s">
        <v>90</v>
      </c>
      <c r="AU154" s="109" t="str">
        <f t="shared" si="44"/>
        <v>COM_FR</v>
      </c>
      <c r="AV154" s="110" t="str">
        <f t="shared" si="66"/>
        <v>INDSME</v>
      </c>
      <c r="AW154" s="109" t="str">
        <f t="shared" si="67"/>
        <v>FH4_5</v>
      </c>
      <c r="AX154" s="109">
        <f t="shared" si="81"/>
        <v>0.0177877243294525</v>
      </c>
      <c r="AY154" s="109" t="s">
        <v>31</v>
      </c>
      <c r="AZ154" s="110" t="s">
        <v>89</v>
      </c>
      <c r="BD154" s="109" t="str">
        <f t="shared" si="45"/>
        <v>COM_FR</v>
      </c>
      <c r="BE154" s="110" t="str">
        <f t="shared" si="68"/>
        <v>INDSME</v>
      </c>
      <c r="BF154" s="109" t="str">
        <f t="shared" si="69"/>
        <v>FH4_5</v>
      </c>
      <c r="BG154" s="109">
        <f t="shared" si="76"/>
        <v>0.0185404013701219</v>
      </c>
      <c r="BH154" s="109" t="s">
        <v>31</v>
      </c>
      <c r="BI154" s="110" t="s">
        <v>91</v>
      </c>
      <c r="BM154" s="109" t="str">
        <f t="shared" si="46"/>
        <v>COM_FR</v>
      </c>
      <c r="BN154" s="110" t="str">
        <f t="shared" si="70"/>
        <v>INDSME</v>
      </c>
      <c r="BO154" s="109" t="str">
        <f t="shared" si="71"/>
        <v>FH4_5</v>
      </c>
      <c r="BP154" s="109">
        <f t="shared" si="72"/>
        <v>0.0177877243294525</v>
      </c>
      <c r="BQ154" s="109" t="s">
        <v>31</v>
      </c>
      <c r="BR154" s="110" t="s">
        <v>88</v>
      </c>
    </row>
    <row r="155" spans="11:70">
      <c r="K155" s="111" t="s">
        <v>142</v>
      </c>
      <c r="L155" s="110" t="str">
        <f t="shared" si="73"/>
        <v>INDSME</v>
      </c>
      <c r="M155" s="109" t="str">
        <f t="shared" si="61"/>
        <v>FH6_7</v>
      </c>
      <c r="N155" s="109">
        <f t="shared" si="77"/>
        <v>0.0192099222047578</v>
      </c>
      <c r="O155" s="109" t="s">
        <v>31</v>
      </c>
      <c r="P155" s="110" t="s">
        <v>92</v>
      </c>
      <c r="T155" s="109" t="str">
        <f t="shared" si="41"/>
        <v>COM_FR</v>
      </c>
      <c r="U155" s="110" t="str">
        <f t="shared" si="74"/>
        <v>INDSME</v>
      </c>
      <c r="V155" s="109" t="str">
        <f t="shared" si="75"/>
        <v>FH6_7</v>
      </c>
      <c r="W155" s="109">
        <f t="shared" si="78"/>
        <v>0.0159024621248745</v>
      </c>
      <c r="X155" s="109" t="s">
        <v>31</v>
      </c>
      <c r="Y155" s="110" t="s">
        <v>87</v>
      </c>
      <c r="AC155" s="109" t="str">
        <f t="shared" si="42"/>
        <v>COM_FR</v>
      </c>
      <c r="AD155" s="110" t="str">
        <f t="shared" si="62"/>
        <v>INDSME</v>
      </c>
      <c r="AE155" s="109" t="str">
        <f t="shared" si="63"/>
        <v>FH6_7</v>
      </c>
      <c r="AF155" s="109">
        <f t="shared" si="79"/>
        <v>0.0184080758697192</v>
      </c>
      <c r="AG155" s="109" t="s">
        <v>31</v>
      </c>
      <c r="AH155" s="110" t="s">
        <v>93</v>
      </c>
      <c r="AL155" s="109" t="str">
        <f t="shared" si="43"/>
        <v>COM_FR</v>
      </c>
      <c r="AM155" s="110" t="str">
        <f t="shared" si="64"/>
        <v>INDSME</v>
      </c>
      <c r="AN155" s="109" t="str">
        <f t="shared" si="65"/>
        <v>FH6_7</v>
      </c>
      <c r="AO155" s="109">
        <f t="shared" si="80"/>
        <v>0.0175903530927638</v>
      </c>
      <c r="AP155" s="109" t="s">
        <v>31</v>
      </c>
      <c r="AQ155" s="110" t="s">
        <v>90</v>
      </c>
      <c r="AU155" s="109" t="str">
        <f t="shared" si="44"/>
        <v>COM_FR</v>
      </c>
      <c r="AV155" s="110" t="str">
        <f t="shared" si="66"/>
        <v>INDSME</v>
      </c>
      <c r="AW155" s="109" t="str">
        <f t="shared" si="67"/>
        <v>FH6_7</v>
      </c>
      <c r="AX155" s="109">
        <f t="shared" si="81"/>
        <v>0.0165945078402487</v>
      </c>
      <c r="AY155" s="109" t="s">
        <v>31</v>
      </c>
      <c r="AZ155" s="110" t="s">
        <v>89</v>
      </c>
      <c r="BD155" s="109" t="str">
        <f t="shared" si="45"/>
        <v>COM_FR</v>
      </c>
      <c r="BE155" s="110" t="str">
        <f t="shared" si="68"/>
        <v>INDSME</v>
      </c>
      <c r="BF155" s="109" t="str">
        <f t="shared" si="69"/>
        <v>FH6_7</v>
      </c>
      <c r="BG155" s="109">
        <f t="shared" si="76"/>
        <v>0.0175903530927638</v>
      </c>
      <c r="BH155" s="109" t="s">
        <v>31</v>
      </c>
      <c r="BI155" s="110" t="s">
        <v>91</v>
      </c>
      <c r="BM155" s="109" t="str">
        <f t="shared" si="46"/>
        <v>COM_FR</v>
      </c>
      <c r="BN155" s="110" t="str">
        <f t="shared" si="70"/>
        <v>INDSME</v>
      </c>
      <c r="BO155" s="109" t="str">
        <f t="shared" si="71"/>
        <v>FH6_7</v>
      </c>
      <c r="BP155" s="109">
        <f t="shared" si="72"/>
        <v>0.0165945078402487</v>
      </c>
      <c r="BQ155" s="109" t="s">
        <v>31</v>
      </c>
      <c r="BR155" s="110" t="s">
        <v>88</v>
      </c>
    </row>
    <row r="156" spans="11:70">
      <c r="K156" s="109" t="s">
        <v>142</v>
      </c>
      <c r="L156" s="110" t="str">
        <f t="shared" si="73"/>
        <v>INDSME</v>
      </c>
      <c r="M156" s="109" t="str">
        <f t="shared" si="61"/>
        <v>FH8_9</v>
      </c>
      <c r="N156" s="109">
        <f t="shared" si="77"/>
        <v>0.018841834190357</v>
      </c>
      <c r="O156" s="109" t="s">
        <v>31</v>
      </c>
      <c r="P156" s="110" t="s">
        <v>92</v>
      </c>
      <c r="T156" s="109" t="str">
        <f t="shared" si="41"/>
        <v>COM_FR</v>
      </c>
      <c r="U156" s="110" t="str">
        <f t="shared" si="74"/>
        <v>INDSME</v>
      </c>
      <c r="V156" s="109" t="str">
        <f t="shared" si="75"/>
        <v>FH8_9</v>
      </c>
      <c r="W156" s="109">
        <f t="shared" si="78"/>
        <v>0.0171052366659126</v>
      </c>
      <c r="X156" s="109" t="s">
        <v>31</v>
      </c>
      <c r="Y156" s="110" t="s">
        <v>87</v>
      </c>
      <c r="AC156" s="109" t="str">
        <f t="shared" si="42"/>
        <v>COM_FR</v>
      </c>
      <c r="AD156" s="110" t="str">
        <f t="shared" si="62"/>
        <v>INDSME</v>
      </c>
      <c r="AE156" s="109" t="str">
        <f t="shared" si="63"/>
        <v>FH8_9</v>
      </c>
      <c r="AF156" s="109">
        <f t="shared" si="79"/>
        <v>0.0169703204195258</v>
      </c>
      <c r="AG156" s="109" t="s">
        <v>31</v>
      </c>
      <c r="AH156" s="110" t="s">
        <v>93</v>
      </c>
      <c r="AL156" s="109" t="str">
        <f t="shared" si="43"/>
        <v>COM_FR</v>
      </c>
      <c r="AM156" s="110" t="str">
        <f t="shared" si="64"/>
        <v>INDSME</v>
      </c>
      <c r="AN156" s="109" t="str">
        <f t="shared" si="65"/>
        <v>FH8_9</v>
      </c>
      <c r="AO156" s="109">
        <f t="shared" si="80"/>
        <v>0.0174698671638847</v>
      </c>
      <c r="AP156" s="109" t="s">
        <v>31</v>
      </c>
      <c r="AQ156" s="110" t="s">
        <v>90</v>
      </c>
      <c r="AU156" s="109" t="str">
        <f t="shared" si="44"/>
        <v>COM_FR</v>
      </c>
      <c r="AV156" s="110" t="str">
        <f t="shared" si="66"/>
        <v>INDSME</v>
      </c>
      <c r="AW156" s="109" t="str">
        <f t="shared" si="67"/>
        <v>FH8_9</v>
      </c>
      <c r="AX156" s="109">
        <f t="shared" si="81"/>
        <v>0.0165122579121173</v>
      </c>
      <c r="AY156" s="109" t="s">
        <v>31</v>
      </c>
      <c r="AZ156" s="110" t="s">
        <v>89</v>
      </c>
      <c r="BD156" s="109" t="str">
        <f t="shared" si="45"/>
        <v>COM_FR</v>
      </c>
      <c r="BE156" s="110" t="str">
        <f t="shared" si="68"/>
        <v>INDSME</v>
      </c>
      <c r="BF156" s="109" t="str">
        <f t="shared" si="69"/>
        <v>FH8_9</v>
      </c>
      <c r="BG156" s="109">
        <f t="shared" si="76"/>
        <v>0.0174698671638847</v>
      </c>
      <c r="BH156" s="109" t="s">
        <v>31</v>
      </c>
      <c r="BI156" s="110" t="s">
        <v>91</v>
      </c>
      <c r="BM156" s="109" t="str">
        <f t="shared" si="46"/>
        <v>COM_FR</v>
      </c>
      <c r="BN156" s="110" t="str">
        <f t="shared" si="70"/>
        <v>INDSME</v>
      </c>
      <c r="BO156" s="109" t="str">
        <f t="shared" si="71"/>
        <v>FH8_9</v>
      </c>
      <c r="BP156" s="109">
        <f t="shared" si="72"/>
        <v>0.0165122579121173</v>
      </c>
      <c r="BQ156" s="109" t="s">
        <v>31</v>
      </c>
      <c r="BR156" s="110" t="s">
        <v>88</v>
      </c>
    </row>
    <row r="157" spans="11:70">
      <c r="K157" s="109" t="s">
        <v>142</v>
      </c>
      <c r="L157" s="110" t="str">
        <f t="shared" si="73"/>
        <v>INDSME</v>
      </c>
      <c r="M157" s="109" t="str">
        <f t="shared" si="61"/>
        <v>FH10_11</v>
      </c>
      <c r="N157" s="109">
        <f t="shared" si="77"/>
        <v>0.0189356699331529</v>
      </c>
      <c r="O157" s="109" t="s">
        <v>31</v>
      </c>
      <c r="P157" s="110" t="s">
        <v>92</v>
      </c>
      <c r="T157" s="109" t="str">
        <f t="shared" si="41"/>
        <v>COM_FR</v>
      </c>
      <c r="U157" s="110" t="str">
        <f t="shared" si="74"/>
        <v>INDSME</v>
      </c>
      <c r="V157" s="109" t="str">
        <f t="shared" si="75"/>
        <v>FH10_11</v>
      </c>
      <c r="W157" s="109">
        <f t="shared" si="78"/>
        <v>0.0198225161188549</v>
      </c>
      <c r="X157" s="109" t="s">
        <v>31</v>
      </c>
      <c r="Y157" s="110" t="s">
        <v>87</v>
      </c>
      <c r="AC157" s="109" t="str">
        <f t="shared" si="42"/>
        <v>COM_FR</v>
      </c>
      <c r="AD157" s="110" t="str">
        <f t="shared" si="62"/>
        <v>INDSME</v>
      </c>
      <c r="AE157" s="109" t="str">
        <f t="shared" si="63"/>
        <v>FH10_11</v>
      </c>
      <c r="AF157" s="109">
        <f t="shared" si="79"/>
        <v>0.0166723480117681</v>
      </c>
      <c r="AG157" s="109" t="s">
        <v>31</v>
      </c>
      <c r="AH157" s="110" t="s">
        <v>93</v>
      </c>
      <c r="AL157" s="109" t="str">
        <f t="shared" si="43"/>
        <v>COM_FR</v>
      </c>
      <c r="AM157" s="110" t="str">
        <f t="shared" si="64"/>
        <v>INDSME</v>
      </c>
      <c r="AN157" s="109" t="str">
        <f t="shared" si="65"/>
        <v>FH10_11</v>
      </c>
      <c r="AO157" s="109">
        <f t="shared" si="80"/>
        <v>0.0185481158114173</v>
      </c>
      <c r="AP157" s="109" t="s">
        <v>31</v>
      </c>
      <c r="AQ157" s="110" t="s">
        <v>90</v>
      </c>
      <c r="AU157" s="109" t="str">
        <f t="shared" si="44"/>
        <v>COM_FR</v>
      </c>
      <c r="AV157" s="110" t="str">
        <f t="shared" si="66"/>
        <v>INDSME</v>
      </c>
      <c r="AW157" s="109" t="str">
        <f t="shared" si="67"/>
        <v>FH10_11</v>
      </c>
      <c r="AX157" s="109">
        <f t="shared" si="81"/>
        <v>0.0182536626877173</v>
      </c>
      <c r="AY157" s="109" t="s">
        <v>31</v>
      </c>
      <c r="AZ157" s="110" t="s">
        <v>89</v>
      </c>
      <c r="BD157" s="109" t="str">
        <f t="shared" si="45"/>
        <v>COM_FR</v>
      </c>
      <c r="BE157" s="110" t="str">
        <f t="shared" si="68"/>
        <v>INDSME</v>
      </c>
      <c r="BF157" s="109" t="str">
        <f t="shared" si="69"/>
        <v>FH10_11</v>
      </c>
      <c r="BG157" s="109">
        <f t="shared" si="76"/>
        <v>0.0185481158114173</v>
      </c>
      <c r="BH157" s="109" t="s">
        <v>31</v>
      </c>
      <c r="BI157" s="110" t="s">
        <v>91</v>
      </c>
      <c r="BM157" s="109" t="str">
        <f t="shared" si="46"/>
        <v>COM_FR</v>
      </c>
      <c r="BN157" s="110" t="str">
        <f t="shared" si="70"/>
        <v>INDSME</v>
      </c>
      <c r="BO157" s="109" t="str">
        <f t="shared" si="71"/>
        <v>FH10_11</v>
      </c>
      <c r="BP157" s="109">
        <f t="shared" si="72"/>
        <v>0.0182536626877173</v>
      </c>
      <c r="BQ157" s="109" t="s">
        <v>31</v>
      </c>
      <c r="BR157" s="110" t="s">
        <v>88</v>
      </c>
    </row>
    <row r="158" spans="11:70">
      <c r="K158" s="109" t="s">
        <v>142</v>
      </c>
      <c r="L158" s="110" t="str">
        <f t="shared" si="73"/>
        <v>INDSME</v>
      </c>
      <c r="M158" s="109" t="str">
        <f t="shared" si="61"/>
        <v>FH12_13</v>
      </c>
      <c r="N158" s="109">
        <f t="shared" si="77"/>
        <v>0.0198847069007047</v>
      </c>
      <c r="O158" s="109" t="s">
        <v>31</v>
      </c>
      <c r="P158" s="110" t="s">
        <v>92</v>
      </c>
      <c r="T158" s="109" t="str">
        <f t="shared" si="41"/>
        <v>COM_FR</v>
      </c>
      <c r="U158" s="110" t="str">
        <f t="shared" si="74"/>
        <v>INDSME</v>
      </c>
      <c r="V158" s="109" t="str">
        <f t="shared" si="75"/>
        <v>FH12_13</v>
      </c>
      <c r="W158" s="109">
        <f t="shared" si="78"/>
        <v>0.0205767152130325</v>
      </c>
      <c r="X158" s="109" t="s">
        <v>31</v>
      </c>
      <c r="Y158" s="110" t="s">
        <v>87</v>
      </c>
      <c r="AC158" s="109" t="str">
        <f t="shared" si="42"/>
        <v>COM_FR</v>
      </c>
      <c r="AD158" s="110" t="str">
        <f t="shared" si="62"/>
        <v>INDSME</v>
      </c>
      <c r="AE158" s="109" t="str">
        <f t="shared" si="63"/>
        <v>FH12_13</v>
      </c>
      <c r="AF158" s="109">
        <f t="shared" si="79"/>
        <v>0.0178993947669431</v>
      </c>
      <c r="AG158" s="109" t="s">
        <v>31</v>
      </c>
      <c r="AH158" s="110" t="s">
        <v>93</v>
      </c>
      <c r="AL158" s="109" t="str">
        <f t="shared" si="43"/>
        <v>COM_FR</v>
      </c>
      <c r="AM158" s="110" t="str">
        <f t="shared" si="64"/>
        <v>INDSME</v>
      </c>
      <c r="AN158" s="109" t="str">
        <f t="shared" si="65"/>
        <v>FH12_13</v>
      </c>
      <c r="AO158" s="109">
        <f t="shared" si="80"/>
        <v>0.0197346377775574</v>
      </c>
      <c r="AP158" s="109" t="s">
        <v>31</v>
      </c>
      <c r="AQ158" s="110" t="s">
        <v>90</v>
      </c>
      <c r="AU158" s="109" t="str">
        <f t="shared" si="44"/>
        <v>COM_FR</v>
      </c>
      <c r="AV158" s="110" t="str">
        <f t="shared" si="66"/>
        <v>INDSME</v>
      </c>
      <c r="AW158" s="109" t="str">
        <f t="shared" si="67"/>
        <v>FH12_13</v>
      </c>
      <c r="AX158" s="109">
        <f t="shared" si="81"/>
        <v>0.0202626994046479</v>
      </c>
      <c r="AY158" s="109" t="s">
        <v>31</v>
      </c>
      <c r="AZ158" s="110" t="s">
        <v>89</v>
      </c>
      <c r="BD158" s="109" t="str">
        <f t="shared" si="45"/>
        <v>COM_FR</v>
      </c>
      <c r="BE158" s="110" t="str">
        <f t="shared" si="68"/>
        <v>INDSME</v>
      </c>
      <c r="BF158" s="109" t="str">
        <f t="shared" si="69"/>
        <v>FH12_13</v>
      </c>
      <c r="BG158" s="109">
        <f t="shared" si="76"/>
        <v>0.0197346377775574</v>
      </c>
      <c r="BH158" s="109" t="s">
        <v>31</v>
      </c>
      <c r="BI158" s="110" t="s">
        <v>91</v>
      </c>
      <c r="BM158" s="109" t="str">
        <f t="shared" si="46"/>
        <v>COM_FR</v>
      </c>
      <c r="BN158" s="110" t="str">
        <f t="shared" si="70"/>
        <v>INDSME</v>
      </c>
      <c r="BO158" s="109" t="str">
        <f t="shared" si="71"/>
        <v>FH12_13</v>
      </c>
      <c r="BP158" s="109">
        <f t="shared" si="72"/>
        <v>0.0202626994046479</v>
      </c>
      <c r="BQ158" s="109" t="s">
        <v>31</v>
      </c>
      <c r="BR158" s="110" t="s">
        <v>88</v>
      </c>
    </row>
    <row r="159" spans="11:70">
      <c r="K159" s="111" t="s">
        <v>142</v>
      </c>
      <c r="L159" s="110" t="str">
        <f t="shared" si="73"/>
        <v>INDSME</v>
      </c>
      <c r="M159" s="109" t="str">
        <f t="shared" si="61"/>
        <v>FH14_15</v>
      </c>
      <c r="N159" s="109">
        <f t="shared" si="77"/>
        <v>0.0208389906197208</v>
      </c>
      <c r="O159" s="109" t="s">
        <v>31</v>
      </c>
      <c r="P159" s="110" t="s">
        <v>92</v>
      </c>
      <c r="T159" s="109" t="str">
        <f t="shared" si="41"/>
        <v>COM_FR</v>
      </c>
      <c r="U159" s="110" t="str">
        <f t="shared" si="74"/>
        <v>INDSME</v>
      </c>
      <c r="V159" s="109" t="str">
        <f t="shared" si="75"/>
        <v>FH14_15</v>
      </c>
      <c r="W159" s="109">
        <f t="shared" si="78"/>
        <v>0.0201344120759709</v>
      </c>
      <c r="X159" s="109" t="s">
        <v>31</v>
      </c>
      <c r="Y159" s="110" t="s">
        <v>87</v>
      </c>
      <c r="AC159" s="109" t="str">
        <f t="shared" si="42"/>
        <v>COM_FR</v>
      </c>
      <c r="AD159" s="110" t="str">
        <f t="shared" si="62"/>
        <v>INDSME</v>
      </c>
      <c r="AE159" s="109" t="str">
        <f t="shared" si="63"/>
        <v>FH14_15</v>
      </c>
      <c r="AF159" s="109">
        <f t="shared" si="79"/>
        <v>0.0207530234250215</v>
      </c>
      <c r="AG159" s="109" t="s">
        <v>31</v>
      </c>
      <c r="AH159" s="110" t="s">
        <v>93</v>
      </c>
      <c r="AL159" s="109" t="str">
        <f t="shared" si="43"/>
        <v>COM_FR</v>
      </c>
      <c r="AM159" s="110" t="str">
        <f t="shared" si="64"/>
        <v>INDSME</v>
      </c>
      <c r="AN159" s="109" t="str">
        <f t="shared" si="65"/>
        <v>FH14_15</v>
      </c>
      <c r="AO159" s="109">
        <f t="shared" si="80"/>
        <v>0.0206212544677413</v>
      </c>
      <c r="AP159" s="109" t="s">
        <v>31</v>
      </c>
      <c r="AQ159" s="110" t="s">
        <v>90</v>
      </c>
      <c r="AU159" s="109" t="str">
        <f t="shared" si="44"/>
        <v>COM_FR</v>
      </c>
      <c r="AV159" s="110" t="str">
        <f t="shared" si="66"/>
        <v>INDSME</v>
      </c>
      <c r="AW159" s="109" t="str">
        <f t="shared" si="67"/>
        <v>FH14_15</v>
      </c>
      <c r="AX159" s="109">
        <f t="shared" si="81"/>
        <v>0.0211728179792687</v>
      </c>
      <c r="AY159" s="109" t="s">
        <v>31</v>
      </c>
      <c r="AZ159" s="110" t="s">
        <v>89</v>
      </c>
      <c r="BD159" s="109" t="str">
        <f t="shared" si="45"/>
        <v>COM_FR</v>
      </c>
      <c r="BE159" s="110" t="str">
        <f t="shared" si="68"/>
        <v>INDSME</v>
      </c>
      <c r="BF159" s="109" t="str">
        <f t="shared" si="69"/>
        <v>FH14_15</v>
      </c>
      <c r="BG159" s="109">
        <f t="shared" si="76"/>
        <v>0.0206212544677413</v>
      </c>
      <c r="BH159" s="109" t="s">
        <v>31</v>
      </c>
      <c r="BI159" s="110" t="s">
        <v>91</v>
      </c>
      <c r="BM159" s="109" t="str">
        <f t="shared" si="46"/>
        <v>COM_FR</v>
      </c>
      <c r="BN159" s="110" t="str">
        <f t="shared" si="70"/>
        <v>INDSME</v>
      </c>
      <c r="BO159" s="109" t="str">
        <f t="shared" si="71"/>
        <v>FH14_15</v>
      </c>
      <c r="BP159" s="109">
        <f t="shared" si="72"/>
        <v>0.0211728179792687</v>
      </c>
      <c r="BQ159" s="109" t="s">
        <v>31</v>
      </c>
      <c r="BR159" s="110" t="s">
        <v>88</v>
      </c>
    </row>
    <row r="160" spans="11:70">
      <c r="K160" s="109" t="s">
        <v>142</v>
      </c>
      <c r="L160" s="110" t="str">
        <f t="shared" si="73"/>
        <v>INDSME</v>
      </c>
      <c r="M160" s="109" t="str">
        <f t="shared" si="61"/>
        <v>FH16_17</v>
      </c>
      <c r="N160" s="109">
        <f t="shared" si="77"/>
        <v>0.0211595818818846</v>
      </c>
      <c r="O160" s="109" t="s">
        <v>31</v>
      </c>
      <c r="P160" s="110" t="s">
        <v>92</v>
      </c>
      <c r="T160" s="109" t="str">
        <f t="shared" si="41"/>
        <v>COM_FR</v>
      </c>
      <c r="U160" s="110" t="str">
        <f t="shared" si="74"/>
        <v>INDSME</v>
      </c>
      <c r="V160" s="109" t="str">
        <f t="shared" si="75"/>
        <v>FH16_17</v>
      </c>
      <c r="W160" s="109">
        <f t="shared" si="78"/>
        <v>0.019900470527556</v>
      </c>
      <c r="X160" s="109" t="s">
        <v>31</v>
      </c>
      <c r="Y160" s="110" t="s">
        <v>87</v>
      </c>
      <c r="AC160" s="109" t="str">
        <f t="shared" si="42"/>
        <v>COM_FR</v>
      </c>
      <c r="AD160" s="110" t="str">
        <f t="shared" si="62"/>
        <v>INDSME</v>
      </c>
      <c r="AE160" s="109" t="str">
        <f t="shared" si="63"/>
        <v>FH16_17</v>
      </c>
      <c r="AF160" s="109">
        <f t="shared" si="79"/>
        <v>0.021834856434323</v>
      </c>
      <c r="AG160" s="109" t="s">
        <v>31</v>
      </c>
      <c r="AH160" s="110" t="s">
        <v>93</v>
      </c>
      <c r="AL160" s="109" t="str">
        <f t="shared" si="43"/>
        <v>COM_FR</v>
      </c>
      <c r="AM160" s="110" t="str">
        <f t="shared" si="64"/>
        <v>INDSME</v>
      </c>
      <c r="AN160" s="109" t="str">
        <f t="shared" si="65"/>
        <v>FH16_17</v>
      </c>
      <c r="AO160" s="109">
        <f t="shared" si="80"/>
        <v>0.0208617629033817</v>
      </c>
      <c r="AP160" s="109" t="s">
        <v>31</v>
      </c>
      <c r="AQ160" s="110" t="s">
        <v>90</v>
      </c>
      <c r="AU160" s="109" t="str">
        <f t="shared" si="44"/>
        <v>COM_FR</v>
      </c>
      <c r="AV160" s="110" t="str">
        <f t="shared" si="66"/>
        <v>INDSME</v>
      </c>
      <c r="AW160" s="109" t="str">
        <f t="shared" si="67"/>
        <v>FH16_17</v>
      </c>
      <c r="AX160" s="109">
        <f t="shared" si="81"/>
        <v>0.0213427940914599</v>
      </c>
      <c r="AY160" s="109" t="s">
        <v>31</v>
      </c>
      <c r="AZ160" s="110" t="s">
        <v>89</v>
      </c>
      <c r="BD160" s="109" t="str">
        <f t="shared" si="45"/>
        <v>COM_FR</v>
      </c>
      <c r="BE160" s="110" t="str">
        <f t="shared" si="68"/>
        <v>INDSME</v>
      </c>
      <c r="BF160" s="109" t="str">
        <f t="shared" si="69"/>
        <v>FH16_17</v>
      </c>
      <c r="BG160" s="109">
        <f t="shared" si="76"/>
        <v>0.0208617629033817</v>
      </c>
      <c r="BH160" s="109" t="s">
        <v>31</v>
      </c>
      <c r="BI160" s="110" t="s">
        <v>91</v>
      </c>
      <c r="BM160" s="109" t="str">
        <f t="shared" si="46"/>
        <v>COM_FR</v>
      </c>
      <c r="BN160" s="110" t="str">
        <f t="shared" si="70"/>
        <v>INDSME</v>
      </c>
      <c r="BO160" s="109" t="str">
        <f t="shared" si="71"/>
        <v>FH16_17</v>
      </c>
      <c r="BP160" s="109">
        <f t="shared" si="72"/>
        <v>0.0213427940914599</v>
      </c>
      <c r="BQ160" s="109" t="s">
        <v>31</v>
      </c>
      <c r="BR160" s="110" t="s">
        <v>88</v>
      </c>
    </row>
    <row r="161" spans="11:70">
      <c r="K161" s="109" t="s">
        <v>142</v>
      </c>
      <c r="L161" s="110" t="str">
        <f t="shared" si="73"/>
        <v>INDSME</v>
      </c>
      <c r="M161" s="109" t="str">
        <f t="shared" si="61"/>
        <v>FH18_19</v>
      </c>
      <c r="N161" s="109">
        <f t="shared" si="77"/>
        <v>0.0212246785407572</v>
      </c>
      <c r="O161" s="109" t="s">
        <v>31</v>
      </c>
      <c r="P161" s="110" t="s">
        <v>92</v>
      </c>
      <c r="T161" s="109" t="str">
        <f t="shared" ref="T161:T224" si="82">K161</f>
        <v>COM_FR</v>
      </c>
      <c r="U161" s="110" t="str">
        <f t="shared" si="74"/>
        <v>INDSME</v>
      </c>
      <c r="V161" s="109" t="str">
        <f t="shared" si="75"/>
        <v>FH18_19</v>
      </c>
      <c r="W161" s="109">
        <f t="shared" si="78"/>
        <v>0.02010785636109</v>
      </c>
      <c r="X161" s="109" t="s">
        <v>31</v>
      </c>
      <c r="Y161" s="110" t="s">
        <v>87</v>
      </c>
      <c r="AC161" s="109" t="str">
        <f t="shared" ref="AC161:AC224" si="83">T161</f>
        <v>COM_FR</v>
      </c>
      <c r="AD161" s="110" t="str">
        <f t="shared" si="62"/>
        <v>INDSME</v>
      </c>
      <c r="AE161" s="109" t="str">
        <f t="shared" si="63"/>
        <v>FH18_19</v>
      </c>
      <c r="AF161" s="109">
        <f t="shared" si="79"/>
        <v>0.0218516633411387</v>
      </c>
      <c r="AG161" s="109" t="s">
        <v>31</v>
      </c>
      <c r="AH161" s="110" t="s">
        <v>93</v>
      </c>
      <c r="AL161" s="109" t="str">
        <f t="shared" ref="AL161:AL224" si="84">AC161</f>
        <v>COM_FR</v>
      </c>
      <c r="AM161" s="110" t="str">
        <f t="shared" si="64"/>
        <v>INDSME</v>
      </c>
      <c r="AN161" s="109" t="str">
        <f t="shared" si="65"/>
        <v>FH18_19</v>
      </c>
      <c r="AO161" s="109">
        <f t="shared" si="80"/>
        <v>0.0207872227642541</v>
      </c>
      <c r="AP161" s="109" t="s">
        <v>31</v>
      </c>
      <c r="AQ161" s="110" t="s">
        <v>90</v>
      </c>
      <c r="AU161" s="109" t="str">
        <f t="shared" ref="AU161:AU224" si="85">AL161</f>
        <v>COM_FR</v>
      </c>
      <c r="AV161" s="110" t="str">
        <f t="shared" si="66"/>
        <v>INDSME</v>
      </c>
      <c r="AW161" s="109" t="str">
        <f t="shared" si="67"/>
        <v>FH18_19</v>
      </c>
      <c r="AX161" s="109">
        <f t="shared" si="81"/>
        <v>0.021302546509601</v>
      </c>
      <c r="AY161" s="109" t="s">
        <v>31</v>
      </c>
      <c r="AZ161" s="110" t="s">
        <v>89</v>
      </c>
      <c r="BD161" s="109" t="str">
        <f t="shared" ref="BD161:BD224" si="86">AU161</f>
        <v>COM_FR</v>
      </c>
      <c r="BE161" s="110" t="str">
        <f t="shared" si="68"/>
        <v>INDSME</v>
      </c>
      <c r="BF161" s="109" t="str">
        <f t="shared" si="69"/>
        <v>FH18_19</v>
      </c>
      <c r="BG161" s="109">
        <f t="shared" si="76"/>
        <v>0.0207872227642541</v>
      </c>
      <c r="BH161" s="109" t="s">
        <v>31</v>
      </c>
      <c r="BI161" s="110" t="s">
        <v>91</v>
      </c>
      <c r="BM161" s="109" t="str">
        <f t="shared" ref="BM161:BM224" si="87">BD161</f>
        <v>COM_FR</v>
      </c>
      <c r="BN161" s="110" t="str">
        <f t="shared" si="70"/>
        <v>INDSME</v>
      </c>
      <c r="BO161" s="109" t="str">
        <f t="shared" si="71"/>
        <v>FH18_19</v>
      </c>
      <c r="BP161" s="109">
        <f t="shared" si="72"/>
        <v>0.021302546509601</v>
      </c>
      <c r="BQ161" s="109" t="s">
        <v>31</v>
      </c>
      <c r="BR161" s="110" t="s">
        <v>88</v>
      </c>
    </row>
    <row r="162" spans="11:70">
      <c r="K162" s="109" t="s">
        <v>142</v>
      </c>
      <c r="L162" s="110" t="str">
        <f t="shared" si="73"/>
        <v>INDSME</v>
      </c>
      <c r="M162" s="109" t="str">
        <f t="shared" si="61"/>
        <v>FH20_21</v>
      </c>
      <c r="N162" s="109">
        <f t="shared" si="77"/>
        <v>0.021196759693815</v>
      </c>
      <c r="O162" s="109" t="s">
        <v>31</v>
      </c>
      <c r="P162" s="110" t="s">
        <v>92</v>
      </c>
      <c r="T162" s="109" t="str">
        <f t="shared" si="82"/>
        <v>COM_FR</v>
      </c>
      <c r="U162" s="110" t="str">
        <f t="shared" si="74"/>
        <v>INDSME</v>
      </c>
      <c r="V162" s="109" t="str">
        <f t="shared" si="75"/>
        <v>FH20_21</v>
      </c>
      <c r="W162" s="109">
        <f t="shared" si="78"/>
        <v>0.0209690367288275</v>
      </c>
      <c r="X162" s="109" t="s">
        <v>31</v>
      </c>
      <c r="Y162" s="110" t="s">
        <v>87</v>
      </c>
      <c r="AC162" s="109" t="str">
        <f t="shared" si="83"/>
        <v>COM_FR</v>
      </c>
      <c r="AD162" s="110" t="str">
        <f t="shared" si="62"/>
        <v>INDSME</v>
      </c>
      <c r="AE162" s="109" t="str">
        <f t="shared" si="63"/>
        <v>FH20_21</v>
      </c>
      <c r="AF162" s="109">
        <f t="shared" si="79"/>
        <v>0.0215704297529681</v>
      </c>
      <c r="AG162" s="109" t="s">
        <v>31</v>
      </c>
      <c r="AH162" s="110" t="s">
        <v>93</v>
      </c>
      <c r="AL162" s="109" t="str">
        <f t="shared" si="84"/>
        <v>COM_FR</v>
      </c>
      <c r="AM162" s="110" t="str">
        <f t="shared" si="64"/>
        <v>INDSME</v>
      </c>
      <c r="AN162" s="109" t="str">
        <f t="shared" si="65"/>
        <v>FH20_21</v>
      </c>
      <c r="AO162" s="109">
        <f t="shared" si="80"/>
        <v>0.0209999265660562</v>
      </c>
      <c r="AP162" s="109" t="s">
        <v>31</v>
      </c>
      <c r="AQ162" s="110" t="s">
        <v>90</v>
      </c>
      <c r="AU162" s="109" t="str">
        <f t="shared" si="85"/>
        <v>COM_FR</v>
      </c>
      <c r="AV162" s="110" t="str">
        <f t="shared" si="66"/>
        <v>INDSME</v>
      </c>
      <c r="AW162" s="109" t="str">
        <f t="shared" si="67"/>
        <v>FH20_21</v>
      </c>
      <c r="AX162" s="109">
        <f t="shared" si="81"/>
        <v>0.0217291485724036</v>
      </c>
      <c r="AY162" s="109" t="s">
        <v>31</v>
      </c>
      <c r="AZ162" s="110" t="s">
        <v>89</v>
      </c>
      <c r="BD162" s="109" t="str">
        <f t="shared" si="86"/>
        <v>COM_FR</v>
      </c>
      <c r="BE162" s="110" t="str">
        <f t="shared" si="68"/>
        <v>INDSME</v>
      </c>
      <c r="BF162" s="109" t="str">
        <f t="shared" si="69"/>
        <v>FH20_21</v>
      </c>
      <c r="BG162" s="109">
        <f t="shared" si="76"/>
        <v>0.0209999265660562</v>
      </c>
      <c r="BH162" s="109" t="s">
        <v>31</v>
      </c>
      <c r="BI162" s="110" t="s">
        <v>91</v>
      </c>
      <c r="BM162" s="109" t="str">
        <f t="shared" si="87"/>
        <v>COM_FR</v>
      </c>
      <c r="BN162" s="110" t="str">
        <f t="shared" si="70"/>
        <v>INDSME</v>
      </c>
      <c r="BO162" s="109" t="str">
        <f t="shared" si="71"/>
        <v>FH20_21</v>
      </c>
      <c r="BP162" s="109">
        <f t="shared" si="72"/>
        <v>0.0217291485724036</v>
      </c>
      <c r="BQ162" s="109" t="s">
        <v>31</v>
      </c>
      <c r="BR162" s="110" t="s">
        <v>88</v>
      </c>
    </row>
    <row r="163" spans="11:70">
      <c r="K163" s="111" t="s">
        <v>142</v>
      </c>
      <c r="L163" s="110" t="str">
        <f t="shared" si="73"/>
        <v>INDSME</v>
      </c>
      <c r="M163" s="109" t="str">
        <f t="shared" si="61"/>
        <v>FH22_23</v>
      </c>
      <c r="N163" s="109">
        <f t="shared" si="77"/>
        <v>0.0213786036359911</v>
      </c>
      <c r="O163" s="109" t="s">
        <v>31</v>
      </c>
      <c r="P163" s="110" t="s">
        <v>92</v>
      </c>
      <c r="T163" s="109" t="str">
        <f t="shared" si="82"/>
        <v>COM_FR</v>
      </c>
      <c r="U163" s="110" t="str">
        <f t="shared" si="74"/>
        <v>INDSME</v>
      </c>
      <c r="V163" s="109" t="str">
        <f t="shared" si="75"/>
        <v>FH22_23</v>
      </c>
      <c r="W163" s="109">
        <f t="shared" si="78"/>
        <v>0.0206911985722815</v>
      </c>
      <c r="X163" s="109" t="s">
        <v>31</v>
      </c>
      <c r="Y163" s="110" t="s">
        <v>87</v>
      </c>
      <c r="AC163" s="109" t="str">
        <f t="shared" si="83"/>
        <v>COM_FR</v>
      </c>
      <c r="AD163" s="110" t="str">
        <f t="shared" si="62"/>
        <v>INDSME</v>
      </c>
      <c r="AE163" s="109" t="str">
        <f t="shared" si="63"/>
        <v>FH22_23</v>
      </c>
      <c r="AF163" s="109">
        <f t="shared" si="79"/>
        <v>0.0217091411685177</v>
      </c>
      <c r="AG163" s="109" t="s">
        <v>31</v>
      </c>
      <c r="AH163" s="110" t="s">
        <v>93</v>
      </c>
      <c r="AL163" s="109" t="str">
        <f t="shared" si="84"/>
        <v>COM_FR</v>
      </c>
      <c r="AM163" s="110" t="str">
        <f t="shared" si="64"/>
        <v>INDSME</v>
      </c>
      <c r="AN163" s="109" t="str">
        <f t="shared" si="65"/>
        <v>FH22_23</v>
      </c>
      <c r="AO163" s="109">
        <f t="shared" si="80"/>
        <v>0.0212075715419054</v>
      </c>
      <c r="AP163" s="109" t="s">
        <v>31</v>
      </c>
      <c r="AQ163" s="110" t="s">
        <v>90</v>
      </c>
      <c r="AU163" s="109" t="str">
        <f t="shared" si="85"/>
        <v>COM_FR</v>
      </c>
      <c r="AV163" s="110" t="str">
        <f t="shared" si="66"/>
        <v>INDSME</v>
      </c>
      <c r="AW163" s="109" t="str">
        <f t="shared" si="67"/>
        <v>FH22_23</v>
      </c>
      <c r="AX163" s="109">
        <f t="shared" si="81"/>
        <v>0.0225545958608362</v>
      </c>
      <c r="AY163" s="109" t="s">
        <v>31</v>
      </c>
      <c r="AZ163" s="110" t="s">
        <v>89</v>
      </c>
      <c r="BD163" s="109" t="str">
        <f t="shared" si="86"/>
        <v>COM_FR</v>
      </c>
      <c r="BE163" s="110" t="str">
        <f t="shared" si="68"/>
        <v>INDSME</v>
      </c>
      <c r="BF163" s="109" t="str">
        <f t="shared" si="69"/>
        <v>FH22_23</v>
      </c>
      <c r="BG163" s="109">
        <f t="shared" si="76"/>
        <v>0.0212075715419054</v>
      </c>
      <c r="BH163" s="109" t="s">
        <v>31</v>
      </c>
      <c r="BI163" s="110" t="s">
        <v>91</v>
      </c>
      <c r="BM163" s="109" t="str">
        <f t="shared" si="87"/>
        <v>COM_FR</v>
      </c>
      <c r="BN163" s="110" t="str">
        <f t="shared" si="70"/>
        <v>INDSME</v>
      </c>
      <c r="BO163" s="109" t="str">
        <f t="shared" si="71"/>
        <v>FH22_23</v>
      </c>
      <c r="BP163" s="109">
        <f t="shared" si="72"/>
        <v>0.0225545958608362</v>
      </c>
      <c r="BQ163" s="109" t="s">
        <v>31</v>
      </c>
      <c r="BR163" s="110" t="s">
        <v>88</v>
      </c>
    </row>
    <row r="164" spans="11:70">
      <c r="K164" s="109" t="s">
        <v>142</v>
      </c>
      <c r="L164" s="110" t="str">
        <f t="shared" si="73"/>
        <v>INDSME</v>
      </c>
      <c r="M164" s="109" t="str">
        <f t="shared" si="61"/>
        <v>WH0_1</v>
      </c>
      <c r="N164" s="109">
        <f t="shared" si="77"/>
        <v>0.0233000948138204</v>
      </c>
      <c r="O164" s="109" t="s">
        <v>31</v>
      </c>
      <c r="P164" s="110" t="s">
        <v>92</v>
      </c>
      <c r="T164" s="109" t="str">
        <f t="shared" si="82"/>
        <v>COM_FR</v>
      </c>
      <c r="U164" s="110" t="str">
        <f t="shared" si="74"/>
        <v>INDSME</v>
      </c>
      <c r="V164" s="109" t="str">
        <f t="shared" si="75"/>
        <v>WH0_1</v>
      </c>
      <c r="W164" s="109">
        <f t="shared" si="78"/>
        <v>0.027052832396289</v>
      </c>
      <c r="X164" s="109" t="s">
        <v>31</v>
      </c>
      <c r="Y164" s="110" t="s">
        <v>87</v>
      </c>
      <c r="AC164" s="109" t="str">
        <f t="shared" si="83"/>
        <v>COM_FR</v>
      </c>
      <c r="AD164" s="110" t="str">
        <f t="shared" si="62"/>
        <v>INDSME</v>
      </c>
      <c r="AE164" s="109" t="str">
        <f t="shared" si="63"/>
        <v>WH0_1</v>
      </c>
      <c r="AF164" s="109">
        <f t="shared" si="79"/>
        <v>0.0269775312483662</v>
      </c>
      <c r="AG164" s="109" t="s">
        <v>31</v>
      </c>
      <c r="AH164" s="110" t="s">
        <v>93</v>
      </c>
      <c r="AL164" s="109" t="str">
        <f t="shared" si="84"/>
        <v>COM_FR</v>
      </c>
      <c r="AM164" s="110" t="str">
        <f t="shared" si="64"/>
        <v>INDSME</v>
      </c>
      <c r="AN164" s="109" t="str">
        <f t="shared" si="65"/>
        <v>WH0_1</v>
      </c>
      <c r="AO164" s="109">
        <f t="shared" si="80"/>
        <v>0.0260079601453114</v>
      </c>
      <c r="AP164" s="109" t="s">
        <v>31</v>
      </c>
      <c r="AQ164" s="110" t="s">
        <v>90</v>
      </c>
      <c r="AU164" s="109" t="str">
        <f t="shared" si="85"/>
        <v>COM_FR</v>
      </c>
      <c r="AV164" s="110" t="str">
        <f t="shared" si="66"/>
        <v>INDSME</v>
      </c>
      <c r="AW164" s="109" t="str">
        <f t="shared" si="67"/>
        <v>WH0_1</v>
      </c>
      <c r="AX164" s="109">
        <f t="shared" si="81"/>
        <v>0.0251920133192881</v>
      </c>
      <c r="AY164" s="109" t="s">
        <v>31</v>
      </c>
      <c r="AZ164" s="110" t="s">
        <v>89</v>
      </c>
      <c r="BD164" s="109" t="str">
        <f t="shared" si="86"/>
        <v>COM_FR</v>
      </c>
      <c r="BE164" s="110" t="str">
        <f t="shared" si="68"/>
        <v>INDSME</v>
      </c>
      <c r="BF164" s="109" t="str">
        <f t="shared" si="69"/>
        <v>WH0_1</v>
      </c>
      <c r="BG164" s="109">
        <f t="shared" si="76"/>
        <v>0.0260079601453114</v>
      </c>
      <c r="BH164" s="109" t="s">
        <v>31</v>
      </c>
      <c r="BI164" s="110" t="s">
        <v>91</v>
      </c>
      <c r="BM164" s="109" t="str">
        <f t="shared" si="87"/>
        <v>COM_FR</v>
      </c>
      <c r="BN164" s="110" t="str">
        <f t="shared" si="70"/>
        <v>INDSME</v>
      </c>
      <c r="BO164" s="109" t="str">
        <f t="shared" si="71"/>
        <v>WH0_1</v>
      </c>
      <c r="BP164" s="109">
        <f t="shared" si="72"/>
        <v>0.0251920133192881</v>
      </c>
      <c r="BQ164" s="109" t="s">
        <v>31</v>
      </c>
      <c r="BR164" s="110" t="s">
        <v>88</v>
      </c>
    </row>
    <row r="165" spans="11:70">
      <c r="K165" s="109" t="s">
        <v>142</v>
      </c>
      <c r="L165" s="110" t="str">
        <f t="shared" si="73"/>
        <v>INDSME</v>
      </c>
      <c r="M165" s="109" t="str">
        <f t="shared" si="61"/>
        <v>WH2_3</v>
      </c>
      <c r="N165" s="109">
        <f t="shared" si="77"/>
        <v>0.0229492798370929</v>
      </c>
      <c r="O165" s="109" t="s">
        <v>31</v>
      </c>
      <c r="P165" s="110" t="s">
        <v>92</v>
      </c>
      <c r="T165" s="109" t="str">
        <f t="shared" si="82"/>
        <v>COM_FR</v>
      </c>
      <c r="U165" s="110" t="str">
        <f t="shared" si="74"/>
        <v>INDSME</v>
      </c>
      <c r="V165" s="109" t="str">
        <f t="shared" si="75"/>
        <v>WH2_3</v>
      </c>
      <c r="W165" s="109">
        <f t="shared" si="78"/>
        <v>0.025013577036883</v>
      </c>
      <c r="X165" s="109" t="s">
        <v>31</v>
      </c>
      <c r="Y165" s="110" t="s">
        <v>87</v>
      </c>
      <c r="AC165" s="109" t="str">
        <f t="shared" si="83"/>
        <v>COM_FR</v>
      </c>
      <c r="AD165" s="110" t="str">
        <f t="shared" si="62"/>
        <v>INDSME</v>
      </c>
      <c r="AE165" s="109" t="str">
        <f t="shared" si="63"/>
        <v>WH2_3</v>
      </c>
      <c r="AF165" s="109">
        <f t="shared" si="79"/>
        <v>0.026652958693426</v>
      </c>
      <c r="AG165" s="109" t="s">
        <v>31</v>
      </c>
      <c r="AH165" s="110" t="s">
        <v>93</v>
      </c>
      <c r="AL165" s="109" t="str">
        <f t="shared" si="84"/>
        <v>COM_FR</v>
      </c>
      <c r="AM165" s="110" t="str">
        <f t="shared" si="64"/>
        <v>INDSME</v>
      </c>
      <c r="AN165" s="109" t="str">
        <f t="shared" si="65"/>
        <v>WH2_3</v>
      </c>
      <c r="AO165" s="109">
        <f t="shared" si="80"/>
        <v>0.0252822319214758</v>
      </c>
      <c r="AP165" s="109" t="s">
        <v>31</v>
      </c>
      <c r="AQ165" s="110" t="s">
        <v>90</v>
      </c>
      <c r="AU165" s="109" t="str">
        <f t="shared" si="85"/>
        <v>COM_FR</v>
      </c>
      <c r="AV165" s="110" t="str">
        <f t="shared" si="66"/>
        <v>INDSME</v>
      </c>
      <c r="AW165" s="109" t="str">
        <f t="shared" si="67"/>
        <v>WH2_3</v>
      </c>
      <c r="AX165" s="109">
        <f t="shared" si="81"/>
        <v>0.0240114562974125</v>
      </c>
      <c r="AY165" s="109" t="s">
        <v>31</v>
      </c>
      <c r="AZ165" s="110" t="s">
        <v>89</v>
      </c>
      <c r="BD165" s="109" t="str">
        <f t="shared" si="86"/>
        <v>COM_FR</v>
      </c>
      <c r="BE165" s="110" t="str">
        <f t="shared" si="68"/>
        <v>INDSME</v>
      </c>
      <c r="BF165" s="109" t="str">
        <f t="shared" si="69"/>
        <v>WH2_3</v>
      </c>
      <c r="BG165" s="109">
        <f t="shared" si="76"/>
        <v>0.0252822319214758</v>
      </c>
      <c r="BH165" s="109" t="s">
        <v>31</v>
      </c>
      <c r="BI165" s="110" t="s">
        <v>91</v>
      </c>
      <c r="BM165" s="109" t="str">
        <f t="shared" si="87"/>
        <v>COM_FR</v>
      </c>
      <c r="BN165" s="110" t="str">
        <f t="shared" si="70"/>
        <v>INDSME</v>
      </c>
      <c r="BO165" s="109" t="str">
        <f t="shared" si="71"/>
        <v>WH2_3</v>
      </c>
      <c r="BP165" s="109">
        <f t="shared" si="72"/>
        <v>0.0240114562974125</v>
      </c>
      <c r="BQ165" s="109" t="s">
        <v>31</v>
      </c>
      <c r="BR165" s="110" t="s">
        <v>88</v>
      </c>
    </row>
    <row r="166" spans="11:70">
      <c r="K166" s="109" t="s">
        <v>142</v>
      </c>
      <c r="L166" s="110" t="str">
        <f t="shared" si="73"/>
        <v>INDSME</v>
      </c>
      <c r="M166" s="109" t="str">
        <f t="shared" si="61"/>
        <v>WH4_5</v>
      </c>
      <c r="N166" s="109">
        <f t="shared" si="77"/>
        <v>0.0222223809455457</v>
      </c>
      <c r="O166" s="109" t="s">
        <v>31</v>
      </c>
      <c r="P166" s="110" t="s">
        <v>92</v>
      </c>
      <c r="T166" s="109" t="str">
        <f t="shared" si="82"/>
        <v>COM_FR</v>
      </c>
      <c r="U166" s="110" t="str">
        <f t="shared" si="74"/>
        <v>INDSME</v>
      </c>
      <c r="V166" s="109" t="str">
        <f t="shared" si="75"/>
        <v>WH4_5</v>
      </c>
      <c r="W166" s="109">
        <f t="shared" si="78"/>
        <v>0.023696203770169</v>
      </c>
      <c r="X166" s="109" t="s">
        <v>31</v>
      </c>
      <c r="Y166" s="110" t="s">
        <v>87</v>
      </c>
      <c r="AC166" s="109" t="str">
        <f t="shared" si="83"/>
        <v>COM_FR</v>
      </c>
      <c r="AD166" s="110" t="str">
        <f t="shared" si="62"/>
        <v>INDSME</v>
      </c>
      <c r="AE166" s="109" t="str">
        <f t="shared" si="63"/>
        <v>WH4_5</v>
      </c>
      <c r="AF166" s="109">
        <f t="shared" si="79"/>
        <v>0.0249170715686325</v>
      </c>
      <c r="AG166" s="109" t="s">
        <v>31</v>
      </c>
      <c r="AH166" s="110" t="s">
        <v>93</v>
      </c>
      <c r="AL166" s="109" t="str">
        <f t="shared" si="84"/>
        <v>COM_FR</v>
      </c>
      <c r="AM166" s="110" t="str">
        <f t="shared" si="64"/>
        <v>INDSME</v>
      </c>
      <c r="AN166" s="109" t="str">
        <f t="shared" si="65"/>
        <v>WH4_5</v>
      </c>
      <c r="AO166" s="109">
        <f t="shared" si="80"/>
        <v>0.0239165993198236</v>
      </c>
      <c r="AP166" s="109" t="s">
        <v>31</v>
      </c>
      <c r="AQ166" s="110" t="s">
        <v>90</v>
      </c>
      <c r="AU166" s="109" t="str">
        <f t="shared" si="85"/>
        <v>COM_FR</v>
      </c>
      <c r="AV166" s="110" t="str">
        <f t="shared" si="66"/>
        <v>INDSME</v>
      </c>
      <c r="AW166" s="109" t="str">
        <f t="shared" si="67"/>
        <v>WH4_5</v>
      </c>
      <c r="AX166" s="109">
        <f t="shared" si="81"/>
        <v>0.021583935635486</v>
      </c>
      <c r="AY166" s="109" t="s">
        <v>31</v>
      </c>
      <c r="AZ166" s="110" t="s">
        <v>89</v>
      </c>
      <c r="BD166" s="109" t="str">
        <f t="shared" si="86"/>
        <v>COM_FR</v>
      </c>
      <c r="BE166" s="110" t="str">
        <f t="shared" si="68"/>
        <v>INDSME</v>
      </c>
      <c r="BF166" s="109" t="str">
        <f t="shared" si="69"/>
        <v>WH4_5</v>
      </c>
      <c r="BG166" s="109">
        <f t="shared" si="76"/>
        <v>0.0239165993198236</v>
      </c>
      <c r="BH166" s="109" t="s">
        <v>31</v>
      </c>
      <c r="BI166" s="110" t="s">
        <v>91</v>
      </c>
      <c r="BM166" s="109" t="str">
        <f t="shared" si="87"/>
        <v>COM_FR</v>
      </c>
      <c r="BN166" s="110" t="str">
        <f t="shared" si="70"/>
        <v>INDSME</v>
      </c>
      <c r="BO166" s="109" t="str">
        <f t="shared" si="71"/>
        <v>WH4_5</v>
      </c>
      <c r="BP166" s="109">
        <f t="shared" si="72"/>
        <v>0.021583935635486</v>
      </c>
      <c r="BQ166" s="109" t="s">
        <v>31</v>
      </c>
      <c r="BR166" s="110" t="s">
        <v>88</v>
      </c>
    </row>
    <row r="167" spans="11:70">
      <c r="K167" s="111" t="s">
        <v>142</v>
      </c>
      <c r="L167" s="110" t="str">
        <f t="shared" si="73"/>
        <v>INDSME</v>
      </c>
      <c r="M167" s="109" t="str">
        <f t="shared" si="61"/>
        <v>WH6_7</v>
      </c>
      <c r="N167" s="109">
        <f t="shared" si="77"/>
        <v>0.0212585220509218</v>
      </c>
      <c r="O167" s="109" t="s">
        <v>31</v>
      </c>
      <c r="P167" s="110" t="s">
        <v>92</v>
      </c>
      <c r="T167" s="109" t="str">
        <f t="shared" si="82"/>
        <v>COM_FR</v>
      </c>
      <c r="U167" s="110" t="str">
        <f t="shared" si="74"/>
        <v>INDSME</v>
      </c>
      <c r="V167" s="109" t="str">
        <f t="shared" si="75"/>
        <v>WH6_7</v>
      </c>
      <c r="W167" s="109">
        <f t="shared" si="78"/>
        <v>0.0235544674010497</v>
      </c>
      <c r="X167" s="109" t="s">
        <v>31</v>
      </c>
      <c r="Y167" s="110" t="s">
        <v>87</v>
      </c>
      <c r="AC167" s="109" t="str">
        <f t="shared" si="83"/>
        <v>COM_FR</v>
      </c>
      <c r="AD167" s="110" t="str">
        <f t="shared" si="62"/>
        <v>INDSME</v>
      </c>
      <c r="AE167" s="109" t="str">
        <f t="shared" si="63"/>
        <v>WH6_7</v>
      </c>
      <c r="AF167" s="109">
        <f t="shared" si="79"/>
        <v>0.0223149487779418</v>
      </c>
      <c r="AG167" s="109" t="s">
        <v>31</v>
      </c>
      <c r="AH167" s="110" t="s">
        <v>93</v>
      </c>
      <c r="AL167" s="109" t="str">
        <f t="shared" si="84"/>
        <v>COM_FR</v>
      </c>
      <c r="AM167" s="110" t="str">
        <f t="shared" si="64"/>
        <v>INDSME</v>
      </c>
      <c r="AN167" s="109" t="str">
        <f t="shared" si="65"/>
        <v>WH6_7</v>
      </c>
      <c r="AO167" s="109">
        <f t="shared" si="80"/>
        <v>0.0226308904433103</v>
      </c>
      <c r="AP167" s="109" t="s">
        <v>31</v>
      </c>
      <c r="AQ167" s="110" t="s">
        <v>90</v>
      </c>
      <c r="AU167" s="109" t="str">
        <f t="shared" si="85"/>
        <v>COM_FR</v>
      </c>
      <c r="AV167" s="110" t="str">
        <f t="shared" si="66"/>
        <v>INDSME</v>
      </c>
      <c r="AW167" s="109" t="str">
        <f t="shared" si="67"/>
        <v>WH6_7</v>
      </c>
      <c r="AX167" s="109">
        <f t="shared" si="81"/>
        <v>0.0195664574996017</v>
      </c>
      <c r="AY167" s="109" t="s">
        <v>31</v>
      </c>
      <c r="AZ167" s="110" t="s">
        <v>89</v>
      </c>
      <c r="BD167" s="109" t="str">
        <f t="shared" si="86"/>
        <v>COM_FR</v>
      </c>
      <c r="BE167" s="110" t="str">
        <f t="shared" si="68"/>
        <v>INDSME</v>
      </c>
      <c r="BF167" s="109" t="str">
        <f t="shared" si="69"/>
        <v>WH6_7</v>
      </c>
      <c r="BG167" s="109">
        <f t="shared" si="76"/>
        <v>0.0226308904433103</v>
      </c>
      <c r="BH167" s="109" t="s">
        <v>31</v>
      </c>
      <c r="BI167" s="110" t="s">
        <v>91</v>
      </c>
      <c r="BM167" s="109" t="str">
        <f t="shared" si="87"/>
        <v>COM_FR</v>
      </c>
      <c r="BN167" s="110" t="str">
        <f t="shared" si="70"/>
        <v>INDSME</v>
      </c>
      <c r="BO167" s="109" t="str">
        <f t="shared" si="71"/>
        <v>WH6_7</v>
      </c>
      <c r="BP167" s="109">
        <f t="shared" si="72"/>
        <v>0.0195664574996017</v>
      </c>
      <c r="BQ167" s="109" t="s">
        <v>31</v>
      </c>
      <c r="BR167" s="110" t="s">
        <v>88</v>
      </c>
    </row>
    <row r="168" spans="11:70">
      <c r="K168" s="109" t="s">
        <v>142</v>
      </c>
      <c r="L168" s="110" t="str">
        <f t="shared" si="73"/>
        <v>INDSME</v>
      </c>
      <c r="M168" s="109" t="str">
        <f t="shared" si="61"/>
        <v>WH8_9</v>
      </c>
      <c r="N168" s="109">
        <f t="shared" si="77"/>
        <v>0.0207811308875425</v>
      </c>
      <c r="O168" s="109" t="s">
        <v>31</v>
      </c>
      <c r="P168" s="110" t="s">
        <v>92</v>
      </c>
      <c r="T168" s="109" t="str">
        <f t="shared" si="82"/>
        <v>COM_FR</v>
      </c>
      <c r="U168" s="110" t="str">
        <f t="shared" si="74"/>
        <v>INDSME</v>
      </c>
      <c r="V168" s="109" t="str">
        <f t="shared" si="75"/>
        <v>WH8_9</v>
      </c>
      <c r="W168" s="109">
        <f t="shared" si="78"/>
        <v>0.0243002057667018</v>
      </c>
      <c r="X168" s="109" t="s">
        <v>31</v>
      </c>
      <c r="Y168" s="110" t="s">
        <v>87</v>
      </c>
      <c r="AC168" s="109" t="str">
        <f t="shared" si="83"/>
        <v>COM_FR</v>
      </c>
      <c r="AD168" s="110" t="str">
        <f t="shared" si="62"/>
        <v>INDSME</v>
      </c>
      <c r="AE168" s="109" t="str">
        <f t="shared" si="63"/>
        <v>WH8_9</v>
      </c>
      <c r="AF168" s="109">
        <f t="shared" si="79"/>
        <v>0.0206945793819697</v>
      </c>
      <c r="AG168" s="109" t="s">
        <v>31</v>
      </c>
      <c r="AH168" s="110" t="s">
        <v>93</v>
      </c>
      <c r="AL168" s="109" t="str">
        <f t="shared" si="84"/>
        <v>COM_FR</v>
      </c>
      <c r="AM168" s="110" t="str">
        <f t="shared" si="64"/>
        <v>INDSME</v>
      </c>
      <c r="AN168" s="109" t="str">
        <f t="shared" si="65"/>
        <v>WH8_9</v>
      </c>
      <c r="AO168" s="109">
        <f t="shared" si="80"/>
        <v>0.0221985165054664</v>
      </c>
      <c r="AP168" s="109" t="s">
        <v>31</v>
      </c>
      <c r="AQ168" s="110" t="s">
        <v>90</v>
      </c>
      <c r="AU168" s="109" t="str">
        <f t="shared" si="85"/>
        <v>COM_FR</v>
      </c>
      <c r="AV168" s="110" t="str">
        <f t="shared" si="66"/>
        <v>INDSME</v>
      </c>
      <c r="AW168" s="109" t="str">
        <f t="shared" si="67"/>
        <v>WH8_9</v>
      </c>
      <c r="AX168" s="109">
        <f t="shared" si="81"/>
        <v>0.0189268898351184</v>
      </c>
      <c r="AY168" s="109" t="s">
        <v>31</v>
      </c>
      <c r="AZ168" s="110" t="s">
        <v>89</v>
      </c>
      <c r="BD168" s="109" t="str">
        <f t="shared" si="86"/>
        <v>COM_FR</v>
      </c>
      <c r="BE168" s="110" t="str">
        <f t="shared" si="68"/>
        <v>INDSME</v>
      </c>
      <c r="BF168" s="109" t="str">
        <f t="shared" si="69"/>
        <v>WH8_9</v>
      </c>
      <c r="BG168" s="109">
        <f t="shared" si="76"/>
        <v>0.0221985165054664</v>
      </c>
      <c r="BH168" s="109" t="s">
        <v>31</v>
      </c>
      <c r="BI168" s="110" t="s">
        <v>91</v>
      </c>
      <c r="BM168" s="109" t="str">
        <f t="shared" si="87"/>
        <v>COM_FR</v>
      </c>
      <c r="BN168" s="110" t="str">
        <f t="shared" si="70"/>
        <v>INDSME</v>
      </c>
      <c r="BO168" s="109" t="str">
        <f t="shared" si="71"/>
        <v>WH8_9</v>
      </c>
      <c r="BP168" s="109">
        <f t="shared" si="72"/>
        <v>0.0189268898351184</v>
      </c>
      <c r="BQ168" s="109" t="s">
        <v>31</v>
      </c>
      <c r="BR168" s="110" t="s">
        <v>88</v>
      </c>
    </row>
    <row r="169" spans="11:70">
      <c r="K169" s="109" t="s">
        <v>142</v>
      </c>
      <c r="L169" s="110" t="str">
        <f t="shared" si="73"/>
        <v>INDSME</v>
      </c>
      <c r="M169" s="109" t="str">
        <f t="shared" si="61"/>
        <v>WH10_11</v>
      </c>
      <c r="N169" s="109">
        <f t="shared" si="77"/>
        <v>0.0207247431264493</v>
      </c>
      <c r="O169" s="109" t="s">
        <v>31</v>
      </c>
      <c r="P169" s="110" t="s">
        <v>92</v>
      </c>
      <c r="T169" s="109" t="str">
        <f t="shared" si="82"/>
        <v>COM_FR</v>
      </c>
      <c r="U169" s="110" t="str">
        <f t="shared" si="74"/>
        <v>INDSME</v>
      </c>
      <c r="V169" s="109" t="str">
        <f t="shared" si="75"/>
        <v>WH10_11</v>
      </c>
      <c r="W169" s="109">
        <f t="shared" si="78"/>
        <v>0.0269606064596627</v>
      </c>
      <c r="X169" s="109" t="s">
        <v>31</v>
      </c>
      <c r="Y169" s="110" t="s">
        <v>87</v>
      </c>
      <c r="AC169" s="109" t="str">
        <f t="shared" si="83"/>
        <v>COM_FR</v>
      </c>
      <c r="AD169" s="110" t="str">
        <f t="shared" si="62"/>
        <v>INDSME</v>
      </c>
      <c r="AE169" s="109" t="str">
        <f t="shared" si="63"/>
        <v>WH10_11</v>
      </c>
      <c r="AF169" s="109">
        <f t="shared" si="79"/>
        <v>0.0203373562220637</v>
      </c>
      <c r="AG169" s="109" t="s">
        <v>31</v>
      </c>
      <c r="AH169" s="110" t="s">
        <v>93</v>
      </c>
      <c r="AL169" s="109" t="str">
        <f t="shared" si="84"/>
        <v>COM_FR</v>
      </c>
      <c r="AM169" s="110" t="str">
        <f t="shared" si="64"/>
        <v>INDSME</v>
      </c>
      <c r="AN169" s="109" t="str">
        <f t="shared" si="65"/>
        <v>WH10_11</v>
      </c>
      <c r="AO169" s="109">
        <f t="shared" si="80"/>
        <v>0.0228944317474162</v>
      </c>
      <c r="AP169" s="109" t="s">
        <v>31</v>
      </c>
      <c r="AQ169" s="110" t="s">
        <v>90</v>
      </c>
      <c r="AU169" s="109" t="str">
        <f t="shared" si="85"/>
        <v>COM_FR</v>
      </c>
      <c r="AV169" s="110" t="str">
        <f t="shared" si="66"/>
        <v>INDSME</v>
      </c>
      <c r="AW169" s="109" t="str">
        <f t="shared" si="67"/>
        <v>WH10_11</v>
      </c>
      <c r="AX169" s="109">
        <f t="shared" si="81"/>
        <v>0.0193167729407143</v>
      </c>
      <c r="AY169" s="109" t="s">
        <v>31</v>
      </c>
      <c r="AZ169" s="110" t="s">
        <v>89</v>
      </c>
      <c r="BD169" s="109" t="str">
        <f t="shared" si="86"/>
        <v>COM_FR</v>
      </c>
      <c r="BE169" s="110" t="str">
        <f t="shared" si="68"/>
        <v>INDSME</v>
      </c>
      <c r="BF169" s="109" t="str">
        <f t="shared" si="69"/>
        <v>WH10_11</v>
      </c>
      <c r="BG169" s="109">
        <f t="shared" si="76"/>
        <v>0.0228944317474162</v>
      </c>
      <c r="BH169" s="109" t="s">
        <v>31</v>
      </c>
      <c r="BI169" s="110" t="s">
        <v>91</v>
      </c>
      <c r="BM169" s="109" t="str">
        <f t="shared" si="87"/>
        <v>COM_FR</v>
      </c>
      <c r="BN169" s="110" t="str">
        <f t="shared" si="70"/>
        <v>INDSME</v>
      </c>
      <c r="BO169" s="109" t="str">
        <f t="shared" si="71"/>
        <v>WH10_11</v>
      </c>
      <c r="BP169" s="109">
        <f t="shared" si="72"/>
        <v>0.0193167729407143</v>
      </c>
      <c r="BQ169" s="109" t="s">
        <v>31</v>
      </c>
      <c r="BR169" s="110" t="s">
        <v>88</v>
      </c>
    </row>
    <row r="170" spans="11:70">
      <c r="K170" s="109" t="s">
        <v>142</v>
      </c>
      <c r="L170" s="110" t="str">
        <f t="shared" si="73"/>
        <v>INDSME</v>
      </c>
      <c r="M170" s="109" t="str">
        <f t="shared" si="61"/>
        <v>WH12_13</v>
      </c>
      <c r="N170" s="109">
        <f t="shared" si="77"/>
        <v>0.0213134263086159</v>
      </c>
      <c r="O170" s="109" t="s">
        <v>31</v>
      </c>
      <c r="P170" s="110" t="s">
        <v>92</v>
      </c>
      <c r="T170" s="109" t="str">
        <f t="shared" si="82"/>
        <v>COM_FR</v>
      </c>
      <c r="U170" s="110" t="str">
        <f t="shared" si="74"/>
        <v>INDSME</v>
      </c>
      <c r="V170" s="109" t="str">
        <f t="shared" si="75"/>
        <v>WH12_13</v>
      </c>
      <c r="W170" s="109">
        <f t="shared" si="78"/>
        <v>0.0281941532212526</v>
      </c>
      <c r="X170" s="109" t="s">
        <v>31</v>
      </c>
      <c r="Y170" s="110" t="s">
        <v>87</v>
      </c>
      <c r="AC170" s="109" t="str">
        <f t="shared" si="83"/>
        <v>COM_FR</v>
      </c>
      <c r="AD170" s="110" t="str">
        <f t="shared" si="62"/>
        <v>INDSME</v>
      </c>
      <c r="AE170" s="109" t="str">
        <f t="shared" si="63"/>
        <v>WH12_13</v>
      </c>
      <c r="AF170" s="109">
        <f t="shared" si="79"/>
        <v>0.0215779233299048</v>
      </c>
      <c r="AG170" s="109" t="s">
        <v>31</v>
      </c>
      <c r="AH170" s="110" t="s">
        <v>93</v>
      </c>
      <c r="AL170" s="109" t="str">
        <f t="shared" si="84"/>
        <v>COM_FR</v>
      </c>
      <c r="AM170" s="110" t="str">
        <f t="shared" si="64"/>
        <v>INDSME</v>
      </c>
      <c r="AN170" s="109" t="str">
        <f t="shared" si="65"/>
        <v>WH12_13</v>
      </c>
      <c r="AO170" s="109">
        <f t="shared" si="80"/>
        <v>0.0243699220566265</v>
      </c>
      <c r="AP170" s="109" t="s">
        <v>31</v>
      </c>
      <c r="AQ170" s="110" t="s">
        <v>90</v>
      </c>
      <c r="AU170" s="109" t="str">
        <f t="shared" si="85"/>
        <v>COM_FR</v>
      </c>
      <c r="AV170" s="110" t="str">
        <f t="shared" si="66"/>
        <v>INDSME</v>
      </c>
      <c r="AW170" s="109" t="str">
        <f t="shared" si="67"/>
        <v>WH12_13</v>
      </c>
      <c r="AX170" s="109">
        <f t="shared" si="81"/>
        <v>0.0217136791659968</v>
      </c>
      <c r="AY170" s="109" t="s">
        <v>31</v>
      </c>
      <c r="AZ170" s="110" t="s">
        <v>89</v>
      </c>
      <c r="BD170" s="109" t="str">
        <f t="shared" si="86"/>
        <v>COM_FR</v>
      </c>
      <c r="BE170" s="110" t="str">
        <f t="shared" si="68"/>
        <v>INDSME</v>
      </c>
      <c r="BF170" s="109" t="str">
        <f t="shared" si="69"/>
        <v>WH12_13</v>
      </c>
      <c r="BG170" s="109">
        <f t="shared" si="76"/>
        <v>0.0243699220566265</v>
      </c>
      <c r="BH170" s="109" t="s">
        <v>31</v>
      </c>
      <c r="BI170" s="110" t="s">
        <v>91</v>
      </c>
      <c r="BM170" s="109" t="str">
        <f t="shared" si="87"/>
        <v>COM_FR</v>
      </c>
      <c r="BN170" s="110" t="str">
        <f t="shared" si="70"/>
        <v>INDSME</v>
      </c>
      <c r="BO170" s="109" t="str">
        <f t="shared" si="71"/>
        <v>WH12_13</v>
      </c>
      <c r="BP170" s="109">
        <f t="shared" si="72"/>
        <v>0.0217136791659968</v>
      </c>
      <c r="BQ170" s="109" t="s">
        <v>31</v>
      </c>
      <c r="BR170" s="110" t="s">
        <v>88</v>
      </c>
    </row>
    <row r="171" spans="11:70">
      <c r="K171" s="111" t="s">
        <v>142</v>
      </c>
      <c r="L171" s="110" t="str">
        <f t="shared" si="73"/>
        <v>INDSME</v>
      </c>
      <c r="M171" s="109" t="str">
        <f t="shared" si="61"/>
        <v>WH14_15</v>
      </c>
      <c r="N171" s="109">
        <f t="shared" si="77"/>
        <v>0.0224691056303517</v>
      </c>
      <c r="O171" s="109" t="s">
        <v>31</v>
      </c>
      <c r="P171" s="110" t="s">
        <v>92</v>
      </c>
      <c r="T171" s="109" t="str">
        <f t="shared" si="82"/>
        <v>COM_FR</v>
      </c>
      <c r="U171" s="110" t="str">
        <f t="shared" si="74"/>
        <v>INDSME</v>
      </c>
      <c r="V171" s="109" t="str">
        <f t="shared" si="75"/>
        <v>WH14_15</v>
      </c>
      <c r="W171" s="109">
        <f t="shared" si="78"/>
        <v>0.0277591077183275</v>
      </c>
      <c r="X171" s="109" t="s">
        <v>31</v>
      </c>
      <c r="Y171" s="110" t="s">
        <v>87</v>
      </c>
      <c r="AC171" s="109" t="str">
        <f t="shared" si="83"/>
        <v>COM_FR</v>
      </c>
      <c r="AD171" s="110" t="str">
        <f t="shared" si="62"/>
        <v>INDSME</v>
      </c>
      <c r="AE171" s="109" t="str">
        <f t="shared" si="63"/>
        <v>WH14_15</v>
      </c>
      <c r="AF171" s="109">
        <f t="shared" si="79"/>
        <v>0.0244372230846757</v>
      </c>
      <c r="AG171" s="109" t="s">
        <v>31</v>
      </c>
      <c r="AH171" s="110" t="s">
        <v>93</v>
      </c>
      <c r="AL171" s="109" t="str">
        <f t="shared" si="84"/>
        <v>COM_FR</v>
      </c>
      <c r="AM171" s="110" t="str">
        <f t="shared" si="64"/>
        <v>INDSME</v>
      </c>
      <c r="AN171" s="109" t="str">
        <f t="shared" si="65"/>
        <v>WH14_15</v>
      </c>
      <c r="AO171" s="109">
        <f t="shared" si="80"/>
        <v>0.0252966565536165</v>
      </c>
      <c r="AP171" s="109" t="s">
        <v>31</v>
      </c>
      <c r="AQ171" s="110" t="s">
        <v>90</v>
      </c>
      <c r="AU171" s="109" t="str">
        <f t="shared" si="85"/>
        <v>COM_FR</v>
      </c>
      <c r="AV171" s="110" t="str">
        <f t="shared" si="66"/>
        <v>INDSME</v>
      </c>
      <c r="AW171" s="109" t="str">
        <f t="shared" si="67"/>
        <v>WH14_15</v>
      </c>
      <c r="AX171" s="109">
        <f t="shared" si="81"/>
        <v>0.0231546162990083</v>
      </c>
      <c r="AY171" s="109" t="s">
        <v>31</v>
      </c>
      <c r="AZ171" s="110" t="s">
        <v>89</v>
      </c>
      <c r="BD171" s="109" t="str">
        <f t="shared" si="86"/>
        <v>COM_FR</v>
      </c>
      <c r="BE171" s="110" t="str">
        <f t="shared" si="68"/>
        <v>INDSME</v>
      </c>
      <c r="BF171" s="109" t="str">
        <f t="shared" si="69"/>
        <v>WH14_15</v>
      </c>
      <c r="BG171" s="109">
        <f t="shared" si="76"/>
        <v>0.0252966565536165</v>
      </c>
      <c r="BH171" s="109" t="s">
        <v>31</v>
      </c>
      <c r="BI171" s="110" t="s">
        <v>91</v>
      </c>
      <c r="BM171" s="109" t="str">
        <f t="shared" si="87"/>
        <v>COM_FR</v>
      </c>
      <c r="BN171" s="110" t="str">
        <f t="shared" si="70"/>
        <v>INDSME</v>
      </c>
      <c r="BO171" s="109" t="str">
        <f t="shared" si="71"/>
        <v>WH14_15</v>
      </c>
      <c r="BP171" s="109">
        <f t="shared" si="72"/>
        <v>0.0231546162990083</v>
      </c>
      <c r="BQ171" s="109" t="s">
        <v>31</v>
      </c>
      <c r="BR171" s="110" t="s">
        <v>88</v>
      </c>
    </row>
    <row r="172" spans="11:70">
      <c r="K172" s="109" t="s">
        <v>142</v>
      </c>
      <c r="L172" s="110" t="str">
        <f t="shared" si="73"/>
        <v>INDSME</v>
      </c>
      <c r="M172" s="109" t="str">
        <f t="shared" si="61"/>
        <v>WH16_17</v>
      </c>
      <c r="N172" s="109">
        <f t="shared" si="77"/>
        <v>0.0228058793544892</v>
      </c>
      <c r="O172" s="109" t="s">
        <v>31</v>
      </c>
      <c r="P172" s="110" t="s">
        <v>92</v>
      </c>
      <c r="T172" s="109" t="str">
        <f t="shared" si="82"/>
        <v>COM_FR</v>
      </c>
      <c r="U172" s="110" t="str">
        <f t="shared" si="74"/>
        <v>INDSME</v>
      </c>
      <c r="V172" s="109" t="str">
        <f t="shared" si="75"/>
        <v>WH16_17</v>
      </c>
      <c r="W172" s="109">
        <f t="shared" si="78"/>
        <v>0.0270225001421144</v>
      </c>
      <c r="X172" s="109" t="s">
        <v>31</v>
      </c>
      <c r="Y172" s="110" t="s">
        <v>87</v>
      </c>
      <c r="AC172" s="109" t="str">
        <f t="shared" si="83"/>
        <v>COM_FR</v>
      </c>
      <c r="AD172" s="110" t="str">
        <f t="shared" si="62"/>
        <v>INDSME</v>
      </c>
      <c r="AE172" s="109" t="str">
        <f t="shared" si="63"/>
        <v>WH16_17</v>
      </c>
      <c r="AF172" s="109">
        <f t="shared" si="79"/>
        <v>0.0257055276901567</v>
      </c>
      <c r="AG172" s="109" t="s">
        <v>31</v>
      </c>
      <c r="AH172" s="110" t="s">
        <v>93</v>
      </c>
      <c r="AL172" s="109" t="str">
        <f t="shared" si="84"/>
        <v>COM_FR</v>
      </c>
      <c r="AM172" s="110" t="str">
        <f t="shared" si="64"/>
        <v>INDSME</v>
      </c>
      <c r="AN172" s="109" t="str">
        <f t="shared" si="65"/>
        <v>WH16_17</v>
      </c>
      <c r="AO172" s="109">
        <f t="shared" si="80"/>
        <v>0.0253035348263485</v>
      </c>
      <c r="AP172" s="109" t="s">
        <v>31</v>
      </c>
      <c r="AQ172" s="110" t="s">
        <v>90</v>
      </c>
      <c r="AU172" s="109" t="str">
        <f t="shared" si="85"/>
        <v>COM_FR</v>
      </c>
      <c r="AV172" s="110" t="str">
        <f t="shared" si="66"/>
        <v>INDSME</v>
      </c>
      <c r="AW172" s="109" t="str">
        <f t="shared" si="67"/>
        <v>WH16_17</v>
      </c>
      <c r="AX172" s="109">
        <f t="shared" si="81"/>
        <v>0.0233585702637121</v>
      </c>
      <c r="AY172" s="109" t="s">
        <v>31</v>
      </c>
      <c r="AZ172" s="110" t="s">
        <v>89</v>
      </c>
      <c r="BD172" s="109" t="str">
        <f t="shared" si="86"/>
        <v>COM_FR</v>
      </c>
      <c r="BE172" s="110" t="str">
        <f t="shared" si="68"/>
        <v>INDSME</v>
      </c>
      <c r="BF172" s="109" t="str">
        <f t="shared" si="69"/>
        <v>WH16_17</v>
      </c>
      <c r="BG172" s="109">
        <f t="shared" si="76"/>
        <v>0.0253035348263485</v>
      </c>
      <c r="BH172" s="109" t="s">
        <v>31</v>
      </c>
      <c r="BI172" s="110" t="s">
        <v>91</v>
      </c>
      <c r="BM172" s="109" t="str">
        <f t="shared" si="87"/>
        <v>COM_FR</v>
      </c>
      <c r="BN172" s="110" t="str">
        <f t="shared" si="70"/>
        <v>INDSME</v>
      </c>
      <c r="BO172" s="109" t="str">
        <f t="shared" si="71"/>
        <v>WH16_17</v>
      </c>
      <c r="BP172" s="109">
        <f t="shared" si="72"/>
        <v>0.0233585702637121</v>
      </c>
      <c r="BQ172" s="109" t="s">
        <v>31</v>
      </c>
      <c r="BR172" s="110" t="s">
        <v>88</v>
      </c>
    </row>
    <row r="173" spans="11:70">
      <c r="K173" s="109" t="s">
        <v>142</v>
      </c>
      <c r="L173" s="110" t="str">
        <f t="shared" si="73"/>
        <v>INDSME</v>
      </c>
      <c r="M173" s="109" t="str">
        <f t="shared" si="61"/>
        <v>WH18_19</v>
      </c>
      <c r="N173" s="109">
        <f t="shared" si="77"/>
        <v>0.0228335510535675</v>
      </c>
      <c r="O173" s="109" t="s">
        <v>31</v>
      </c>
      <c r="P173" s="110" t="s">
        <v>92</v>
      </c>
      <c r="T173" s="109" t="str">
        <f t="shared" si="82"/>
        <v>COM_FR</v>
      </c>
      <c r="U173" s="110" t="str">
        <f t="shared" si="74"/>
        <v>INDSME</v>
      </c>
      <c r="V173" s="109" t="str">
        <f t="shared" si="75"/>
        <v>WH18_19</v>
      </c>
      <c r="W173" s="109">
        <f t="shared" si="78"/>
        <v>0.0267517944660614</v>
      </c>
      <c r="X173" s="109" t="s">
        <v>31</v>
      </c>
      <c r="Y173" s="110" t="s">
        <v>87</v>
      </c>
      <c r="AC173" s="109" t="str">
        <f t="shared" si="83"/>
        <v>COM_FR</v>
      </c>
      <c r="AD173" s="110" t="str">
        <f t="shared" si="62"/>
        <v>INDSME</v>
      </c>
      <c r="AE173" s="109" t="str">
        <f t="shared" si="63"/>
        <v>WH18_19</v>
      </c>
      <c r="AF173" s="109">
        <f t="shared" si="79"/>
        <v>0.0255927943653416</v>
      </c>
      <c r="AG173" s="109" t="s">
        <v>31</v>
      </c>
      <c r="AH173" s="110" t="s">
        <v>93</v>
      </c>
      <c r="AL173" s="109" t="str">
        <f t="shared" si="84"/>
        <v>COM_FR</v>
      </c>
      <c r="AM173" s="110" t="str">
        <f t="shared" si="64"/>
        <v>INDSME</v>
      </c>
      <c r="AN173" s="109" t="str">
        <f t="shared" si="65"/>
        <v>WH18_19</v>
      </c>
      <c r="AO173" s="109">
        <f t="shared" si="80"/>
        <v>0.0249695860312862</v>
      </c>
      <c r="AP173" s="109" t="s">
        <v>31</v>
      </c>
      <c r="AQ173" s="110" t="s">
        <v>90</v>
      </c>
      <c r="AU173" s="109" t="str">
        <f t="shared" si="85"/>
        <v>COM_FR</v>
      </c>
      <c r="AV173" s="110" t="str">
        <f t="shared" si="66"/>
        <v>INDSME</v>
      </c>
      <c r="AW173" s="109" t="str">
        <f t="shared" si="67"/>
        <v>WH18_19</v>
      </c>
      <c r="AX173" s="109">
        <f t="shared" si="81"/>
        <v>0.023127630615324</v>
      </c>
      <c r="AY173" s="109" t="s">
        <v>31</v>
      </c>
      <c r="AZ173" s="110" t="s">
        <v>89</v>
      </c>
      <c r="BD173" s="109" t="str">
        <f t="shared" si="86"/>
        <v>COM_FR</v>
      </c>
      <c r="BE173" s="110" t="str">
        <f t="shared" si="68"/>
        <v>INDSME</v>
      </c>
      <c r="BF173" s="109" t="str">
        <f t="shared" si="69"/>
        <v>WH18_19</v>
      </c>
      <c r="BG173" s="109">
        <f t="shared" si="76"/>
        <v>0.0249695860312862</v>
      </c>
      <c r="BH173" s="109" t="s">
        <v>31</v>
      </c>
      <c r="BI173" s="110" t="s">
        <v>91</v>
      </c>
      <c r="BM173" s="109" t="str">
        <f t="shared" si="87"/>
        <v>COM_FR</v>
      </c>
      <c r="BN173" s="110" t="str">
        <f t="shared" si="70"/>
        <v>INDSME</v>
      </c>
      <c r="BO173" s="109" t="str">
        <f t="shared" si="71"/>
        <v>WH18_19</v>
      </c>
      <c r="BP173" s="109">
        <f t="shared" si="72"/>
        <v>0.023127630615324</v>
      </c>
      <c r="BQ173" s="109" t="s">
        <v>31</v>
      </c>
      <c r="BR173" s="110" t="s">
        <v>88</v>
      </c>
    </row>
    <row r="174" spans="11:70">
      <c r="K174" s="109" t="s">
        <v>142</v>
      </c>
      <c r="L174" s="110" t="str">
        <f t="shared" si="73"/>
        <v>INDSME</v>
      </c>
      <c r="M174" s="109" t="str">
        <f t="shared" si="61"/>
        <v>WH20_21</v>
      </c>
      <c r="N174" s="109">
        <f t="shared" si="77"/>
        <v>0.0227154557821904</v>
      </c>
      <c r="O174" s="109" t="s">
        <v>31</v>
      </c>
      <c r="P174" s="110" t="s">
        <v>92</v>
      </c>
      <c r="T174" s="109" t="str">
        <f t="shared" si="82"/>
        <v>COM_FR</v>
      </c>
      <c r="U174" s="110" t="str">
        <f t="shared" si="74"/>
        <v>INDSME</v>
      </c>
      <c r="V174" s="109" t="str">
        <f t="shared" si="75"/>
        <v>WH20_21</v>
      </c>
      <c r="W174" s="109">
        <f t="shared" si="78"/>
        <v>0.0283933513791526</v>
      </c>
      <c r="X174" s="109" t="s">
        <v>31</v>
      </c>
      <c r="Y174" s="110" t="s">
        <v>87</v>
      </c>
      <c r="AC174" s="109" t="str">
        <f t="shared" si="83"/>
        <v>COM_FR</v>
      </c>
      <c r="AD174" s="110" t="str">
        <f t="shared" si="62"/>
        <v>INDSME</v>
      </c>
      <c r="AE174" s="109" t="str">
        <f t="shared" si="63"/>
        <v>WH20_21</v>
      </c>
      <c r="AF174" s="109">
        <f t="shared" si="79"/>
        <v>0.0251280963570105</v>
      </c>
      <c r="AG174" s="109" t="s">
        <v>31</v>
      </c>
      <c r="AH174" s="110" t="s">
        <v>93</v>
      </c>
      <c r="AL174" s="109" t="str">
        <f t="shared" si="84"/>
        <v>COM_FR</v>
      </c>
      <c r="AM174" s="110" t="str">
        <f t="shared" si="64"/>
        <v>INDSME</v>
      </c>
      <c r="AN174" s="109" t="str">
        <f t="shared" si="65"/>
        <v>WH20_21</v>
      </c>
      <c r="AO174" s="109">
        <f t="shared" si="80"/>
        <v>0.0251936667769471</v>
      </c>
      <c r="AP174" s="109" t="s">
        <v>31</v>
      </c>
      <c r="AQ174" s="110" t="s">
        <v>90</v>
      </c>
      <c r="AU174" s="109" t="str">
        <f t="shared" si="85"/>
        <v>COM_FR</v>
      </c>
      <c r="AV174" s="110" t="str">
        <f t="shared" si="66"/>
        <v>INDSME</v>
      </c>
      <c r="AW174" s="109" t="str">
        <f t="shared" si="67"/>
        <v>WH20_21</v>
      </c>
      <c r="AX174" s="109">
        <f t="shared" si="81"/>
        <v>0.0230669226777415</v>
      </c>
      <c r="AY174" s="109" t="s">
        <v>31</v>
      </c>
      <c r="AZ174" s="110" t="s">
        <v>89</v>
      </c>
      <c r="BD174" s="109" t="str">
        <f t="shared" si="86"/>
        <v>COM_FR</v>
      </c>
      <c r="BE174" s="110" t="str">
        <f t="shared" si="68"/>
        <v>INDSME</v>
      </c>
      <c r="BF174" s="109" t="str">
        <f t="shared" si="69"/>
        <v>WH20_21</v>
      </c>
      <c r="BG174" s="109">
        <f t="shared" si="76"/>
        <v>0.0251936667769471</v>
      </c>
      <c r="BH174" s="109" t="s">
        <v>31</v>
      </c>
      <c r="BI174" s="110" t="s">
        <v>91</v>
      </c>
      <c r="BM174" s="109" t="str">
        <f t="shared" si="87"/>
        <v>COM_FR</v>
      </c>
      <c r="BN174" s="110" t="str">
        <f t="shared" si="70"/>
        <v>INDSME</v>
      </c>
      <c r="BO174" s="109" t="str">
        <f t="shared" si="71"/>
        <v>WH20_21</v>
      </c>
      <c r="BP174" s="109">
        <f t="shared" si="72"/>
        <v>0.0230669226777415</v>
      </c>
      <c r="BQ174" s="109" t="s">
        <v>31</v>
      </c>
      <c r="BR174" s="110" t="s">
        <v>88</v>
      </c>
    </row>
    <row r="175" spans="11:70">
      <c r="K175" s="111" t="s">
        <v>142</v>
      </c>
      <c r="L175" s="110" t="str">
        <f t="shared" si="73"/>
        <v>INDSME</v>
      </c>
      <c r="M175" s="109" t="str">
        <f t="shared" si="61"/>
        <v>WH22_23</v>
      </c>
      <c r="N175" s="109">
        <f t="shared" si="77"/>
        <v>0.0228898262899369</v>
      </c>
      <c r="O175" s="109" t="s">
        <v>31</v>
      </c>
      <c r="P175" s="110" t="s">
        <v>92</v>
      </c>
      <c r="T175" s="109" t="str">
        <f t="shared" si="82"/>
        <v>COM_FR</v>
      </c>
      <c r="U175" s="110" t="str">
        <f t="shared" si="74"/>
        <v>INDSME</v>
      </c>
      <c r="V175" s="109" t="str">
        <f t="shared" si="75"/>
        <v>WH22_23</v>
      </c>
      <c r="W175" s="109">
        <f t="shared" si="78"/>
        <v>0.0283097816617008</v>
      </c>
      <c r="X175" s="109" t="s">
        <v>31</v>
      </c>
      <c r="Y175" s="110" t="s">
        <v>87</v>
      </c>
      <c r="AC175" s="109" t="str">
        <f t="shared" si="83"/>
        <v>COM_FR</v>
      </c>
      <c r="AD175" s="110" t="str">
        <f t="shared" si="62"/>
        <v>INDSME</v>
      </c>
      <c r="AE175" s="109" t="str">
        <f t="shared" si="63"/>
        <v>WH22_23</v>
      </c>
      <c r="AF175" s="109">
        <f t="shared" si="79"/>
        <v>0.0254920738775338</v>
      </c>
      <c r="AG175" s="109" t="s">
        <v>31</v>
      </c>
      <c r="AH175" s="110" t="s">
        <v>93</v>
      </c>
      <c r="AL175" s="109" t="str">
        <f t="shared" si="84"/>
        <v>COM_FR</v>
      </c>
      <c r="AM175" s="110" t="str">
        <f t="shared" si="64"/>
        <v>INDSME</v>
      </c>
      <c r="AN175" s="109" t="str">
        <f t="shared" si="65"/>
        <v>WH22_23</v>
      </c>
      <c r="AO175" s="109">
        <f t="shared" si="80"/>
        <v>0.025793097568826</v>
      </c>
      <c r="AP175" s="109" t="s">
        <v>31</v>
      </c>
      <c r="AQ175" s="110" t="s">
        <v>90</v>
      </c>
      <c r="AU175" s="109" t="str">
        <f t="shared" si="85"/>
        <v>COM_FR</v>
      </c>
      <c r="AV175" s="110" t="str">
        <f t="shared" si="66"/>
        <v>INDSME</v>
      </c>
      <c r="AW175" s="109" t="str">
        <f t="shared" si="67"/>
        <v>WH22_23</v>
      </c>
      <c r="AX175" s="109">
        <f t="shared" si="81"/>
        <v>0.0246581494217923</v>
      </c>
      <c r="AY175" s="109" t="s">
        <v>31</v>
      </c>
      <c r="AZ175" s="110" t="s">
        <v>89</v>
      </c>
      <c r="BD175" s="109" t="str">
        <f t="shared" si="86"/>
        <v>COM_FR</v>
      </c>
      <c r="BE175" s="110" t="str">
        <f t="shared" si="68"/>
        <v>INDSME</v>
      </c>
      <c r="BF175" s="109" t="str">
        <f t="shared" si="69"/>
        <v>WH22_23</v>
      </c>
      <c r="BG175" s="109">
        <f t="shared" si="76"/>
        <v>0.025793097568826</v>
      </c>
      <c r="BH175" s="109" t="s">
        <v>31</v>
      </c>
      <c r="BI175" s="110" t="s">
        <v>91</v>
      </c>
      <c r="BM175" s="109" t="str">
        <f t="shared" si="87"/>
        <v>COM_FR</v>
      </c>
      <c r="BN175" s="110" t="str">
        <f t="shared" si="70"/>
        <v>INDSME</v>
      </c>
      <c r="BO175" s="109" t="str">
        <f t="shared" si="71"/>
        <v>WH22_23</v>
      </c>
      <c r="BP175" s="109">
        <f t="shared" si="72"/>
        <v>0.0246581494217923</v>
      </c>
      <c r="BQ175" s="109" t="s">
        <v>31</v>
      </c>
      <c r="BR175" s="110" t="s">
        <v>88</v>
      </c>
    </row>
    <row r="176" spans="11:70">
      <c r="K176" s="109" t="s">
        <v>36</v>
      </c>
      <c r="L176" s="110" t="str">
        <f>C12</f>
        <v>*</v>
      </c>
      <c r="M176" s="109" t="str">
        <f t="shared" si="61"/>
        <v>RH0_1</v>
      </c>
      <c r="N176" s="109">
        <f t="shared" si="77"/>
        <v>0.0207246590371655</v>
      </c>
      <c r="O176" s="109" t="s">
        <v>31</v>
      </c>
      <c r="P176" s="110" t="s">
        <v>92</v>
      </c>
      <c r="T176" s="109" t="str">
        <f t="shared" si="82"/>
        <v>*</v>
      </c>
      <c r="U176" s="110" t="str">
        <f t="shared" ref="U176:U208" si="88">L176</f>
        <v>*</v>
      </c>
      <c r="V176" s="109" t="str">
        <f t="shared" ref="V176:V208" si="89">M176</f>
        <v>RH0_1</v>
      </c>
      <c r="W176" s="109">
        <f t="shared" si="78"/>
        <v>0.0211149417251545</v>
      </c>
      <c r="X176" s="109" t="s">
        <v>31</v>
      </c>
      <c r="Y176" s="110" t="s">
        <v>87</v>
      </c>
      <c r="AC176" s="109" t="str">
        <f t="shared" si="83"/>
        <v>*</v>
      </c>
      <c r="AD176" s="110" t="str">
        <f t="shared" ref="AD176:AD207" si="90">U176</f>
        <v>*</v>
      </c>
      <c r="AE176" s="109" t="str">
        <f t="shared" ref="AE176:AE207" si="91">V176</f>
        <v>RH0_1</v>
      </c>
      <c r="AF176" s="109">
        <f t="shared" si="79"/>
        <v>0.0215588607712188</v>
      </c>
      <c r="AG176" s="109" t="s">
        <v>31</v>
      </c>
      <c r="AH176" s="110" t="s">
        <v>93</v>
      </c>
      <c r="AL176" s="109" t="str">
        <f t="shared" si="84"/>
        <v>*</v>
      </c>
      <c r="AM176" s="110" t="str">
        <f t="shared" ref="AM176:AM207" si="92">AD176</f>
        <v>*</v>
      </c>
      <c r="AN176" s="109" t="str">
        <f t="shared" ref="AN176:AN207" si="93">AE176</f>
        <v>RH0_1</v>
      </c>
      <c r="AO176" s="109">
        <f t="shared" si="80"/>
        <v>0.0211002816156798</v>
      </c>
      <c r="AP176" s="109" t="s">
        <v>31</v>
      </c>
      <c r="AQ176" s="110" t="s">
        <v>90</v>
      </c>
      <c r="AU176" s="109" t="str">
        <f t="shared" si="85"/>
        <v>*</v>
      </c>
      <c r="AV176" s="110" t="str">
        <f t="shared" ref="AV176:AV207" si="94">AM176</f>
        <v>*</v>
      </c>
      <c r="AW176" s="109" t="str">
        <f t="shared" ref="AW176:AW207" si="95">AN176</f>
        <v>RH0_1</v>
      </c>
      <c r="AX176" s="109">
        <f t="shared" si="81"/>
        <v>0.0216553453978117</v>
      </c>
      <c r="AY176" s="109" t="s">
        <v>31</v>
      </c>
      <c r="AZ176" s="110" t="s">
        <v>89</v>
      </c>
      <c r="BD176" s="109" t="str">
        <f t="shared" si="86"/>
        <v>*</v>
      </c>
      <c r="BE176" s="110" t="str">
        <f t="shared" ref="BE176:BE207" si="96">AV176</f>
        <v>*</v>
      </c>
      <c r="BF176" s="109" t="str">
        <f t="shared" ref="BF176:BF207" si="97">AW176</f>
        <v>RH0_1</v>
      </c>
      <c r="BG176" s="109">
        <f t="shared" ref="BG176:BG208" si="98">AO176</f>
        <v>0.0211002816156798</v>
      </c>
      <c r="BH176" s="109" t="s">
        <v>31</v>
      </c>
      <c r="BI176" s="110" t="s">
        <v>91</v>
      </c>
      <c r="BM176" s="109" t="str">
        <f t="shared" si="87"/>
        <v>*</v>
      </c>
      <c r="BN176" s="110" t="str">
        <f t="shared" ref="BN176:BN207" si="99">BE176</f>
        <v>*</v>
      </c>
      <c r="BO176" s="109" t="str">
        <f t="shared" ref="BO176:BO207" si="100">BF176</f>
        <v>RH0_1</v>
      </c>
      <c r="BP176" s="109">
        <f t="shared" ref="BP176:BP207" si="101">AX176</f>
        <v>0.0216553453978117</v>
      </c>
      <c r="BQ176" s="109" t="s">
        <v>31</v>
      </c>
      <c r="BR176" s="110" t="s">
        <v>88</v>
      </c>
    </row>
    <row r="177" spans="11:70">
      <c r="K177" s="109" t="s">
        <v>36</v>
      </c>
      <c r="L177" s="110" t="str">
        <f t="shared" ref="L177:L223" si="102">L176</f>
        <v>*</v>
      </c>
      <c r="M177" s="109" t="str">
        <f t="shared" si="61"/>
        <v>RH2_3</v>
      </c>
      <c r="N177" s="109">
        <f t="shared" si="77"/>
        <v>0.0206069139508455</v>
      </c>
      <c r="O177" s="109" t="s">
        <v>31</v>
      </c>
      <c r="P177" s="110" t="s">
        <v>92</v>
      </c>
      <c r="T177" s="109" t="str">
        <f t="shared" si="82"/>
        <v>*</v>
      </c>
      <c r="U177" s="110" t="str">
        <f t="shared" si="88"/>
        <v>*</v>
      </c>
      <c r="V177" s="109" t="str">
        <f t="shared" si="89"/>
        <v>RH2_3</v>
      </c>
      <c r="W177" s="109">
        <f t="shared" si="78"/>
        <v>0.019269377650939</v>
      </c>
      <c r="X177" s="109" t="s">
        <v>31</v>
      </c>
      <c r="Y177" s="110" t="s">
        <v>87</v>
      </c>
      <c r="AC177" s="109" t="str">
        <f t="shared" si="83"/>
        <v>*</v>
      </c>
      <c r="AD177" s="110" t="str">
        <f t="shared" si="90"/>
        <v>*</v>
      </c>
      <c r="AE177" s="109" t="str">
        <f t="shared" si="91"/>
        <v>RH2_3</v>
      </c>
      <c r="AF177" s="109">
        <f t="shared" si="79"/>
        <v>0.021716461727875</v>
      </c>
      <c r="AG177" s="109" t="s">
        <v>31</v>
      </c>
      <c r="AH177" s="110" t="s">
        <v>93</v>
      </c>
      <c r="AL177" s="109" t="str">
        <f t="shared" si="84"/>
        <v>*</v>
      </c>
      <c r="AM177" s="110" t="str">
        <f t="shared" si="92"/>
        <v>*</v>
      </c>
      <c r="AN177" s="109" t="str">
        <f t="shared" si="93"/>
        <v>RH2_3</v>
      </c>
      <c r="AO177" s="109">
        <f t="shared" si="80"/>
        <v>0.0202044634746338</v>
      </c>
      <c r="AP177" s="109" t="s">
        <v>31</v>
      </c>
      <c r="AQ177" s="110" t="s">
        <v>90</v>
      </c>
      <c r="AU177" s="109" t="str">
        <f t="shared" si="85"/>
        <v>*</v>
      </c>
      <c r="AV177" s="110" t="str">
        <f t="shared" si="94"/>
        <v>*</v>
      </c>
      <c r="AW177" s="109" t="str">
        <f t="shared" si="95"/>
        <v>RH2_3</v>
      </c>
      <c r="AX177" s="109">
        <f t="shared" si="81"/>
        <v>0.0197617928172299</v>
      </c>
      <c r="AY177" s="109" t="s">
        <v>31</v>
      </c>
      <c r="AZ177" s="110" t="s">
        <v>89</v>
      </c>
      <c r="BD177" s="109" t="str">
        <f t="shared" si="86"/>
        <v>*</v>
      </c>
      <c r="BE177" s="110" t="str">
        <f t="shared" si="96"/>
        <v>*</v>
      </c>
      <c r="BF177" s="109" t="str">
        <f t="shared" si="97"/>
        <v>RH2_3</v>
      </c>
      <c r="BG177" s="109">
        <f t="shared" si="98"/>
        <v>0.0202044634746338</v>
      </c>
      <c r="BH177" s="109" t="s">
        <v>31</v>
      </c>
      <c r="BI177" s="110" t="s">
        <v>91</v>
      </c>
      <c r="BM177" s="109" t="str">
        <f t="shared" si="87"/>
        <v>*</v>
      </c>
      <c r="BN177" s="110" t="str">
        <f t="shared" si="99"/>
        <v>*</v>
      </c>
      <c r="BO177" s="109" t="str">
        <f t="shared" si="100"/>
        <v>RH2_3</v>
      </c>
      <c r="BP177" s="109">
        <f t="shared" si="101"/>
        <v>0.0197617928172299</v>
      </c>
      <c r="BQ177" s="109" t="s">
        <v>31</v>
      </c>
      <c r="BR177" s="110" t="s">
        <v>88</v>
      </c>
    </row>
    <row r="178" spans="11:70">
      <c r="K178" s="109" t="s">
        <v>36</v>
      </c>
      <c r="L178" s="110" t="str">
        <f t="shared" si="102"/>
        <v>*</v>
      </c>
      <c r="M178" s="109" t="str">
        <f t="shared" si="61"/>
        <v>RH4_5</v>
      </c>
      <c r="N178" s="109">
        <f t="shared" si="77"/>
        <v>0.0199087438710615</v>
      </c>
      <c r="O178" s="109" t="s">
        <v>31</v>
      </c>
      <c r="P178" s="110" t="s">
        <v>92</v>
      </c>
      <c r="T178" s="109" t="str">
        <f t="shared" si="82"/>
        <v>*</v>
      </c>
      <c r="U178" s="110" t="str">
        <f t="shared" si="88"/>
        <v>*</v>
      </c>
      <c r="V178" s="109" t="str">
        <f t="shared" si="89"/>
        <v>RH4_5</v>
      </c>
      <c r="W178" s="109">
        <f t="shared" si="78"/>
        <v>0.0185538915735157</v>
      </c>
      <c r="X178" s="109" t="s">
        <v>31</v>
      </c>
      <c r="Y178" s="110" t="s">
        <v>87</v>
      </c>
      <c r="AC178" s="109" t="str">
        <f t="shared" si="83"/>
        <v>*</v>
      </c>
      <c r="AD178" s="110" t="str">
        <f t="shared" si="90"/>
        <v>*</v>
      </c>
      <c r="AE178" s="109" t="str">
        <f t="shared" si="91"/>
        <v>RH4_5</v>
      </c>
      <c r="AF178" s="109">
        <f t="shared" si="79"/>
        <v>0.0210410330240004</v>
      </c>
      <c r="AG178" s="109" t="s">
        <v>31</v>
      </c>
      <c r="AH178" s="110" t="s">
        <v>93</v>
      </c>
      <c r="AL178" s="109" t="str">
        <f t="shared" si="84"/>
        <v>*</v>
      </c>
      <c r="AM178" s="110" t="str">
        <f t="shared" si="92"/>
        <v>*</v>
      </c>
      <c r="AN178" s="109" t="str">
        <f t="shared" si="93"/>
        <v>RH4_5</v>
      </c>
      <c r="AO178" s="109">
        <f t="shared" si="80"/>
        <v>0.0191598666763358</v>
      </c>
      <c r="AP178" s="109" t="s">
        <v>31</v>
      </c>
      <c r="AQ178" s="110" t="s">
        <v>90</v>
      </c>
      <c r="AU178" s="109" t="str">
        <f t="shared" si="85"/>
        <v>*</v>
      </c>
      <c r="AV178" s="110" t="str">
        <f t="shared" si="94"/>
        <v>*</v>
      </c>
      <c r="AW178" s="109" t="str">
        <f t="shared" si="95"/>
        <v>RH4_5</v>
      </c>
      <c r="AX178" s="109">
        <f t="shared" si="81"/>
        <v>0.0176014946901204</v>
      </c>
      <c r="AY178" s="109" t="s">
        <v>31</v>
      </c>
      <c r="AZ178" s="110" t="s">
        <v>89</v>
      </c>
      <c r="BD178" s="109" t="str">
        <f t="shared" si="86"/>
        <v>*</v>
      </c>
      <c r="BE178" s="110" t="str">
        <f t="shared" si="96"/>
        <v>*</v>
      </c>
      <c r="BF178" s="109" t="str">
        <f t="shared" si="97"/>
        <v>RH4_5</v>
      </c>
      <c r="BG178" s="109">
        <f t="shared" si="98"/>
        <v>0.0191598666763358</v>
      </c>
      <c r="BH178" s="109" t="s">
        <v>31</v>
      </c>
      <c r="BI178" s="110" t="s">
        <v>91</v>
      </c>
      <c r="BM178" s="109" t="str">
        <f t="shared" si="87"/>
        <v>*</v>
      </c>
      <c r="BN178" s="110" t="str">
        <f t="shared" si="99"/>
        <v>*</v>
      </c>
      <c r="BO178" s="109" t="str">
        <f t="shared" si="100"/>
        <v>RH4_5</v>
      </c>
      <c r="BP178" s="109">
        <f t="shared" si="101"/>
        <v>0.0176014946901204</v>
      </c>
      <c r="BQ178" s="109" t="s">
        <v>31</v>
      </c>
      <c r="BR178" s="110" t="s">
        <v>88</v>
      </c>
    </row>
    <row r="179" spans="11:70">
      <c r="K179" s="109" t="s">
        <v>36</v>
      </c>
      <c r="L179" s="110" t="str">
        <f t="shared" si="102"/>
        <v>*</v>
      </c>
      <c r="M179" s="109" t="str">
        <f t="shared" si="61"/>
        <v>RH6_7</v>
      </c>
      <c r="N179" s="109">
        <f t="shared" si="77"/>
        <v>0.019131142691048</v>
      </c>
      <c r="O179" s="109" t="s">
        <v>31</v>
      </c>
      <c r="P179" s="110" t="s">
        <v>92</v>
      </c>
      <c r="T179" s="109" t="str">
        <f t="shared" si="82"/>
        <v>*</v>
      </c>
      <c r="U179" s="110" t="str">
        <f t="shared" si="88"/>
        <v>*</v>
      </c>
      <c r="V179" s="109" t="str">
        <f t="shared" si="89"/>
        <v>RH6_7</v>
      </c>
      <c r="W179" s="109">
        <f t="shared" si="78"/>
        <v>0.0188033521186996</v>
      </c>
      <c r="X179" s="109" t="s">
        <v>31</v>
      </c>
      <c r="Y179" s="110" t="s">
        <v>87</v>
      </c>
      <c r="AC179" s="109" t="str">
        <f t="shared" si="83"/>
        <v>*</v>
      </c>
      <c r="AD179" s="110" t="str">
        <f t="shared" si="90"/>
        <v>*</v>
      </c>
      <c r="AE179" s="109" t="str">
        <f t="shared" si="91"/>
        <v>RH6_7</v>
      </c>
      <c r="AF179" s="109">
        <f t="shared" si="79"/>
        <v>0.0186236423856643</v>
      </c>
      <c r="AG179" s="109" t="s">
        <v>31</v>
      </c>
      <c r="AH179" s="110" t="s">
        <v>93</v>
      </c>
      <c r="AL179" s="109" t="str">
        <f t="shared" si="84"/>
        <v>*</v>
      </c>
      <c r="AM179" s="110" t="str">
        <f t="shared" si="92"/>
        <v>*</v>
      </c>
      <c r="AN179" s="109" t="str">
        <f t="shared" si="93"/>
        <v>RH6_7</v>
      </c>
      <c r="AO179" s="109">
        <f t="shared" si="80"/>
        <v>0.0183190275812949</v>
      </c>
      <c r="AP179" s="109" t="s">
        <v>31</v>
      </c>
      <c r="AQ179" s="110" t="s">
        <v>90</v>
      </c>
      <c r="AU179" s="109" t="str">
        <f t="shared" si="85"/>
        <v>*</v>
      </c>
      <c r="AV179" s="110" t="str">
        <f t="shared" si="94"/>
        <v>*</v>
      </c>
      <c r="AW179" s="109" t="str">
        <f t="shared" si="95"/>
        <v>RH6_7</v>
      </c>
      <c r="AX179" s="109">
        <f t="shared" si="81"/>
        <v>0.0167442934477807</v>
      </c>
      <c r="AY179" s="109" t="s">
        <v>31</v>
      </c>
      <c r="AZ179" s="110" t="s">
        <v>89</v>
      </c>
      <c r="BD179" s="109" t="str">
        <f t="shared" si="86"/>
        <v>*</v>
      </c>
      <c r="BE179" s="110" t="str">
        <f t="shared" si="96"/>
        <v>*</v>
      </c>
      <c r="BF179" s="109" t="str">
        <f t="shared" si="97"/>
        <v>RH6_7</v>
      </c>
      <c r="BG179" s="109">
        <f t="shared" si="98"/>
        <v>0.0183190275812949</v>
      </c>
      <c r="BH179" s="109" t="s">
        <v>31</v>
      </c>
      <c r="BI179" s="110" t="s">
        <v>91</v>
      </c>
      <c r="BM179" s="109" t="str">
        <f t="shared" si="87"/>
        <v>*</v>
      </c>
      <c r="BN179" s="110" t="str">
        <f t="shared" si="99"/>
        <v>*</v>
      </c>
      <c r="BO179" s="109" t="str">
        <f t="shared" si="100"/>
        <v>RH6_7</v>
      </c>
      <c r="BP179" s="109">
        <f t="shared" si="101"/>
        <v>0.0167442934477807</v>
      </c>
      <c r="BQ179" s="109" t="s">
        <v>31</v>
      </c>
      <c r="BR179" s="110" t="s">
        <v>88</v>
      </c>
    </row>
    <row r="180" spans="11:70">
      <c r="K180" s="109" t="s">
        <v>36</v>
      </c>
      <c r="L180" s="110" t="str">
        <f t="shared" si="102"/>
        <v>*</v>
      </c>
      <c r="M180" s="109" t="str">
        <f t="shared" si="61"/>
        <v>RH8_9</v>
      </c>
      <c r="N180" s="109">
        <f t="shared" si="77"/>
        <v>0.0188308994526831</v>
      </c>
      <c r="O180" s="109" t="s">
        <v>31</v>
      </c>
      <c r="P180" s="110" t="s">
        <v>92</v>
      </c>
      <c r="T180" s="109" t="str">
        <f t="shared" si="82"/>
        <v>*</v>
      </c>
      <c r="U180" s="110" t="str">
        <f t="shared" si="88"/>
        <v>*</v>
      </c>
      <c r="V180" s="109" t="str">
        <f t="shared" si="89"/>
        <v>RH8_9</v>
      </c>
      <c r="W180" s="109">
        <f t="shared" si="78"/>
        <v>0.0202757842956449</v>
      </c>
      <c r="X180" s="109" t="s">
        <v>31</v>
      </c>
      <c r="Y180" s="110" t="s">
        <v>87</v>
      </c>
      <c r="AC180" s="109" t="str">
        <f t="shared" si="83"/>
        <v>*</v>
      </c>
      <c r="AD180" s="110" t="str">
        <f t="shared" si="90"/>
        <v>*</v>
      </c>
      <c r="AE180" s="109" t="str">
        <f t="shared" si="91"/>
        <v>RH8_9</v>
      </c>
      <c r="AF180" s="109">
        <f t="shared" si="79"/>
        <v>0.0171569347582401</v>
      </c>
      <c r="AG180" s="109" t="s">
        <v>31</v>
      </c>
      <c r="AH180" s="110" t="s">
        <v>93</v>
      </c>
      <c r="AL180" s="109" t="str">
        <f t="shared" si="84"/>
        <v>*</v>
      </c>
      <c r="AM180" s="110" t="str">
        <f t="shared" si="92"/>
        <v>*</v>
      </c>
      <c r="AN180" s="109" t="str">
        <f t="shared" si="93"/>
        <v>RH8_9</v>
      </c>
      <c r="AO180" s="109">
        <f t="shared" si="80"/>
        <v>0.0183672329720752</v>
      </c>
      <c r="AP180" s="109" t="s">
        <v>31</v>
      </c>
      <c r="AQ180" s="110" t="s">
        <v>90</v>
      </c>
      <c r="AU180" s="109" t="str">
        <f t="shared" si="85"/>
        <v>*</v>
      </c>
      <c r="AV180" s="110" t="str">
        <f t="shared" si="94"/>
        <v>*</v>
      </c>
      <c r="AW180" s="109" t="str">
        <f t="shared" si="95"/>
        <v>RH8_9</v>
      </c>
      <c r="AX180" s="109">
        <f t="shared" si="81"/>
        <v>0.0168878417223846</v>
      </c>
      <c r="AY180" s="109" t="s">
        <v>31</v>
      </c>
      <c r="AZ180" s="110" t="s">
        <v>89</v>
      </c>
      <c r="BD180" s="109" t="str">
        <f t="shared" si="86"/>
        <v>*</v>
      </c>
      <c r="BE180" s="110" t="str">
        <f t="shared" si="96"/>
        <v>*</v>
      </c>
      <c r="BF180" s="109" t="str">
        <f t="shared" si="97"/>
        <v>RH8_9</v>
      </c>
      <c r="BG180" s="109">
        <f t="shared" si="98"/>
        <v>0.0183672329720752</v>
      </c>
      <c r="BH180" s="109" t="s">
        <v>31</v>
      </c>
      <c r="BI180" s="110" t="s">
        <v>91</v>
      </c>
      <c r="BM180" s="109" t="str">
        <f t="shared" si="87"/>
        <v>*</v>
      </c>
      <c r="BN180" s="110" t="str">
        <f t="shared" si="99"/>
        <v>*</v>
      </c>
      <c r="BO180" s="109" t="str">
        <f t="shared" si="100"/>
        <v>RH8_9</v>
      </c>
      <c r="BP180" s="109">
        <f t="shared" si="101"/>
        <v>0.0168878417223846</v>
      </c>
      <c r="BQ180" s="109" t="s">
        <v>31</v>
      </c>
      <c r="BR180" s="110" t="s">
        <v>88</v>
      </c>
    </row>
    <row r="181" spans="11:70">
      <c r="K181" s="109" t="s">
        <v>36</v>
      </c>
      <c r="L181" s="110" t="str">
        <f t="shared" si="102"/>
        <v>*</v>
      </c>
      <c r="M181" s="109" t="str">
        <f t="shared" si="61"/>
        <v>RH10_11</v>
      </c>
      <c r="N181" s="109">
        <f t="shared" si="77"/>
        <v>0.0188922096207154</v>
      </c>
      <c r="O181" s="109" t="s">
        <v>31</v>
      </c>
      <c r="P181" s="110" t="s">
        <v>92</v>
      </c>
      <c r="T181" s="109" t="str">
        <f t="shared" si="82"/>
        <v>*</v>
      </c>
      <c r="U181" s="110" t="str">
        <f t="shared" si="88"/>
        <v>*</v>
      </c>
      <c r="V181" s="109" t="str">
        <f t="shared" si="89"/>
        <v>RH10_11</v>
      </c>
      <c r="W181" s="109">
        <f t="shared" si="78"/>
        <v>0.0226727094068072</v>
      </c>
      <c r="X181" s="109" t="s">
        <v>31</v>
      </c>
      <c r="Y181" s="110" t="s">
        <v>87</v>
      </c>
      <c r="AC181" s="109" t="str">
        <f t="shared" si="83"/>
        <v>*</v>
      </c>
      <c r="AD181" s="110" t="str">
        <f t="shared" si="90"/>
        <v>*</v>
      </c>
      <c r="AE181" s="109" t="str">
        <f t="shared" si="91"/>
        <v>RH10_11</v>
      </c>
      <c r="AF181" s="109">
        <f t="shared" si="79"/>
        <v>0.016996069788382</v>
      </c>
      <c r="AG181" s="109" t="s">
        <v>31</v>
      </c>
      <c r="AH181" s="110" t="s">
        <v>93</v>
      </c>
      <c r="AL181" s="109" t="str">
        <f t="shared" si="84"/>
        <v>*</v>
      </c>
      <c r="AM181" s="110" t="str">
        <f t="shared" si="92"/>
        <v>*</v>
      </c>
      <c r="AN181" s="109" t="str">
        <f t="shared" si="93"/>
        <v>RH10_11</v>
      </c>
      <c r="AO181" s="109">
        <f t="shared" si="80"/>
        <v>0.0195161233742294</v>
      </c>
      <c r="AP181" s="109" t="s">
        <v>31</v>
      </c>
      <c r="AQ181" s="110" t="s">
        <v>90</v>
      </c>
      <c r="AU181" s="109" t="str">
        <f t="shared" si="85"/>
        <v>*</v>
      </c>
      <c r="AV181" s="110" t="str">
        <f t="shared" si="94"/>
        <v>*</v>
      </c>
      <c r="AW181" s="109" t="str">
        <f t="shared" si="95"/>
        <v>RH10_11</v>
      </c>
      <c r="AX181" s="109">
        <f t="shared" si="81"/>
        <v>0.0187422674180833</v>
      </c>
      <c r="AY181" s="109" t="s">
        <v>31</v>
      </c>
      <c r="AZ181" s="110" t="s">
        <v>89</v>
      </c>
      <c r="BD181" s="109" t="str">
        <f t="shared" si="86"/>
        <v>*</v>
      </c>
      <c r="BE181" s="110" t="str">
        <f t="shared" si="96"/>
        <v>*</v>
      </c>
      <c r="BF181" s="109" t="str">
        <f t="shared" si="97"/>
        <v>RH10_11</v>
      </c>
      <c r="BG181" s="109">
        <f t="shared" si="98"/>
        <v>0.0195161233742294</v>
      </c>
      <c r="BH181" s="109" t="s">
        <v>31</v>
      </c>
      <c r="BI181" s="110" t="s">
        <v>91</v>
      </c>
      <c r="BM181" s="109" t="str">
        <f t="shared" si="87"/>
        <v>*</v>
      </c>
      <c r="BN181" s="110" t="str">
        <f t="shared" si="99"/>
        <v>*</v>
      </c>
      <c r="BO181" s="109" t="str">
        <f t="shared" si="100"/>
        <v>RH10_11</v>
      </c>
      <c r="BP181" s="109">
        <f t="shared" si="101"/>
        <v>0.0187422674180833</v>
      </c>
      <c r="BQ181" s="109" t="s">
        <v>31</v>
      </c>
      <c r="BR181" s="110" t="s">
        <v>88</v>
      </c>
    </row>
    <row r="182" spans="11:70">
      <c r="K182" s="109" t="s">
        <v>36</v>
      </c>
      <c r="L182" s="110" t="str">
        <f t="shared" si="102"/>
        <v>*</v>
      </c>
      <c r="M182" s="109" t="str">
        <f t="shared" si="61"/>
        <v>RH12_13</v>
      </c>
      <c r="N182" s="109">
        <f t="shared" si="77"/>
        <v>0.0197356728752531</v>
      </c>
      <c r="O182" s="109" t="s">
        <v>31</v>
      </c>
      <c r="P182" s="110" t="s">
        <v>92</v>
      </c>
      <c r="T182" s="109" t="str">
        <f t="shared" si="82"/>
        <v>*</v>
      </c>
      <c r="U182" s="110" t="str">
        <f t="shared" si="88"/>
        <v>*</v>
      </c>
      <c r="V182" s="109" t="str">
        <f t="shared" si="89"/>
        <v>RH12_13</v>
      </c>
      <c r="W182" s="109">
        <f t="shared" si="78"/>
        <v>0.0227084613240583</v>
      </c>
      <c r="X182" s="109" t="s">
        <v>31</v>
      </c>
      <c r="Y182" s="110" t="s">
        <v>87</v>
      </c>
      <c r="AC182" s="109" t="str">
        <f t="shared" si="83"/>
        <v>*</v>
      </c>
      <c r="AD182" s="110" t="str">
        <f t="shared" si="90"/>
        <v>*</v>
      </c>
      <c r="AE182" s="109" t="str">
        <f t="shared" si="91"/>
        <v>RH12_13</v>
      </c>
      <c r="AF182" s="109">
        <f t="shared" si="79"/>
        <v>0.0181900219421491</v>
      </c>
      <c r="AG182" s="109" t="s">
        <v>31</v>
      </c>
      <c r="AH182" s="110" t="s">
        <v>93</v>
      </c>
      <c r="AL182" s="109" t="str">
        <f t="shared" si="84"/>
        <v>*</v>
      </c>
      <c r="AM182" s="110" t="str">
        <f t="shared" si="92"/>
        <v>*</v>
      </c>
      <c r="AN182" s="109" t="str">
        <f t="shared" si="93"/>
        <v>RH12_13</v>
      </c>
      <c r="AO182" s="109">
        <f t="shared" si="80"/>
        <v>0.0203929774116346</v>
      </c>
      <c r="AP182" s="109" t="s">
        <v>31</v>
      </c>
      <c r="AQ182" s="110" t="s">
        <v>90</v>
      </c>
      <c r="AU182" s="109" t="str">
        <f t="shared" si="85"/>
        <v>*</v>
      </c>
      <c r="AV182" s="110" t="str">
        <f t="shared" si="94"/>
        <v>*</v>
      </c>
      <c r="AW182" s="109" t="str">
        <f t="shared" si="95"/>
        <v>RH12_13</v>
      </c>
      <c r="AX182" s="109">
        <f t="shared" si="81"/>
        <v>0.0203766512243404</v>
      </c>
      <c r="AY182" s="109" t="s">
        <v>31</v>
      </c>
      <c r="AZ182" s="110" t="s">
        <v>89</v>
      </c>
      <c r="BD182" s="109" t="str">
        <f t="shared" si="86"/>
        <v>*</v>
      </c>
      <c r="BE182" s="110" t="str">
        <f t="shared" si="96"/>
        <v>*</v>
      </c>
      <c r="BF182" s="109" t="str">
        <f t="shared" si="97"/>
        <v>RH12_13</v>
      </c>
      <c r="BG182" s="109">
        <f t="shared" si="98"/>
        <v>0.0203929774116346</v>
      </c>
      <c r="BH182" s="109" t="s">
        <v>31</v>
      </c>
      <c r="BI182" s="110" t="s">
        <v>91</v>
      </c>
      <c r="BM182" s="109" t="str">
        <f t="shared" si="87"/>
        <v>*</v>
      </c>
      <c r="BN182" s="110" t="str">
        <f t="shared" si="99"/>
        <v>*</v>
      </c>
      <c r="BO182" s="109" t="str">
        <f t="shared" si="100"/>
        <v>RH12_13</v>
      </c>
      <c r="BP182" s="109">
        <f t="shared" si="101"/>
        <v>0.0203766512243404</v>
      </c>
      <c r="BQ182" s="109" t="s">
        <v>31</v>
      </c>
      <c r="BR182" s="110" t="s">
        <v>88</v>
      </c>
    </row>
    <row r="183" spans="11:70">
      <c r="K183" s="109" t="s">
        <v>36</v>
      </c>
      <c r="L183" s="110" t="str">
        <f t="shared" si="102"/>
        <v>*</v>
      </c>
      <c r="M183" s="109" t="str">
        <f t="shared" si="61"/>
        <v>RH14_15</v>
      </c>
      <c r="N183" s="109">
        <f t="shared" si="77"/>
        <v>0.0205351902664844</v>
      </c>
      <c r="O183" s="109" t="s">
        <v>31</v>
      </c>
      <c r="P183" s="110" t="s">
        <v>92</v>
      </c>
      <c r="T183" s="109" t="str">
        <f t="shared" si="82"/>
        <v>*</v>
      </c>
      <c r="U183" s="110" t="str">
        <f t="shared" si="88"/>
        <v>*</v>
      </c>
      <c r="V183" s="109" t="str">
        <f t="shared" si="89"/>
        <v>RH14_15</v>
      </c>
      <c r="W183" s="109">
        <f t="shared" si="78"/>
        <v>0.0220528299189836</v>
      </c>
      <c r="X183" s="109" t="s">
        <v>31</v>
      </c>
      <c r="Y183" s="110" t="s">
        <v>87</v>
      </c>
      <c r="AC183" s="109" t="str">
        <f t="shared" si="83"/>
        <v>*</v>
      </c>
      <c r="AD183" s="110" t="str">
        <f t="shared" si="90"/>
        <v>*</v>
      </c>
      <c r="AE183" s="109" t="str">
        <f t="shared" si="91"/>
        <v>RH14_15</v>
      </c>
      <c r="AF183" s="109">
        <f t="shared" si="79"/>
        <v>0.0209674919745702</v>
      </c>
      <c r="AG183" s="109" t="s">
        <v>31</v>
      </c>
      <c r="AH183" s="110" t="s">
        <v>93</v>
      </c>
      <c r="AL183" s="109" t="str">
        <f t="shared" si="84"/>
        <v>*</v>
      </c>
      <c r="AM183" s="110" t="str">
        <f t="shared" si="92"/>
        <v>*</v>
      </c>
      <c r="AN183" s="109" t="str">
        <f t="shared" si="93"/>
        <v>RH14_15</v>
      </c>
      <c r="AO183" s="109">
        <f t="shared" si="80"/>
        <v>0.0210417023326588</v>
      </c>
      <c r="AP183" s="109" t="s">
        <v>31</v>
      </c>
      <c r="AQ183" s="110" t="s">
        <v>90</v>
      </c>
      <c r="AU183" s="109" t="str">
        <f t="shared" si="85"/>
        <v>*</v>
      </c>
      <c r="AV183" s="110" t="str">
        <f t="shared" si="94"/>
        <v>*</v>
      </c>
      <c r="AW183" s="109" t="str">
        <f t="shared" si="95"/>
        <v>RH14_15</v>
      </c>
      <c r="AX183" s="109">
        <f t="shared" si="81"/>
        <v>0.0207782387307691</v>
      </c>
      <c r="AY183" s="109" t="s">
        <v>31</v>
      </c>
      <c r="AZ183" s="110" t="s">
        <v>89</v>
      </c>
      <c r="BD183" s="109" t="str">
        <f t="shared" si="86"/>
        <v>*</v>
      </c>
      <c r="BE183" s="110" t="str">
        <f t="shared" si="96"/>
        <v>*</v>
      </c>
      <c r="BF183" s="109" t="str">
        <f t="shared" si="97"/>
        <v>RH14_15</v>
      </c>
      <c r="BG183" s="109">
        <f t="shared" si="98"/>
        <v>0.0210417023326588</v>
      </c>
      <c r="BH183" s="109" t="s">
        <v>31</v>
      </c>
      <c r="BI183" s="110" t="s">
        <v>91</v>
      </c>
      <c r="BM183" s="109" t="str">
        <f t="shared" si="87"/>
        <v>*</v>
      </c>
      <c r="BN183" s="110" t="str">
        <f t="shared" si="99"/>
        <v>*</v>
      </c>
      <c r="BO183" s="109" t="str">
        <f t="shared" si="100"/>
        <v>RH14_15</v>
      </c>
      <c r="BP183" s="109">
        <f t="shared" si="101"/>
        <v>0.0207782387307691</v>
      </c>
      <c r="BQ183" s="109" t="s">
        <v>31</v>
      </c>
      <c r="BR183" s="110" t="s">
        <v>88</v>
      </c>
    </row>
    <row r="184" spans="11:70">
      <c r="K184" s="109" t="s">
        <v>36</v>
      </c>
      <c r="L184" s="110" t="str">
        <f t="shared" si="102"/>
        <v>*</v>
      </c>
      <c r="M184" s="109" t="str">
        <f t="shared" si="61"/>
        <v>RH16_17</v>
      </c>
      <c r="N184" s="109">
        <f t="shared" si="77"/>
        <v>0.0208967198623784</v>
      </c>
      <c r="O184" s="109" t="s">
        <v>31</v>
      </c>
      <c r="P184" s="110" t="s">
        <v>92</v>
      </c>
      <c r="T184" s="109" t="str">
        <f t="shared" si="82"/>
        <v>*</v>
      </c>
      <c r="U184" s="110" t="str">
        <f t="shared" si="88"/>
        <v>*</v>
      </c>
      <c r="V184" s="109" t="str">
        <f t="shared" si="89"/>
        <v>RH16_17</v>
      </c>
      <c r="W184" s="109">
        <f t="shared" si="78"/>
        <v>0.0211925188192021</v>
      </c>
      <c r="X184" s="109" t="s">
        <v>31</v>
      </c>
      <c r="Y184" s="110" t="s">
        <v>87</v>
      </c>
      <c r="AC184" s="109" t="str">
        <f t="shared" si="83"/>
        <v>*</v>
      </c>
      <c r="AD184" s="110" t="str">
        <f t="shared" si="90"/>
        <v>*</v>
      </c>
      <c r="AE184" s="109" t="str">
        <f t="shared" si="91"/>
        <v>RH16_17</v>
      </c>
      <c r="AF184" s="109">
        <f t="shared" si="79"/>
        <v>0.0218963821038514</v>
      </c>
      <c r="AG184" s="109" t="s">
        <v>31</v>
      </c>
      <c r="AH184" s="110" t="s">
        <v>93</v>
      </c>
      <c r="AL184" s="109" t="str">
        <f t="shared" si="84"/>
        <v>*</v>
      </c>
      <c r="AM184" s="110" t="str">
        <f t="shared" si="92"/>
        <v>*</v>
      </c>
      <c r="AN184" s="109" t="str">
        <f t="shared" si="93"/>
        <v>RH16_17</v>
      </c>
      <c r="AO184" s="109">
        <f t="shared" si="80"/>
        <v>0.0210314702528813</v>
      </c>
      <c r="AP184" s="109" t="s">
        <v>31</v>
      </c>
      <c r="AQ184" s="110" t="s">
        <v>90</v>
      </c>
      <c r="AU184" s="109" t="str">
        <f t="shared" si="85"/>
        <v>*</v>
      </c>
      <c r="AV184" s="110" t="str">
        <f t="shared" si="94"/>
        <v>*</v>
      </c>
      <c r="AW184" s="109" t="str">
        <f t="shared" si="95"/>
        <v>RH16_17</v>
      </c>
      <c r="AX184" s="109">
        <f t="shared" si="81"/>
        <v>0.0206919007593365</v>
      </c>
      <c r="AY184" s="109" t="s">
        <v>31</v>
      </c>
      <c r="AZ184" s="110" t="s">
        <v>89</v>
      </c>
      <c r="BD184" s="109" t="str">
        <f t="shared" si="86"/>
        <v>*</v>
      </c>
      <c r="BE184" s="110" t="str">
        <f t="shared" si="96"/>
        <v>*</v>
      </c>
      <c r="BF184" s="109" t="str">
        <f t="shared" si="97"/>
        <v>RH16_17</v>
      </c>
      <c r="BG184" s="109">
        <f t="shared" si="98"/>
        <v>0.0210314702528813</v>
      </c>
      <c r="BH184" s="109" t="s">
        <v>31</v>
      </c>
      <c r="BI184" s="110" t="s">
        <v>91</v>
      </c>
      <c r="BM184" s="109" t="str">
        <f t="shared" si="87"/>
        <v>*</v>
      </c>
      <c r="BN184" s="110" t="str">
        <f t="shared" si="99"/>
        <v>*</v>
      </c>
      <c r="BO184" s="109" t="str">
        <f t="shared" si="100"/>
        <v>RH16_17</v>
      </c>
      <c r="BP184" s="109">
        <f t="shared" si="101"/>
        <v>0.0206919007593365</v>
      </c>
      <c r="BQ184" s="109" t="s">
        <v>31</v>
      </c>
      <c r="BR184" s="110" t="s">
        <v>88</v>
      </c>
    </row>
    <row r="185" spans="11:70">
      <c r="K185" s="109" t="s">
        <v>36</v>
      </c>
      <c r="L185" s="110" t="str">
        <f t="shared" si="102"/>
        <v>*</v>
      </c>
      <c r="M185" s="109" t="str">
        <f t="shared" si="61"/>
        <v>RH18_19</v>
      </c>
      <c r="N185" s="109">
        <f t="shared" si="77"/>
        <v>0.0208657701701157</v>
      </c>
      <c r="O185" s="109" t="s">
        <v>31</v>
      </c>
      <c r="P185" s="110" t="s">
        <v>92</v>
      </c>
      <c r="T185" s="109" t="str">
        <f t="shared" si="82"/>
        <v>*</v>
      </c>
      <c r="U185" s="110" t="str">
        <f t="shared" si="88"/>
        <v>*</v>
      </c>
      <c r="V185" s="109" t="str">
        <f t="shared" si="89"/>
        <v>RH18_19</v>
      </c>
      <c r="W185" s="109">
        <f t="shared" si="78"/>
        <v>0.0211344683567324</v>
      </c>
      <c r="X185" s="109" t="s">
        <v>31</v>
      </c>
      <c r="Y185" s="110" t="s">
        <v>87</v>
      </c>
      <c r="AC185" s="109" t="str">
        <f t="shared" si="83"/>
        <v>*</v>
      </c>
      <c r="AD185" s="110" t="str">
        <f t="shared" si="90"/>
        <v>*</v>
      </c>
      <c r="AE185" s="109" t="str">
        <f t="shared" si="91"/>
        <v>RH18_19</v>
      </c>
      <c r="AF185" s="109">
        <f t="shared" si="79"/>
        <v>0.0217155355129377</v>
      </c>
      <c r="AG185" s="109" t="s">
        <v>31</v>
      </c>
      <c r="AH185" s="110" t="s">
        <v>93</v>
      </c>
      <c r="AL185" s="109" t="str">
        <f t="shared" si="84"/>
        <v>*</v>
      </c>
      <c r="AM185" s="110" t="str">
        <f t="shared" si="92"/>
        <v>*</v>
      </c>
      <c r="AN185" s="109" t="str">
        <f t="shared" si="93"/>
        <v>RH18_19</v>
      </c>
      <c r="AO185" s="109">
        <f t="shared" si="80"/>
        <v>0.0207724666848622</v>
      </c>
      <c r="AP185" s="109" t="s">
        <v>31</v>
      </c>
      <c r="AQ185" s="110" t="s">
        <v>90</v>
      </c>
      <c r="AU185" s="109" t="str">
        <f t="shared" si="85"/>
        <v>*</v>
      </c>
      <c r="AV185" s="110" t="str">
        <f t="shared" si="94"/>
        <v>*</v>
      </c>
      <c r="AW185" s="109" t="str">
        <f t="shared" si="95"/>
        <v>RH18_19</v>
      </c>
      <c r="AX185" s="109">
        <f t="shared" si="81"/>
        <v>0.0204346889564006</v>
      </c>
      <c r="AY185" s="109" t="s">
        <v>31</v>
      </c>
      <c r="AZ185" s="110" t="s">
        <v>89</v>
      </c>
      <c r="BD185" s="109" t="str">
        <f t="shared" si="86"/>
        <v>*</v>
      </c>
      <c r="BE185" s="110" t="str">
        <f t="shared" si="96"/>
        <v>*</v>
      </c>
      <c r="BF185" s="109" t="str">
        <f t="shared" si="97"/>
        <v>RH18_19</v>
      </c>
      <c r="BG185" s="109">
        <f t="shared" si="98"/>
        <v>0.0207724666848622</v>
      </c>
      <c r="BH185" s="109" t="s">
        <v>31</v>
      </c>
      <c r="BI185" s="110" t="s">
        <v>91</v>
      </c>
      <c r="BM185" s="109" t="str">
        <f t="shared" si="87"/>
        <v>*</v>
      </c>
      <c r="BN185" s="110" t="str">
        <f t="shared" si="99"/>
        <v>*</v>
      </c>
      <c r="BO185" s="109" t="str">
        <f t="shared" si="100"/>
        <v>RH18_19</v>
      </c>
      <c r="BP185" s="109">
        <f t="shared" si="101"/>
        <v>0.0204346889564006</v>
      </c>
      <c r="BQ185" s="109" t="s">
        <v>31</v>
      </c>
      <c r="BR185" s="110" t="s">
        <v>88</v>
      </c>
    </row>
    <row r="186" spans="11:70">
      <c r="K186" s="109" t="s">
        <v>36</v>
      </c>
      <c r="L186" s="110" t="str">
        <f t="shared" si="102"/>
        <v>*</v>
      </c>
      <c r="M186" s="109" t="str">
        <f t="shared" si="61"/>
        <v>RH20_21</v>
      </c>
      <c r="N186" s="109">
        <f t="shared" si="77"/>
        <v>0.0208182800695852</v>
      </c>
      <c r="O186" s="109" t="s">
        <v>31</v>
      </c>
      <c r="P186" s="110" t="s">
        <v>92</v>
      </c>
      <c r="T186" s="109" t="str">
        <f t="shared" si="82"/>
        <v>*</v>
      </c>
      <c r="U186" s="110" t="str">
        <f t="shared" si="88"/>
        <v>*</v>
      </c>
      <c r="V186" s="109" t="str">
        <f t="shared" si="89"/>
        <v>RH20_21</v>
      </c>
      <c r="W186" s="109">
        <f t="shared" si="78"/>
        <v>0.0216015909557287</v>
      </c>
      <c r="X186" s="109" t="s">
        <v>31</v>
      </c>
      <c r="Y186" s="110" t="s">
        <v>87</v>
      </c>
      <c r="AC186" s="109" t="str">
        <f t="shared" si="83"/>
        <v>*</v>
      </c>
      <c r="AD186" s="110" t="str">
        <f t="shared" si="90"/>
        <v>*</v>
      </c>
      <c r="AE186" s="109" t="str">
        <f t="shared" si="91"/>
        <v>RH20_21</v>
      </c>
      <c r="AF186" s="109">
        <f t="shared" si="79"/>
        <v>0.0212535167287306</v>
      </c>
      <c r="AG186" s="109" t="s">
        <v>31</v>
      </c>
      <c r="AH186" s="110" t="s">
        <v>93</v>
      </c>
      <c r="AL186" s="109" t="str">
        <f t="shared" si="84"/>
        <v>*</v>
      </c>
      <c r="AM186" s="110" t="str">
        <f t="shared" si="92"/>
        <v>*</v>
      </c>
      <c r="AN186" s="109" t="str">
        <f t="shared" si="93"/>
        <v>RH20_21</v>
      </c>
      <c r="AO186" s="109">
        <f t="shared" si="80"/>
        <v>0.0208717090489964</v>
      </c>
      <c r="AP186" s="109" t="s">
        <v>31</v>
      </c>
      <c r="AQ186" s="110" t="s">
        <v>90</v>
      </c>
      <c r="AU186" s="109" t="str">
        <f t="shared" si="85"/>
        <v>*</v>
      </c>
      <c r="AV186" s="110" t="str">
        <f t="shared" si="94"/>
        <v>*</v>
      </c>
      <c r="AW186" s="109" t="str">
        <f t="shared" si="95"/>
        <v>RH20_21</v>
      </c>
      <c r="AX186" s="109">
        <f t="shared" si="81"/>
        <v>0.0208022312711157</v>
      </c>
      <c r="AY186" s="109" t="s">
        <v>31</v>
      </c>
      <c r="AZ186" s="110" t="s">
        <v>89</v>
      </c>
      <c r="BD186" s="109" t="str">
        <f t="shared" si="86"/>
        <v>*</v>
      </c>
      <c r="BE186" s="110" t="str">
        <f t="shared" si="96"/>
        <v>*</v>
      </c>
      <c r="BF186" s="109" t="str">
        <f t="shared" si="97"/>
        <v>RH20_21</v>
      </c>
      <c r="BG186" s="109">
        <f t="shared" si="98"/>
        <v>0.0208717090489964</v>
      </c>
      <c r="BH186" s="109" t="s">
        <v>31</v>
      </c>
      <c r="BI186" s="110" t="s">
        <v>91</v>
      </c>
      <c r="BM186" s="109" t="str">
        <f t="shared" si="87"/>
        <v>*</v>
      </c>
      <c r="BN186" s="110" t="str">
        <f t="shared" si="99"/>
        <v>*</v>
      </c>
      <c r="BO186" s="109" t="str">
        <f t="shared" si="100"/>
        <v>RH20_21</v>
      </c>
      <c r="BP186" s="109">
        <f t="shared" si="101"/>
        <v>0.0208022312711157</v>
      </c>
      <c r="BQ186" s="109" t="s">
        <v>31</v>
      </c>
      <c r="BR186" s="110" t="s">
        <v>88</v>
      </c>
    </row>
    <row r="187" spans="11:70">
      <c r="K187" s="109" t="s">
        <v>36</v>
      </c>
      <c r="L187" s="110" t="str">
        <f t="shared" si="102"/>
        <v>*</v>
      </c>
      <c r="M187" s="109" t="str">
        <f t="shared" si="61"/>
        <v>RH22_23</v>
      </c>
      <c r="N187" s="109">
        <f t="shared" si="77"/>
        <v>0.0209309345114678</v>
      </c>
      <c r="O187" s="109" t="s">
        <v>31</v>
      </c>
      <c r="P187" s="110" t="s">
        <v>92</v>
      </c>
      <c r="T187" s="109" t="str">
        <f t="shared" si="82"/>
        <v>*</v>
      </c>
      <c r="U187" s="110" t="str">
        <f t="shared" si="88"/>
        <v>*</v>
      </c>
      <c r="V187" s="109" t="str">
        <f t="shared" si="89"/>
        <v>RH22_23</v>
      </c>
      <c r="W187" s="109">
        <f t="shared" si="78"/>
        <v>0.0217726786365968</v>
      </c>
      <c r="X187" s="109" t="s">
        <v>31</v>
      </c>
      <c r="Y187" s="110" t="s">
        <v>87</v>
      </c>
      <c r="AC187" s="109" t="str">
        <f t="shared" si="83"/>
        <v>*</v>
      </c>
      <c r="AD187" s="110" t="str">
        <f t="shared" si="90"/>
        <v>*</v>
      </c>
      <c r="AE187" s="109" t="str">
        <f t="shared" si="91"/>
        <v>RH22_23</v>
      </c>
      <c r="AF187" s="109">
        <f t="shared" si="79"/>
        <v>0.0210192787763135</v>
      </c>
      <c r="AG187" s="109" t="s">
        <v>31</v>
      </c>
      <c r="AH187" s="110" t="s">
        <v>93</v>
      </c>
      <c r="AL187" s="109" t="str">
        <f t="shared" si="84"/>
        <v>*</v>
      </c>
      <c r="AM187" s="110" t="str">
        <f t="shared" si="92"/>
        <v>*</v>
      </c>
      <c r="AN187" s="109" t="str">
        <f t="shared" si="93"/>
        <v>RH22_23</v>
      </c>
      <c r="AO187" s="109">
        <f t="shared" si="80"/>
        <v>0.0210488298607682</v>
      </c>
      <c r="AP187" s="109" t="s">
        <v>31</v>
      </c>
      <c r="AQ187" s="110" t="s">
        <v>90</v>
      </c>
      <c r="AU187" s="109" t="str">
        <f t="shared" si="85"/>
        <v>*</v>
      </c>
      <c r="AV187" s="110" t="str">
        <f t="shared" si="94"/>
        <v>*</v>
      </c>
      <c r="AW187" s="109" t="str">
        <f t="shared" si="95"/>
        <v>RH22_23</v>
      </c>
      <c r="AX187" s="109">
        <f t="shared" si="81"/>
        <v>0.0211656433177729</v>
      </c>
      <c r="AY187" s="109" t="s">
        <v>31</v>
      </c>
      <c r="AZ187" s="110" t="s">
        <v>89</v>
      </c>
      <c r="BD187" s="109" t="str">
        <f t="shared" si="86"/>
        <v>*</v>
      </c>
      <c r="BE187" s="110" t="str">
        <f t="shared" si="96"/>
        <v>*</v>
      </c>
      <c r="BF187" s="109" t="str">
        <f t="shared" si="97"/>
        <v>RH22_23</v>
      </c>
      <c r="BG187" s="109">
        <f t="shared" si="98"/>
        <v>0.0210488298607682</v>
      </c>
      <c r="BH187" s="109" t="s">
        <v>31</v>
      </c>
      <c r="BI187" s="110" t="s">
        <v>91</v>
      </c>
      <c r="BM187" s="109" t="str">
        <f t="shared" si="87"/>
        <v>*</v>
      </c>
      <c r="BN187" s="110" t="str">
        <f t="shared" si="99"/>
        <v>*</v>
      </c>
      <c r="BO187" s="109" t="str">
        <f t="shared" si="100"/>
        <v>RH22_23</v>
      </c>
      <c r="BP187" s="109">
        <f t="shared" si="101"/>
        <v>0.0211656433177729</v>
      </c>
      <c r="BQ187" s="109" t="s">
        <v>31</v>
      </c>
      <c r="BR187" s="110" t="s">
        <v>88</v>
      </c>
    </row>
    <row r="188" spans="11:70">
      <c r="K188" s="109" t="s">
        <v>36</v>
      </c>
      <c r="L188" s="110" t="str">
        <f t="shared" si="102"/>
        <v>*</v>
      </c>
      <c r="M188" s="109" t="str">
        <f t="shared" si="61"/>
        <v>SH0_1</v>
      </c>
      <c r="N188" s="109">
        <f t="shared" si="77"/>
        <v>0.0216934658061337</v>
      </c>
      <c r="O188" s="109" t="s">
        <v>31</v>
      </c>
      <c r="P188" s="110" t="s">
        <v>92</v>
      </c>
      <c r="T188" s="109" t="str">
        <f t="shared" si="82"/>
        <v>*</v>
      </c>
      <c r="U188" s="110" t="str">
        <f t="shared" si="88"/>
        <v>*</v>
      </c>
      <c r="V188" s="109" t="str">
        <f t="shared" si="89"/>
        <v>SH0_1</v>
      </c>
      <c r="W188" s="109">
        <f t="shared" si="78"/>
        <v>0.0174477618854123</v>
      </c>
      <c r="X188" s="109" t="s">
        <v>31</v>
      </c>
      <c r="Y188" s="110" t="s">
        <v>87</v>
      </c>
      <c r="AC188" s="109" t="str">
        <f t="shared" si="83"/>
        <v>*</v>
      </c>
      <c r="AD188" s="110" t="str">
        <f t="shared" si="90"/>
        <v>*</v>
      </c>
      <c r="AE188" s="109" t="str">
        <f t="shared" si="91"/>
        <v>SH0_1</v>
      </c>
      <c r="AF188" s="109">
        <f t="shared" si="79"/>
        <v>0.020811553801597</v>
      </c>
      <c r="AG188" s="109" t="s">
        <v>31</v>
      </c>
      <c r="AH188" s="110" t="s">
        <v>93</v>
      </c>
      <c r="AL188" s="109" t="str">
        <f t="shared" si="84"/>
        <v>*</v>
      </c>
      <c r="AM188" s="110" t="str">
        <f t="shared" si="92"/>
        <v>*</v>
      </c>
      <c r="AN188" s="109" t="str">
        <f t="shared" si="93"/>
        <v>SH0_1</v>
      </c>
      <c r="AO188" s="109">
        <f t="shared" si="80"/>
        <v>0.0202895899307037</v>
      </c>
      <c r="AP188" s="109" t="s">
        <v>31</v>
      </c>
      <c r="AQ188" s="110" t="s">
        <v>90</v>
      </c>
      <c r="AU188" s="109" t="str">
        <f t="shared" si="85"/>
        <v>*</v>
      </c>
      <c r="AV188" s="110" t="str">
        <f t="shared" si="94"/>
        <v>*</v>
      </c>
      <c r="AW188" s="109" t="str">
        <f t="shared" si="95"/>
        <v>SH0_1</v>
      </c>
      <c r="AX188" s="109">
        <f t="shared" si="81"/>
        <v>0.0235399975380162</v>
      </c>
      <c r="AY188" s="109" t="s">
        <v>31</v>
      </c>
      <c r="AZ188" s="110" t="s">
        <v>89</v>
      </c>
      <c r="BD188" s="109" t="str">
        <f t="shared" si="86"/>
        <v>*</v>
      </c>
      <c r="BE188" s="110" t="str">
        <f t="shared" si="96"/>
        <v>*</v>
      </c>
      <c r="BF188" s="109" t="str">
        <f t="shared" si="97"/>
        <v>SH0_1</v>
      </c>
      <c r="BG188" s="109">
        <f t="shared" si="98"/>
        <v>0.0202895899307037</v>
      </c>
      <c r="BH188" s="109" t="s">
        <v>31</v>
      </c>
      <c r="BI188" s="110" t="s">
        <v>91</v>
      </c>
      <c r="BM188" s="109" t="str">
        <f t="shared" si="87"/>
        <v>*</v>
      </c>
      <c r="BN188" s="110" t="str">
        <f t="shared" si="99"/>
        <v>*</v>
      </c>
      <c r="BO188" s="109" t="str">
        <f t="shared" si="100"/>
        <v>SH0_1</v>
      </c>
      <c r="BP188" s="109">
        <f t="shared" si="101"/>
        <v>0.0235399975380162</v>
      </c>
      <c r="BQ188" s="109" t="s">
        <v>31</v>
      </c>
      <c r="BR188" s="110" t="s">
        <v>88</v>
      </c>
    </row>
    <row r="189" spans="11:70">
      <c r="K189" s="109" t="s">
        <v>36</v>
      </c>
      <c r="L189" s="110" t="str">
        <f t="shared" si="102"/>
        <v>*</v>
      </c>
      <c r="M189" s="109" t="str">
        <f t="shared" si="61"/>
        <v>SH2_3</v>
      </c>
      <c r="N189" s="109">
        <f t="shared" si="77"/>
        <v>0.0210916294485409</v>
      </c>
      <c r="O189" s="109" t="s">
        <v>31</v>
      </c>
      <c r="P189" s="110" t="s">
        <v>92</v>
      </c>
      <c r="T189" s="109" t="str">
        <f t="shared" si="82"/>
        <v>*</v>
      </c>
      <c r="U189" s="110" t="str">
        <f t="shared" si="88"/>
        <v>*</v>
      </c>
      <c r="V189" s="109" t="str">
        <f t="shared" si="89"/>
        <v>SH2_3</v>
      </c>
      <c r="W189" s="109">
        <f t="shared" si="78"/>
        <v>0.0152457918759897</v>
      </c>
      <c r="X189" s="109" t="s">
        <v>31</v>
      </c>
      <c r="Y189" s="110" t="s">
        <v>87</v>
      </c>
      <c r="AC189" s="109" t="str">
        <f t="shared" si="83"/>
        <v>*</v>
      </c>
      <c r="AD189" s="110" t="str">
        <f t="shared" si="90"/>
        <v>*</v>
      </c>
      <c r="AE189" s="109" t="str">
        <f t="shared" si="91"/>
        <v>SH2_3</v>
      </c>
      <c r="AF189" s="109">
        <f t="shared" si="79"/>
        <v>0.0201796299239725</v>
      </c>
      <c r="AG189" s="109" t="s">
        <v>31</v>
      </c>
      <c r="AH189" s="110" t="s">
        <v>93</v>
      </c>
      <c r="AL189" s="109" t="str">
        <f t="shared" si="84"/>
        <v>*</v>
      </c>
      <c r="AM189" s="110" t="str">
        <f t="shared" si="92"/>
        <v>*</v>
      </c>
      <c r="AN189" s="109" t="str">
        <f t="shared" si="93"/>
        <v>SH2_3</v>
      </c>
      <c r="AO189" s="109">
        <f t="shared" si="80"/>
        <v>0.0188706568826577</v>
      </c>
      <c r="AP189" s="109" t="s">
        <v>31</v>
      </c>
      <c r="AQ189" s="110" t="s">
        <v>90</v>
      </c>
      <c r="AU189" s="109" t="str">
        <f t="shared" si="85"/>
        <v>*</v>
      </c>
      <c r="AV189" s="110" t="str">
        <f t="shared" si="94"/>
        <v>*</v>
      </c>
      <c r="AW189" s="109" t="str">
        <f t="shared" si="95"/>
        <v>SH2_3</v>
      </c>
      <c r="AX189" s="109">
        <f t="shared" si="81"/>
        <v>0.0213085433268016</v>
      </c>
      <c r="AY189" s="109" t="s">
        <v>31</v>
      </c>
      <c r="AZ189" s="110" t="s">
        <v>89</v>
      </c>
      <c r="BD189" s="109" t="str">
        <f t="shared" si="86"/>
        <v>*</v>
      </c>
      <c r="BE189" s="110" t="str">
        <f t="shared" si="96"/>
        <v>*</v>
      </c>
      <c r="BF189" s="109" t="str">
        <f t="shared" si="97"/>
        <v>SH2_3</v>
      </c>
      <c r="BG189" s="109">
        <f t="shared" si="98"/>
        <v>0.0188706568826577</v>
      </c>
      <c r="BH189" s="109" t="s">
        <v>31</v>
      </c>
      <c r="BI189" s="110" t="s">
        <v>91</v>
      </c>
      <c r="BM189" s="109" t="str">
        <f t="shared" si="87"/>
        <v>*</v>
      </c>
      <c r="BN189" s="110" t="str">
        <f t="shared" si="99"/>
        <v>*</v>
      </c>
      <c r="BO189" s="109" t="str">
        <f t="shared" si="100"/>
        <v>SH2_3</v>
      </c>
      <c r="BP189" s="109">
        <f t="shared" si="101"/>
        <v>0.0213085433268016</v>
      </c>
      <c r="BQ189" s="109" t="s">
        <v>31</v>
      </c>
      <c r="BR189" s="110" t="s">
        <v>88</v>
      </c>
    </row>
    <row r="190" spans="11:70">
      <c r="K190" s="109" t="s">
        <v>36</v>
      </c>
      <c r="L190" s="110" t="str">
        <f t="shared" si="102"/>
        <v>*</v>
      </c>
      <c r="M190" s="109" t="str">
        <f t="shared" si="61"/>
        <v>SH4_5</v>
      </c>
      <c r="N190" s="109">
        <f t="shared" si="77"/>
        <v>0.0202885549117574</v>
      </c>
      <c r="O190" s="109" t="s">
        <v>31</v>
      </c>
      <c r="P190" s="110" t="s">
        <v>92</v>
      </c>
      <c r="T190" s="109" t="str">
        <f t="shared" si="82"/>
        <v>*</v>
      </c>
      <c r="U190" s="110" t="str">
        <f t="shared" si="88"/>
        <v>*</v>
      </c>
      <c r="V190" s="109" t="str">
        <f t="shared" si="89"/>
        <v>SH4_5</v>
      </c>
      <c r="W190" s="109">
        <f t="shared" si="78"/>
        <v>0.0140147850596432</v>
      </c>
      <c r="X190" s="109" t="s">
        <v>31</v>
      </c>
      <c r="Y190" s="110" t="s">
        <v>87</v>
      </c>
      <c r="AC190" s="109" t="str">
        <f t="shared" si="83"/>
        <v>*</v>
      </c>
      <c r="AD190" s="110" t="str">
        <f t="shared" si="90"/>
        <v>*</v>
      </c>
      <c r="AE190" s="109" t="str">
        <f t="shared" si="91"/>
        <v>SH4_5</v>
      </c>
      <c r="AF190" s="109">
        <f t="shared" si="79"/>
        <v>0.0196148395220663</v>
      </c>
      <c r="AG190" s="109" t="s">
        <v>31</v>
      </c>
      <c r="AH190" s="110" t="s">
        <v>93</v>
      </c>
      <c r="AL190" s="109" t="str">
        <f t="shared" si="84"/>
        <v>*</v>
      </c>
      <c r="AM190" s="110" t="str">
        <f t="shared" si="92"/>
        <v>*</v>
      </c>
      <c r="AN190" s="109" t="str">
        <f t="shared" si="93"/>
        <v>SH4_5</v>
      </c>
      <c r="AO190" s="109">
        <f t="shared" si="80"/>
        <v>0.017500502969476</v>
      </c>
      <c r="AP190" s="109" t="s">
        <v>31</v>
      </c>
      <c r="AQ190" s="110" t="s">
        <v>90</v>
      </c>
      <c r="AU190" s="109" t="str">
        <f t="shared" si="85"/>
        <v>*</v>
      </c>
      <c r="AV190" s="110" t="str">
        <f t="shared" si="94"/>
        <v>*</v>
      </c>
      <c r="AW190" s="109" t="str">
        <f t="shared" si="95"/>
        <v>SH4_5</v>
      </c>
      <c r="AX190" s="109">
        <f t="shared" si="81"/>
        <v>0.0184793639312763</v>
      </c>
      <c r="AY190" s="109" t="s">
        <v>31</v>
      </c>
      <c r="AZ190" s="110" t="s">
        <v>89</v>
      </c>
      <c r="BD190" s="109" t="str">
        <f t="shared" si="86"/>
        <v>*</v>
      </c>
      <c r="BE190" s="110" t="str">
        <f t="shared" si="96"/>
        <v>*</v>
      </c>
      <c r="BF190" s="109" t="str">
        <f t="shared" si="97"/>
        <v>SH4_5</v>
      </c>
      <c r="BG190" s="109">
        <f t="shared" si="98"/>
        <v>0.017500502969476</v>
      </c>
      <c r="BH190" s="109" t="s">
        <v>31</v>
      </c>
      <c r="BI190" s="110" t="s">
        <v>91</v>
      </c>
      <c r="BM190" s="109" t="str">
        <f t="shared" si="87"/>
        <v>*</v>
      </c>
      <c r="BN190" s="110" t="str">
        <f t="shared" si="99"/>
        <v>*</v>
      </c>
      <c r="BO190" s="109" t="str">
        <f t="shared" si="100"/>
        <v>SH4_5</v>
      </c>
      <c r="BP190" s="109">
        <f t="shared" si="101"/>
        <v>0.0184793639312763</v>
      </c>
      <c r="BQ190" s="109" t="s">
        <v>31</v>
      </c>
      <c r="BR190" s="110" t="s">
        <v>88</v>
      </c>
    </row>
    <row r="191" spans="11:70">
      <c r="K191" s="109" t="s">
        <v>36</v>
      </c>
      <c r="L191" s="110" t="str">
        <f t="shared" si="102"/>
        <v>*</v>
      </c>
      <c r="M191" s="109" t="str">
        <f t="shared" si="61"/>
        <v>SH6_7</v>
      </c>
      <c r="N191" s="109">
        <f t="shared" si="77"/>
        <v>0.0192322364169783</v>
      </c>
      <c r="O191" s="109" t="s">
        <v>31</v>
      </c>
      <c r="P191" s="110" t="s">
        <v>92</v>
      </c>
      <c r="T191" s="109" t="str">
        <f t="shared" si="82"/>
        <v>*</v>
      </c>
      <c r="U191" s="110" t="str">
        <f t="shared" si="88"/>
        <v>*</v>
      </c>
      <c r="V191" s="109" t="str">
        <f t="shared" si="89"/>
        <v>SH6_7</v>
      </c>
      <c r="W191" s="109">
        <f t="shared" si="78"/>
        <v>0.0138604432096002</v>
      </c>
      <c r="X191" s="109" t="s">
        <v>31</v>
      </c>
      <c r="Y191" s="110" t="s">
        <v>87</v>
      </c>
      <c r="AC191" s="109" t="str">
        <f t="shared" si="83"/>
        <v>*</v>
      </c>
      <c r="AD191" s="110" t="str">
        <f t="shared" si="90"/>
        <v>*</v>
      </c>
      <c r="AE191" s="109" t="str">
        <f t="shared" si="91"/>
        <v>SH6_7</v>
      </c>
      <c r="AF191" s="109">
        <f t="shared" si="79"/>
        <v>0.0172789981084644</v>
      </c>
      <c r="AG191" s="109" t="s">
        <v>31</v>
      </c>
      <c r="AH191" s="110" t="s">
        <v>93</v>
      </c>
      <c r="AL191" s="109" t="str">
        <f t="shared" si="84"/>
        <v>*</v>
      </c>
      <c r="AM191" s="110" t="str">
        <f t="shared" si="92"/>
        <v>*</v>
      </c>
      <c r="AN191" s="109" t="str">
        <f t="shared" si="93"/>
        <v>SH6_7</v>
      </c>
      <c r="AO191" s="109">
        <f t="shared" si="80"/>
        <v>0.016421193779789</v>
      </c>
      <c r="AP191" s="109" t="s">
        <v>31</v>
      </c>
      <c r="AQ191" s="110" t="s">
        <v>90</v>
      </c>
      <c r="AU191" s="109" t="str">
        <f t="shared" si="85"/>
        <v>*</v>
      </c>
      <c r="AV191" s="110" t="str">
        <f t="shared" si="94"/>
        <v>*</v>
      </c>
      <c r="AW191" s="109" t="str">
        <f t="shared" si="95"/>
        <v>SH6_7</v>
      </c>
      <c r="AX191" s="109">
        <f t="shared" si="81"/>
        <v>0.0171996217128879</v>
      </c>
      <c r="AY191" s="109" t="s">
        <v>31</v>
      </c>
      <c r="AZ191" s="110" t="s">
        <v>89</v>
      </c>
      <c r="BD191" s="109" t="str">
        <f t="shared" si="86"/>
        <v>*</v>
      </c>
      <c r="BE191" s="110" t="str">
        <f t="shared" si="96"/>
        <v>*</v>
      </c>
      <c r="BF191" s="109" t="str">
        <f t="shared" si="97"/>
        <v>SH6_7</v>
      </c>
      <c r="BG191" s="109">
        <f t="shared" si="98"/>
        <v>0.016421193779789</v>
      </c>
      <c r="BH191" s="109" t="s">
        <v>31</v>
      </c>
      <c r="BI191" s="110" t="s">
        <v>91</v>
      </c>
      <c r="BM191" s="109" t="str">
        <f t="shared" si="87"/>
        <v>*</v>
      </c>
      <c r="BN191" s="110" t="str">
        <f t="shared" si="99"/>
        <v>*</v>
      </c>
      <c r="BO191" s="109" t="str">
        <f t="shared" si="100"/>
        <v>SH6_7</v>
      </c>
      <c r="BP191" s="109">
        <f t="shared" si="101"/>
        <v>0.0171996217128879</v>
      </c>
      <c r="BQ191" s="109" t="s">
        <v>31</v>
      </c>
      <c r="BR191" s="110" t="s">
        <v>88</v>
      </c>
    </row>
    <row r="192" spans="11:70">
      <c r="K192" s="109" t="s">
        <v>36</v>
      </c>
      <c r="L192" s="110" t="str">
        <f t="shared" si="102"/>
        <v>*</v>
      </c>
      <c r="M192" s="109" t="str">
        <f t="shared" ref="M192:M255" si="103">M144</f>
        <v>SH8_9</v>
      </c>
      <c r="N192" s="109">
        <f t="shared" si="77"/>
        <v>0.0187485070114251</v>
      </c>
      <c r="O192" s="109" t="s">
        <v>31</v>
      </c>
      <c r="P192" s="110" t="s">
        <v>92</v>
      </c>
      <c r="T192" s="109" t="str">
        <f t="shared" si="82"/>
        <v>*</v>
      </c>
      <c r="U192" s="110" t="str">
        <f t="shared" si="88"/>
        <v>*</v>
      </c>
      <c r="V192" s="109" t="str">
        <f t="shared" si="89"/>
        <v>SH8_9</v>
      </c>
      <c r="W192" s="109">
        <f t="shared" si="78"/>
        <v>0.0147551071793505</v>
      </c>
      <c r="X192" s="109" t="s">
        <v>31</v>
      </c>
      <c r="Y192" s="110" t="s">
        <v>87</v>
      </c>
      <c r="AC192" s="109" t="str">
        <f t="shared" si="83"/>
        <v>*</v>
      </c>
      <c r="AD192" s="110" t="str">
        <f t="shared" si="90"/>
        <v>*</v>
      </c>
      <c r="AE192" s="109" t="str">
        <f t="shared" si="91"/>
        <v>SH8_9</v>
      </c>
      <c r="AF192" s="109">
        <f t="shared" si="79"/>
        <v>0.0155886992614423</v>
      </c>
      <c r="AG192" s="109" t="s">
        <v>31</v>
      </c>
      <c r="AH192" s="110" t="s">
        <v>93</v>
      </c>
      <c r="AL192" s="109" t="str">
        <f t="shared" si="84"/>
        <v>*</v>
      </c>
      <c r="AM192" s="110" t="str">
        <f t="shared" si="92"/>
        <v>*</v>
      </c>
      <c r="AN192" s="109" t="str">
        <f t="shared" si="93"/>
        <v>SH8_9</v>
      </c>
      <c r="AO192" s="109">
        <f t="shared" si="80"/>
        <v>0.0161398429577345</v>
      </c>
      <c r="AP192" s="109" t="s">
        <v>31</v>
      </c>
      <c r="AQ192" s="110" t="s">
        <v>90</v>
      </c>
      <c r="AU192" s="109" t="str">
        <f t="shared" si="85"/>
        <v>*</v>
      </c>
      <c r="AV192" s="110" t="str">
        <f t="shared" si="94"/>
        <v>*</v>
      </c>
      <c r="AW192" s="109" t="str">
        <f t="shared" si="95"/>
        <v>SH8_9</v>
      </c>
      <c r="AX192" s="109">
        <f t="shared" si="81"/>
        <v>0.017030245273227</v>
      </c>
      <c r="AY192" s="109" t="s">
        <v>31</v>
      </c>
      <c r="AZ192" s="110" t="s">
        <v>89</v>
      </c>
      <c r="BD192" s="109" t="str">
        <f t="shared" si="86"/>
        <v>*</v>
      </c>
      <c r="BE192" s="110" t="str">
        <f t="shared" si="96"/>
        <v>*</v>
      </c>
      <c r="BF192" s="109" t="str">
        <f t="shared" si="97"/>
        <v>SH8_9</v>
      </c>
      <c r="BG192" s="109">
        <f t="shared" si="98"/>
        <v>0.0161398429577345</v>
      </c>
      <c r="BH192" s="109" t="s">
        <v>31</v>
      </c>
      <c r="BI192" s="110" t="s">
        <v>91</v>
      </c>
      <c r="BM192" s="109" t="str">
        <f t="shared" si="87"/>
        <v>*</v>
      </c>
      <c r="BN192" s="110" t="str">
        <f t="shared" si="99"/>
        <v>*</v>
      </c>
      <c r="BO192" s="109" t="str">
        <f t="shared" si="100"/>
        <v>SH8_9</v>
      </c>
      <c r="BP192" s="109">
        <f t="shared" si="101"/>
        <v>0.017030245273227</v>
      </c>
      <c r="BQ192" s="109" t="s">
        <v>31</v>
      </c>
      <c r="BR192" s="110" t="s">
        <v>88</v>
      </c>
    </row>
    <row r="193" spans="11:70">
      <c r="K193" s="109" t="s">
        <v>36</v>
      </c>
      <c r="L193" s="110" t="str">
        <f t="shared" si="102"/>
        <v>*</v>
      </c>
      <c r="M193" s="109" t="str">
        <f t="shared" si="103"/>
        <v>SH10_11</v>
      </c>
      <c r="N193" s="109">
        <f t="shared" si="77"/>
        <v>0.0186780472400084</v>
      </c>
      <c r="O193" s="109" t="s">
        <v>31</v>
      </c>
      <c r="P193" s="110" t="s">
        <v>92</v>
      </c>
      <c r="T193" s="109" t="str">
        <f t="shared" si="82"/>
        <v>*</v>
      </c>
      <c r="U193" s="110" t="str">
        <f t="shared" si="88"/>
        <v>*</v>
      </c>
      <c r="V193" s="109" t="str">
        <f t="shared" si="89"/>
        <v>SH10_11</v>
      </c>
      <c r="W193" s="109">
        <f t="shared" si="78"/>
        <v>0.0171866616430302</v>
      </c>
      <c r="X193" s="109" t="s">
        <v>31</v>
      </c>
      <c r="Y193" s="110" t="s">
        <v>87</v>
      </c>
      <c r="AC193" s="109" t="str">
        <f t="shared" si="83"/>
        <v>*</v>
      </c>
      <c r="AD193" s="110" t="str">
        <f t="shared" si="90"/>
        <v>*</v>
      </c>
      <c r="AE193" s="109" t="str">
        <f t="shared" si="91"/>
        <v>SH10_11</v>
      </c>
      <c r="AF193" s="109">
        <f t="shared" si="79"/>
        <v>0.0150973156957682</v>
      </c>
      <c r="AG193" s="109" t="s">
        <v>31</v>
      </c>
      <c r="AH193" s="110" t="s">
        <v>93</v>
      </c>
      <c r="AL193" s="109" t="str">
        <f t="shared" si="84"/>
        <v>*</v>
      </c>
      <c r="AM193" s="110" t="str">
        <f t="shared" si="92"/>
        <v>*</v>
      </c>
      <c r="AN193" s="109" t="str">
        <f t="shared" si="93"/>
        <v>SH10_11</v>
      </c>
      <c r="AO193" s="109">
        <f t="shared" si="80"/>
        <v>0.0171295457469424</v>
      </c>
      <c r="AP193" s="109" t="s">
        <v>31</v>
      </c>
      <c r="AQ193" s="110" t="s">
        <v>90</v>
      </c>
      <c r="AU193" s="109" t="str">
        <f t="shared" si="85"/>
        <v>*</v>
      </c>
      <c r="AV193" s="110" t="str">
        <f t="shared" si="94"/>
        <v>*</v>
      </c>
      <c r="AW193" s="109" t="str">
        <f t="shared" si="95"/>
        <v>SH10_11</v>
      </c>
      <c r="AX193" s="109">
        <f t="shared" si="81"/>
        <v>0.0187148851387562</v>
      </c>
      <c r="AY193" s="109" t="s">
        <v>31</v>
      </c>
      <c r="AZ193" s="110" t="s">
        <v>89</v>
      </c>
      <c r="BD193" s="109" t="str">
        <f t="shared" si="86"/>
        <v>*</v>
      </c>
      <c r="BE193" s="110" t="str">
        <f t="shared" si="96"/>
        <v>*</v>
      </c>
      <c r="BF193" s="109" t="str">
        <f t="shared" si="97"/>
        <v>SH10_11</v>
      </c>
      <c r="BG193" s="109">
        <f t="shared" si="98"/>
        <v>0.0171295457469424</v>
      </c>
      <c r="BH193" s="109" t="s">
        <v>31</v>
      </c>
      <c r="BI193" s="110" t="s">
        <v>91</v>
      </c>
      <c r="BM193" s="109" t="str">
        <f t="shared" si="87"/>
        <v>*</v>
      </c>
      <c r="BN193" s="110" t="str">
        <f t="shared" si="99"/>
        <v>*</v>
      </c>
      <c r="BO193" s="109" t="str">
        <f t="shared" si="100"/>
        <v>SH10_11</v>
      </c>
      <c r="BP193" s="109">
        <f t="shared" si="101"/>
        <v>0.0187148851387562</v>
      </c>
      <c r="BQ193" s="109" t="s">
        <v>31</v>
      </c>
      <c r="BR193" s="110" t="s">
        <v>88</v>
      </c>
    </row>
    <row r="194" spans="11:70">
      <c r="K194" s="109" t="s">
        <v>36</v>
      </c>
      <c r="L194" s="110" t="str">
        <f t="shared" si="102"/>
        <v>*</v>
      </c>
      <c r="M194" s="109" t="str">
        <f t="shared" si="103"/>
        <v>SH12_13</v>
      </c>
      <c r="N194" s="109">
        <f t="shared" si="77"/>
        <v>0.0193543241840057</v>
      </c>
      <c r="O194" s="109" t="s">
        <v>31</v>
      </c>
      <c r="P194" s="110" t="s">
        <v>92</v>
      </c>
      <c r="T194" s="109" t="str">
        <f t="shared" si="82"/>
        <v>*</v>
      </c>
      <c r="U194" s="110" t="str">
        <f t="shared" si="88"/>
        <v>*</v>
      </c>
      <c r="V194" s="109" t="str">
        <f t="shared" si="89"/>
        <v>SH12_13</v>
      </c>
      <c r="W194" s="109">
        <f t="shared" si="78"/>
        <v>0.0185329663536096</v>
      </c>
      <c r="X194" s="109" t="s">
        <v>31</v>
      </c>
      <c r="Y194" s="110" t="s">
        <v>87</v>
      </c>
      <c r="AC194" s="109" t="str">
        <f t="shared" si="83"/>
        <v>*</v>
      </c>
      <c r="AD194" s="110" t="str">
        <f t="shared" si="90"/>
        <v>*</v>
      </c>
      <c r="AE194" s="109" t="str">
        <f t="shared" si="91"/>
        <v>SH12_13</v>
      </c>
      <c r="AF194" s="109">
        <f t="shared" si="79"/>
        <v>0.0157162719062912</v>
      </c>
      <c r="AG194" s="109" t="s">
        <v>31</v>
      </c>
      <c r="AH194" s="110" t="s">
        <v>93</v>
      </c>
      <c r="AL194" s="109" t="str">
        <f t="shared" si="84"/>
        <v>*</v>
      </c>
      <c r="AM194" s="110" t="str">
        <f t="shared" si="92"/>
        <v>*</v>
      </c>
      <c r="AN194" s="109" t="str">
        <f t="shared" si="93"/>
        <v>SH12_13</v>
      </c>
      <c r="AO194" s="109">
        <f t="shared" si="80"/>
        <v>0.0184909585816698</v>
      </c>
      <c r="AP194" s="109" t="s">
        <v>31</v>
      </c>
      <c r="AQ194" s="110" t="s">
        <v>90</v>
      </c>
      <c r="AU194" s="109" t="str">
        <f t="shared" si="85"/>
        <v>*</v>
      </c>
      <c r="AV194" s="110" t="str">
        <f t="shared" si="94"/>
        <v>*</v>
      </c>
      <c r="AW194" s="109" t="str">
        <f t="shared" si="95"/>
        <v>SH12_13</v>
      </c>
      <c r="AX194" s="109">
        <f t="shared" si="81"/>
        <v>0.0213435574080405</v>
      </c>
      <c r="AY194" s="109" t="s">
        <v>31</v>
      </c>
      <c r="AZ194" s="110" t="s">
        <v>89</v>
      </c>
      <c r="BD194" s="109" t="str">
        <f t="shared" si="86"/>
        <v>*</v>
      </c>
      <c r="BE194" s="110" t="str">
        <f t="shared" si="96"/>
        <v>*</v>
      </c>
      <c r="BF194" s="109" t="str">
        <f t="shared" si="97"/>
        <v>SH12_13</v>
      </c>
      <c r="BG194" s="109">
        <f t="shared" si="98"/>
        <v>0.0184909585816698</v>
      </c>
      <c r="BH194" s="109" t="s">
        <v>31</v>
      </c>
      <c r="BI194" s="110" t="s">
        <v>91</v>
      </c>
      <c r="BM194" s="109" t="str">
        <f t="shared" si="87"/>
        <v>*</v>
      </c>
      <c r="BN194" s="110" t="str">
        <f t="shared" si="99"/>
        <v>*</v>
      </c>
      <c r="BO194" s="109" t="str">
        <f t="shared" si="100"/>
        <v>SH12_13</v>
      </c>
      <c r="BP194" s="109">
        <f t="shared" si="101"/>
        <v>0.0213435574080405</v>
      </c>
      <c r="BQ194" s="109" t="s">
        <v>31</v>
      </c>
      <c r="BR194" s="110" t="s">
        <v>88</v>
      </c>
    </row>
    <row r="195" spans="11:70">
      <c r="K195" s="109" t="s">
        <v>36</v>
      </c>
      <c r="L195" s="110" t="str">
        <f t="shared" si="102"/>
        <v>*</v>
      </c>
      <c r="M195" s="109" t="str">
        <f t="shared" si="103"/>
        <v>SH14_15</v>
      </c>
      <c r="N195" s="109">
        <f t="shared" si="77"/>
        <v>0.0204723701496402</v>
      </c>
      <c r="O195" s="109" t="s">
        <v>31</v>
      </c>
      <c r="P195" s="110" t="s">
        <v>92</v>
      </c>
      <c r="T195" s="109" t="str">
        <f t="shared" si="82"/>
        <v>*</v>
      </c>
      <c r="U195" s="110" t="str">
        <f t="shared" si="88"/>
        <v>*</v>
      </c>
      <c r="V195" s="109" t="str">
        <f t="shared" si="89"/>
        <v>SH14_15</v>
      </c>
      <c r="W195" s="109">
        <f t="shared" si="78"/>
        <v>0.0189446065338263</v>
      </c>
      <c r="X195" s="109" t="s">
        <v>31</v>
      </c>
      <c r="Y195" s="110" t="s">
        <v>87</v>
      </c>
      <c r="AC195" s="109" t="str">
        <f t="shared" si="83"/>
        <v>*</v>
      </c>
      <c r="AD195" s="110" t="str">
        <f t="shared" si="90"/>
        <v>*</v>
      </c>
      <c r="AE195" s="109" t="str">
        <f t="shared" si="91"/>
        <v>SH14_15</v>
      </c>
      <c r="AF195" s="109">
        <f t="shared" si="79"/>
        <v>0.0181694864820914</v>
      </c>
      <c r="AG195" s="109" t="s">
        <v>31</v>
      </c>
      <c r="AH195" s="110" t="s">
        <v>93</v>
      </c>
      <c r="AL195" s="109" t="str">
        <f t="shared" si="84"/>
        <v>*</v>
      </c>
      <c r="AM195" s="110" t="str">
        <f t="shared" si="92"/>
        <v>*</v>
      </c>
      <c r="AN195" s="109" t="str">
        <f t="shared" si="93"/>
        <v>SH14_15</v>
      </c>
      <c r="AO195" s="109">
        <f t="shared" si="80"/>
        <v>0.019740368004096</v>
      </c>
      <c r="AP195" s="109" t="s">
        <v>31</v>
      </c>
      <c r="AQ195" s="110" t="s">
        <v>90</v>
      </c>
      <c r="AU195" s="109" t="str">
        <f t="shared" si="85"/>
        <v>*</v>
      </c>
      <c r="AV195" s="110" t="str">
        <f t="shared" si="94"/>
        <v>*</v>
      </c>
      <c r="AW195" s="109" t="str">
        <f t="shared" si="95"/>
        <v>SH14_15</v>
      </c>
      <c r="AX195" s="109">
        <f t="shared" si="81"/>
        <v>0.022952067498314</v>
      </c>
      <c r="AY195" s="109" t="s">
        <v>31</v>
      </c>
      <c r="AZ195" s="110" t="s">
        <v>89</v>
      </c>
      <c r="BD195" s="109" t="str">
        <f t="shared" si="86"/>
        <v>*</v>
      </c>
      <c r="BE195" s="110" t="str">
        <f t="shared" si="96"/>
        <v>*</v>
      </c>
      <c r="BF195" s="109" t="str">
        <f t="shared" si="97"/>
        <v>SH14_15</v>
      </c>
      <c r="BG195" s="109">
        <f t="shared" si="98"/>
        <v>0.019740368004096</v>
      </c>
      <c r="BH195" s="109" t="s">
        <v>31</v>
      </c>
      <c r="BI195" s="110" t="s">
        <v>91</v>
      </c>
      <c r="BM195" s="109" t="str">
        <f t="shared" si="87"/>
        <v>*</v>
      </c>
      <c r="BN195" s="110" t="str">
        <f t="shared" si="99"/>
        <v>*</v>
      </c>
      <c r="BO195" s="109" t="str">
        <f t="shared" si="100"/>
        <v>SH14_15</v>
      </c>
      <c r="BP195" s="109">
        <f t="shared" si="101"/>
        <v>0.022952067498314</v>
      </c>
      <c r="BQ195" s="109" t="s">
        <v>31</v>
      </c>
      <c r="BR195" s="110" t="s">
        <v>88</v>
      </c>
    </row>
    <row r="196" spans="11:70">
      <c r="K196" s="109" t="s">
        <v>36</v>
      </c>
      <c r="L196" s="110" t="str">
        <f t="shared" si="102"/>
        <v>*</v>
      </c>
      <c r="M196" s="109" t="str">
        <f t="shared" si="103"/>
        <v>SH16_17</v>
      </c>
      <c r="N196" s="109">
        <f t="shared" si="77"/>
        <v>0.021278922422278</v>
      </c>
      <c r="O196" s="109" t="s">
        <v>31</v>
      </c>
      <c r="P196" s="110" t="s">
        <v>92</v>
      </c>
      <c r="T196" s="109" t="str">
        <f t="shared" si="82"/>
        <v>*</v>
      </c>
      <c r="U196" s="110" t="str">
        <f t="shared" si="88"/>
        <v>*</v>
      </c>
      <c r="V196" s="109" t="str">
        <f t="shared" si="89"/>
        <v>SH16_17</v>
      </c>
      <c r="W196" s="109">
        <f t="shared" si="78"/>
        <v>0.0187938640201366</v>
      </c>
      <c r="X196" s="109" t="s">
        <v>31</v>
      </c>
      <c r="Y196" s="110" t="s">
        <v>87</v>
      </c>
      <c r="AC196" s="109" t="str">
        <f t="shared" si="83"/>
        <v>*</v>
      </c>
      <c r="AD196" s="110" t="str">
        <f t="shared" si="90"/>
        <v>*</v>
      </c>
      <c r="AE196" s="109" t="str">
        <f t="shared" si="91"/>
        <v>SH16_17</v>
      </c>
      <c r="AF196" s="109">
        <f t="shared" si="79"/>
        <v>0.0199388030090388</v>
      </c>
      <c r="AG196" s="109" t="s">
        <v>31</v>
      </c>
      <c r="AH196" s="110" t="s">
        <v>93</v>
      </c>
      <c r="AL196" s="109" t="str">
        <f t="shared" si="84"/>
        <v>*</v>
      </c>
      <c r="AM196" s="110" t="str">
        <f t="shared" si="92"/>
        <v>*</v>
      </c>
      <c r="AN196" s="109" t="str">
        <f t="shared" si="93"/>
        <v>SH16_17</v>
      </c>
      <c r="AO196" s="109">
        <f t="shared" si="80"/>
        <v>0.0204205397465977</v>
      </c>
      <c r="AP196" s="109" t="s">
        <v>31</v>
      </c>
      <c r="AQ196" s="110" t="s">
        <v>90</v>
      </c>
      <c r="AU196" s="109" t="str">
        <f t="shared" si="85"/>
        <v>*</v>
      </c>
      <c r="AV196" s="110" t="str">
        <f t="shared" si="94"/>
        <v>*</v>
      </c>
      <c r="AW196" s="109" t="str">
        <f t="shared" si="95"/>
        <v>SH16_17</v>
      </c>
      <c r="AX196" s="109">
        <f t="shared" si="81"/>
        <v>0.0237104459107458</v>
      </c>
      <c r="AY196" s="109" t="s">
        <v>31</v>
      </c>
      <c r="AZ196" s="110" t="s">
        <v>89</v>
      </c>
      <c r="BD196" s="109" t="str">
        <f t="shared" si="86"/>
        <v>*</v>
      </c>
      <c r="BE196" s="110" t="str">
        <f t="shared" si="96"/>
        <v>*</v>
      </c>
      <c r="BF196" s="109" t="str">
        <f t="shared" si="97"/>
        <v>SH16_17</v>
      </c>
      <c r="BG196" s="109">
        <f t="shared" si="98"/>
        <v>0.0204205397465977</v>
      </c>
      <c r="BH196" s="109" t="s">
        <v>31</v>
      </c>
      <c r="BI196" s="110" t="s">
        <v>91</v>
      </c>
      <c r="BM196" s="109" t="str">
        <f t="shared" si="87"/>
        <v>*</v>
      </c>
      <c r="BN196" s="110" t="str">
        <f t="shared" si="99"/>
        <v>*</v>
      </c>
      <c r="BO196" s="109" t="str">
        <f t="shared" si="100"/>
        <v>SH16_17</v>
      </c>
      <c r="BP196" s="109">
        <f t="shared" si="101"/>
        <v>0.0237104459107458</v>
      </c>
      <c r="BQ196" s="109" t="s">
        <v>31</v>
      </c>
      <c r="BR196" s="110" t="s">
        <v>88</v>
      </c>
    </row>
    <row r="197" spans="11:70">
      <c r="K197" s="109" t="s">
        <v>36</v>
      </c>
      <c r="L197" s="110" t="str">
        <f t="shared" si="102"/>
        <v>*</v>
      </c>
      <c r="M197" s="109" t="str">
        <f t="shared" si="103"/>
        <v>SH18_19</v>
      </c>
      <c r="N197" s="109">
        <f t="shared" si="77"/>
        <v>0.0217388347288327</v>
      </c>
      <c r="O197" s="109" t="s">
        <v>31</v>
      </c>
      <c r="P197" s="110" t="s">
        <v>92</v>
      </c>
      <c r="T197" s="109" t="str">
        <f t="shared" si="82"/>
        <v>*</v>
      </c>
      <c r="U197" s="110" t="str">
        <f t="shared" si="88"/>
        <v>*</v>
      </c>
      <c r="V197" s="109" t="str">
        <f t="shared" si="89"/>
        <v>SH18_19</v>
      </c>
      <c r="W197" s="109">
        <f t="shared" si="78"/>
        <v>0.0189293212414044</v>
      </c>
      <c r="X197" s="109" t="s">
        <v>31</v>
      </c>
      <c r="Y197" s="110" t="s">
        <v>87</v>
      </c>
      <c r="AC197" s="109" t="str">
        <f t="shared" si="83"/>
        <v>*</v>
      </c>
      <c r="AD197" s="110" t="str">
        <f t="shared" si="90"/>
        <v>*</v>
      </c>
      <c r="AE197" s="109" t="str">
        <f t="shared" si="91"/>
        <v>SH18_19</v>
      </c>
      <c r="AF197" s="109">
        <f t="shared" si="79"/>
        <v>0.0205951831792654</v>
      </c>
      <c r="AG197" s="109" t="s">
        <v>31</v>
      </c>
      <c r="AH197" s="110" t="s">
        <v>93</v>
      </c>
      <c r="AL197" s="109" t="str">
        <f t="shared" si="84"/>
        <v>*</v>
      </c>
      <c r="AM197" s="110" t="str">
        <f t="shared" si="92"/>
        <v>*</v>
      </c>
      <c r="AN197" s="109" t="str">
        <f t="shared" si="93"/>
        <v>SH18_19</v>
      </c>
      <c r="AO197" s="109">
        <f t="shared" si="80"/>
        <v>0.0206910653610991</v>
      </c>
      <c r="AP197" s="109" t="s">
        <v>31</v>
      </c>
      <c r="AQ197" s="110" t="s">
        <v>90</v>
      </c>
      <c r="AU197" s="109" t="str">
        <f t="shared" si="85"/>
        <v>*</v>
      </c>
      <c r="AV197" s="110" t="str">
        <f t="shared" si="94"/>
        <v>*</v>
      </c>
      <c r="AW197" s="109" t="str">
        <f t="shared" si="95"/>
        <v>SH18_19</v>
      </c>
      <c r="AX197" s="109">
        <f t="shared" si="81"/>
        <v>0.0239937611707896</v>
      </c>
      <c r="AY197" s="109" t="s">
        <v>31</v>
      </c>
      <c r="AZ197" s="110" t="s">
        <v>89</v>
      </c>
      <c r="BD197" s="109" t="str">
        <f t="shared" si="86"/>
        <v>*</v>
      </c>
      <c r="BE197" s="110" t="str">
        <f t="shared" si="96"/>
        <v>*</v>
      </c>
      <c r="BF197" s="109" t="str">
        <f t="shared" si="97"/>
        <v>SH18_19</v>
      </c>
      <c r="BG197" s="109">
        <f t="shared" si="98"/>
        <v>0.0206910653610991</v>
      </c>
      <c r="BH197" s="109" t="s">
        <v>31</v>
      </c>
      <c r="BI197" s="110" t="s">
        <v>91</v>
      </c>
      <c r="BM197" s="109" t="str">
        <f t="shared" si="87"/>
        <v>*</v>
      </c>
      <c r="BN197" s="110" t="str">
        <f t="shared" si="99"/>
        <v>*</v>
      </c>
      <c r="BO197" s="109" t="str">
        <f t="shared" si="100"/>
        <v>SH18_19</v>
      </c>
      <c r="BP197" s="109">
        <f t="shared" si="101"/>
        <v>0.0239937611707896</v>
      </c>
      <c r="BQ197" s="109" t="s">
        <v>31</v>
      </c>
      <c r="BR197" s="110" t="s">
        <v>88</v>
      </c>
    </row>
    <row r="198" spans="11:70">
      <c r="K198" s="109" t="s">
        <v>36</v>
      </c>
      <c r="L198" s="110" t="str">
        <f t="shared" si="102"/>
        <v>*</v>
      </c>
      <c r="M198" s="109" t="str">
        <f t="shared" si="103"/>
        <v>SH20_21</v>
      </c>
      <c r="N198" s="109">
        <f t="shared" si="77"/>
        <v>0.0219554256218374</v>
      </c>
      <c r="O198" s="109" t="s">
        <v>31</v>
      </c>
      <c r="P198" s="110" t="s">
        <v>92</v>
      </c>
      <c r="T198" s="109" t="str">
        <f t="shared" si="82"/>
        <v>*</v>
      </c>
      <c r="U198" s="110" t="str">
        <f t="shared" si="88"/>
        <v>*</v>
      </c>
      <c r="V198" s="109" t="str">
        <f t="shared" si="89"/>
        <v>SH20_21</v>
      </c>
      <c r="W198" s="109">
        <f t="shared" si="78"/>
        <v>0.0190946892738074</v>
      </c>
      <c r="X198" s="109" t="s">
        <v>31</v>
      </c>
      <c r="Y198" s="110" t="s">
        <v>87</v>
      </c>
      <c r="AC198" s="109" t="str">
        <f t="shared" si="83"/>
        <v>*</v>
      </c>
      <c r="AD198" s="110" t="str">
        <f t="shared" si="90"/>
        <v>*</v>
      </c>
      <c r="AE198" s="109" t="str">
        <f t="shared" si="91"/>
        <v>SH20_21</v>
      </c>
      <c r="AF198" s="109">
        <f t="shared" si="79"/>
        <v>0.0207273778877354</v>
      </c>
      <c r="AG198" s="109" t="s">
        <v>31</v>
      </c>
      <c r="AH198" s="110" t="s">
        <v>93</v>
      </c>
      <c r="AL198" s="109" t="str">
        <f t="shared" si="84"/>
        <v>*</v>
      </c>
      <c r="AM198" s="110" t="str">
        <f t="shared" si="92"/>
        <v>*</v>
      </c>
      <c r="AN198" s="109" t="str">
        <f t="shared" si="93"/>
        <v>SH20_21</v>
      </c>
      <c r="AO198" s="109">
        <f t="shared" si="80"/>
        <v>0.0209631637065674</v>
      </c>
      <c r="AP198" s="109" t="s">
        <v>31</v>
      </c>
      <c r="AQ198" s="110" t="s">
        <v>90</v>
      </c>
      <c r="AU198" s="109" t="str">
        <f t="shared" si="85"/>
        <v>*</v>
      </c>
      <c r="AV198" s="110" t="str">
        <f t="shared" si="94"/>
        <v>*</v>
      </c>
      <c r="AW198" s="109" t="str">
        <f t="shared" si="95"/>
        <v>SH20_21</v>
      </c>
      <c r="AX198" s="109">
        <f t="shared" si="81"/>
        <v>0.0244748252753431</v>
      </c>
      <c r="AY198" s="109" t="s">
        <v>31</v>
      </c>
      <c r="AZ198" s="110" t="s">
        <v>89</v>
      </c>
      <c r="BD198" s="109" t="str">
        <f t="shared" si="86"/>
        <v>*</v>
      </c>
      <c r="BE198" s="110" t="str">
        <f t="shared" si="96"/>
        <v>*</v>
      </c>
      <c r="BF198" s="109" t="str">
        <f t="shared" si="97"/>
        <v>SH20_21</v>
      </c>
      <c r="BG198" s="109">
        <f t="shared" si="98"/>
        <v>0.0209631637065674</v>
      </c>
      <c r="BH198" s="109" t="s">
        <v>31</v>
      </c>
      <c r="BI198" s="110" t="s">
        <v>91</v>
      </c>
      <c r="BM198" s="109" t="str">
        <f t="shared" si="87"/>
        <v>*</v>
      </c>
      <c r="BN198" s="110" t="str">
        <f t="shared" si="99"/>
        <v>*</v>
      </c>
      <c r="BO198" s="109" t="str">
        <f t="shared" si="100"/>
        <v>SH20_21</v>
      </c>
      <c r="BP198" s="109">
        <f t="shared" si="101"/>
        <v>0.0244748252753431</v>
      </c>
      <c r="BQ198" s="109" t="s">
        <v>31</v>
      </c>
      <c r="BR198" s="110" t="s">
        <v>88</v>
      </c>
    </row>
    <row r="199" spans="11:70">
      <c r="K199" s="109" t="s">
        <v>36</v>
      </c>
      <c r="L199" s="110" t="str">
        <f t="shared" si="102"/>
        <v>*</v>
      </c>
      <c r="M199" s="109" t="str">
        <f t="shared" si="103"/>
        <v>SH22_23</v>
      </c>
      <c r="N199" s="109">
        <f t="shared" si="77"/>
        <v>0.0221215642248193</v>
      </c>
      <c r="O199" s="109" t="s">
        <v>31</v>
      </c>
      <c r="P199" s="110" t="s">
        <v>92</v>
      </c>
      <c r="T199" s="109" t="str">
        <f t="shared" si="82"/>
        <v>*</v>
      </c>
      <c r="U199" s="110" t="str">
        <f t="shared" si="88"/>
        <v>*</v>
      </c>
      <c r="V199" s="109" t="str">
        <f t="shared" si="89"/>
        <v>SH22_23</v>
      </c>
      <c r="W199" s="109">
        <f t="shared" si="78"/>
        <v>0.0183466180817403</v>
      </c>
      <c r="X199" s="109" t="s">
        <v>31</v>
      </c>
      <c r="Y199" s="110" t="s">
        <v>87</v>
      </c>
      <c r="AC199" s="109" t="str">
        <f t="shared" si="83"/>
        <v>*</v>
      </c>
      <c r="AD199" s="110" t="str">
        <f t="shared" si="90"/>
        <v>*</v>
      </c>
      <c r="AE199" s="109" t="str">
        <f t="shared" si="91"/>
        <v>SH22_23</v>
      </c>
      <c r="AF199" s="109">
        <f t="shared" si="79"/>
        <v>0.0207157550987243</v>
      </c>
      <c r="AG199" s="109" t="s">
        <v>31</v>
      </c>
      <c r="AH199" s="110" t="s">
        <v>93</v>
      </c>
      <c r="AL199" s="109" t="str">
        <f t="shared" si="84"/>
        <v>*</v>
      </c>
      <c r="AM199" s="110" t="str">
        <f t="shared" si="92"/>
        <v>*</v>
      </c>
      <c r="AN199" s="109" t="str">
        <f t="shared" si="93"/>
        <v>SH22_23</v>
      </c>
      <c r="AO199" s="109">
        <f t="shared" si="80"/>
        <v>0.02077782488644</v>
      </c>
      <c r="AP199" s="109" t="s">
        <v>31</v>
      </c>
      <c r="AQ199" s="110" t="s">
        <v>90</v>
      </c>
      <c r="AU199" s="109" t="str">
        <f t="shared" si="85"/>
        <v>*</v>
      </c>
      <c r="AV199" s="110" t="str">
        <f t="shared" si="94"/>
        <v>*</v>
      </c>
      <c r="AW199" s="109" t="str">
        <f t="shared" si="95"/>
        <v>SH22_23</v>
      </c>
      <c r="AX199" s="109">
        <f t="shared" si="81"/>
        <v>0.0241373966840562</v>
      </c>
      <c r="AY199" s="109" t="s">
        <v>31</v>
      </c>
      <c r="AZ199" s="110" t="s">
        <v>89</v>
      </c>
      <c r="BD199" s="109" t="str">
        <f t="shared" si="86"/>
        <v>*</v>
      </c>
      <c r="BE199" s="110" t="str">
        <f t="shared" si="96"/>
        <v>*</v>
      </c>
      <c r="BF199" s="109" t="str">
        <f t="shared" si="97"/>
        <v>SH22_23</v>
      </c>
      <c r="BG199" s="109">
        <f t="shared" si="98"/>
        <v>0.02077782488644</v>
      </c>
      <c r="BH199" s="109" t="s">
        <v>31</v>
      </c>
      <c r="BI199" s="110" t="s">
        <v>91</v>
      </c>
      <c r="BM199" s="109" t="str">
        <f t="shared" si="87"/>
        <v>*</v>
      </c>
      <c r="BN199" s="110" t="str">
        <f t="shared" si="99"/>
        <v>*</v>
      </c>
      <c r="BO199" s="109" t="str">
        <f t="shared" si="100"/>
        <v>SH22_23</v>
      </c>
      <c r="BP199" s="109">
        <f t="shared" si="101"/>
        <v>0.0241373966840562</v>
      </c>
      <c r="BQ199" s="109" t="s">
        <v>31</v>
      </c>
      <c r="BR199" s="110" t="s">
        <v>88</v>
      </c>
    </row>
    <row r="200" spans="11:70">
      <c r="K200" s="109" t="s">
        <v>36</v>
      </c>
      <c r="L200" s="110" t="str">
        <f t="shared" si="102"/>
        <v>*</v>
      </c>
      <c r="M200" s="109" t="str">
        <f t="shared" si="103"/>
        <v>FH0_1</v>
      </c>
      <c r="N200" s="109">
        <f t="shared" si="77"/>
        <v>0.0213934931755858</v>
      </c>
      <c r="O200" s="109" t="s">
        <v>31</v>
      </c>
      <c r="P200" s="110" t="s">
        <v>92</v>
      </c>
      <c r="T200" s="109" t="str">
        <f t="shared" si="82"/>
        <v>*</v>
      </c>
      <c r="U200" s="110" t="str">
        <f t="shared" si="88"/>
        <v>*</v>
      </c>
      <c r="V200" s="109" t="str">
        <f t="shared" si="89"/>
        <v>FH0_1</v>
      </c>
      <c r="W200" s="109">
        <f t="shared" si="78"/>
        <v>0.0189900151087194</v>
      </c>
      <c r="X200" s="109" t="s">
        <v>31</v>
      </c>
      <c r="Y200" s="110" t="s">
        <v>87</v>
      </c>
      <c r="AC200" s="109" t="str">
        <f t="shared" si="83"/>
        <v>*</v>
      </c>
      <c r="AD200" s="110" t="str">
        <f t="shared" si="90"/>
        <v>*</v>
      </c>
      <c r="AE200" s="109" t="str">
        <f t="shared" si="91"/>
        <v>FH0_1</v>
      </c>
      <c r="AF200" s="109">
        <f t="shared" si="79"/>
        <v>0.0225377088372482</v>
      </c>
      <c r="AG200" s="109" t="s">
        <v>31</v>
      </c>
      <c r="AH200" s="110" t="s">
        <v>93</v>
      </c>
      <c r="AL200" s="109" t="str">
        <f t="shared" si="84"/>
        <v>*</v>
      </c>
      <c r="AM200" s="110" t="str">
        <f t="shared" si="92"/>
        <v>*</v>
      </c>
      <c r="AN200" s="109" t="str">
        <f t="shared" si="93"/>
        <v>FH0_1</v>
      </c>
      <c r="AO200" s="109">
        <f t="shared" si="80"/>
        <v>0.02082812933826</v>
      </c>
      <c r="AP200" s="109" t="s">
        <v>31</v>
      </c>
      <c r="AQ200" s="110" t="s">
        <v>90</v>
      </c>
      <c r="AU200" s="109" t="str">
        <f t="shared" si="85"/>
        <v>*</v>
      </c>
      <c r="AV200" s="110" t="str">
        <f t="shared" si="94"/>
        <v>*</v>
      </c>
      <c r="AW200" s="109" t="str">
        <f t="shared" si="95"/>
        <v>FH0_1</v>
      </c>
      <c r="AX200" s="109">
        <f t="shared" si="81"/>
        <v>0.0222158485714042</v>
      </c>
      <c r="AY200" s="109" t="s">
        <v>31</v>
      </c>
      <c r="AZ200" s="110" t="s">
        <v>89</v>
      </c>
      <c r="BD200" s="109" t="str">
        <f t="shared" si="86"/>
        <v>*</v>
      </c>
      <c r="BE200" s="110" t="str">
        <f t="shared" si="96"/>
        <v>*</v>
      </c>
      <c r="BF200" s="109" t="str">
        <f t="shared" si="97"/>
        <v>FH0_1</v>
      </c>
      <c r="BG200" s="109">
        <f t="shared" si="98"/>
        <v>0.02082812933826</v>
      </c>
      <c r="BH200" s="109" t="s">
        <v>31</v>
      </c>
      <c r="BI200" s="110" t="s">
        <v>91</v>
      </c>
      <c r="BM200" s="109" t="str">
        <f t="shared" si="87"/>
        <v>*</v>
      </c>
      <c r="BN200" s="110" t="str">
        <f t="shared" si="99"/>
        <v>*</v>
      </c>
      <c r="BO200" s="109" t="str">
        <f t="shared" si="100"/>
        <v>FH0_1</v>
      </c>
      <c r="BP200" s="109">
        <f t="shared" si="101"/>
        <v>0.0222158485714042</v>
      </c>
      <c r="BQ200" s="109" t="s">
        <v>31</v>
      </c>
      <c r="BR200" s="110" t="s">
        <v>88</v>
      </c>
    </row>
    <row r="201" spans="11:70">
      <c r="K201" s="109" t="s">
        <v>36</v>
      </c>
      <c r="L201" s="110" t="str">
        <f t="shared" si="102"/>
        <v>*</v>
      </c>
      <c r="M201" s="109" t="str">
        <f t="shared" si="103"/>
        <v>FH2_3</v>
      </c>
      <c r="N201" s="109">
        <f t="shared" si="77"/>
        <v>0.02102967448633</v>
      </c>
      <c r="O201" s="109" t="s">
        <v>31</v>
      </c>
      <c r="P201" s="110" t="s">
        <v>92</v>
      </c>
      <c r="T201" s="109" t="str">
        <f t="shared" si="82"/>
        <v>*</v>
      </c>
      <c r="U201" s="110" t="str">
        <f t="shared" si="88"/>
        <v>*</v>
      </c>
      <c r="V201" s="109" t="str">
        <f t="shared" si="89"/>
        <v>FH2_3</v>
      </c>
      <c r="W201" s="109">
        <f t="shared" si="78"/>
        <v>0.0166572327084534</v>
      </c>
      <c r="X201" s="109" t="s">
        <v>31</v>
      </c>
      <c r="Y201" s="110" t="s">
        <v>87</v>
      </c>
      <c r="AC201" s="109" t="str">
        <f t="shared" si="83"/>
        <v>*</v>
      </c>
      <c r="AD201" s="110" t="str">
        <f t="shared" si="90"/>
        <v>*</v>
      </c>
      <c r="AE201" s="109" t="str">
        <f t="shared" si="91"/>
        <v>FH2_3</v>
      </c>
      <c r="AF201" s="109">
        <f t="shared" si="79"/>
        <v>0.022471121655479</v>
      </c>
      <c r="AG201" s="109" t="s">
        <v>31</v>
      </c>
      <c r="AH201" s="110" t="s">
        <v>93</v>
      </c>
      <c r="AL201" s="109" t="str">
        <f t="shared" si="84"/>
        <v>*</v>
      </c>
      <c r="AM201" s="110" t="str">
        <f t="shared" si="92"/>
        <v>*</v>
      </c>
      <c r="AN201" s="109" t="str">
        <f t="shared" si="93"/>
        <v>FH2_3</v>
      </c>
      <c r="AO201" s="109">
        <f t="shared" si="80"/>
        <v>0.0196922594663782</v>
      </c>
      <c r="AP201" s="109" t="s">
        <v>31</v>
      </c>
      <c r="AQ201" s="110" t="s">
        <v>90</v>
      </c>
      <c r="AU201" s="109" t="str">
        <f t="shared" si="85"/>
        <v>*</v>
      </c>
      <c r="AV201" s="110" t="str">
        <f t="shared" si="94"/>
        <v>*</v>
      </c>
      <c r="AW201" s="109" t="str">
        <f t="shared" si="95"/>
        <v>FH2_3</v>
      </c>
      <c r="AX201" s="109">
        <f t="shared" si="81"/>
        <v>0.0200672016482474</v>
      </c>
      <c r="AY201" s="109" t="s">
        <v>31</v>
      </c>
      <c r="AZ201" s="110" t="s">
        <v>89</v>
      </c>
      <c r="BD201" s="109" t="str">
        <f t="shared" si="86"/>
        <v>*</v>
      </c>
      <c r="BE201" s="110" t="str">
        <f t="shared" si="96"/>
        <v>*</v>
      </c>
      <c r="BF201" s="109" t="str">
        <f t="shared" si="97"/>
        <v>FH2_3</v>
      </c>
      <c r="BG201" s="109">
        <f t="shared" si="98"/>
        <v>0.0196922594663782</v>
      </c>
      <c r="BH201" s="109" t="s">
        <v>31</v>
      </c>
      <c r="BI201" s="110" t="s">
        <v>91</v>
      </c>
      <c r="BM201" s="109" t="str">
        <f t="shared" si="87"/>
        <v>*</v>
      </c>
      <c r="BN201" s="110" t="str">
        <f t="shared" si="99"/>
        <v>*</v>
      </c>
      <c r="BO201" s="109" t="str">
        <f t="shared" si="100"/>
        <v>FH2_3</v>
      </c>
      <c r="BP201" s="109">
        <f t="shared" si="101"/>
        <v>0.0200672016482474</v>
      </c>
      <c r="BQ201" s="109" t="s">
        <v>31</v>
      </c>
      <c r="BR201" s="110" t="s">
        <v>88</v>
      </c>
    </row>
    <row r="202" spans="11:70">
      <c r="K202" s="109" t="s">
        <v>36</v>
      </c>
      <c r="L202" s="110" t="str">
        <f t="shared" si="102"/>
        <v>*</v>
      </c>
      <c r="M202" s="109" t="str">
        <f t="shared" si="103"/>
        <v>FH4_5</v>
      </c>
      <c r="N202" s="109">
        <f t="shared" si="77"/>
        <v>0.0201116701113584</v>
      </c>
      <c r="O202" s="109" t="s">
        <v>31</v>
      </c>
      <c r="P202" s="110" t="s">
        <v>92</v>
      </c>
      <c r="T202" s="109" t="str">
        <f t="shared" si="82"/>
        <v>*</v>
      </c>
      <c r="U202" s="110" t="str">
        <f t="shared" si="88"/>
        <v>*</v>
      </c>
      <c r="V202" s="109" t="str">
        <f t="shared" si="89"/>
        <v>FH4_5</v>
      </c>
      <c r="W202" s="109">
        <f t="shared" si="78"/>
        <v>0.0158290452354489</v>
      </c>
      <c r="X202" s="109" t="s">
        <v>31</v>
      </c>
      <c r="Y202" s="110" t="s">
        <v>87</v>
      </c>
      <c r="AC202" s="109" t="str">
        <f t="shared" si="83"/>
        <v>*</v>
      </c>
      <c r="AD202" s="110" t="str">
        <f t="shared" si="90"/>
        <v>*</v>
      </c>
      <c r="AE202" s="109" t="str">
        <f t="shared" si="91"/>
        <v>FH4_5</v>
      </c>
      <c r="AF202" s="109">
        <f t="shared" si="79"/>
        <v>0.0209246883499341</v>
      </c>
      <c r="AG202" s="109" t="s">
        <v>31</v>
      </c>
      <c r="AH202" s="110" t="s">
        <v>93</v>
      </c>
      <c r="AL202" s="109" t="str">
        <f t="shared" si="84"/>
        <v>*</v>
      </c>
      <c r="AM202" s="110" t="str">
        <f t="shared" si="92"/>
        <v>*</v>
      </c>
      <c r="AN202" s="109" t="str">
        <f t="shared" si="93"/>
        <v>FH4_5</v>
      </c>
      <c r="AO202" s="109">
        <f t="shared" si="80"/>
        <v>0.0185404013701219</v>
      </c>
      <c r="AP202" s="109" t="s">
        <v>31</v>
      </c>
      <c r="AQ202" s="110" t="s">
        <v>90</v>
      </c>
      <c r="AU202" s="109" t="str">
        <f t="shared" si="85"/>
        <v>*</v>
      </c>
      <c r="AV202" s="110" t="str">
        <f t="shared" si="94"/>
        <v>*</v>
      </c>
      <c r="AW202" s="109" t="str">
        <f t="shared" si="95"/>
        <v>FH4_5</v>
      </c>
      <c r="AX202" s="109">
        <f t="shared" si="81"/>
        <v>0.0177877243294525</v>
      </c>
      <c r="AY202" s="109" t="s">
        <v>31</v>
      </c>
      <c r="AZ202" s="110" t="s">
        <v>89</v>
      </c>
      <c r="BD202" s="109" t="str">
        <f t="shared" si="86"/>
        <v>*</v>
      </c>
      <c r="BE202" s="110" t="str">
        <f t="shared" si="96"/>
        <v>*</v>
      </c>
      <c r="BF202" s="109" t="str">
        <f t="shared" si="97"/>
        <v>FH4_5</v>
      </c>
      <c r="BG202" s="109">
        <f t="shared" si="98"/>
        <v>0.0185404013701219</v>
      </c>
      <c r="BH202" s="109" t="s">
        <v>31</v>
      </c>
      <c r="BI202" s="110" t="s">
        <v>91</v>
      </c>
      <c r="BM202" s="109" t="str">
        <f t="shared" si="87"/>
        <v>*</v>
      </c>
      <c r="BN202" s="110" t="str">
        <f t="shared" si="99"/>
        <v>*</v>
      </c>
      <c r="BO202" s="109" t="str">
        <f t="shared" si="100"/>
        <v>FH4_5</v>
      </c>
      <c r="BP202" s="109">
        <f t="shared" si="101"/>
        <v>0.0177877243294525</v>
      </c>
      <c r="BQ202" s="109" t="s">
        <v>31</v>
      </c>
      <c r="BR202" s="110" t="s">
        <v>88</v>
      </c>
    </row>
    <row r="203" spans="11:70">
      <c r="K203" s="109" t="s">
        <v>36</v>
      </c>
      <c r="L203" s="110" t="str">
        <f t="shared" si="102"/>
        <v>*</v>
      </c>
      <c r="M203" s="109" t="str">
        <f t="shared" si="103"/>
        <v>FH6_7</v>
      </c>
      <c r="N203" s="109">
        <f t="shared" si="77"/>
        <v>0.0192099222047578</v>
      </c>
      <c r="O203" s="109" t="s">
        <v>31</v>
      </c>
      <c r="P203" s="110" t="s">
        <v>92</v>
      </c>
      <c r="T203" s="109" t="str">
        <f t="shared" si="82"/>
        <v>*</v>
      </c>
      <c r="U203" s="110" t="str">
        <f t="shared" si="88"/>
        <v>*</v>
      </c>
      <c r="V203" s="109" t="str">
        <f t="shared" si="89"/>
        <v>FH6_7</v>
      </c>
      <c r="W203" s="109">
        <f t="shared" si="78"/>
        <v>0.0159024621248745</v>
      </c>
      <c r="X203" s="109" t="s">
        <v>31</v>
      </c>
      <c r="Y203" s="110" t="s">
        <v>87</v>
      </c>
      <c r="AC203" s="109" t="str">
        <f t="shared" si="83"/>
        <v>*</v>
      </c>
      <c r="AD203" s="110" t="str">
        <f t="shared" si="90"/>
        <v>*</v>
      </c>
      <c r="AE203" s="109" t="str">
        <f t="shared" si="91"/>
        <v>FH6_7</v>
      </c>
      <c r="AF203" s="109">
        <f t="shared" si="79"/>
        <v>0.0184080758697192</v>
      </c>
      <c r="AG203" s="109" t="s">
        <v>31</v>
      </c>
      <c r="AH203" s="110" t="s">
        <v>93</v>
      </c>
      <c r="AL203" s="109" t="str">
        <f t="shared" si="84"/>
        <v>*</v>
      </c>
      <c r="AM203" s="110" t="str">
        <f t="shared" si="92"/>
        <v>*</v>
      </c>
      <c r="AN203" s="109" t="str">
        <f t="shared" si="93"/>
        <v>FH6_7</v>
      </c>
      <c r="AO203" s="109">
        <f t="shared" si="80"/>
        <v>0.0175903530927638</v>
      </c>
      <c r="AP203" s="109" t="s">
        <v>31</v>
      </c>
      <c r="AQ203" s="110" t="s">
        <v>90</v>
      </c>
      <c r="AU203" s="109" t="str">
        <f t="shared" si="85"/>
        <v>*</v>
      </c>
      <c r="AV203" s="110" t="str">
        <f t="shared" si="94"/>
        <v>*</v>
      </c>
      <c r="AW203" s="109" t="str">
        <f t="shared" si="95"/>
        <v>FH6_7</v>
      </c>
      <c r="AX203" s="109">
        <f t="shared" si="81"/>
        <v>0.0165945078402487</v>
      </c>
      <c r="AY203" s="109" t="s">
        <v>31</v>
      </c>
      <c r="AZ203" s="110" t="s">
        <v>89</v>
      </c>
      <c r="BD203" s="109" t="str">
        <f t="shared" si="86"/>
        <v>*</v>
      </c>
      <c r="BE203" s="110" t="str">
        <f t="shared" si="96"/>
        <v>*</v>
      </c>
      <c r="BF203" s="109" t="str">
        <f t="shared" si="97"/>
        <v>FH6_7</v>
      </c>
      <c r="BG203" s="109">
        <f t="shared" si="98"/>
        <v>0.0175903530927638</v>
      </c>
      <c r="BH203" s="109" t="s">
        <v>31</v>
      </c>
      <c r="BI203" s="110" t="s">
        <v>91</v>
      </c>
      <c r="BM203" s="109" t="str">
        <f t="shared" si="87"/>
        <v>*</v>
      </c>
      <c r="BN203" s="110" t="str">
        <f t="shared" si="99"/>
        <v>*</v>
      </c>
      <c r="BO203" s="109" t="str">
        <f t="shared" si="100"/>
        <v>FH6_7</v>
      </c>
      <c r="BP203" s="109">
        <f t="shared" si="101"/>
        <v>0.0165945078402487</v>
      </c>
      <c r="BQ203" s="109" t="s">
        <v>31</v>
      </c>
      <c r="BR203" s="110" t="s">
        <v>88</v>
      </c>
    </row>
    <row r="204" spans="11:70">
      <c r="K204" s="109" t="s">
        <v>36</v>
      </c>
      <c r="L204" s="110" t="str">
        <f t="shared" si="102"/>
        <v>*</v>
      </c>
      <c r="M204" s="109" t="str">
        <f t="shared" si="103"/>
        <v>FH8_9</v>
      </c>
      <c r="N204" s="109">
        <f t="shared" si="77"/>
        <v>0.018841834190357</v>
      </c>
      <c r="O204" s="109" t="s">
        <v>31</v>
      </c>
      <c r="P204" s="110" t="s">
        <v>92</v>
      </c>
      <c r="T204" s="109" t="str">
        <f t="shared" si="82"/>
        <v>*</v>
      </c>
      <c r="U204" s="110" t="str">
        <f t="shared" si="88"/>
        <v>*</v>
      </c>
      <c r="V204" s="109" t="str">
        <f t="shared" si="89"/>
        <v>FH8_9</v>
      </c>
      <c r="W204" s="109">
        <f t="shared" si="78"/>
        <v>0.0171052366659126</v>
      </c>
      <c r="X204" s="109" t="s">
        <v>31</v>
      </c>
      <c r="Y204" s="110" t="s">
        <v>87</v>
      </c>
      <c r="AC204" s="109" t="str">
        <f t="shared" si="83"/>
        <v>*</v>
      </c>
      <c r="AD204" s="110" t="str">
        <f t="shared" si="90"/>
        <v>*</v>
      </c>
      <c r="AE204" s="109" t="str">
        <f t="shared" si="91"/>
        <v>FH8_9</v>
      </c>
      <c r="AF204" s="109">
        <f t="shared" si="79"/>
        <v>0.0169703204195258</v>
      </c>
      <c r="AG204" s="109" t="s">
        <v>31</v>
      </c>
      <c r="AH204" s="110" t="s">
        <v>93</v>
      </c>
      <c r="AL204" s="109" t="str">
        <f t="shared" si="84"/>
        <v>*</v>
      </c>
      <c r="AM204" s="110" t="str">
        <f t="shared" si="92"/>
        <v>*</v>
      </c>
      <c r="AN204" s="109" t="str">
        <f t="shared" si="93"/>
        <v>FH8_9</v>
      </c>
      <c r="AO204" s="109">
        <f t="shared" si="80"/>
        <v>0.0174698671638847</v>
      </c>
      <c r="AP204" s="109" t="s">
        <v>31</v>
      </c>
      <c r="AQ204" s="110" t="s">
        <v>90</v>
      </c>
      <c r="AU204" s="109" t="str">
        <f t="shared" si="85"/>
        <v>*</v>
      </c>
      <c r="AV204" s="110" t="str">
        <f t="shared" si="94"/>
        <v>*</v>
      </c>
      <c r="AW204" s="109" t="str">
        <f t="shared" si="95"/>
        <v>FH8_9</v>
      </c>
      <c r="AX204" s="109">
        <f t="shared" si="81"/>
        <v>0.0165122579121173</v>
      </c>
      <c r="AY204" s="109" t="s">
        <v>31</v>
      </c>
      <c r="AZ204" s="110" t="s">
        <v>89</v>
      </c>
      <c r="BD204" s="109" t="str">
        <f t="shared" si="86"/>
        <v>*</v>
      </c>
      <c r="BE204" s="110" t="str">
        <f t="shared" si="96"/>
        <v>*</v>
      </c>
      <c r="BF204" s="109" t="str">
        <f t="shared" si="97"/>
        <v>FH8_9</v>
      </c>
      <c r="BG204" s="109">
        <f t="shared" si="98"/>
        <v>0.0174698671638847</v>
      </c>
      <c r="BH204" s="109" t="s">
        <v>31</v>
      </c>
      <c r="BI204" s="110" t="s">
        <v>91</v>
      </c>
      <c r="BM204" s="109" t="str">
        <f t="shared" si="87"/>
        <v>*</v>
      </c>
      <c r="BN204" s="110" t="str">
        <f t="shared" si="99"/>
        <v>*</v>
      </c>
      <c r="BO204" s="109" t="str">
        <f t="shared" si="100"/>
        <v>FH8_9</v>
      </c>
      <c r="BP204" s="109">
        <f t="shared" si="101"/>
        <v>0.0165122579121173</v>
      </c>
      <c r="BQ204" s="109" t="s">
        <v>31</v>
      </c>
      <c r="BR204" s="110" t="s">
        <v>88</v>
      </c>
    </row>
    <row r="205" spans="11:70">
      <c r="K205" s="109" t="s">
        <v>36</v>
      </c>
      <c r="L205" s="110" t="str">
        <f t="shared" si="102"/>
        <v>*</v>
      </c>
      <c r="M205" s="109" t="str">
        <f t="shared" si="103"/>
        <v>FH10_11</v>
      </c>
      <c r="N205" s="109">
        <f t="shared" si="77"/>
        <v>0.0189356699331529</v>
      </c>
      <c r="O205" s="109" t="s">
        <v>31</v>
      </c>
      <c r="P205" s="110" t="s">
        <v>92</v>
      </c>
      <c r="T205" s="109" t="str">
        <f t="shared" si="82"/>
        <v>*</v>
      </c>
      <c r="U205" s="110" t="str">
        <f t="shared" si="88"/>
        <v>*</v>
      </c>
      <c r="V205" s="109" t="str">
        <f t="shared" si="89"/>
        <v>FH10_11</v>
      </c>
      <c r="W205" s="109">
        <f t="shared" si="78"/>
        <v>0.0198225161188549</v>
      </c>
      <c r="X205" s="109" t="s">
        <v>31</v>
      </c>
      <c r="Y205" s="110" t="s">
        <v>87</v>
      </c>
      <c r="AC205" s="109" t="str">
        <f t="shared" si="83"/>
        <v>*</v>
      </c>
      <c r="AD205" s="110" t="str">
        <f t="shared" si="90"/>
        <v>*</v>
      </c>
      <c r="AE205" s="109" t="str">
        <f t="shared" si="91"/>
        <v>FH10_11</v>
      </c>
      <c r="AF205" s="109">
        <f t="shared" si="79"/>
        <v>0.0166723480117681</v>
      </c>
      <c r="AG205" s="109" t="s">
        <v>31</v>
      </c>
      <c r="AH205" s="110" t="s">
        <v>93</v>
      </c>
      <c r="AL205" s="109" t="str">
        <f t="shared" si="84"/>
        <v>*</v>
      </c>
      <c r="AM205" s="110" t="str">
        <f t="shared" si="92"/>
        <v>*</v>
      </c>
      <c r="AN205" s="109" t="str">
        <f t="shared" si="93"/>
        <v>FH10_11</v>
      </c>
      <c r="AO205" s="109">
        <f t="shared" si="80"/>
        <v>0.0185481158114173</v>
      </c>
      <c r="AP205" s="109" t="s">
        <v>31</v>
      </c>
      <c r="AQ205" s="110" t="s">
        <v>90</v>
      </c>
      <c r="AU205" s="109" t="str">
        <f t="shared" si="85"/>
        <v>*</v>
      </c>
      <c r="AV205" s="110" t="str">
        <f t="shared" si="94"/>
        <v>*</v>
      </c>
      <c r="AW205" s="109" t="str">
        <f t="shared" si="95"/>
        <v>FH10_11</v>
      </c>
      <c r="AX205" s="109">
        <f t="shared" si="81"/>
        <v>0.0182536626877173</v>
      </c>
      <c r="AY205" s="109" t="s">
        <v>31</v>
      </c>
      <c r="AZ205" s="110" t="s">
        <v>89</v>
      </c>
      <c r="BD205" s="109" t="str">
        <f t="shared" si="86"/>
        <v>*</v>
      </c>
      <c r="BE205" s="110" t="str">
        <f t="shared" si="96"/>
        <v>*</v>
      </c>
      <c r="BF205" s="109" t="str">
        <f t="shared" si="97"/>
        <v>FH10_11</v>
      </c>
      <c r="BG205" s="109">
        <f t="shared" si="98"/>
        <v>0.0185481158114173</v>
      </c>
      <c r="BH205" s="109" t="s">
        <v>31</v>
      </c>
      <c r="BI205" s="110" t="s">
        <v>91</v>
      </c>
      <c r="BM205" s="109" t="str">
        <f t="shared" si="87"/>
        <v>*</v>
      </c>
      <c r="BN205" s="110" t="str">
        <f t="shared" si="99"/>
        <v>*</v>
      </c>
      <c r="BO205" s="109" t="str">
        <f t="shared" si="100"/>
        <v>FH10_11</v>
      </c>
      <c r="BP205" s="109">
        <f t="shared" si="101"/>
        <v>0.0182536626877173</v>
      </c>
      <c r="BQ205" s="109" t="s">
        <v>31</v>
      </c>
      <c r="BR205" s="110" t="s">
        <v>88</v>
      </c>
    </row>
    <row r="206" spans="11:70">
      <c r="K206" s="109" t="s">
        <v>36</v>
      </c>
      <c r="L206" s="110" t="str">
        <f t="shared" si="102"/>
        <v>*</v>
      </c>
      <c r="M206" s="109" t="str">
        <f t="shared" si="103"/>
        <v>FH12_13</v>
      </c>
      <c r="N206" s="109">
        <f t="shared" si="77"/>
        <v>0.0198847069007047</v>
      </c>
      <c r="O206" s="109" t="s">
        <v>31</v>
      </c>
      <c r="P206" s="110" t="s">
        <v>92</v>
      </c>
      <c r="T206" s="109" t="str">
        <f t="shared" si="82"/>
        <v>*</v>
      </c>
      <c r="U206" s="110" t="str">
        <f t="shared" si="88"/>
        <v>*</v>
      </c>
      <c r="V206" s="109" t="str">
        <f t="shared" si="89"/>
        <v>FH12_13</v>
      </c>
      <c r="W206" s="109">
        <f t="shared" si="78"/>
        <v>0.0205767152130325</v>
      </c>
      <c r="X206" s="109" t="s">
        <v>31</v>
      </c>
      <c r="Y206" s="110" t="s">
        <v>87</v>
      </c>
      <c r="AC206" s="109" t="str">
        <f t="shared" si="83"/>
        <v>*</v>
      </c>
      <c r="AD206" s="110" t="str">
        <f t="shared" si="90"/>
        <v>*</v>
      </c>
      <c r="AE206" s="109" t="str">
        <f t="shared" si="91"/>
        <v>FH12_13</v>
      </c>
      <c r="AF206" s="109">
        <f t="shared" si="79"/>
        <v>0.0178993947669431</v>
      </c>
      <c r="AG206" s="109" t="s">
        <v>31</v>
      </c>
      <c r="AH206" s="110" t="s">
        <v>93</v>
      </c>
      <c r="AL206" s="109" t="str">
        <f t="shared" si="84"/>
        <v>*</v>
      </c>
      <c r="AM206" s="110" t="str">
        <f t="shared" si="92"/>
        <v>*</v>
      </c>
      <c r="AN206" s="109" t="str">
        <f t="shared" si="93"/>
        <v>FH12_13</v>
      </c>
      <c r="AO206" s="109">
        <f t="shared" si="80"/>
        <v>0.0197346377775574</v>
      </c>
      <c r="AP206" s="109" t="s">
        <v>31</v>
      </c>
      <c r="AQ206" s="110" t="s">
        <v>90</v>
      </c>
      <c r="AU206" s="109" t="str">
        <f t="shared" si="85"/>
        <v>*</v>
      </c>
      <c r="AV206" s="110" t="str">
        <f t="shared" si="94"/>
        <v>*</v>
      </c>
      <c r="AW206" s="109" t="str">
        <f t="shared" si="95"/>
        <v>FH12_13</v>
      </c>
      <c r="AX206" s="109">
        <f t="shared" si="81"/>
        <v>0.0202626994046479</v>
      </c>
      <c r="AY206" s="109" t="s">
        <v>31</v>
      </c>
      <c r="AZ206" s="110" t="s">
        <v>89</v>
      </c>
      <c r="BD206" s="109" t="str">
        <f t="shared" si="86"/>
        <v>*</v>
      </c>
      <c r="BE206" s="110" t="str">
        <f t="shared" si="96"/>
        <v>*</v>
      </c>
      <c r="BF206" s="109" t="str">
        <f t="shared" si="97"/>
        <v>FH12_13</v>
      </c>
      <c r="BG206" s="109">
        <f t="shared" si="98"/>
        <v>0.0197346377775574</v>
      </c>
      <c r="BH206" s="109" t="s">
        <v>31</v>
      </c>
      <c r="BI206" s="110" t="s">
        <v>91</v>
      </c>
      <c r="BM206" s="109" t="str">
        <f t="shared" si="87"/>
        <v>*</v>
      </c>
      <c r="BN206" s="110" t="str">
        <f t="shared" si="99"/>
        <v>*</v>
      </c>
      <c r="BO206" s="109" t="str">
        <f t="shared" si="100"/>
        <v>FH12_13</v>
      </c>
      <c r="BP206" s="109">
        <f t="shared" si="101"/>
        <v>0.0202626994046479</v>
      </c>
      <c r="BQ206" s="109" t="s">
        <v>31</v>
      </c>
      <c r="BR206" s="110" t="s">
        <v>88</v>
      </c>
    </row>
    <row r="207" spans="11:70">
      <c r="K207" s="109" t="s">
        <v>36</v>
      </c>
      <c r="L207" s="110" t="str">
        <f t="shared" si="102"/>
        <v>*</v>
      </c>
      <c r="M207" s="109" t="str">
        <f t="shared" si="103"/>
        <v>FH14_15</v>
      </c>
      <c r="N207" s="109">
        <f t="shared" si="77"/>
        <v>0.0208389906197208</v>
      </c>
      <c r="O207" s="109" t="s">
        <v>31</v>
      </c>
      <c r="P207" s="110" t="s">
        <v>92</v>
      </c>
      <c r="T207" s="109" t="str">
        <f t="shared" si="82"/>
        <v>*</v>
      </c>
      <c r="U207" s="110" t="str">
        <f t="shared" si="88"/>
        <v>*</v>
      </c>
      <c r="V207" s="109" t="str">
        <f t="shared" si="89"/>
        <v>FH14_15</v>
      </c>
      <c r="W207" s="109">
        <f t="shared" si="78"/>
        <v>0.0201344120759709</v>
      </c>
      <c r="X207" s="109" t="s">
        <v>31</v>
      </c>
      <c r="Y207" s="110" t="s">
        <v>87</v>
      </c>
      <c r="AC207" s="109" t="str">
        <f t="shared" si="83"/>
        <v>*</v>
      </c>
      <c r="AD207" s="110" t="str">
        <f t="shared" si="90"/>
        <v>*</v>
      </c>
      <c r="AE207" s="109" t="str">
        <f t="shared" si="91"/>
        <v>FH14_15</v>
      </c>
      <c r="AF207" s="109">
        <f t="shared" si="79"/>
        <v>0.0207530234250215</v>
      </c>
      <c r="AG207" s="109" t="s">
        <v>31</v>
      </c>
      <c r="AH207" s="110" t="s">
        <v>93</v>
      </c>
      <c r="AL207" s="109" t="str">
        <f t="shared" si="84"/>
        <v>*</v>
      </c>
      <c r="AM207" s="110" t="str">
        <f t="shared" si="92"/>
        <v>*</v>
      </c>
      <c r="AN207" s="109" t="str">
        <f t="shared" si="93"/>
        <v>FH14_15</v>
      </c>
      <c r="AO207" s="109">
        <f t="shared" si="80"/>
        <v>0.0206212544677413</v>
      </c>
      <c r="AP207" s="109" t="s">
        <v>31</v>
      </c>
      <c r="AQ207" s="110" t="s">
        <v>90</v>
      </c>
      <c r="AU207" s="109" t="str">
        <f t="shared" si="85"/>
        <v>*</v>
      </c>
      <c r="AV207" s="110" t="str">
        <f t="shared" si="94"/>
        <v>*</v>
      </c>
      <c r="AW207" s="109" t="str">
        <f t="shared" si="95"/>
        <v>FH14_15</v>
      </c>
      <c r="AX207" s="109">
        <f t="shared" si="81"/>
        <v>0.0211728179792687</v>
      </c>
      <c r="AY207" s="109" t="s">
        <v>31</v>
      </c>
      <c r="AZ207" s="110" t="s">
        <v>89</v>
      </c>
      <c r="BD207" s="109" t="str">
        <f t="shared" si="86"/>
        <v>*</v>
      </c>
      <c r="BE207" s="110" t="str">
        <f t="shared" si="96"/>
        <v>*</v>
      </c>
      <c r="BF207" s="109" t="str">
        <f t="shared" si="97"/>
        <v>FH14_15</v>
      </c>
      <c r="BG207" s="109">
        <f t="shared" si="98"/>
        <v>0.0206212544677413</v>
      </c>
      <c r="BH207" s="109" t="s">
        <v>31</v>
      </c>
      <c r="BI207" s="110" t="s">
        <v>91</v>
      </c>
      <c r="BM207" s="109" t="str">
        <f t="shared" si="87"/>
        <v>*</v>
      </c>
      <c r="BN207" s="110" t="str">
        <f t="shared" si="99"/>
        <v>*</v>
      </c>
      <c r="BO207" s="109" t="str">
        <f t="shared" si="100"/>
        <v>FH14_15</v>
      </c>
      <c r="BP207" s="109">
        <f t="shared" si="101"/>
        <v>0.0211728179792687</v>
      </c>
      <c r="BQ207" s="109" t="s">
        <v>31</v>
      </c>
      <c r="BR207" s="110" t="s">
        <v>88</v>
      </c>
    </row>
    <row r="208" spans="11:70">
      <c r="K208" s="109" t="s">
        <v>36</v>
      </c>
      <c r="L208" s="110" t="str">
        <f t="shared" si="102"/>
        <v>*</v>
      </c>
      <c r="M208" s="109" t="str">
        <f t="shared" si="103"/>
        <v>FH16_17</v>
      </c>
      <c r="N208" s="109">
        <f t="shared" ref="N208:N271" si="104">N160</f>
        <v>0.0211595818818846</v>
      </c>
      <c r="O208" s="109" t="s">
        <v>31</v>
      </c>
      <c r="P208" s="110" t="s">
        <v>92</v>
      </c>
      <c r="T208" s="109" t="str">
        <f t="shared" si="82"/>
        <v>*</v>
      </c>
      <c r="U208" s="110" t="str">
        <f t="shared" si="88"/>
        <v>*</v>
      </c>
      <c r="V208" s="109" t="str">
        <f t="shared" si="89"/>
        <v>FH16_17</v>
      </c>
      <c r="W208" s="109">
        <f t="shared" ref="W208:W271" si="105">W160</f>
        <v>0.019900470527556</v>
      </c>
      <c r="X208" s="109" t="s">
        <v>31</v>
      </c>
      <c r="Y208" s="110" t="s">
        <v>87</v>
      </c>
      <c r="AC208" s="109" t="str">
        <f t="shared" si="83"/>
        <v>*</v>
      </c>
      <c r="AD208" s="110" t="str">
        <f t="shared" ref="AD208:AD223" si="106">U208</f>
        <v>*</v>
      </c>
      <c r="AE208" s="109" t="str">
        <f t="shared" ref="AE208:AE223" si="107">V208</f>
        <v>FH16_17</v>
      </c>
      <c r="AF208" s="109">
        <f t="shared" ref="AF208:AF271" si="108">AF160</f>
        <v>0.021834856434323</v>
      </c>
      <c r="AG208" s="109" t="s">
        <v>31</v>
      </c>
      <c r="AH208" s="110" t="s">
        <v>93</v>
      </c>
      <c r="AL208" s="109" t="str">
        <f t="shared" si="84"/>
        <v>*</v>
      </c>
      <c r="AM208" s="110" t="str">
        <f t="shared" ref="AM208:AM223" si="109">AD208</f>
        <v>*</v>
      </c>
      <c r="AN208" s="109" t="str">
        <f t="shared" ref="AN208:AN223" si="110">AE208</f>
        <v>FH16_17</v>
      </c>
      <c r="AO208" s="109">
        <f t="shared" ref="AO208:AO271" si="111">AO160</f>
        <v>0.0208617629033817</v>
      </c>
      <c r="AP208" s="109" t="s">
        <v>31</v>
      </c>
      <c r="AQ208" s="110" t="s">
        <v>90</v>
      </c>
      <c r="AU208" s="109" t="str">
        <f t="shared" si="85"/>
        <v>*</v>
      </c>
      <c r="AV208" s="110" t="str">
        <f t="shared" ref="AV208:AV223" si="112">AM208</f>
        <v>*</v>
      </c>
      <c r="AW208" s="109" t="str">
        <f t="shared" ref="AW208:AW223" si="113">AN208</f>
        <v>FH16_17</v>
      </c>
      <c r="AX208" s="109">
        <f t="shared" ref="AX208:AX271" si="114">AX160</f>
        <v>0.0213427940914599</v>
      </c>
      <c r="AY208" s="109" t="s">
        <v>31</v>
      </c>
      <c r="AZ208" s="110" t="s">
        <v>89</v>
      </c>
      <c r="BD208" s="109" t="str">
        <f t="shared" si="86"/>
        <v>*</v>
      </c>
      <c r="BE208" s="110" t="str">
        <f t="shared" ref="BE208:BE223" si="115">AV208</f>
        <v>*</v>
      </c>
      <c r="BF208" s="109" t="str">
        <f t="shared" ref="BF208:BF223" si="116">AW208</f>
        <v>FH16_17</v>
      </c>
      <c r="BG208" s="109">
        <f t="shared" si="98"/>
        <v>0.0208617629033817</v>
      </c>
      <c r="BH208" s="109" t="s">
        <v>31</v>
      </c>
      <c r="BI208" s="110" t="s">
        <v>91</v>
      </c>
      <c r="BM208" s="109" t="str">
        <f t="shared" si="87"/>
        <v>*</v>
      </c>
      <c r="BN208" s="110" t="str">
        <f t="shared" ref="BN208:BN223" si="117">BE208</f>
        <v>*</v>
      </c>
      <c r="BO208" s="109" t="str">
        <f t="shared" ref="BO208:BO223" si="118">BF208</f>
        <v>FH16_17</v>
      </c>
      <c r="BP208" s="109">
        <f t="shared" ref="BP208:BP223" si="119">AX208</f>
        <v>0.0213427940914599</v>
      </c>
      <c r="BQ208" s="109" t="s">
        <v>31</v>
      </c>
      <c r="BR208" s="110" t="s">
        <v>88</v>
      </c>
    </row>
    <row r="209" spans="11:70">
      <c r="K209" s="109" t="s">
        <v>36</v>
      </c>
      <c r="L209" s="110" t="str">
        <f t="shared" si="102"/>
        <v>*</v>
      </c>
      <c r="M209" s="109" t="str">
        <f t="shared" si="103"/>
        <v>FH18_19</v>
      </c>
      <c r="N209" s="109">
        <f t="shared" si="104"/>
        <v>0.0212246785407572</v>
      </c>
      <c r="O209" s="109" t="s">
        <v>31</v>
      </c>
      <c r="P209" s="110" t="s">
        <v>92</v>
      </c>
      <c r="T209" s="109" t="str">
        <f t="shared" si="82"/>
        <v>*</v>
      </c>
      <c r="U209" s="110" t="str">
        <f t="shared" ref="U209:U224" si="120">L209</f>
        <v>*</v>
      </c>
      <c r="V209" s="109" t="str">
        <f t="shared" ref="V209:V224" si="121">M209</f>
        <v>FH18_19</v>
      </c>
      <c r="W209" s="109">
        <f t="shared" si="105"/>
        <v>0.02010785636109</v>
      </c>
      <c r="X209" s="109" t="s">
        <v>31</v>
      </c>
      <c r="Y209" s="110" t="s">
        <v>87</v>
      </c>
      <c r="AC209" s="109" t="str">
        <f t="shared" si="83"/>
        <v>*</v>
      </c>
      <c r="AD209" s="110" t="str">
        <f t="shared" si="106"/>
        <v>*</v>
      </c>
      <c r="AE209" s="109" t="str">
        <f t="shared" si="107"/>
        <v>FH18_19</v>
      </c>
      <c r="AF209" s="109">
        <f t="shared" si="108"/>
        <v>0.0218516633411387</v>
      </c>
      <c r="AG209" s="109" t="s">
        <v>31</v>
      </c>
      <c r="AH209" s="110" t="s">
        <v>93</v>
      </c>
      <c r="AL209" s="109" t="str">
        <f t="shared" si="84"/>
        <v>*</v>
      </c>
      <c r="AM209" s="110" t="str">
        <f t="shared" si="109"/>
        <v>*</v>
      </c>
      <c r="AN209" s="109" t="str">
        <f t="shared" si="110"/>
        <v>FH18_19</v>
      </c>
      <c r="AO209" s="109">
        <f t="shared" si="111"/>
        <v>0.0207872227642541</v>
      </c>
      <c r="AP209" s="109" t="s">
        <v>31</v>
      </c>
      <c r="AQ209" s="110" t="s">
        <v>90</v>
      </c>
      <c r="AU209" s="109" t="str">
        <f t="shared" si="85"/>
        <v>*</v>
      </c>
      <c r="AV209" s="110" t="str">
        <f t="shared" si="112"/>
        <v>*</v>
      </c>
      <c r="AW209" s="109" t="str">
        <f t="shared" si="113"/>
        <v>FH18_19</v>
      </c>
      <c r="AX209" s="109">
        <f t="shared" si="114"/>
        <v>0.021302546509601</v>
      </c>
      <c r="AY209" s="109" t="s">
        <v>31</v>
      </c>
      <c r="AZ209" s="110" t="s">
        <v>89</v>
      </c>
      <c r="BD209" s="109" t="str">
        <f t="shared" si="86"/>
        <v>*</v>
      </c>
      <c r="BE209" s="110" t="str">
        <f t="shared" si="115"/>
        <v>*</v>
      </c>
      <c r="BF209" s="109" t="str">
        <f t="shared" si="116"/>
        <v>FH18_19</v>
      </c>
      <c r="BG209" s="109">
        <f t="shared" ref="BG209:BG224" si="122">AO209</f>
        <v>0.0207872227642541</v>
      </c>
      <c r="BH209" s="109" t="s">
        <v>31</v>
      </c>
      <c r="BI209" s="110" t="s">
        <v>91</v>
      </c>
      <c r="BM209" s="109" t="str">
        <f t="shared" si="87"/>
        <v>*</v>
      </c>
      <c r="BN209" s="110" t="str">
        <f t="shared" si="117"/>
        <v>*</v>
      </c>
      <c r="BO209" s="109" t="str">
        <f t="shared" si="118"/>
        <v>FH18_19</v>
      </c>
      <c r="BP209" s="109">
        <f t="shared" si="119"/>
        <v>0.021302546509601</v>
      </c>
      <c r="BQ209" s="109" t="s">
        <v>31</v>
      </c>
      <c r="BR209" s="110" t="s">
        <v>88</v>
      </c>
    </row>
    <row r="210" spans="11:70">
      <c r="K210" s="109" t="s">
        <v>36</v>
      </c>
      <c r="L210" s="110" t="str">
        <f t="shared" si="102"/>
        <v>*</v>
      </c>
      <c r="M210" s="109" t="str">
        <f t="shared" si="103"/>
        <v>FH20_21</v>
      </c>
      <c r="N210" s="109">
        <f t="shared" si="104"/>
        <v>0.021196759693815</v>
      </c>
      <c r="O210" s="109" t="s">
        <v>31</v>
      </c>
      <c r="P210" s="110" t="s">
        <v>92</v>
      </c>
      <c r="T210" s="109" t="str">
        <f t="shared" si="82"/>
        <v>*</v>
      </c>
      <c r="U210" s="110" t="str">
        <f t="shared" si="120"/>
        <v>*</v>
      </c>
      <c r="V210" s="109" t="str">
        <f t="shared" si="121"/>
        <v>FH20_21</v>
      </c>
      <c r="W210" s="109">
        <f t="shared" si="105"/>
        <v>0.0209690367288275</v>
      </c>
      <c r="X210" s="109" t="s">
        <v>31</v>
      </c>
      <c r="Y210" s="110" t="s">
        <v>87</v>
      </c>
      <c r="AC210" s="109" t="str">
        <f t="shared" si="83"/>
        <v>*</v>
      </c>
      <c r="AD210" s="110" t="str">
        <f t="shared" si="106"/>
        <v>*</v>
      </c>
      <c r="AE210" s="109" t="str">
        <f t="shared" si="107"/>
        <v>FH20_21</v>
      </c>
      <c r="AF210" s="109">
        <f t="shared" si="108"/>
        <v>0.0215704297529681</v>
      </c>
      <c r="AG210" s="109" t="s">
        <v>31</v>
      </c>
      <c r="AH210" s="110" t="s">
        <v>93</v>
      </c>
      <c r="AL210" s="109" t="str">
        <f t="shared" si="84"/>
        <v>*</v>
      </c>
      <c r="AM210" s="110" t="str">
        <f t="shared" si="109"/>
        <v>*</v>
      </c>
      <c r="AN210" s="109" t="str">
        <f t="shared" si="110"/>
        <v>FH20_21</v>
      </c>
      <c r="AO210" s="109">
        <f t="shared" si="111"/>
        <v>0.0209999265660562</v>
      </c>
      <c r="AP210" s="109" t="s">
        <v>31</v>
      </c>
      <c r="AQ210" s="110" t="s">
        <v>90</v>
      </c>
      <c r="AU210" s="109" t="str">
        <f t="shared" si="85"/>
        <v>*</v>
      </c>
      <c r="AV210" s="110" t="str">
        <f t="shared" si="112"/>
        <v>*</v>
      </c>
      <c r="AW210" s="109" t="str">
        <f t="shared" si="113"/>
        <v>FH20_21</v>
      </c>
      <c r="AX210" s="109">
        <f t="shared" si="114"/>
        <v>0.0217291485724036</v>
      </c>
      <c r="AY210" s="109" t="s">
        <v>31</v>
      </c>
      <c r="AZ210" s="110" t="s">
        <v>89</v>
      </c>
      <c r="BD210" s="109" t="str">
        <f t="shared" si="86"/>
        <v>*</v>
      </c>
      <c r="BE210" s="110" t="str">
        <f t="shared" si="115"/>
        <v>*</v>
      </c>
      <c r="BF210" s="109" t="str">
        <f t="shared" si="116"/>
        <v>FH20_21</v>
      </c>
      <c r="BG210" s="109">
        <f t="shared" si="122"/>
        <v>0.0209999265660562</v>
      </c>
      <c r="BH210" s="109" t="s">
        <v>31</v>
      </c>
      <c r="BI210" s="110" t="s">
        <v>91</v>
      </c>
      <c r="BM210" s="109" t="str">
        <f t="shared" si="87"/>
        <v>*</v>
      </c>
      <c r="BN210" s="110" t="str">
        <f t="shared" si="117"/>
        <v>*</v>
      </c>
      <c r="BO210" s="109" t="str">
        <f t="shared" si="118"/>
        <v>FH20_21</v>
      </c>
      <c r="BP210" s="109">
        <f t="shared" si="119"/>
        <v>0.0217291485724036</v>
      </c>
      <c r="BQ210" s="109" t="s">
        <v>31</v>
      </c>
      <c r="BR210" s="110" t="s">
        <v>88</v>
      </c>
    </row>
    <row r="211" spans="11:70">
      <c r="K211" s="109" t="s">
        <v>36</v>
      </c>
      <c r="L211" s="110" t="str">
        <f t="shared" si="102"/>
        <v>*</v>
      </c>
      <c r="M211" s="109" t="str">
        <f t="shared" si="103"/>
        <v>FH22_23</v>
      </c>
      <c r="N211" s="109">
        <f t="shared" si="104"/>
        <v>0.0213786036359911</v>
      </c>
      <c r="O211" s="109" t="s">
        <v>31</v>
      </c>
      <c r="P211" s="110" t="s">
        <v>92</v>
      </c>
      <c r="T211" s="109" t="str">
        <f t="shared" si="82"/>
        <v>*</v>
      </c>
      <c r="U211" s="110" t="str">
        <f t="shared" si="120"/>
        <v>*</v>
      </c>
      <c r="V211" s="109" t="str">
        <f t="shared" si="121"/>
        <v>FH22_23</v>
      </c>
      <c r="W211" s="109">
        <f t="shared" si="105"/>
        <v>0.0206911985722815</v>
      </c>
      <c r="X211" s="109" t="s">
        <v>31</v>
      </c>
      <c r="Y211" s="110" t="s">
        <v>87</v>
      </c>
      <c r="AC211" s="109" t="str">
        <f t="shared" si="83"/>
        <v>*</v>
      </c>
      <c r="AD211" s="110" t="str">
        <f t="shared" si="106"/>
        <v>*</v>
      </c>
      <c r="AE211" s="109" t="str">
        <f t="shared" si="107"/>
        <v>FH22_23</v>
      </c>
      <c r="AF211" s="109">
        <f t="shared" si="108"/>
        <v>0.0217091411685177</v>
      </c>
      <c r="AG211" s="109" t="s">
        <v>31</v>
      </c>
      <c r="AH211" s="110" t="s">
        <v>93</v>
      </c>
      <c r="AL211" s="109" t="str">
        <f t="shared" si="84"/>
        <v>*</v>
      </c>
      <c r="AM211" s="110" t="str">
        <f t="shared" si="109"/>
        <v>*</v>
      </c>
      <c r="AN211" s="109" t="str">
        <f t="shared" si="110"/>
        <v>FH22_23</v>
      </c>
      <c r="AO211" s="109">
        <f t="shared" si="111"/>
        <v>0.0212075715419054</v>
      </c>
      <c r="AP211" s="109" t="s">
        <v>31</v>
      </c>
      <c r="AQ211" s="110" t="s">
        <v>90</v>
      </c>
      <c r="AU211" s="109" t="str">
        <f t="shared" si="85"/>
        <v>*</v>
      </c>
      <c r="AV211" s="110" t="str">
        <f t="shared" si="112"/>
        <v>*</v>
      </c>
      <c r="AW211" s="109" t="str">
        <f t="shared" si="113"/>
        <v>FH22_23</v>
      </c>
      <c r="AX211" s="109">
        <f t="shared" si="114"/>
        <v>0.0225545958608362</v>
      </c>
      <c r="AY211" s="109" t="s">
        <v>31</v>
      </c>
      <c r="AZ211" s="110" t="s">
        <v>89</v>
      </c>
      <c r="BD211" s="109" t="str">
        <f t="shared" si="86"/>
        <v>*</v>
      </c>
      <c r="BE211" s="110" t="str">
        <f t="shared" si="115"/>
        <v>*</v>
      </c>
      <c r="BF211" s="109" t="str">
        <f t="shared" si="116"/>
        <v>FH22_23</v>
      </c>
      <c r="BG211" s="109">
        <f t="shared" si="122"/>
        <v>0.0212075715419054</v>
      </c>
      <c r="BH211" s="109" t="s">
        <v>31</v>
      </c>
      <c r="BI211" s="110" t="s">
        <v>91</v>
      </c>
      <c r="BM211" s="109" t="str">
        <f t="shared" si="87"/>
        <v>*</v>
      </c>
      <c r="BN211" s="110" t="str">
        <f t="shared" si="117"/>
        <v>*</v>
      </c>
      <c r="BO211" s="109" t="str">
        <f t="shared" si="118"/>
        <v>FH22_23</v>
      </c>
      <c r="BP211" s="109">
        <f t="shared" si="119"/>
        <v>0.0225545958608362</v>
      </c>
      <c r="BQ211" s="109" t="s">
        <v>31</v>
      </c>
      <c r="BR211" s="110" t="s">
        <v>88</v>
      </c>
    </row>
    <row r="212" spans="11:70">
      <c r="K212" s="109" t="s">
        <v>36</v>
      </c>
      <c r="L212" s="110" t="str">
        <f t="shared" si="102"/>
        <v>*</v>
      </c>
      <c r="M212" s="109" t="str">
        <f t="shared" si="103"/>
        <v>WH0_1</v>
      </c>
      <c r="N212" s="109">
        <f t="shared" si="104"/>
        <v>0.0233000948138204</v>
      </c>
      <c r="O212" s="109" t="s">
        <v>31</v>
      </c>
      <c r="P212" s="110" t="s">
        <v>92</v>
      </c>
      <c r="T212" s="109" t="str">
        <f t="shared" si="82"/>
        <v>*</v>
      </c>
      <c r="U212" s="110" t="str">
        <f t="shared" si="120"/>
        <v>*</v>
      </c>
      <c r="V212" s="109" t="str">
        <f t="shared" si="121"/>
        <v>WH0_1</v>
      </c>
      <c r="W212" s="109">
        <f t="shared" si="105"/>
        <v>0.027052832396289</v>
      </c>
      <c r="X212" s="109" t="s">
        <v>31</v>
      </c>
      <c r="Y212" s="110" t="s">
        <v>87</v>
      </c>
      <c r="AC212" s="109" t="str">
        <f t="shared" si="83"/>
        <v>*</v>
      </c>
      <c r="AD212" s="110" t="str">
        <f t="shared" si="106"/>
        <v>*</v>
      </c>
      <c r="AE212" s="109" t="str">
        <f t="shared" si="107"/>
        <v>WH0_1</v>
      </c>
      <c r="AF212" s="109">
        <f t="shared" si="108"/>
        <v>0.0269775312483662</v>
      </c>
      <c r="AG212" s="109" t="s">
        <v>31</v>
      </c>
      <c r="AH212" s="110" t="s">
        <v>93</v>
      </c>
      <c r="AL212" s="109" t="str">
        <f t="shared" si="84"/>
        <v>*</v>
      </c>
      <c r="AM212" s="110" t="str">
        <f t="shared" si="109"/>
        <v>*</v>
      </c>
      <c r="AN212" s="109" t="str">
        <f t="shared" si="110"/>
        <v>WH0_1</v>
      </c>
      <c r="AO212" s="109">
        <f t="shared" si="111"/>
        <v>0.0260079601453114</v>
      </c>
      <c r="AP212" s="109" t="s">
        <v>31</v>
      </c>
      <c r="AQ212" s="110" t="s">
        <v>90</v>
      </c>
      <c r="AU212" s="109" t="str">
        <f t="shared" si="85"/>
        <v>*</v>
      </c>
      <c r="AV212" s="110" t="str">
        <f t="shared" si="112"/>
        <v>*</v>
      </c>
      <c r="AW212" s="109" t="str">
        <f t="shared" si="113"/>
        <v>WH0_1</v>
      </c>
      <c r="AX212" s="109">
        <f t="shared" si="114"/>
        <v>0.0251920133192881</v>
      </c>
      <c r="AY212" s="109" t="s">
        <v>31</v>
      </c>
      <c r="AZ212" s="110" t="s">
        <v>89</v>
      </c>
      <c r="BD212" s="109" t="str">
        <f t="shared" si="86"/>
        <v>*</v>
      </c>
      <c r="BE212" s="110" t="str">
        <f t="shared" si="115"/>
        <v>*</v>
      </c>
      <c r="BF212" s="109" t="str">
        <f t="shared" si="116"/>
        <v>WH0_1</v>
      </c>
      <c r="BG212" s="109">
        <f t="shared" si="122"/>
        <v>0.0260079601453114</v>
      </c>
      <c r="BH212" s="109" t="s">
        <v>31</v>
      </c>
      <c r="BI212" s="110" t="s">
        <v>91</v>
      </c>
      <c r="BM212" s="109" t="str">
        <f t="shared" si="87"/>
        <v>*</v>
      </c>
      <c r="BN212" s="110" t="str">
        <f t="shared" si="117"/>
        <v>*</v>
      </c>
      <c r="BO212" s="109" t="str">
        <f t="shared" si="118"/>
        <v>WH0_1</v>
      </c>
      <c r="BP212" s="109">
        <f t="shared" si="119"/>
        <v>0.0251920133192881</v>
      </c>
      <c r="BQ212" s="109" t="s">
        <v>31</v>
      </c>
      <c r="BR212" s="110" t="s">
        <v>88</v>
      </c>
    </row>
    <row r="213" spans="11:70">
      <c r="K213" s="109" t="s">
        <v>36</v>
      </c>
      <c r="L213" s="110" t="str">
        <f t="shared" si="102"/>
        <v>*</v>
      </c>
      <c r="M213" s="109" t="str">
        <f t="shared" si="103"/>
        <v>WH2_3</v>
      </c>
      <c r="N213" s="109">
        <f t="shared" si="104"/>
        <v>0.0229492798370929</v>
      </c>
      <c r="O213" s="109" t="s">
        <v>31</v>
      </c>
      <c r="P213" s="110" t="s">
        <v>92</v>
      </c>
      <c r="T213" s="109" t="str">
        <f t="shared" si="82"/>
        <v>*</v>
      </c>
      <c r="U213" s="110" t="str">
        <f t="shared" si="120"/>
        <v>*</v>
      </c>
      <c r="V213" s="109" t="str">
        <f t="shared" si="121"/>
        <v>WH2_3</v>
      </c>
      <c r="W213" s="109">
        <f t="shared" si="105"/>
        <v>0.025013577036883</v>
      </c>
      <c r="X213" s="109" t="s">
        <v>31</v>
      </c>
      <c r="Y213" s="110" t="s">
        <v>87</v>
      </c>
      <c r="AC213" s="109" t="str">
        <f t="shared" si="83"/>
        <v>*</v>
      </c>
      <c r="AD213" s="110" t="str">
        <f t="shared" si="106"/>
        <v>*</v>
      </c>
      <c r="AE213" s="109" t="str">
        <f t="shared" si="107"/>
        <v>WH2_3</v>
      </c>
      <c r="AF213" s="109">
        <f t="shared" si="108"/>
        <v>0.026652958693426</v>
      </c>
      <c r="AG213" s="109" t="s">
        <v>31</v>
      </c>
      <c r="AH213" s="110" t="s">
        <v>93</v>
      </c>
      <c r="AL213" s="109" t="str">
        <f t="shared" si="84"/>
        <v>*</v>
      </c>
      <c r="AM213" s="110" t="str">
        <f t="shared" si="109"/>
        <v>*</v>
      </c>
      <c r="AN213" s="109" t="str">
        <f t="shared" si="110"/>
        <v>WH2_3</v>
      </c>
      <c r="AO213" s="109">
        <f t="shared" si="111"/>
        <v>0.0252822319214758</v>
      </c>
      <c r="AP213" s="109" t="s">
        <v>31</v>
      </c>
      <c r="AQ213" s="110" t="s">
        <v>90</v>
      </c>
      <c r="AU213" s="109" t="str">
        <f t="shared" si="85"/>
        <v>*</v>
      </c>
      <c r="AV213" s="110" t="str">
        <f t="shared" si="112"/>
        <v>*</v>
      </c>
      <c r="AW213" s="109" t="str">
        <f t="shared" si="113"/>
        <v>WH2_3</v>
      </c>
      <c r="AX213" s="109">
        <f t="shared" si="114"/>
        <v>0.0240114562974125</v>
      </c>
      <c r="AY213" s="109" t="s">
        <v>31</v>
      </c>
      <c r="AZ213" s="110" t="s">
        <v>89</v>
      </c>
      <c r="BD213" s="109" t="str">
        <f t="shared" si="86"/>
        <v>*</v>
      </c>
      <c r="BE213" s="110" t="str">
        <f t="shared" si="115"/>
        <v>*</v>
      </c>
      <c r="BF213" s="109" t="str">
        <f t="shared" si="116"/>
        <v>WH2_3</v>
      </c>
      <c r="BG213" s="109">
        <f t="shared" si="122"/>
        <v>0.0252822319214758</v>
      </c>
      <c r="BH213" s="109" t="s">
        <v>31</v>
      </c>
      <c r="BI213" s="110" t="s">
        <v>91</v>
      </c>
      <c r="BM213" s="109" t="str">
        <f t="shared" si="87"/>
        <v>*</v>
      </c>
      <c r="BN213" s="110" t="str">
        <f t="shared" si="117"/>
        <v>*</v>
      </c>
      <c r="BO213" s="109" t="str">
        <f t="shared" si="118"/>
        <v>WH2_3</v>
      </c>
      <c r="BP213" s="109">
        <f t="shared" si="119"/>
        <v>0.0240114562974125</v>
      </c>
      <c r="BQ213" s="109" t="s">
        <v>31</v>
      </c>
      <c r="BR213" s="110" t="s">
        <v>88</v>
      </c>
    </row>
    <row r="214" spans="11:70">
      <c r="K214" s="109" t="s">
        <v>36</v>
      </c>
      <c r="L214" s="110" t="str">
        <f t="shared" si="102"/>
        <v>*</v>
      </c>
      <c r="M214" s="109" t="str">
        <f t="shared" si="103"/>
        <v>WH4_5</v>
      </c>
      <c r="N214" s="109">
        <f t="shared" si="104"/>
        <v>0.0222223809455457</v>
      </c>
      <c r="O214" s="109" t="s">
        <v>31</v>
      </c>
      <c r="P214" s="110" t="s">
        <v>92</v>
      </c>
      <c r="T214" s="109" t="str">
        <f t="shared" si="82"/>
        <v>*</v>
      </c>
      <c r="U214" s="110" t="str">
        <f t="shared" si="120"/>
        <v>*</v>
      </c>
      <c r="V214" s="109" t="str">
        <f t="shared" si="121"/>
        <v>WH4_5</v>
      </c>
      <c r="W214" s="109">
        <f t="shared" si="105"/>
        <v>0.023696203770169</v>
      </c>
      <c r="X214" s="109" t="s">
        <v>31</v>
      </c>
      <c r="Y214" s="110" t="s">
        <v>87</v>
      </c>
      <c r="AC214" s="109" t="str">
        <f t="shared" si="83"/>
        <v>*</v>
      </c>
      <c r="AD214" s="110" t="str">
        <f t="shared" si="106"/>
        <v>*</v>
      </c>
      <c r="AE214" s="109" t="str">
        <f t="shared" si="107"/>
        <v>WH4_5</v>
      </c>
      <c r="AF214" s="109">
        <f t="shared" si="108"/>
        <v>0.0249170715686325</v>
      </c>
      <c r="AG214" s="109" t="s">
        <v>31</v>
      </c>
      <c r="AH214" s="110" t="s">
        <v>93</v>
      </c>
      <c r="AL214" s="109" t="str">
        <f t="shared" si="84"/>
        <v>*</v>
      </c>
      <c r="AM214" s="110" t="str">
        <f t="shared" si="109"/>
        <v>*</v>
      </c>
      <c r="AN214" s="109" t="str">
        <f t="shared" si="110"/>
        <v>WH4_5</v>
      </c>
      <c r="AO214" s="109">
        <f t="shared" si="111"/>
        <v>0.0239165993198236</v>
      </c>
      <c r="AP214" s="109" t="s">
        <v>31</v>
      </c>
      <c r="AQ214" s="110" t="s">
        <v>90</v>
      </c>
      <c r="AU214" s="109" t="str">
        <f t="shared" si="85"/>
        <v>*</v>
      </c>
      <c r="AV214" s="110" t="str">
        <f t="shared" si="112"/>
        <v>*</v>
      </c>
      <c r="AW214" s="109" t="str">
        <f t="shared" si="113"/>
        <v>WH4_5</v>
      </c>
      <c r="AX214" s="109">
        <f t="shared" si="114"/>
        <v>0.021583935635486</v>
      </c>
      <c r="AY214" s="109" t="s">
        <v>31</v>
      </c>
      <c r="AZ214" s="110" t="s">
        <v>89</v>
      </c>
      <c r="BD214" s="109" t="str">
        <f t="shared" si="86"/>
        <v>*</v>
      </c>
      <c r="BE214" s="110" t="str">
        <f t="shared" si="115"/>
        <v>*</v>
      </c>
      <c r="BF214" s="109" t="str">
        <f t="shared" si="116"/>
        <v>WH4_5</v>
      </c>
      <c r="BG214" s="109">
        <f t="shared" si="122"/>
        <v>0.0239165993198236</v>
      </c>
      <c r="BH214" s="109" t="s">
        <v>31</v>
      </c>
      <c r="BI214" s="110" t="s">
        <v>91</v>
      </c>
      <c r="BM214" s="109" t="str">
        <f t="shared" si="87"/>
        <v>*</v>
      </c>
      <c r="BN214" s="110" t="str">
        <f t="shared" si="117"/>
        <v>*</v>
      </c>
      <c r="BO214" s="109" t="str">
        <f t="shared" si="118"/>
        <v>WH4_5</v>
      </c>
      <c r="BP214" s="109">
        <f t="shared" si="119"/>
        <v>0.021583935635486</v>
      </c>
      <c r="BQ214" s="109" t="s">
        <v>31</v>
      </c>
      <c r="BR214" s="110" t="s">
        <v>88</v>
      </c>
    </row>
    <row r="215" spans="11:70">
      <c r="K215" s="109" t="s">
        <v>36</v>
      </c>
      <c r="L215" s="110" t="str">
        <f t="shared" si="102"/>
        <v>*</v>
      </c>
      <c r="M215" s="109" t="str">
        <f t="shared" si="103"/>
        <v>WH6_7</v>
      </c>
      <c r="N215" s="109">
        <f t="shared" si="104"/>
        <v>0.0212585220509218</v>
      </c>
      <c r="O215" s="109" t="s">
        <v>31</v>
      </c>
      <c r="P215" s="110" t="s">
        <v>92</v>
      </c>
      <c r="T215" s="109" t="str">
        <f t="shared" si="82"/>
        <v>*</v>
      </c>
      <c r="U215" s="110" t="str">
        <f t="shared" si="120"/>
        <v>*</v>
      </c>
      <c r="V215" s="109" t="str">
        <f t="shared" si="121"/>
        <v>WH6_7</v>
      </c>
      <c r="W215" s="109">
        <f t="shared" si="105"/>
        <v>0.0235544674010497</v>
      </c>
      <c r="X215" s="109" t="s">
        <v>31</v>
      </c>
      <c r="Y215" s="110" t="s">
        <v>87</v>
      </c>
      <c r="AC215" s="109" t="str">
        <f t="shared" si="83"/>
        <v>*</v>
      </c>
      <c r="AD215" s="110" t="str">
        <f t="shared" si="106"/>
        <v>*</v>
      </c>
      <c r="AE215" s="109" t="str">
        <f t="shared" si="107"/>
        <v>WH6_7</v>
      </c>
      <c r="AF215" s="109">
        <f t="shared" si="108"/>
        <v>0.0223149487779418</v>
      </c>
      <c r="AG215" s="109" t="s">
        <v>31</v>
      </c>
      <c r="AH215" s="110" t="s">
        <v>93</v>
      </c>
      <c r="AL215" s="109" t="str">
        <f t="shared" si="84"/>
        <v>*</v>
      </c>
      <c r="AM215" s="110" t="str">
        <f t="shared" si="109"/>
        <v>*</v>
      </c>
      <c r="AN215" s="109" t="str">
        <f t="shared" si="110"/>
        <v>WH6_7</v>
      </c>
      <c r="AO215" s="109">
        <f t="shared" si="111"/>
        <v>0.0226308904433103</v>
      </c>
      <c r="AP215" s="109" t="s">
        <v>31</v>
      </c>
      <c r="AQ215" s="110" t="s">
        <v>90</v>
      </c>
      <c r="AU215" s="109" t="str">
        <f t="shared" si="85"/>
        <v>*</v>
      </c>
      <c r="AV215" s="110" t="str">
        <f t="shared" si="112"/>
        <v>*</v>
      </c>
      <c r="AW215" s="109" t="str">
        <f t="shared" si="113"/>
        <v>WH6_7</v>
      </c>
      <c r="AX215" s="109">
        <f t="shared" si="114"/>
        <v>0.0195664574996017</v>
      </c>
      <c r="AY215" s="109" t="s">
        <v>31</v>
      </c>
      <c r="AZ215" s="110" t="s">
        <v>89</v>
      </c>
      <c r="BD215" s="109" t="str">
        <f t="shared" si="86"/>
        <v>*</v>
      </c>
      <c r="BE215" s="110" t="str">
        <f t="shared" si="115"/>
        <v>*</v>
      </c>
      <c r="BF215" s="109" t="str">
        <f t="shared" si="116"/>
        <v>WH6_7</v>
      </c>
      <c r="BG215" s="109">
        <f t="shared" si="122"/>
        <v>0.0226308904433103</v>
      </c>
      <c r="BH215" s="109" t="s">
        <v>31</v>
      </c>
      <c r="BI215" s="110" t="s">
        <v>91</v>
      </c>
      <c r="BM215" s="109" t="str">
        <f t="shared" si="87"/>
        <v>*</v>
      </c>
      <c r="BN215" s="110" t="str">
        <f t="shared" si="117"/>
        <v>*</v>
      </c>
      <c r="BO215" s="109" t="str">
        <f t="shared" si="118"/>
        <v>WH6_7</v>
      </c>
      <c r="BP215" s="109">
        <f t="shared" si="119"/>
        <v>0.0195664574996017</v>
      </c>
      <c r="BQ215" s="109" t="s">
        <v>31</v>
      </c>
      <c r="BR215" s="110" t="s">
        <v>88</v>
      </c>
    </row>
    <row r="216" spans="11:70">
      <c r="K216" s="109" t="s">
        <v>36</v>
      </c>
      <c r="L216" s="110" t="str">
        <f t="shared" si="102"/>
        <v>*</v>
      </c>
      <c r="M216" s="109" t="str">
        <f t="shared" si="103"/>
        <v>WH8_9</v>
      </c>
      <c r="N216" s="109">
        <f t="shared" si="104"/>
        <v>0.0207811308875425</v>
      </c>
      <c r="O216" s="109" t="s">
        <v>31</v>
      </c>
      <c r="P216" s="110" t="s">
        <v>92</v>
      </c>
      <c r="T216" s="109" t="str">
        <f t="shared" si="82"/>
        <v>*</v>
      </c>
      <c r="U216" s="110" t="str">
        <f t="shared" si="120"/>
        <v>*</v>
      </c>
      <c r="V216" s="109" t="str">
        <f t="shared" si="121"/>
        <v>WH8_9</v>
      </c>
      <c r="W216" s="109">
        <f t="shared" si="105"/>
        <v>0.0243002057667018</v>
      </c>
      <c r="X216" s="109" t="s">
        <v>31</v>
      </c>
      <c r="Y216" s="110" t="s">
        <v>87</v>
      </c>
      <c r="AC216" s="109" t="str">
        <f t="shared" si="83"/>
        <v>*</v>
      </c>
      <c r="AD216" s="110" t="str">
        <f t="shared" si="106"/>
        <v>*</v>
      </c>
      <c r="AE216" s="109" t="str">
        <f t="shared" si="107"/>
        <v>WH8_9</v>
      </c>
      <c r="AF216" s="109">
        <f t="shared" si="108"/>
        <v>0.0206945793819697</v>
      </c>
      <c r="AG216" s="109" t="s">
        <v>31</v>
      </c>
      <c r="AH216" s="110" t="s">
        <v>93</v>
      </c>
      <c r="AL216" s="109" t="str">
        <f t="shared" si="84"/>
        <v>*</v>
      </c>
      <c r="AM216" s="110" t="str">
        <f t="shared" si="109"/>
        <v>*</v>
      </c>
      <c r="AN216" s="109" t="str">
        <f t="shared" si="110"/>
        <v>WH8_9</v>
      </c>
      <c r="AO216" s="109">
        <f t="shared" si="111"/>
        <v>0.0221985165054664</v>
      </c>
      <c r="AP216" s="109" t="s">
        <v>31</v>
      </c>
      <c r="AQ216" s="110" t="s">
        <v>90</v>
      </c>
      <c r="AU216" s="109" t="str">
        <f t="shared" si="85"/>
        <v>*</v>
      </c>
      <c r="AV216" s="110" t="str">
        <f t="shared" si="112"/>
        <v>*</v>
      </c>
      <c r="AW216" s="109" t="str">
        <f t="shared" si="113"/>
        <v>WH8_9</v>
      </c>
      <c r="AX216" s="109">
        <f t="shared" si="114"/>
        <v>0.0189268898351184</v>
      </c>
      <c r="AY216" s="109" t="s">
        <v>31</v>
      </c>
      <c r="AZ216" s="110" t="s">
        <v>89</v>
      </c>
      <c r="BD216" s="109" t="str">
        <f t="shared" si="86"/>
        <v>*</v>
      </c>
      <c r="BE216" s="110" t="str">
        <f t="shared" si="115"/>
        <v>*</v>
      </c>
      <c r="BF216" s="109" t="str">
        <f t="shared" si="116"/>
        <v>WH8_9</v>
      </c>
      <c r="BG216" s="109">
        <f t="shared" si="122"/>
        <v>0.0221985165054664</v>
      </c>
      <c r="BH216" s="109" t="s">
        <v>31</v>
      </c>
      <c r="BI216" s="110" t="s">
        <v>91</v>
      </c>
      <c r="BM216" s="109" t="str">
        <f t="shared" si="87"/>
        <v>*</v>
      </c>
      <c r="BN216" s="110" t="str">
        <f t="shared" si="117"/>
        <v>*</v>
      </c>
      <c r="BO216" s="109" t="str">
        <f t="shared" si="118"/>
        <v>WH8_9</v>
      </c>
      <c r="BP216" s="109">
        <f t="shared" si="119"/>
        <v>0.0189268898351184</v>
      </c>
      <c r="BQ216" s="109" t="s">
        <v>31</v>
      </c>
      <c r="BR216" s="110" t="s">
        <v>88</v>
      </c>
    </row>
    <row r="217" spans="11:70">
      <c r="K217" s="109" t="s">
        <v>36</v>
      </c>
      <c r="L217" s="110" t="str">
        <f t="shared" si="102"/>
        <v>*</v>
      </c>
      <c r="M217" s="109" t="str">
        <f t="shared" si="103"/>
        <v>WH10_11</v>
      </c>
      <c r="N217" s="109">
        <f t="shared" si="104"/>
        <v>0.0207247431264493</v>
      </c>
      <c r="O217" s="109" t="s">
        <v>31</v>
      </c>
      <c r="P217" s="110" t="s">
        <v>92</v>
      </c>
      <c r="T217" s="109" t="str">
        <f t="shared" si="82"/>
        <v>*</v>
      </c>
      <c r="U217" s="110" t="str">
        <f t="shared" si="120"/>
        <v>*</v>
      </c>
      <c r="V217" s="109" t="str">
        <f t="shared" si="121"/>
        <v>WH10_11</v>
      </c>
      <c r="W217" s="109">
        <f t="shared" si="105"/>
        <v>0.0269606064596627</v>
      </c>
      <c r="X217" s="109" t="s">
        <v>31</v>
      </c>
      <c r="Y217" s="110" t="s">
        <v>87</v>
      </c>
      <c r="AC217" s="109" t="str">
        <f t="shared" si="83"/>
        <v>*</v>
      </c>
      <c r="AD217" s="110" t="str">
        <f t="shared" si="106"/>
        <v>*</v>
      </c>
      <c r="AE217" s="109" t="str">
        <f t="shared" si="107"/>
        <v>WH10_11</v>
      </c>
      <c r="AF217" s="109">
        <f t="shared" si="108"/>
        <v>0.0203373562220637</v>
      </c>
      <c r="AG217" s="109" t="s">
        <v>31</v>
      </c>
      <c r="AH217" s="110" t="s">
        <v>93</v>
      </c>
      <c r="AL217" s="109" t="str">
        <f t="shared" si="84"/>
        <v>*</v>
      </c>
      <c r="AM217" s="110" t="str">
        <f t="shared" si="109"/>
        <v>*</v>
      </c>
      <c r="AN217" s="109" t="str">
        <f t="shared" si="110"/>
        <v>WH10_11</v>
      </c>
      <c r="AO217" s="109">
        <f t="shared" si="111"/>
        <v>0.0228944317474162</v>
      </c>
      <c r="AP217" s="109" t="s">
        <v>31</v>
      </c>
      <c r="AQ217" s="110" t="s">
        <v>90</v>
      </c>
      <c r="AU217" s="109" t="str">
        <f t="shared" si="85"/>
        <v>*</v>
      </c>
      <c r="AV217" s="110" t="str">
        <f t="shared" si="112"/>
        <v>*</v>
      </c>
      <c r="AW217" s="109" t="str">
        <f t="shared" si="113"/>
        <v>WH10_11</v>
      </c>
      <c r="AX217" s="109">
        <f t="shared" si="114"/>
        <v>0.0193167729407143</v>
      </c>
      <c r="AY217" s="109" t="s">
        <v>31</v>
      </c>
      <c r="AZ217" s="110" t="s">
        <v>89</v>
      </c>
      <c r="BD217" s="109" t="str">
        <f t="shared" si="86"/>
        <v>*</v>
      </c>
      <c r="BE217" s="110" t="str">
        <f t="shared" si="115"/>
        <v>*</v>
      </c>
      <c r="BF217" s="109" t="str">
        <f t="shared" si="116"/>
        <v>WH10_11</v>
      </c>
      <c r="BG217" s="109">
        <f t="shared" si="122"/>
        <v>0.0228944317474162</v>
      </c>
      <c r="BH217" s="109" t="s">
        <v>31</v>
      </c>
      <c r="BI217" s="110" t="s">
        <v>91</v>
      </c>
      <c r="BM217" s="109" t="str">
        <f t="shared" si="87"/>
        <v>*</v>
      </c>
      <c r="BN217" s="110" t="str">
        <f t="shared" si="117"/>
        <v>*</v>
      </c>
      <c r="BO217" s="109" t="str">
        <f t="shared" si="118"/>
        <v>WH10_11</v>
      </c>
      <c r="BP217" s="109">
        <f t="shared" si="119"/>
        <v>0.0193167729407143</v>
      </c>
      <c r="BQ217" s="109" t="s">
        <v>31</v>
      </c>
      <c r="BR217" s="110" t="s">
        <v>88</v>
      </c>
    </row>
    <row r="218" spans="11:70">
      <c r="K218" s="109" t="s">
        <v>36</v>
      </c>
      <c r="L218" s="110" t="str">
        <f t="shared" si="102"/>
        <v>*</v>
      </c>
      <c r="M218" s="109" t="str">
        <f t="shared" si="103"/>
        <v>WH12_13</v>
      </c>
      <c r="N218" s="109">
        <f t="shared" si="104"/>
        <v>0.0213134263086159</v>
      </c>
      <c r="O218" s="109" t="s">
        <v>31</v>
      </c>
      <c r="P218" s="110" t="s">
        <v>92</v>
      </c>
      <c r="T218" s="109" t="str">
        <f t="shared" si="82"/>
        <v>*</v>
      </c>
      <c r="U218" s="110" t="str">
        <f t="shared" si="120"/>
        <v>*</v>
      </c>
      <c r="V218" s="109" t="str">
        <f t="shared" si="121"/>
        <v>WH12_13</v>
      </c>
      <c r="W218" s="109">
        <f t="shared" si="105"/>
        <v>0.0281941532212526</v>
      </c>
      <c r="X218" s="109" t="s">
        <v>31</v>
      </c>
      <c r="Y218" s="110" t="s">
        <v>87</v>
      </c>
      <c r="AC218" s="109" t="str">
        <f t="shared" si="83"/>
        <v>*</v>
      </c>
      <c r="AD218" s="110" t="str">
        <f t="shared" si="106"/>
        <v>*</v>
      </c>
      <c r="AE218" s="109" t="str">
        <f t="shared" si="107"/>
        <v>WH12_13</v>
      </c>
      <c r="AF218" s="109">
        <f t="shared" si="108"/>
        <v>0.0215779233299048</v>
      </c>
      <c r="AG218" s="109" t="s">
        <v>31</v>
      </c>
      <c r="AH218" s="110" t="s">
        <v>93</v>
      </c>
      <c r="AL218" s="109" t="str">
        <f t="shared" si="84"/>
        <v>*</v>
      </c>
      <c r="AM218" s="110" t="str">
        <f t="shared" si="109"/>
        <v>*</v>
      </c>
      <c r="AN218" s="109" t="str">
        <f t="shared" si="110"/>
        <v>WH12_13</v>
      </c>
      <c r="AO218" s="109">
        <f t="shared" si="111"/>
        <v>0.0243699220566265</v>
      </c>
      <c r="AP218" s="109" t="s">
        <v>31</v>
      </c>
      <c r="AQ218" s="110" t="s">
        <v>90</v>
      </c>
      <c r="AU218" s="109" t="str">
        <f t="shared" si="85"/>
        <v>*</v>
      </c>
      <c r="AV218" s="110" t="str">
        <f t="shared" si="112"/>
        <v>*</v>
      </c>
      <c r="AW218" s="109" t="str">
        <f t="shared" si="113"/>
        <v>WH12_13</v>
      </c>
      <c r="AX218" s="109">
        <f t="shared" si="114"/>
        <v>0.0217136791659968</v>
      </c>
      <c r="AY218" s="109" t="s">
        <v>31</v>
      </c>
      <c r="AZ218" s="110" t="s">
        <v>89</v>
      </c>
      <c r="BD218" s="109" t="str">
        <f t="shared" si="86"/>
        <v>*</v>
      </c>
      <c r="BE218" s="110" t="str">
        <f t="shared" si="115"/>
        <v>*</v>
      </c>
      <c r="BF218" s="109" t="str">
        <f t="shared" si="116"/>
        <v>WH12_13</v>
      </c>
      <c r="BG218" s="109">
        <f t="shared" si="122"/>
        <v>0.0243699220566265</v>
      </c>
      <c r="BH218" s="109" t="s">
        <v>31</v>
      </c>
      <c r="BI218" s="110" t="s">
        <v>91</v>
      </c>
      <c r="BM218" s="109" t="str">
        <f t="shared" si="87"/>
        <v>*</v>
      </c>
      <c r="BN218" s="110" t="str">
        <f t="shared" si="117"/>
        <v>*</v>
      </c>
      <c r="BO218" s="109" t="str">
        <f t="shared" si="118"/>
        <v>WH12_13</v>
      </c>
      <c r="BP218" s="109">
        <f t="shared" si="119"/>
        <v>0.0217136791659968</v>
      </c>
      <c r="BQ218" s="109" t="s">
        <v>31</v>
      </c>
      <c r="BR218" s="110" t="s">
        <v>88</v>
      </c>
    </row>
    <row r="219" spans="11:70">
      <c r="K219" s="109" t="s">
        <v>36</v>
      </c>
      <c r="L219" s="110" t="str">
        <f t="shared" si="102"/>
        <v>*</v>
      </c>
      <c r="M219" s="109" t="str">
        <f t="shared" si="103"/>
        <v>WH14_15</v>
      </c>
      <c r="N219" s="109">
        <f t="shared" si="104"/>
        <v>0.0224691056303517</v>
      </c>
      <c r="O219" s="109" t="s">
        <v>31</v>
      </c>
      <c r="P219" s="110" t="s">
        <v>92</v>
      </c>
      <c r="T219" s="109" t="str">
        <f t="shared" si="82"/>
        <v>*</v>
      </c>
      <c r="U219" s="110" t="str">
        <f t="shared" si="120"/>
        <v>*</v>
      </c>
      <c r="V219" s="109" t="str">
        <f t="shared" si="121"/>
        <v>WH14_15</v>
      </c>
      <c r="W219" s="109">
        <f t="shared" si="105"/>
        <v>0.0277591077183275</v>
      </c>
      <c r="X219" s="109" t="s">
        <v>31</v>
      </c>
      <c r="Y219" s="110" t="s">
        <v>87</v>
      </c>
      <c r="AC219" s="109" t="str">
        <f t="shared" si="83"/>
        <v>*</v>
      </c>
      <c r="AD219" s="110" t="str">
        <f t="shared" si="106"/>
        <v>*</v>
      </c>
      <c r="AE219" s="109" t="str">
        <f t="shared" si="107"/>
        <v>WH14_15</v>
      </c>
      <c r="AF219" s="109">
        <f t="shared" si="108"/>
        <v>0.0244372230846757</v>
      </c>
      <c r="AG219" s="109" t="s">
        <v>31</v>
      </c>
      <c r="AH219" s="110" t="s">
        <v>93</v>
      </c>
      <c r="AL219" s="109" t="str">
        <f t="shared" si="84"/>
        <v>*</v>
      </c>
      <c r="AM219" s="110" t="str">
        <f t="shared" si="109"/>
        <v>*</v>
      </c>
      <c r="AN219" s="109" t="str">
        <f t="shared" si="110"/>
        <v>WH14_15</v>
      </c>
      <c r="AO219" s="109">
        <f t="shared" si="111"/>
        <v>0.0252966565536165</v>
      </c>
      <c r="AP219" s="109" t="s">
        <v>31</v>
      </c>
      <c r="AQ219" s="110" t="s">
        <v>90</v>
      </c>
      <c r="AU219" s="109" t="str">
        <f t="shared" si="85"/>
        <v>*</v>
      </c>
      <c r="AV219" s="110" t="str">
        <f t="shared" si="112"/>
        <v>*</v>
      </c>
      <c r="AW219" s="109" t="str">
        <f t="shared" si="113"/>
        <v>WH14_15</v>
      </c>
      <c r="AX219" s="109">
        <f t="shared" si="114"/>
        <v>0.0231546162990083</v>
      </c>
      <c r="AY219" s="109" t="s">
        <v>31</v>
      </c>
      <c r="AZ219" s="110" t="s">
        <v>89</v>
      </c>
      <c r="BD219" s="109" t="str">
        <f t="shared" si="86"/>
        <v>*</v>
      </c>
      <c r="BE219" s="110" t="str">
        <f t="shared" si="115"/>
        <v>*</v>
      </c>
      <c r="BF219" s="109" t="str">
        <f t="shared" si="116"/>
        <v>WH14_15</v>
      </c>
      <c r="BG219" s="109">
        <f t="shared" si="122"/>
        <v>0.0252966565536165</v>
      </c>
      <c r="BH219" s="109" t="s">
        <v>31</v>
      </c>
      <c r="BI219" s="110" t="s">
        <v>91</v>
      </c>
      <c r="BM219" s="109" t="str">
        <f t="shared" si="87"/>
        <v>*</v>
      </c>
      <c r="BN219" s="110" t="str">
        <f t="shared" si="117"/>
        <v>*</v>
      </c>
      <c r="BO219" s="109" t="str">
        <f t="shared" si="118"/>
        <v>WH14_15</v>
      </c>
      <c r="BP219" s="109">
        <f t="shared" si="119"/>
        <v>0.0231546162990083</v>
      </c>
      <c r="BQ219" s="109" t="s">
        <v>31</v>
      </c>
      <c r="BR219" s="110" t="s">
        <v>88</v>
      </c>
    </row>
    <row r="220" spans="11:70">
      <c r="K220" s="109" t="s">
        <v>36</v>
      </c>
      <c r="L220" s="110" t="str">
        <f t="shared" si="102"/>
        <v>*</v>
      </c>
      <c r="M220" s="109" t="str">
        <f t="shared" si="103"/>
        <v>WH16_17</v>
      </c>
      <c r="N220" s="109">
        <f t="shared" si="104"/>
        <v>0.0228058793544892</v>
      </c>
      <c r="O220" s="109" t="s">
        <v>31</v>
      </c>
      <c r="P220" s="110" t="s">
        <v>92</v>
      </c>
      <c r="T220" s="109" t="str">
        <f t="shared" si="82"/>
        <v>*</v>
      </c>
      <c r="U220" s="110" t="str">
        <f t="shared" si="120"/>
        <v>*</v>
      </c>
      <c r="V220" s="109" t="str">
        <f t="shared" si="121"/>
        <v>WH16_17</v>
      </c>
      <c r="W220" s="109">
        <f t="shared" si="105"/>
        <v>0.0270225001421144</v>
      </c>
      <c r="X220" s="109" t="s">
        <v>31</v>
      </c>
      <c r="Y220" s="110" t="s">
        <v>87</v>
      </c>
      <c r="AC220" s="109" t="str">
        <f t="shared" si="83"/>
        <v>*</v>
      </c>
      <c r="AD220" s="110" t="str">
        <f t="shared" si="106"/>
        <v>*</v>
      </c>
      <c r="AE220" s="109" t="str">
        <f t="shared" si="107"/>
        <v>WH16_17</v>
      </c>
      <c r="AF220" s="109">
        <f t="shared" si="108"/>
        <v>0.0257055276901567</v>
      </c>
      <c r="AG220" s="109" t="s">
        <v>31</v>
      </c>
      <c r="AH220" s="110" t="s">
        <v>93</v>
      </c>
      <c r="AL220" s="109" t="str">
        <f t="shared" si="84"/>
        <v>*</v>
      </c>
      <c r="AM220" s="110" t="str">
        <f t="shared" si="109"/>
        <v>*</v>
      </c>
      <c r="AN220" s="109" t="str">
        <f t="shared" si="110"/>
        <v>WH16_17</v>
      </c>
      <c r="AO220" s="109">
        <f t="shared" si="111"/>
        <v>0.0253035348263485</v>
      </c>
      <c r="AP220" s="109" t="s">
        <v>31</v>
      </c>
      <c r="AQ220" s="110" t="s">
        <v>90</v>
      </c>
      <c r="AU220" s="109" t="str">
        <f t="shared" si="85"/>
        <v>*</v>
      </c>
      <c r="AV220" s="110" t="str">
        <f t="shared" si="112"/>
        <v>*</v>
      </c>
      <c r="AW220" s="109" t="str">
        <f t="shared" si="113"/>
        <v>WH16_17</v>
      </c>
      <c r="AX220" s="109">
        <f t="shared" si="114"/>
        <v>0.0233585702637121</v>
      </c>
      <c r="AY220" s="109" t="s">
        <v>31</v>
      </c>
      <c r="AZ220" s="110" t="s">
        <v>89</v>
      </c>
      <c r="BD220" s="109" t="str">
        <f t="shared" si="86"/>
        <v>*</v>
      </c>
      <c r="BE220" s="110" t="str">
        <f t="shared" si="115"/>
        <v>*</v>
      </c>
      <c r="BF220" s="109" t="str">
        <f t="shared" si="116"/>
        <v>WH16_17</v>
      </c>
      <c r="BG220" s="109">
        <f t="shared" si="122"/>
        <v>0.0253035348263485</v>
      </c>
      <c r="BH220" s="109" t="s">
        <v>31</v>
      </c>
      <c r="BI220" s="110" t="s">
        <v>91</v>
      </c>
      <c r="BM220" s="109" t="str">
        <f t="shared" si="87"/>
        <v>*</v>
      </c>
      <c r="BN220" s="110" t="str">
        <f t="shared" si="117"/>
        <v>*</v>
      </c>
      <c r="BO220" s="109" t="str">
        <f t="shared" si="118"/>
        <v>WH16_17</v>
      </c>
      <c r="BP220" s="109">
        <f t="shared" si="119"/>
        <v>0.0233585702637121</v>
      </c>
      <c r="BQ220" s="109" t="s">
        <v>31</v>
      </c>
      <c r="BR220" s="110" t="s">
        <v>88</v>
      </c>
    </row>
    <row r="221" spans="11:70">
      <c r="K221" s="109" t="s">
        <v>36</v>
      </c>
      <c r="L221" s="110" t="str">
        <f t="shared" si="102"/>
        <v>*</v>
      </c>
      <c r="M221" s="109" t="str">
        <f t="shared" si="103"/>
        <v>WH18_19</v>
      </c>
      <c r="N221" s="109">
        <f t="shared" si="104"/>
        <v>0.0228335510535675</v>
      </c>
      <c r="O221" s="109" t="s">
        <v>31</v>
      </c>
      <c r="P221" s="110" t="s">
        <v>92</v>
      </c>
      <c r="T221" s="109" t="str">
        <f t="shared" si="82"/>
        <v>*</v>
      </c>
      <c r="U221" s="110" t="str">
        <f t="shared" si="120"/>
        <v>*</v>
      </c>
      <c r="V221" s="109" t="str">
        <f t="shared" si="121"/>
        <v>WH18_19</v>
      </c>
      <c r="W221" s="109">
        <f t="shared" si="105"/>
        <v>0.0267517944660614</v>
      </c>
      <c r="X221" s="109" t="s">
        <v>31</v>
      </c>
      <c r="Y221" s="110" t="s">
        <v>87</v>
      </c>
      <c r="AC221" s="109" t="str">
        <f t="shared" si="83"/>
        <v>*</v>
      </c>
      <c r="AD221" s="110" t="str">
        <f t="shared" si="106"/>
        <v>*</v>
      </c>
      <c r="AE221" s="109" t="str">
        <f t="shared" si="107"/>
        <v>WH18_19</v>
      </c>
      <c r="AF221" s="109">
        <f t="shared" si="108"/>
        <v>0.0255927943653416</v>
      </c>
      <c r="AG221" s="109" t="s">
        <v>31</v>
      </c>
      <c r="AH221" s="110" t="s">
        <v>93</v>
      </c>
      <c r="AL221" s="109" t="str">
        <f t="shared" si="84"/>
        <v>*</v>
      </c>
      <c r="AM221" s="110" t="str">
        <f t="shared" si="109"/>
        <v>*</v>
      </c>
      <c r="AN221" s="109" t="str">
        <f t="shared" si="110"/>
        <v>WH18_19</v>
      </c>
      <c r="AO221" s="109">
        <f t="shared" si="111"/>
        <v>0.0249695860312862</v>
      </c>
      <c r="AP221" s="109" t="s">
        <v>31</v>
      </c>
      <c r="AQ221" s="110" t="s">
        <v>90</v>
      </c>
      <c r="AU221" s="109" t="str">
        <f t="shared" si="85"/>
        <v>*</v>
      </c>
      <c r="AV221" s="110" t="str">
        <f t="shared" si="112"/>
        <v>*</v>
      </c>
      <c r="AW221" s="109" t="str">
        <f t="shared" si="113"/>
        <v>WH18_19</v>
      </c>
      <c r="AX221" s="109">
        <f t="shared" si="114"/>
        <v>0.023127630615324</v>
      </c>
      <c r="AY221" s="109" t="s">
        <v>31</v>
      </c>
      <c r="AZ221" s="110" t="s">
        <v>89</v>
      </c>
      <c r="BD221" s="109" t="str">
        <f t="shared" si="86"/>
        <v>*</v>
      </c>
      <c r="BE221" s="110" t="str">
        <f t="shared" si="115"/>
        <v>*</v>
      </c>
      <c r="BF221" s="109" t="str">
        <f t="shared" si="116"/>
        <v>WH18_19</v>
      </c>
      <c r="BG221" s="109">
        <f t="shared" si="122"/>
        <v>0.0249695860312862</v>
      </c>
      <c r="BH221" s="109" t="s">
        <v>31</v>
      </c>
      <c r="BI221" s="110" t="s">
        <v>91</v>
      </c>
      <c r="BM221" s="109" t="str">
        <f t="shared" si="87"/>
        <v>*</v>
      </c>
      <c r="BN221" s="110" t="str">
        <f t="shared" si="117"/>
        <v>*</v>
      </c>
      <c r="BO221" s="109" t="str">
        <f t="shared" si="118"/>
        <v>WH18_19</v>
      </c>
      <c r="BP221" s="109">
        <f t="shared" si="119"/>
        <v>0.023127630615324</v>
      </c>
      <c r="BQ221" s="109" t="s">
        <v>31</v>
      </c>
      <c r="BR221" s="110" t="s">
        <v>88</v>
      </c>
    </row>
    <row r="222" spans="11:70">
      <c r="K222" s="109" t="s">
        <v>36</v>
      </c>
      <c r="L222" s="110" t="str">
        <f t="shared" si="102"/>
        <v>*</v>
      </c>
      <c r="M222" s="109" t="str">
        <f t="shared" si="103"/>
        <v>WH20_21</v>
      </c>
      <c r="N222" s="109">
        <f t="shared" si="104"/>
        <v>0.0227154557821904</v>
      </c>
      <c r="O222" s="109" t="s">
        <v>31</v>
      </c>
      <c r="P222" s="110" t="s">
        <v>92</v>
      </c>
      <c r="T222" s="109" t="str">
        <f t="shared" si="82"/>
        <v>*</v>
      </c>
      <c r="U222" s="110" t="str">
        <f t="shared" si="120"/>
        <v>*</v>
      </c>
      <c r="V222" s="109" t="str">
        <f t="shared" si="121"/>
        <v>WH20_21</v>
      </c>
      <c r="W222" s="109">
        <f t="shared" si="105"/>
        <v>0.0283933513791526</v>
      </c>
      <c r="X222" s="109" t="s">
        <v>31</v>
      </c>
      <c r="Y222" s="110" t="s">
        <v>87</v>
      </c>
      <c r="AC222" s="109" t="str">
        <f t="shared" si="83"/>
        <v>*</v>
      </c>
      <c r="AD222" s="110" t="str">
        <f t="shared" si="106"/>
        <v>*</v>
      </c>
      <c r="AE222" s="109" t="str">
        <f t="shared" si="107"/>
        <v>WH20_21</v>
      </c>
      <c r="AF222" s="109">
        <f t="shared" si="108"/>
        <v>0.0251280963570105</v>
      </c>
      <c r="AG222" s="109" t="s">
        <v>31</v>
      </c>
      <c r="AH222" s="110" t="s">
        <v>93</v>
      </c>
      <c r="AL222" s="109" t="str">
        <f t="shared" si="84"/>
        <v>*</v>
      </c>
      <c r="AM222" s="110" t="str">
        <f t="shared" si="109"/>
        <v>*</v>
      </c>
      <c r="AN222" s="109" t="str">
        <f t="shared" si="110"/>
        <v>WH20_21</v>
      </c>
      <c r="AO222" s="109">
        <f t="shared" si="111"/>
        <v>0.0251936667769471</v>
      </c>
      <c r="AP222" s="109" t="s">
        <v>31</v>
      </c>
      <c r="AQ222" s="110" t="s">
        <v>90</v>
      </c>
      <c r="AU222" s="109" t="str">
        <f t="shared" si="85"/>
        <v>*</v>
      </c>
      <c r="AV222" s="110" t="str">
        <f t="shared" si="112"/>
        <v>*</v>
      </c>
      <c r="AW222" s="109" t="str">
        <f t="shared" si="113"/>
        <v>WH20_21</v>
      </c>
      <c r="AX222" s="109">
        <f t="shared" si="114"/>
        <v>0.0230669226777415</v>
      </c>
      <c r="AY222" s="109" t="s">
        <v>31</v>
      </c>
      <c r="AZ222" s="110" t="s">
        <v>89</v>
      </c>
      <c r="BD222" s="109" t="str">
        <f t="shared" si="86"/>
        <v>*</v>
      </c>
      <c r="BE222" s="110" t="str">
        <f t="shared" si="115"/>
        <v>*</v>
      </c>
      <c r="BF222" s="109" t="str">
        <f t="shared" si="116"/>
        <v>WH20_21</v>
      </c>
      <c r="BG222" s="109">
        <f t="shared" si="122"/>
        <v>0.0251936667769471</v>
      </c>
      <c r="BH222" s="109" t="s">
        <v>31</v>
      </c>
      <c r="BI222" s="110" t="s">
        <v>91</v>
      </c>
      <c r="BM222" s="109" t="str">
        <f t="shared" si="87"/>
        <v>*</v>
      </c>
      <c r="BN222" s="110" t="str">
        <f t="shared" si="117"/>
        <v>*</v>
      </c>
      <c r="BO222" s="109" t="str">
        <f t="shared" si="118"/>
        <v>WH20_21</v>
      </c>
      <c r="BP222" s="109">
        <f t="shared" si="119"/>
        <v>0.0230669226777415</v>
      </c>
      <c r="BQ222" s="109" t="s">
        <v>31</v>
      </c>
      <c r="BR222" s="110" t="s">
        <v>88</v>
      </c>
    </row>
    <row r="223" spans="11:70">
      <c r="K223" s="109" t="s">
        <v>36</v>
      </c>
      <c r="L223" s="110" t="str">
        <f t="shared" si="102"/>
        <v>*</v>
      </c>
      <c r="M223" s="109" t="str">
        <f t="shared" si="103"/>
        <v>WH22_23</v>
      </c>
      <c r="N223" s="109">
        <f t="shared" si="104"/>
        <v>0.0228898262899369</v>
      </c>
      <c r="O223" s="109" t="s">
        <v>31</v>
      </c>
      <c r="P223" s="110" t="s">
        <v>92</v>
      </c>
      <c r="T223" s="109" t="str">
        <f t="shared" si="82"/>
        <v>*</v>
      </c>
      <c r="U223" s="110" t="str">
        <f t="shared" si="120"/>
        <v>*</v>
      </c>
      <c r="V223" s="109" t="str">
        <f t="shared" si="121"/>
        <v>WH22_23</v>
      </c>
      <c r="W223" s="109">
        <f t="shared" si="105"/>
        <v>0.0283097816617008</v>
      </c>
      <c r="X223" s="109" t="s">
        <v>31</v>
      </c>
      <c r="Y223" s="110" t="s">
        <v>87</v>
      </c>
      <c r="AC223" s="109" t="str">
        <f t="shared" si="83"/>
        <v>*</v>
      </c>
      <c r="AD223" s="110" t="str">
        <f t="shared" si="106"/>
        <v>*</v>
      </c>
      <c r="AE223" s="109" t="str">
        <f t="shared" si="107"/>
        <v>WH22_23</v>
      </c>
      <c r="AF223" s="109">
        <f t="shared" si="108"/>
        <v>0.0254920738775338</v>
      </c>
      <c r="AG223" s="109" t="s">
        <v>31</v>
      </c>
      <c r="AH223" s="110" t="s">
        <v>93</v>
      </c>
      <c r="AL223" s="109" t="str">
        <f t="shared" si="84"/>
        <v>*</v>
      </c>
      <c r="AM223" s="110" t="str">
        <f t="shared" si="109"/>
        <v>*</v>
      </c>
      <c r="AN223" s="109" t="str">
        <f t="shared" si="110"/>
        <v>WH22_23</v>
      </c>
      <c r="AO223" s="109">
        <f t="shared" si="111"/>
        <v>0.025793097568826</v>
      </c>
      <c r="AP223" s="109" t="s">
        <v>31</v>
      </c>
      <c r="AQ223" s="110" t="s">
        <v>90</v>
      </c>
      <c r="AU223" s="109" t="str">
        <f t="shared" si="85"/>
        <v>*</v>
      </c>
      <c r="AV223" s="110" t="str">
        <f t="shared" si="112"/>
        <v>*</v>
      </c>
      <c r="AW223" s="109" t="str">
        <f t="shared" si="113"/>
        <v>WH22_23</v>
      </c>
      <c r="AX223" s="109">
        <f t="shared" si="114"/>
        <v>0.0246581494217923</v>
      </c>
      <c r="AY223" s="109" t="s">
        <v>31</v>
      </c>
      <c r="AZ223" s="110" t="s">
        <v>89</v>
      </c>
      <c r="BD223" s="109" t="str">
        <f t="shared" si="86"/>
        <v>*</v>
      </c>
      <c r="BE223" s="110" t="str">
        <f t="shared" si="115"/>
        <v>*</v>
      </c>
      <c r="BF223" s="109" t="str">
        <f t="shared" si="116"/>
        <v>WH22_23</v>
      </c>
      <c r="BG223" s="109">
        <f t="shared" si="122"/>
        <v>0.025793097568826</v>
      </c>
      <c r="BH223" s="109" t="s">
        <v>31</v>
      </c>
      <c r="BI223" s="110" t="s">
        <v>91</v>
      </c>
      <c r="BM223" s="109" t="str">
        <f t="shared" si="87"/>
        <v>*</v>
      </c>
      <c r="BN223" s="110" t="str">
        <f t="shared" si="117"/>
        <v>*</v>
      </c>
      <c r="BO223" s="109" t="str">
        <f t="shared" si="118"/>
        <v>WH22_23</v>
      </c>
      <c r="BP223" s="109">
        <f t="shared" si="119"/>
        <v>0.0246581494217923</v>
      </c>
      <c r="BQ223" s="109" t="s">
        <v>31</v>
      </c>
      <c r="BR223" s="110" t="s">
        <v>88</v>
      </c>
    </row>
    <row r="224" spans="11:70">
      <c r="K224" s="109" t="s">
        <v>142</v>
      </c>
      <c r="L224" s="110" t="str">
        <f>C13</f>
        <v>INDCEM</v>
      </c>
      <c r="M224" s="109" t="str">
        <f t="shared" si="103"/>
        <v>RH0_1</v>
      </c>
      <c r="N224" s="109">
        <f t="shared" si="104"/>
        <v>0.0207246590371655</v>
      </c>
      <c r="O224" s="109" t="s">
        <v>31</v>
      </c>
      <c r="P224" s="110" t="s">
        <v>92</v>
      </c>
      <c r="T224" s="109" t="str">
        <f t="shared" si="82"/>
        <v>COM_FR</v>
      </c>
      <c r="U224" s="110" t="str">
        <f t="shared" si="120"/>
        <v>INDCEM</v>
      </c>
      <c r="V224" s="109" t="str">
        <f t="shared" si="121"/>
        <v>RH0_1</v>
      </c>
      <c r="W224" s="109">
        <f t="shared" si="105"/>
        <v>0.0211149417251545</v>
      </c>
      <c r="X224" s="109" t="s">
        <v>31</v>
      </c>
      <c r="Y224" s="110" t="s">
        <v>87</v>
      </c>
      <c r="AC224" s="109" t="str">
        <f t="shared" si="83"/>
        <v>COM_FR</v>
      </c>
      <c r="AD224" s="110" t="str">
        <f t="shared" ref="AD224:AD271" si="123">U224</f>
        <v>INDCEM</v>
      </c>
      <c r="AE224" s="109" t="str">
        <f t="shared" ref="AE224:AE271" si="124">V224</f>
        <v>RH0_1</v>
      </c>
      <c r="AF224" s="109">
        <f t="shared" si="108"/>
        <v>0.0215588607712188</v>
      </c>
      <c r="AG224" s="109" t="s">
        <v>31</v>
      </c>
      <c r="AH224" s="110" t="s">
        <v>93</v>
      </c>
      <c r="AL224" s="109" t="str">
        <f t="shared" si="84"/>
        <v>COM_FR</v>
      </c>
      <c r="AM224" s="110" t="str">
        <f t="shared" ref="AM224:AM271" si="125">AD224</f>
        <v>INDCEM</v>
      </c>
      <c r="AN224" s="109" t="str">
        <f t="shared" ref="AN224:AN271" si="126">AE224</f>
        <v>RH0_1</v>
      </c>
      <c r="AO224" s="109">
        <f t="shared" si="111"/>
        <v>0.0211002816156798</v>
      </c>
      <c r="AP224" s="109" t="s">
        <v>31</v>
      </c>
      <c r="AQ224" s="110" t="s">
        <v>90</v>
      </c>
      <c r="AU224" s="109" t="str">
        <f t="shared" si="85"/>
        <v>COM_FR</v>
      </c>
      <c r="AV224" s="110" t="str">
        <f t="shared" ref="AV224:AV271" si="127">AM224</f>
        <v>INDCEM</v>
      </c>
      <c r="AW224" s="109" t="str">
        <f t="shared" ref="AW224:AW271" si="128">AN224</f>
        <v>RH0_1</v>
      </c>
      <c r="AX224" s="109">
        <f t="shared" si="114"/>
        <v>0.0216553453978117</v>
      </c>
      <c r="AY224" s="109" t="s">
        <v>31</v>
      </c>
      <c r="AZ224" s="110" t="s">
        <v>89</v>
      </c>
      <c r="BD224" s="109" t="str">
        <f t="shared" si="86"/>
        <v>COM_FR</v>
      </c>
      <c r="BE224" s="110" t="str">
        <f t="shared" ref="BE224:BE271" si="129">AV224</f>
        <v>INDCEM</v>
      </c>
      <c r="BF224" s="109" t="str">
        <f t="shared" ref="BF224:BF271" si="130">AW224</f>
        <v>RH0_1</v>
      </c>
      <c r="BG224" s="109">
        <f t="shared" si="122"/>
        <v>0.0211002816156798</v>
      </c>
      <c r="BH224" s="109" t="s">
        <v>31</v>
      </c>
      <c r="BI224" s="110" t="s">
        <v>91</v>
      </c>
      <c r="BM224" s="109" t="str">
        <f t="shared" si="87"/>
        <v>COM_FR</v>
      </c>
      <c r="BN224" s="110" t="str">
        <f t="shared" ref="BN224:BN271" si="131">BE224</f>
        <v>INDCEM</v>
      </c>
      <c r="BO224" s="109" t="str">
        <f t="shared" ref="BO224:BO271" si="132">BF224</f>
        <v>RH0_1</v>
      </c>
      <c r="BP224" s="109">
        <f t="shared" ref="BP224:BP271" si="133">AX224</f>
        <v>0.0216553453978117</v>
      </c>
      <c r="BQ224" s="109" t="s">
        <v>31</v>
      </c>
      <c r="BR224" s="110" t="s">
        <v>88</v>
      </c>
    </row>
    <row r="225" spans="11:70">
      <c r="K225" s="109" t="s">
        <v>142</v>
      </c>
      <c r="L225" s="110" t="str">
        <f t="shared" ref="L225:L271" si="134">L224</f>
        <v>INDCEM</v>
      </c>
      <c r="M225" s="109" t="str">
        <f t="shared" si="103"/>
        <v>RH2_3</v>
      </c>
      <c r="N225" s="109">
        <f t="shared" si="104"/>
        <v>0.0206069139508455</v>
      </c>
      <c r="O225" s="109" t="s">
        <v>31</v>
      </c>
      <c r="P225" s="110" t="s">
        <v>92</v>
      </c>
      <c r="T225" s="109" t="str">
        <f t="shared" ref="T225:T288" si="135">K225</f>
        <v>COM_FR</v>
      </c>
      <c r="U225" s="110" t="str">
        <f t="shared" ref="U225:U271" si="136">L225</f>
        <v>INDCEM</v>
      </c>
      <c r="V225" s="109" t="str">
        <f t="shared" ref="V225:V271" si="137">M225</f>
        <v>RH2_3</v>
      </c>
      <c r="W225" s="109">
        <f t="shared" si="105"/>
        <v>0.019269377650939</v>
      </c>
      <c r="X225" s="109" t="s">
        <v>31</v>
      </c>
      <c r="Y225" s="110" t="s">
        <v>87</v>
      </c>
      <c r="AC225" s="109" t="str">
        <f t="shared" ref="AC225:AC288" si="138">T225</f>
        <v>COM_FR</v>
      </c>
      <c r="AD225" s="110" t="str">
        <f t="shared" si="123"/>
        <v>INDCEM</v>
      </c>
      <c r="AE225" s="109" t="str">
        <f t="shared" si="124"/>
        <v>RH2_3</v>
      </c>
      <c r="AF225" s="109">
        <f t="shared" si="108"/>
        <v>0.021716461727875</v>
      </c>
      <c r="AG225" s="109" t="s">
        <v>31</v>
      </c>
      <c r="AH225" s="110" t="s">
        <v>93</v>
      </c>
      <c r="AL225" s="109" t="str">
        <f t="shared" ref="AL225:AL288" si="139">AC225</f>
        <v>COM_FR</v>
      </c>
      <c r="AM225" s="110" t="str">
        <f t="shared" si="125"/>
        <v>INDCEM</v>
      </c>
      <c r="AN225" s="109" t="str">
        <f t="shared" si="126"/>
        <v>RH2_3</v>
      </c>
      <c r="AO225" s="109">
        <f t="shared" si="111"/>
        <v>0.0202044634746338</v>
      </c>
      <c r="AP225" s="109" t="s">
        <v>31</v>
      </c>
      <c r="AQ225" s="110" t="s">
        <v>90</v>
      </c>
      <c r="AU225" s="109" t="str">
        <f t="shared" ref="AU225:AU288" si="140">AL225</f>
        <v>COM_FR</v>
      </c>
      <c r="AV225" s="110" t="str">
        <f t="shared" si="127"/>
        <v>INDCEM</v>
      </c>
      <c r="AW225" s="109" t="str">
        <f t="shared" si="128"/>
        <v>RH2_3</v>
      </c>
      <c r="AX225" s="109">
        <f t="shared" si="114"/>
        <v>0.0197617928172299</v>
      </c>
      <c r="AY225" s="109" t="s">
        <v>31</v>
      </c>
      <c r="AZ225" s="110" t="s">
        <v>89</v>
      </c>
      <c r="BD225" s="109" t="str">
        <f t="shared" ref="BD225:BD288" si="141">AU225</f>
        <v>COM_FR</v>
      </c>
      <c r="BE225" s="110" t="str">
        <f t="shared" si="129"/>
        <v>INDCEM</v>
      </c>
      <c r="BF225" s="109" t="str">
        <f t="shared" si="130"/>
        <v>RH2_3</v>
      </c>
      <c r="BG225" s="109">
        <f t="shared" ref="BG225:BG271" si="142">AO225</f>
        <v>0.0202044634746338</v>
      </c>
      <c r="BH225" s="109" t="s">
        <v>31</v>
      </c>
      <c r="BI225" s="110" t="s">
        <v>91</v>
      </c>
      <c r="BM225" s="109" t="str">
        <f t="shared" ref="BM225:BM288" si="143">BD225</f>
        <v>COM_FR</v>
      </c>
      <c r="BN225" s="110" t="str">
        <f t="shared" si="131"/>
        <v>INDCEM</v>
      </c>
      <c r="BO225" s="109" t="str">
        <f t="shared" si="132"/>
        <v>RH2_3</v>
      </c>
      <c r="BP225" s="109">
        <f t="shared" si="133"/>
        <v>0.0197617928172299</v>
      </c>
      <c r="BQ225" s="109" t="s">
        <v>31</v>
      </c>
      <c r="BR225" s="110" t="s">
        <v>88</v>
      </c>
    </row>
    <row r="226" spans="11:70">
      <c r="K226" s="109" t="s">
        <v>142</v>
      </c>
      <c r="L226" s="110" t="str">
        <f t="shared" si="134"/>
        <v>INDCEM</v>
      </c>
      <c r="M226" s="109" t="str">
        <f t="shared" si="103"/>
        <v>RH4_5</v>
      </c>
      <c r="N226" s="109">
        <f t="shared" si="104"/>
        <v>0.0199087438710615</v>
      </c>
      <c r="O226" s="109" t="s">
        <v>31</v>
      </c>
      <c r="P226" s="110" t="s">
        <v>92</v>
      </c>
      <c r="T226" s="109" t="str">
        <f t="shared" si="135"/>
        <v>COM_FR</v>
      </c>
      <c r="U226" s="110" t="str">
        <f t="shared" si="136"/>
        <v>INDCEM</v>
      </c>
      <c r="V226" s="109" t="str">
        <f t="shared" si="137"/>
        <v>RH4_5</v>
      </c>
      <c r="W226" s="109">
        <f t="shared" si="105"/>
        <v>0.0185538915735157</v>
      </c>
      <c r="X226" s="109" t="s">
        <v>31</v>
      </c>
      <c r="Y226" s="110" t="s">
        <v>87</v>
      </c>
      <c r="AC226" s="109" t="str">
        <f t="shared" si="138"/>
        <v>COM_FR</v>
      </c>
      <c r="AD226" s="110" t="str">
        <f t="shared" si="123"/>
        <v>INDCEM</v>
      </c>
      <c r="AE226" s="109" t="str">
        <f t="shared" si="124"/>
        <v>RH4_5</v>
      </c>
      <c r="AF226" s="109">
        <f t="shared" si="108"/>
        <v>0.0210410330240004</v>
      </c>
      <c r="AG226" s="109" t="s">
        <v>31</v>
      </c>
      <c r="AH226" s="110" t="s">
        <v>93</v>
      </c>
      <c r="AL226" s="109" t="str">
        <f t="shared" si="139"/>
        <v>COM_FR</v>
      </c>
      <c r="AM226" s="110" t="str">
        <f t="shared" si="125"/>
        <v>INDCEM</v>
      </c>
      <c r="AN226" s="109" t="str">
        <f t="shared" si="126"/>
        <v>RH4_5</v>
      </c>
      <c r="AO226" s="109">
        <f t="shared" si="111"/>
        <v>0.0191598666763358</v>
      </c>
      <c r="AP226" s="109" t="s">
        <v>31</v>
      </c>
      <c r="AQ226" s="110" t="s">
        <v>90</v>
      </c>
      <c r="AU226" s="109" t="str">
        <f t="shared" si="140"/>
        <v>COM_FR</v>
      </c>
      <c r="AV226" s="110" t="str">
        <f t="shared" si="127"/>
        <v>INDCEM</v>
      </c>
      <c r="AW226" s="109" t="str">
        <f t="shared" si="128"/>
        <v>RH4_5</v>
      </c>
      <c r="AX226" s="109">
        <f t="shared" si="114"/>
        <v>0.0176014946901204</v>
      </c>
      <c r="AY226" s="109" t="s">
        <v>31</v>
      </c>
      <c r="AZ226" s="110" t="s">
        <v>89</v>
      </c>
      <c r="BD226" s="109" t="str">
        <f t="shared" si="141"/>
        <v>COM_FR</v>
      </c>
      <c r="BE226" s="110" t="str">
        <f t="shared" si="129"/>
        <v>INDCEM</v>
      </c>
      <c r="BF226" s="109" t="str">
        <f t="shared" si="130"/>
        <v>RH4_5</v>
      </c>
      <c r="BG226" s="109">
        <f t="shared" si="142"/>
        <v>0.0191598666763358</v>
      </c>
      <c r="BH226" s="109" t="s">
        <v>31</v>
      </c>
      <c r="BI226" s="110" t="s">
        <v>91</v>
      </c>
      <c r="BM226" s="109" t="str">
        <f t="shared" si="143"/>
        <v>COM_FR</v>
      </c>
      <c r="BN226" s="110" t="str">
        <f t="shared" si="131"/>
        <v>INDCEM</v>
      </c>
      <c r="BO226" s="109" t="str">
        <f t="shared" si="132"/>
        <v>RH4_5</v>
      </c>
      <c r="BP226" s="109">
        <f t="shared" si="133"/>
        <v>0.0176014946901204</v>
      </c>
      <c r="BQ226" s="109" t="s">
        <v>31</v>
      </c>
      <c r="BR226" s="110" t="s">
        <v>88</v>
      </c>
    </row>
    <row r="227" spans="11:70">
      <c r="K227" s="111" t="s">
        <v>142</v>
      </c>
      <c r="L227" s="110" t="str">
        <f t="shared" si="134"/>
        <v>INDCEM</v>
      </c>
      <c r="M227" s="109" t="str">
        <f t="shared" si="103"/>
        <v>RH6_7</v>
      </c>
      <c r="N227" s="109">
        <f t="shared" si="104"/>
        <v>0.019131142691048</v>
      </c>
      <c r="O227" s="109" t="s">
        <v>31</v>
      </c>
      <c r="P227" s="110" t="s">
        <v>92</v>
      </c>
      <c r="T227" s="109" t="str">
        <f t="shared" si="135"/>
        <v>COM_FR</v>
      </c>
      <c r="U227" s="110" t="str">
        <f t="shared" si="136"/>
        <v>INDCEM</v>
      </c>
      <c r="V227" s="109" t="str">
        <f t="shared" si="137"/>
        <v>RH6_7</v>
      </c>
      <c r="W227" s="109">
        <f t="shared" si="105"/>
        <v>0.0188033521186996</v>
      </c>
      <c r="X227" s="109" t="s">
        <v>31</v>
      </c>
      <c r="Y227" s="110" t="s">
        <v>87</v>
      </c>
      <c r="AC227" s="109" t="str">
        <f t="shared" si="138"/>
        <v>COM_FR</v>
      </c>
      <c r="AD227" s="110" t="str">
        <f t="shared" si="123"/>
        <v>INDCEM</v>
      </c>
      <c r="AE227" s="109" t="str">
        <f t="shared" si="124"/>
        <v>RH6_7</v>
      </c>
      <c r="AF227" s="109">
        <f t="shared" si="108"/>
        <v>0.0186236423856643</v>
      </c>
      <c r="AG227" s="109" t="s">
        <v>31</v>
      </c>
      <c r="AH227" s="110" t="s">
        <v>93</v>
      </c>
      <c r="AL227" s="109" t="str">
        <f t="shared" si="139"/>
        <v>COM_FR</v>
      </c>
      <c r="AM227" s="110" t="str">
        <f t="shared" si="125"/>
        <v>INDCEM</v>
      </c>
      <c r="AN227" s="109" t="str">
        <f t="shared" si="126"/>
        <v>RH6_7</v>
      </c>
      <c r="AO227" s="109">
        <f t="shared" si="111"/>
        <v>0.0183190275812949</v>
      </c>
      <c r="AP227" s="109" t="s">
        <v>31</v>
      </c>
      <c r="AQ227" s="110" t="s">
        <v>90</v>
      </c>
      <c r="AU227" s="109" t="str">
        <f t="shared" si="140"/>
        <v>COM_FR</v>
      </c>
      <c r="AV227" s="110" t="str">
        <f t="shared" si="127"/>
        <v>INDCEM</v>
      </c>
      <c r="AW227" s="109" t="str">
        <f t="shared" si="128"/>
        <v>RH6_7</v>
      </c>
      <c r="AX227" s="109">
        <f t="shared" si="114"/>
        <v>0.0167442934477807</v>
      </c>
      <c r="AY227" s="109" t="s">
        <v>31</v>
      </c>
      <c r="AZ227" s="110" t="s">
        <v>89</v>
      </c>
      <c r="BD227" s="109" t="str">
        <f t="shared" si="141"/>
        <v>COM_FR</v>
      </c>
      <c r="BE227" s="110" t="str">
        <f t="shared" si="129"/>
        <v>INDCEM</v>
      </c>
      <c r="BF227" s="109" t="str">
        <f t="shared" si="130"/>
        <v>RH6_7</v>
      </c>
      <c r="BG227" s="109">
        <f t="shared" si="142"/>
        <v>0.0183190275812949</v>
      </c>
      <c r="BH227" s="109" t="s">
        <v>31</v>
      </c>
      <c r="BI227" s="110" t="s">
        <v>91</v>
      </c>
      <c r="BM227" s="109" t="str">
        <f t="shared" si="143"/>
        <v>COM_FR</v>
      </c>
      <c r="BN227" s="110" t="str">
        <f t="shared" si="131"/>
        <v>INDCEM</v>
      </c>
      <c r="BO227" s="109" t="str">
        <f t="shared" si="132"/>
        <v>RH6_7</v>
      </c>
      <c r="BP227" s="109">
        <f t="shared" si="133"/>
        <v>0.0167442934477807</v>
      </c>
      <c r="BQ227" s="109" t="s">
        <v>31</v>
      </c>
      <c r="BR227" s="110" t="s">
        <v>88</v>
      </c>
    </row>
    <row r="228" spans="11:70">
      <c r="K228" s="109" t="s">
        <v>142</v>
      </c>
      <c r="L228" s="110" t="str">
        <f t="shared" si="134"/>
        <v>INDCEM</v>
      </c>
      <c r="M228" s="109" t="str">
        <f t="shared" si="103"/>
        <v>RH8_9</v>
      </c>
      <c r="N228" s="109">
        <f t="shared" si="104"/>
        <v>0.0188308994526831</v>
      </c>
      <c r="O228" s="109" t="s">
        <v>31</v>
      </c>
      <c r="P228" s="110" t="s">
        <v>92</v>
      </c>
      <c r="T228" s="109" t="str">
        <f t="shared" si="135"/>
        <v>COM_FR</v>
      </c>
      <c r="U228" s="110" t="str">
        <f t="shared" si="136"/>
        <v>INDCEM</v>
      </c>
      <c r="V228" s="109" t="str">
        <f t="shared" si="137"/>
        <v>RH8_9</v>
      </c>
      <c r="W228" s="109">
        <f t="shared" si="105"/>
        <v>0.0202757842956449</v>
      </c>
      <c r="X228" s="109" t="s">
        <v>31</v>
      </c>
      <c r="Y228" s="110" t="s">
        <v>87</v>
      </c>
      <c r="AC228" s="109" t="str">
        <f t="shared" si="138"/>
        <v>COM_FR</v>
      </c>
      <c r="AD228" s="110" t="str">
        <f t="shared" si="123"/>
        <v>INDCEM</v>
      </c>
      <c r="AE228" s="109" t="str">
        <f t="shared" si="124"/>
        <v>RH8_9</v>
      </c>
      <c r="AF228" s="109">
        <f t="shared" si="108"/>
        <v>0.0171569347582401</v>
      </c>
      <c r="AG228" s="109" t="s">
        <v>31</v>
      </c>
      <c r="AH228" s="110" t="s">
        <v>93</v>
      </c>
      <c r="AL228" s="109" t="str">
        <f t="shared" si="139"/>
        <v>COM_FR</v>
      </c>
      <c r="AM228" s="110" t="str">
        <f t="shared" si="125"/>
        <v>INDCEM</v>
      </c>
      <c r="AN228" s="109" t="str">
        <f t="shared" si="126"/>
        <v>RH8_9</v>
      </c>
      <c r="AO228" s="109">
        <f t="shared" si="111"/>
        <v>0.0183672329720752</v>
      </c>
      <c r="AP228" s="109" t="s">
        <v>31</v>
      </c>
      <c r="AQ228" s="110" t="s">
        <v>90</v>
      </c>
      <c r="AU228" s="109" t="str">
        <f t="shared" si="140"/>
        <v>COM_FR</v>
      </c>
      <c r="AV228" s="110" t="str">
        <f t="shared" si="127"/>
        <v>INDCEM</v>
      </c>
      <c r="AW228" s="109" t="str">
        <f t="shared" si="128"/>
        <v>RH8_9</v>
      </c>
      <c r="AX228" s="109">
        <f t="shared" si="114"/>
        <v>0.0168878417223846</v>
      </c>
      <c r="AY228" s="109" t="s">
        <v>31</v>
      </c>
      <c r="AZ228" s="110" t="s">
        <v>89</v>
      </c>
      <c r="BD228" s="109" t="str">
        <f t="shared" si="141"/>
        <v>COM_FR</v>
      </c>
      <c r="BE228" s="110" t="str">
        <f t="shared" si="129"/>
        <v>INDCEM</v>
      </c>
      <c r="BF228" s="109" t="str">
        <f t="shared" si="130"/>
        <v>RH8_9</v>
      </c>
      <c r="BG228" s="109">
        <f t="shared" si="142"/>
        <v>0.0183672329720752</v>
      </c>
      <c r="BH228" s="109" t="s">
        <v>31</v>
      </c>
      <c r="BI228" s="110" t="s">
        <v>91</v>
      </c>
      <c r="BM228" s="109" t="str">
        <f t="shared" si="143"/>
        <v>COM_FR</v>
      </c>
      <c r="BN228" s="110" t="str">
        <f t="shared" si="131"/>
        <v>INDCEM</v>
      </c>
      <c r="BO228" s="109" t="str">
        <f t="shared" si="132"/>
        <v>RH8_9</v>
      </c>
      <c r="BP228" s="109">
        <f t="shared" si="133"/>
        <v>0.0168878417223846</v>
      </c>
      <c r="BQ228" s="109" t="s">
        <v>31</v>
      </c>
      <c r="BR228" s="110" t="s">
        <v>88</v>
      </c>
    </row>
    <row r="229" spans="11:70">
      <c r="K229" s="109" t="s">
        <v>142</v>
      </c>
      <c r="L229" s="110" t="str">
        <f t="shared" si="134"/>
        <v>INDCEM</v>
      </c>
      <c r="M229" s="109" t="str">
        <f t="shared" si="103"/>
        <v>RH10_11</v>
      </c>
      <c r="N229" s="109">
        <f t="shared" si="104"/>
        <v>0.0188922096207154</v>
      </c>
      <c r="O229" s="109" t="s">
        <v>31</v>
      </c>
      <c r="P229" s="110" t="s">
        <v>92</v>
      </c>
      <c r="T229" s="109" t="str">
        <f t="shared" si="135"/>
        <v>COM_FR</v>
      </c>
      <c r="U229" s="110" t="str">
        <f t="shared" si="136"/>
        <v>INDCEM</v>
      </c>
      <c r="V229" s="109" t="str">
        <f t="shared" si="137"/>
        <v>RH10_11</v>
      </c>
      <c r="W229" s="109">
        <f t="shared" si="105"/>
        <v>0.0226727094068072</v>
      </c>
      <c r="X229" s="109" t="s">
        <v>31</v>
      </c>
      <c r="Y229" s="110" t="s">
        <v>87</v>
      </c>
      <c r="AC229" s="109" t="str">
        <f t="shared" si="138"/>
        <v>COM_FR</v>
      </c>
      <c r="AD229" s="110" t="str">
        <f t="shared" si="123"/>
        <v>INDCEM</v>
      </c>
      <c r="AE229" s="109" t="str">
        <f t="shared" si="124"/>
        <v>RH10_11</v>
      </c>
      <c r="AF229" s="109">
        <f t="shared" si="108"/>
        <v>0.016996069788382</v>
      </c>
      <c r="AG229" s="109" t="s">
        <v>31</v>
      </c>
      <c r="AH229" s="110" t="s">
        <v>93</v>
      </c>
      <c r="AL229" s="109" t="str">
        <f t="shared" si="139"/>
        <v>COM_FR</v>
      </c>
      <c r="AM229" s="110" t="str">
        <f t="shared" si="125"/>
        <v>INDCEM</v>
      </c>
      <c r="AN229" s="109" t="str">
        <f t="shared" si="126"/>
        <v>RH10_11</v>
      </c>
      <c r="AO229" s="109">
        <f t="shared" si="111"/>
        <v>0.0195161233742294</v>
      </c>
      <c r="AP229" s="109" t="s">
        <v>31</v>
      </c>
      <c r="AQ229" s="110" t="s">
        <v>90</v>
      </c>
      <c r="AU229" s="109" t="str">
        <f t="shared" si="140"/>
        <v>COM_FR</v>
      </c>
      <c r="AV229" s="110" t="str">
        <f t="shared" si="127"/>
        <v>INDCEM</v>
      </c>
      <c r="AW229" s="109" t="str">
        <f t="shared" si="128"/>
        <v>RH10_11</v>
      </c>
      <c r="AX229" s="109">
        <f t="shared" si="114"/>
        <v>0.0187422674180833</v>
      </c>
      <c r="AY229" s="109" t="s">
        <v>31</v>
      </c>
      <c r="AZ229" s="110" t="s">
        <v>89</v>
      </c>
      <c r="BD229" s="109" t="str">
        <f t="shared" si="141"/>
        <v>COM_FR</v>
      </c>
      <c r="BE229" s="110" t="str">
        <f t="shared" si="129"/>
        <v>INDCEM</v>
      </c>
      <c r="BF229" s="109" t="str">
        <f t="shared" si="130"/>
        <v>RH10_11</v>
      </c>
      <c r="BG229" s="109">
        <f t="shared" si="142"/>
        <v>0.0195161233742294</v>
      </c>
      <c r="BH229" s="109" t="s">
        <v>31</v>
      </c>
      <c r="BI229" s="110" t="s">
        <v>91</v>
      </c>
      <c r="BM229" s="109" t="str">
        <f t="shared" si="143"/>
        <v>COM_FR</v>
      </c>
      <c r="BN229" s="110" t="str">
        <f t="shared" si="131"/>
        <v>INDCEM</v>
      </c>
      <c r="BO229" s="109" t="str">
        <f t="shared" si="132"/>
        <v>RH10_11</v>
      </c>
      <c r="BP229" s="109">
        <f t="shared" si="133"/>
        <v>0.0187422674180833</v>
      </c>
      <c r="BQ229" s="109" t="s">
        <v>31</v>
      </c>
      <c r="BR229" s="110" t="s">
        <v>88</v>
      </c>
    </row>
    <row r="230" spans="11:70">
      <c r="K230" s="109" t="s">
        <v>142</v>
      </c>
      <c r="L230" s="110" t="str">
        <f t="shared" si="134"/>
        <v>INDCEM</v>
      </c>
      <c r="M230" s="109" t="str">
        <f t="shared" si="103"/>
        <v>RH12_13</v>
      </c>
      <c r="N230" s="109">
        <f t="shared" si="104"/>
        <v>0.0197356728752531</v>
      </c>
      <c r="O230" s="109" t="s">
        <v>31</v>
      </c>
      <c r="P230" s="110" t="s">
        <v>92</v>
      </c>
      <c r="T230" s="109" t="str">
        <f t="shared" si="135"/>
        <v>COM_FR</v>
      </c>
      <c r="U230" s="110" t="str">
        <f t="shared" si="136"/>
        <v>INDCEM</v>
      </c>
      <c r="V230" s="109" t="str">
        <f t="shared" si="137"/>
        <v>RH12_13</v>
      </c>
      <c r="W230" s="109">
        <f t="shared" si="105"/>
        <v>0.0227084613240583</v>
      </c>
      <c r="X230" s="109" t="s">
        <v>31</v>
      </c>
      <c r="Y230" s="110" t="s">
        <v>87</v>
      </c>
      <c r="AC230" s="109" t="str">
        <f t="shared" si="138"/>
        <v>COM_FR</v>
      </c>
      <c r="AD230" s="110" t="str">
        <f t="shared" si="123"/>
        <v>INDCEM</v>
      </c>
      <c r="AE230" s="109" t="str">
        <f t="shared" si="124"/>
        <v>RH12_13</v>
      </c>
      <c r="AF230" s="109">
        <f t="shared" si="108"/>
        <v>0.0181900219421491</v>
      </c>
      <c r="AG230" s="109" t="s">
        <v>31</v>
      </c>
      <c r="AH230" s="110" t="s">
        <v>93</v>
      </c>
      <c r="AL230" s="109" t="str">
        <f t="shared" si="139"/>
        <v>COM_FR</v>
      </c>
      <c r="AM230" s="110" t="str">
        <f t="shared" si="125"/>
        <v>INDCEM</v>
      </c>
      <c r="AN230" s="109" t="str">
        <f t="shared" si="126"/>
        <v>RH12_13</v>
      </c>
      <c r="AO230" s="109">
        <f t="shared" si="111"/>
        <v>0.0203929774116346</v>
      </c>
      <c r="AP230" s="109" t="s">
        <v>31</v>
      </c>
      <c r="AQ230" s="110" t="s">
        <v>90</v>
      </c>
      <c r="AU230" s="109" t="str">
        <f t="shared" si="140"/>
        <v>COM_FR</v>
      </c>
      <c r="AV230" s="110" t="str">
        <f t="shared" si="127"/>
        <v>INDCEM</v>
      </c>
      <c r="AW230" s="109" t="str">
        <f t="shared" si="128"/>
        <v>RH12_13</v>
      </c>
      <c r="AX230" s="109">
        <f t="shared" si="114"/>
        <v>0.0203766512243404</v>
      </c>
      <c r="AY230" s="109" t="s">
        <v>31</v>
      </c>
      <c r="AZ230" s="110" t="s">
        <v>89</v>
      </c>
      <c r="BD230" s="109" t="str">
        <f t="shared" si="141"/>
        <v>COM_FR</v>
      </c>
      <c r="BE230" s="110" t="str">
        <f t="shared" si="129"/>
        <v>INDCEM</v>
      </c>
      <c r="BF230" s="109" t="str">
        <f t="shared" si="130"/>
        <v>RH12_13</v>
      </c>
      <c r="BG230" s="109">
        <f t="shared" si="142"/>
        <v>0.0203929774116346</v>
      </c>
      <c r="BH230" s="109" t="s">
        <v>31</v>
      </c>
      <c r="BI230" s="110" t="s">
        <v>91</v>
      </c>
      <c r="BM230" s="109" t="str">
        <f t="shared" si="143"/>
        <v>COM_FR</v>
      </c>
      <c r="BN230" s="110" t="str">
        <f t="shared" si="131"/>
        <v>INDCEM</v>
      </c>
      <c r="BO230" s="109" t="str">
        <f t="shared" si="132"/>
        <v>RH12_13</v>
      </c>
      <c r="BP230" s="109">
        <f t="shared" si="133"/>
        <v>0.0203766512243404</v>
      </c>
      <c r="BQ230" s="109" t="s">
        <v>31</v>
      </c>
      <c r="BR230" s="110" t="s">
        <v>88</v>
      </c>
    </row>
    <row r="231" spans="11:70">
      <c r="K231" s="111" t="s">
        <v>142</v>
      </c>
      <c r="L231" s="110" t="str">
        <f t="shared" si="134"/>
        <v>INDCEM</v>
      </c>
      <c r="M231" s="109" t="str">
        <f t="shared" si="103"/>
        <v>RH14_15</v>
      </c>
      <c r="N231" s="109">
        <f t="shared" si="104"/>
        <v>0.0205351902664844</v>
      </c>
      <c r="O231" s="109" t="s">
        <v>31</v>
      </c>
      <c r="P231" s="110" t="s">
        <v>92</v>
      </c>
      <c r="T231" s="109" t="str">
        <f t="shared" si="135"/>
        <v>COM_FR</v>
      </c>
      <c r="U231" s="110" t="str">
        <f t="shared" si="136"/>
        <v>INDCEM</v>
      </c>
      <c r="V231" s="109" t="str">
        <f t="shared" si="137"/>
        <v>RH14_15</v>
      </c>
      <c r="W231" s="109">
        <f t="shared" si="105"/>
        <v>0.0220528299189836</v>
      </c>
      <c r="X231" s="109" t="s">
        <v>31</v>
      </c>
      <c r="Y231" s="110" t="s">
        <v>87</v>
      </c>
      <c r="AC231" s="109" t="str">
        <f t="shared" si="138"/>
        <v>COM_FR</v>
      </c>
      <c r="AD231" s="110" t="str">
        <f t="shared" si="123"/>
        <v>INDCEM</v>
      </c>
      <c r="AE231" s="109" t="str">
        <f t="shared" si="124"/>
        <v>RH14_15</v>
      </c>
      <c r="AF231" s="109">
        <f t="shared" si="108"/>
        <v>0.0209674919745702</v>
      </c>
      <c r="AG231" s="109" t="s">
        <v>31</v>
      </c>
      <c r="AH231" s="110" t="s">
        <v>93</v>
      </c>
      <c r="AL231" s="109" t="str">
        <f t="shared" si="139"/>
        <v>COM_FR</v>
      </c>
      <c r="AM231" s="110" t="str">
        <f t="shared" si="125"/>
        <v>INDCEM</v>
      </c>
      <c r="AN231" s="109" t="str">
        <f t="shared" si="126"/>
        <v>RH14_15</v>
      </c>
      <c r="AO231" s="109">
        <f t="shared" si="111"/>
        <v>0.0210417023326588</v>
      </c>
      <c r="AP231" s="109" t="s">
        <v>31</v>
      </c>
      <c r="AQ231" s="110" t="s">
        <v>90</v>
      </c>
      <c r="AU231" s="109" t="str">
        <f t="shared" si="140"/>
        <v>COM_FR</v>
      </c>
      <c r="AV231" s="110" t="str">
        <f t="shared" si="127"/>
        <v>INDCEM</v>
      </c>
      <c r="AW231" s="109" t="str">
        <f t="shared" si="128"/>
        <v>RH14_15</v>
      </c>
      <c r="AX231" s="109">
        <f t="shared" si="114"/>
        <v>0.0207782387307691</v>
      </c>
      <c r="AY231" s="109" t="s">
        <v>31</v>
      </c>
      <c r="AZ231" s="110" t="s">
        <v>89</v>
      </c>
      <c r="BD231" s="109" t="str">
        <f t="shared" si="141"/>
        <v>COM_FR</v>
      </c>
      <c r="BE231" s="110" t="str">
        <f t="shared" si="129"/>
        <v>INDCEM</v>
      </c>
      <c r="BF231" s="109" t="str">
        <f t="shared" si="130"/>
        <v>RH14_15</v>
      </c>
      <c r="BG231" s="109">
        <f t="shared" si="142"/>
        <v>0.0210417023326588</v>
      </c>
      <c r="BH231" s="109" t="s">
        <v>31</v>
      </c>
      <c r="BI231" s="110" t="s">
        <v>91</v>
      </c>
      <c r="BM231" s="109" t="str">
        <f t="shared" si="143"/>
        <v>COM_FR</v>
      </c>
      <c r="BN231" s="110" t="str">
        <f t="shared" si="131"/>
        <v>INDCEM</v>
      </c>
      <c r="BO231" s="109" t="str">
        <f t="shared" si="132"/>
        <v>RH14_15</v>
      </c>
      <c r="BP231" s="109">
        <f t="shared" si="133"/>
        <v>0.0207782387307691</v>
      </c>
      <c r="BQ231" s="109" t="s">
        <v>31</v>
      </c>
      <c r="BR231" s="110" t="s">
        <v>88</v>
      </c>
    </row>
    <row r="232" spans="11:70">
      <c r="K232" s="109" t="s">
        <v>142</v>
      </c>
      <c r="L232" s="110" t="str">
        <f t="shared" si="134"/>
        <v>INDCEM</v>
      </c>
      <c r="M232" s="109" t="str">
        <f t="shared" si="103"/>
        <v>RH16_17</v>
      </c>
      <c r="N232" s="109">
        <f t="shared" si="104"/>
        <v>0.0208967198623784</v>
      </c>
      <c r="O232" s="109" t="s">
        <v>31</v>
      </c>
      <c r="P232" s="110" t="s">
        <v>92</v>
      </c>
      <c r="T232" s="109" t="str">
        <f t="shared" si="135"/>
        <v>COM_FR</v>
      </c>
      <c r="U232" s="110" t="str">
        <f t="shared" si="136"/>
        <v>INDCEM</v>
      </c>
      <c r="V232" s="109" t="str">
        <f t="shared" si="137"/>
        <v>RH16_17</v>
      </c>
      <c r="W232" s="109">
        <f t="shared" si="105"/>
        <v>0.0211925188192021</v>
      </c>
      <c r="X232" s="109" t="s">
        <v>31</v>
      </c>
      <c r="Y232" s="110" t="s">
        <v>87</v>
      </c>
      <c r="AC232" s="109" t="str">
        <f t="shared" si="138"/>
        <v>COM_FR</v>
      </c>
      <c r="AD232" s="110" t="str">
        <f t="shared" si="123"/>
        <v>INDCEM</v>
      </c>
      <c r="AE232" s="109" t="str">
        <f t="shared" si="124"/>
        <v>RH16_17</v>
      </c>
      <c r="AF232" s="109">
        <f t="shared" si="108"/>
        <v>0.0218963821038514</v>
      </c>
      <c r="AG232" s="109" t="s">
        <v>31</v>
      </c>
      <c r="AH232" s="110" t="s">
        <v>93</v>
      </c>
      <c r="AL232" s="109" t="str">
        <f t="shared" si="139"/>
        <v>COM_FR</v>
      </c>
      <c r="AM232" s="110" t="str">
        <f t="shared" si="125"/>
        <v>INDCEM</v>
      </c>
      <c r="AN232" s="109" t="str">
        <f t="shared" si="126"/>
        <v>RH16_17</v>
      </c>
      <c r="AO232" s="109">
        <f t="shared" si="111"/>
        <v>0.0210314702528813</v>
      </c>
      <c r="AP232" s="109" t="s">
        <v>31</v>
      </c>
      <c r="AQ232" s="110" t="s">
        <v>90</v>
      </c>
      <c r="AU232" s="109" t="str">
        <f t="shared" si="140"/>
        <v>COM_FR</v>
      </c>
      <c r="AV232" s="110" t="str">
        <f t="shared" si="127"/>
        <v>INDCEM</v>
      </c>
      <c r="AW232" s="109" t="str">
        <f t="shared" si="128"/>
        <v>RH16_17</v>
      </c>
      <c r="AX232" s="109">
        <f t="shared" si="114"/>
        <v>0.0206919007593365</v>
      </c>
      <c r="AY232" s="109" t="s">
        <v>31</v>
      </c>
      <c r="AZ232" s="110" t="s">
        <v>89</v>
      </c>
      <c r="BD232" s="109" t="str">
        <f t="shared" si="141"/>
        <v>COM_FR</v>
      </c>
      <c r="BE232" s="110" t="str">
        <f t="shared" si="129"/>
        <v>INDCEM</v>
      </c>
      <c r="BF232" s="109" t="str">
        <f t="shared" si="130"/>
        <v>RH16_17</v>
      </c>
      <c r="BG232" s="109">
        <f t="shared" si="142"/>
        <v>0.0210314702528813</v>
      </c>
      <c r="BH232" s="109" t="s">
        <v>31</v>
      </c>
      <c r="BI232" s="110" t="s">
        <v>91</v>
      </c>
      <c r="BM232" s="109" t="str">
        <f t="shared" si="143"/>
        <v>COM_FR</v>
      </c>
      <c r="BN232" s="110" t="str">
        <f t="shared" si="131"/>
        <v>INDCEM</v>
      </c>
      <c r="BO232" s="109" t="str">
        <f t="shared" si="132"/>
        <v>RH16_17</v>
      </c>
      <c r="BP232" s="109">
        <f t="shared" si="133"/>
        <v>0.0206919007593365</v>
      </c>
      <c r="BQ232" s="109" t="s">
        <v>31</v>
      </c>
      <c r="BR232" s="110" t="s">
        <v>88</v>
      </c>
    </row>
    <row r="233" spans="11:70">
      <c r="K233" s="109" t="s">
        <v>142</v>
      </c>
      <c r="L233" s="110" t="str">
        <f t="shared" si="134"/>
        <v>INDCEM</v>
      </c>
      <c r="M233" s="109" t="str">
        <f t="shared" si="103"/>
        <v>RH18_19</v>
      </c>
      <c r="N233" s="109">
        <f t="shared" si="104"/>
        <v>0.0208657701701157</v>
      </c>
      <c r="O233" s="109" t="s">
        <v>31</v>
      </c>
      <c r="P233" s="110" t="s">
        <v>92</v>
      </c>
      <c r="T233" s="109" t="str">
        <f t="shared" si="135"/>
        <v>COM_FR</v>
      </c>
      <c r="U233" s="110" t="str">
        <f t="shared" si="136"/>
        <v>INDCEM</v>
      </c>
      <c r="V233" s="109" t="str">
        <f t="shared" si="137"/>
        <v>RH18_19</v>
      </c>
      <c r="W233" s="109">
        <f t="shared" si="105"/>
        <v>0.0211344683567324</v>
      </c>
      <c r="X233" s="109" t="s">
        <v>31</v>
      </c>
      <c r="Y233" s="110" t="s">
        <v>87</v>
      </c>
      <c r="AC233" s="109" t="str">
        <f t="shared" si="138"/>
        <v>COM_FR</v>
      </c>
      <c r="AD233" s="110" t="str">
        <f t="shared" si="123"/>
        <v>INDCEM</v>
      </c>
      <c r="AE233" s="109" t="str">
        <f t="shared" si="124"/>
        <v>RH18_19</v>
      </c>
      <c r="AF233" s="109">
        <f t="shared" si="108"/>
        <v>0.0217155355129377</v>
      </c>
      <c r="AG233" s="109" t="s">
        <v>31</v>
      </c>
      <c r="AH233" s="110" t="s">
        <v>93</v>
      </c>
      <c r="AL233" s="109" t="str">
        <f t="shared" si="139"/>
        <v>COM_FR</v>
      </c>
      <c r="AM233" s="110" t="str">
        <f t="shared" si="125"/>
        <v>INDCEM</v>
      </c>
      <c r="AN233" s="109" t="str">
        <f t="shared" si="126"/>
        <v>RH18_19</v>
      </c>
      <c r="AO233" s="109">
        <f t="shared" si="111"/>
        <v>0.0207724666848622</v>
      </c>
      <c r="AP233" s="109" t="s">
        <v>31</v>
      </c>
      <c r="AQ233" s="110" t="s">
        <v>90</v>
      </c>
      <c r="AU233" s="109" t="str">
        <f t="shared" si="140"/>
        <v>COM_FR</v>
      </c>
      <c r="AV233" s="110" t="str">
        <f t="shared" si="127"/>
        <v>INDCEM</v>
      </c>
      <c r="AW233" s="109" t="str">
        <f t="shared" si="128"/>
        <v>RH18_19</v>
      </c>
      <c r="AX233" s="109">
        <f t="shared" si="114"/>
        <v>0.0204346889564006</v>
      </c>
      <c r="AY233" s="109" t="s">
        <v>31</v>
      </c>
      <c r="AZ233" s="110" t="s">
        <v>89</v>
      </c>
      <c r="BD233" s="109" t="str">
        <f t="shared" si="141"/>
        <v>COM_FR</v>
      </c>
      <c r="BE233" s="110" t="str">
        <f t="shared" si="129"/>
        <v>INDCEM</v>
      </c>
      <c r="BF233" s="109" t="str">
        <f t="shared" si="130"/>
        <v>RH18_19</v>
      </c>
      <c r="BG233" s="109">
        <f t="shared" si="142"/>
        <v>0.0207724666848622</v>
      </c>
      <c r="BH233" s="109" t="s">
        <v>31</v>
      </c>
      <c r="BI233" s="110" t="s">
        <v>91</v>
      </c>
      <c r="BM233" s="109" t="str">
        <f t="shared" si="143"/>
        <v>COM_FR</v>
      </c>
      <c r="BN233" s="110" t="str">
        <f t="shared" si="131"/>
        <v>INDCEM</v>
      </c>
      <c r="BO233" s="109" t="str">
        <f t="shared" si="132"/>
        <v>RH18_19</v>
      </c>
      <c r="BP233" s="109">
        <f t="shared" si="133"/>
        <v>0.0204346889564006</v>
      </c>
      <c r="BQ233" s="109" t="s">
        <v>31</v>
      </c>
      <c r="BR233" s="110" t="s">
        <v>88</v>
      </c>
    </row>
    <row r="234" spans="11:70">
      <c r="K234" s="109" t="s">
        <v>142</v>
      </c>
      <c r="L234" s="110" t="str">
        <f t="shared" si="134"/>
        <v>INDCEM</v>
      </c>
      <c r="M234" s="109" t="str">
        <f t="shared" si="103"/>
        <v>RH20_21</v>
      </c>
      <c r="N234" s="109">
        <f t="shared" si="104"/>
        <v>0.0208182800695852</v>
      </c>
      <c r="O234" s="109" t="s">
        <v>31</v>
      </c>
      <c r="P234" s="110" t="s">
        <v>92</v>
      </c>
      <c r="T234" s="109" t="str">
        <f t="shared" si="135"/>
        <v>COM_FR</v>
      </c>
      <c r="U234" s="110" t="str">
        <f t="shared" si="136"/>
        <v>INDCEM</v>
      </c>
      <c r="V234" s="109" t="str">
        <f t="shared" si="137"/>
        <v>RH20_21</v>
      </c>
      <c r="W234" s="109">
        <f t="shared" si="105"/>
        <v>0.0216015909557287</v>
      </c>
      <c r="X234" s="109" t="s">
        <v>31</v>
      </c>
      <c r="Y234" s="110" t="s">
        <v>87</v>
      </c>
      <c r="AC234" s="109" t="str">
        <f t="shared" si="138"/>
        <v>COM_FR</v>
      </c>
      <c r="AD234" s="110" t="str">
        <f t="shared" si="123"/>
        <v>INDCEM</v>
      </c>
      <c r="AE234" s="109" t="str">
        <f t="shared" si="124"/>
        <v>RH20_21</v>
      </c>
      <c r="AF234" s="109">
        <f t="shared" si="108"/>
        <v>0.0212535167287306</v>
      </c>
      <c r="AG234" s="109" t="s">
        <v>31</v>
      </c>
      <c r="AH234" s="110" t="s">
        <v>93</v>
      </c>
      <c r="AL234" s="109" t="str">
        <f t="shared" si="139"/>
        <v>COM_FR</v>
      </c>
      <c r="AM234" s="110" t="str">
        <f t="shared" si="125"/>
        <v>INDCEM</v>
      </c>
      <c r="AN234" s="109" t="str">
        <f t="shared" si="126"/>
        <v>RH20_21</v>
      </c>
      <c r="AO234" s="109">
        <f t="shared" si="111"/>
        <v>0.0208717090489964</v>
      </c>
      <c r="AP234" s="109" t="s">
        <v>31</v>
      </c>
      <c r="AQ234" s="110" t="s">
        <v>90</v>
      </c>
      <c r="AU234" s="109" t="str">
        <f t="shared" si="140"/>
        <v>COM_FR</v>
      </c>
      <c r="AV234" s="110" t="str">
        <f t="shared" si="127"/>
        <v>INDCEM</v>
      </c>
      <c r="AW234" s="109" t="str">
        <f t="shared" si="128"/>
        <v>RH20_21</v>
      </c>
      <c r="AX234" s="109">
        <f t="shared" si="114"/>
        <v>0.0208022312711157</v>
      </c>
      <c r="AY234" s="109" t="s">
        <v>31</v>
      </c>
      <c r="AZ234" s="110" t="s">
        <v>89</v>
      </c>
      <c r="BD234" s="109" t="str">
        <f t="shared" si="141"/>
        <v>COM_FR</v>
      </c>
      <c r="BE234" s="110" t="str">
        <f t="shared" si="129"/>
        <v>INDCEM</v>
      </c>
      <c r="BF234" s="109" t="str">
        <f t="shared" si="130"/>
        <v>RH20_21</v>
      </c>
      <c r="BG234" s="109">
        <f t="shared" si="142"/>
        <v>0.0208717090489964</v>
      </c>
      <c r="BH234" s="109" t="s">
        <v>31</v>
      </c>
      <c r="BI234" s="110" t="s">
        <v>91</v>
      </c>
      <c r="BM234" s="109" t="str">
        <f t="shared" si="143"/>
        <v>COM_FR</v>
      </c>
      <c r="BN234" s="110" t="str">
        <f t="shared" si="131"/>
        <v>INDCEM</v>
      </c>
      <c r="BO234" s="109" t="str">
        <f t="shared" si="132"/>
        <v>RH20_21</v>
      </c>
      <c r="BP234" s="109">
        <f t="shared" si="133"/>
        <v>0.0208022312711157</v>
      </c>
      <c r="BQ234" s="109" t="s">
        <v>31</v>
      </c>
      <c r="BR234" s="110" t="s">
        <v>88</v>
      </c>
    </row>
    <row r="235" spans="11:70">
      <c r="K235" s="111" t="s">
        <v>142</v>
      </c>
      <c r="L235" s="110" t="str">
        <f t="shared" si="134"/>
        <v>INDCEM</v>
      </c>
      <c r="M235" s="109" t="str">
        <f t="shared" si="103"/>
        <v>RH22_23</v>
      </c>
      <c r="N235" s="109">
        <f t="shared" si="104"/>
        <v>0.0209309345114678</v>
      </c>
      <c r="O235" s="109" t="s">
        <v>31</v>
      </c>
      <c r="P235" s="110" t="s">
        <v>92</v>
      </c>
      <c r="T235" s="109" t="str">
        <f t="shared" si="135"/>
        <v>COM_FR</v>
      </c>
      <c r="U235" s="110" t="str">
        <f t="shared" si="136"/>
        <v>INDCEM</v>
      </c>
      <c r="V235" s="109" t="str">
        <f t="shared" si="137"/>
        <v>RH22_23</v>
      </c>
      <c r="W235" s="109">
        <f t="shared" si="105"/>
        <v>0.0217726786365968</v>
      </c>
      <c r="X235" s="109" t="s">
        <v>31</v>
      </c>
      <c r="Y235" s="110" t="s">
        <v>87</v>
      </c>
      <c r="AC235" s="109" t="str">
        <f t="shared" si="138"/>
        <v>COM_FR</v>
      </c>
      <c r="AD235" s="110" t="str">
        <f t="shared" si="123"/>
        <v>INDCEM</v>
      </c>
      <c r="AE235" s="109" t="str">
        <f t="shared" si="124"/>
        <v>RH22_23</v>
      </c>
      <c r="AF235" s="109">
        <f t="shared" si="108"/>
        <v>0.0210192787763135</v>
      </c>
      <c r="AG235" s="109" t="s">
        <v>31</v>
      </c>
      <c r="AH235" s="110" t="s">
        <v>93</v>
      </c>
      <c r="AL235" s="109" t="str">
        <f t="shared" si="139"/>
        <v>COM_FR</v>
      </c>
      <c r="AM235" s="110" t="str">
        <f t="shared" si="125"/>
        <v>INDCEM</v>
      </c>
      <c r="AN235" s="109" t="str">
        <f t="shared" si="126"/>
        <v>RH22_23</v>
      </c>
      <c r="AO235" s="109">
        <f t="shared" si="111"/>
        <v>0.0210488298607682</v>
      </c>
      <c r="AP235" s="109" t="s">
        <v>31</v>
      </c>
      <c r="AQ235" s="110" t="s">
        <v>90</v>
      </c>
      <c r="AU235" s="109" t="str">
        <f t="shared" si="140"/>
        <v>COM_FR</v>
      </c>
      <c r="AV235" s="110" t="str">
        <f t="shared" si="127"/>
        <v>INDCEM</v>
      </c>
      <c r="AW235" s="109" t="str">
        <f t="shared" si="128"/>
        <v>RH22_23</v>
      </c>
      <c r="AX235" s="109">
        <f t="shared" si="114"/>
        <v>0.0211656433177729</v>
      </c>
      <c r="AY235" s="109" t="s">
        <v>31</v>
      </c>
      <c r="AZ235" s="110" t="s">
        <v>89</v>
      </c>
      <c r="BD235" s="109" t="str">
        <f t="shared" si="141"/>
        <v>COM_FR</v>
      </c>
      <c r="BE235" s="110" t="str">
        <f t="shared" si="129"/>
        <v>INDCEM</v>
      </c>
      <c r="BF235" s="109" t="str">
        <f t="shared" si="130"/>
        <v>RH22_23</v>
      </c>
      <c r="BG235" s="109">
        <f t="shared" si="142"/>
        <v>0.0210488298607682</v>
      </c>
      <c r="BH235" s="109" t="s">
        <v>31</v>
      </c>
      <c r="BI235" s="110" t="s">
        <v>91</v>
      </c>
      <c r="BM235" s="109" t="str">
        <f t="shared" si="143"/>
        <v>COM_FR</v>
      </c>
      <c r="BN235" s="110" t="str">
        <f t="shared" si="131"/>
        <v>INDCEM</v>
      </c>
      <c r="BO235" s="109" t="str">
        <f t="shared" si="132"/>
        <v>RH22_23</v>
      </c>
      <c r="BP235" s="109">
        <f t="shared" si="133"/>
        <v>0.0211656433177729</v>
      </c>
      <c r="BQ235" s="109" t="s">
        <v>31</v>
      </c>
      <c r="BR235" s="110" t="s">
        <v>88</v>
      </c>
    </row>
    <row r="236" spans="11:70">
      <c r="K236" s="109" t="s">
        <v>142</v>
      </c>
      <c r="L236" s="110" t="str">
        <f t="shared" si="134"/>
        <v>INDCEM</v>
      </c>
      <c r="M236" s="109" t="str">
        <f t="shared" si="103"/>
        <v>SH0_1</v>
      </c>
      <c r="N236" s="109">
        <f t="shared" si="104"/>
        <v>0.0216934658061337</v>
      </c>
      <c r="O236" s="109" t="s">
        <v>31</v>
      </c>
      <c r="P236" s="110" t="s">
        <v>92</v>
      </c>
      <c r="T236" s="109" t="str">
        <f t="shared" si="135"/>
        <v>COM_FR</v>
      </c>
      <c r="U236" s="110" t="str">
        <f t="shared" si="136"/>
        <v>INDCEM</v>
      </c>
      <c r="V236" s="109" t="str">
        <f t="shared" si="137"/>
        <v>SH0_1</v>
      </c>
      <c r="W236" s="109">
        <f t="shared" si="105"/>
        <v>0.0174477618854123</v>
      </c>
      <c r="X236" s="109" t="s">
        <v>31</v>
      </c>
      <c r="Y236" s="110" t="s">
        <v>87</v>
      </c>
      <c r="AC236" s="109" t="str">
        <f t="shared" si="138"/>
        <v>COM_FR</v>
      </c>
      <c r="AD236" s="110" t="str">
        <f t="shared" si="123"/>
        <v>INDCEM</v>
      </c>
      <c r="AE236" s="109" t="str">
        <f t="shared" si="124"/>
        <v>SH0_1</v>
      </c>
      <c r="AF236" s="109">
        <f t="shared" si="108"/>
        <v>0.020811553801597</v>
      </c>
      <c r="AG236" s="109" t="s">
        <v>31</v>
      </c>
      <c r="AH236" s="110" t="s">
        <v>93</v>
      </c>
      <c r="AL236" s="109" t="str">
        <f t="shared" si="139"/>
        <v>COM_FR</v>
      </c>
      <c r="AM236" s="110" t="str">
        <f t="shared" si="125"/>
        <v>INDCEM</v>
      </c>
      <c r="AN236" s="109" t="str">
        <f t="shared" si="126"/>
        <v>SH0_1</v>
      </c>
      <c r="AO236" s="109">
        <f t="shared" si="111"/>
        <v>0.0202895899307037</v>
      </c>
      <c r="AP236" s="109" t="s">
        <v>31</v>
      </c>
      <c r="AQ236" s="110" t="s">
        <v>90</v>
      </c>
      <c r="AU236" s="109" t="str">
        <f t="shared" si="140"/>
        <v>COM_FR</v>
      </c>
      <c r="AV236" s="110" t="str">
        <f t="shared" si="127"/>
        <v>INDCEM</v>
      </c>
      <c r="AW236" s="109" t="str">
        <f t="shared" si="128"/>
        <v>SH0_1</v>
      </c>
      <c r="AX236" s="109">
        <f t="shared" si="114"/>
        <v>0.0235399975380162</v>
      </c>
      <c r="AY236" s="109" t="s">
        <v>31</v>
      </c>
      <c r="AZ236" s="110" t="s">
        <v>89</v>
      </c>
      <c r="BD236" s="109" t="str">
        <f t="shared" si="141"/>
        <v>COM_FR</v>
      </c>
      <c r="BE236" s="110" t="str">
        <f t="shared" si="129"/>
        <v>INDCEM</v>
      </c>
      <c r="BF236" s="109" t="str">
        <f t="shared" si="130"/>
        <v>SH0_1</v>
      </c>
      <c r="BG236" s="109">
        <f t="shared" si="142"/>
        <v>0.0202895899307037</v>
      </c>
      <c r="BH236" s="109" t="s">
        <v>31</v>
      </c>
      <c r="BI236" s="110" t="s">
        <v>91</v>
      </c>
      <c r="BM236" s="109" t="str">
        <f t="shared" si="143"/>
        <v>COM_FR</v>
      </c>
      <c r="BN236" s="110" t="str">
        <f t="shared" si="131"/>
        <v>INDCEM</v>
      </c>
      <c r="BO236" s="109" t="str">
        <f t="shared" si="132"/>
        <v>SH0_1</v>
      </c>
      <c r="BP236" s="109">
        <f t="shared" si="133"/>
        <v>0.0235399975380162</v>
      </c>
      <c r="BQ236" s="109" t="s">
        <v>31</v>
      </c>
      <c r="BR236" s="110" t="s">
        <v>88</v>
      </c>
    </row>
    <row r="237" spans="11:70">
      <c r="K237" s="109" t="s">
        <v>142</v>
      </c>
      <c r="L237" s="110" t="str">
        <f t="shared" si="134"/>
        <v>INDCEM</v>
      </c>
      <c r="M237" s="109" t="str">
        <f t="shared" si="103"/>
        <v>SH2_3</v>
      </c>
      <c r="N237" s="109">
        <f t="shared" si="104"/>
        <v>0.0210916294485409</v>
      </c>
      <c r="O237" s="109" t="s">
        <v>31</v>
      </c>
      <c r="P237" s="110" t="s">
        <v>92</v>
      </c>
      <c r="T237" s="109" t="str">
        <f t="shared" si="135"/>
        <v>COM_FR</v>
      </c>
      <c r="U237" s="110" t="str">
        <f t="shared" si="136"/>
        <v>INDCEM</v>
      </c>
      <c r="V237" s="109" t="str">
        <f t="shared" si="137"/>
        <v>SH2_3</v>
      </c>
      <c r="W237" s="109">
        <f t="shared" si="105"/>
        <v>0.0152457918759897</v>
      </c>
      <c r="X237" s="109" t="s">
        <v>31</v>
      </c>
      <c r="Y237" s="110" t="s">
        <v>87</v>
      </c>
      <c r="AC237" s="109" t="str">
        <f t="shared" si="138"/>
        <v>COM_FR</v>
      </c>
      <c r="AD237" s="110" t="str">
        <f t="shared" si="123"/>
        <v>INDCEM</v>
      </c>
      <c r="AE237" s="109" t="str">
        <f t="shared" si="124"/>
        <v>SH2_3</v>
      </c>
      <c r="AF237" s="109">
        <f t="shared" si="108"/>
        <v>0.0201796299239725</v>
      </c>
      <c r="AG237" s="109" t="s">
        <v>31</v>
      </c>
      <c r="AH237" s="110" t="s">
        <v>93</v>
      </c>
      <c r="AL237" s="109" t="str">
        <f t="shared" si="139"/>
        <v>COM_FR</v>
      </c>
      <c r="AM237" s="110" t="str">
        <f t="shared" si="125"/>
        <v>INDCEM</v>
      </c>
      <c r="AN237" s="109" t="str">
        <f t="shared" si="126"/>
        <v>SH2_3</v>
      </c>
      <c r="AO237" s="109">
        <f t="shared" si="111"/>
        <v>0.0188706568826577</v>
      </c>
      <c r="AP237" s="109" t="s">
        <v>31</v>
      </c>
      <c r="AQ237" s="110" t="s">
        <v>90</v>
      </c>
      <c r="AU237" s="109" t="str">
        <f t="shared" si="140"/>
        <v>COM_FR</v>
      </c>
      <c r="AV237" s="110" t="str">
        <f t="shared" si="127"/>
        <v>INDCEM</v>
      </c>
      <c r="AW237" s="109" t="str">
        <f t="shared" si="128"/>
        <v>SH2_3</v>
      </c>
      <c r="AX237" s="109">
        <f t="shared" si="114"/>
        <v>0.0213085433268016</v>
      </c>
      <c r="AY237" s="109" t="s">
        <v>31</v>
      </c>
      <c r="AZ237" s="110" t="s">
        <v>89</v>
      </c>
      <c r="BD237" s="109" t="str">
        <f t="shared" si="141"/>
        <v>COM_FR</v>
      </c>
      <c r="BE237" s="110" t="str">
        <f t="shared" si="129"/>
        <v>INDCEM</v>
      </c>
      <c r="BF237" s="109" t="str">
        <f t="shared" si="130"/>
        <v>SH2_3</v>
      </c>
      <c r="BG237" s="109">
        <f t="shared" si="142"/>
        <v>0.0188706568826577</v>
      </c>
      <c r="BH237" s="109" t="s">
        <v>31</v>
      </c>
      <c r="BI237" s="110" t="s">
        <v>91</v>
      </c>
      <c r="BM237" s="109" t="str">
        <f t="shared" si="143"/>
        <v>COM_FR</v>
      </c>
      <c r="BN237" s="110" t="str">
        <f t="shared" si="131"/>
        <v>INDCEM</v>
      </c>
      <c r="BO237" s="109" t="str">
        <f t="shared" si="132"/>
        <v>SH2_3</v>
      </c>
      <c r="BP237" s="109">
        <f t="shared" si="133"/>
        <v>0.0213085433268016</v>
      </c>
      <c r="BQ237" s="109" t="s">
        <v>31</v>
      </c>
      <c r="BR237" s="110" t="s">
        <v>88</v>
      </c>
    </row>
    <row r="238" spans="11:70">
      <c r="K238" s="109" t="s">
        <v>142</v>
      </c>
      <c r="L238" s="110" t="str">
        <f t="shared" si="134"/>
        <v>INDCEM</v>
      </c>
      <c r="M238" s="109" t="str">
        <f t="shared" si="103"/>
        <v>SH4_5</v>
      </c>
      <c r="N238" s="109">
        <f t="shared" si="104"/>
        <v>0.0202885549117574</v>
      </c>
      <c r="O238" s="109" t="s">
        <v>31</v>
      </c>
      <c r="P238" s="110" t="s">
        <v>92</v>
      </c>
      <c r="T238" s="109" t="str">
        <f t="shared" si="135"/>
        <v>COM_FR</v>
      </c>
      <c r="U238" s="110" t="str">
        <f t="shared" si="136"/>
        <v>INDCEM</v>
      </c>
      <c r="V238" s="109" t="str">
        <f t="shared" si="137"/>
        <v>SH4_5</v>
      </c>
      <c r="W238" s="109">
        <f t="shared" si="105"/>
        <v>0.0140147850596432</v>
      </c>
      <c r="X238" s="109" t="s">
        <v>31</v>
      </c>
      <c r="Y238" s="110" t="s">
        <v>87</v>
      </c>
      <c r="AC238" s="109" t="str">
        <f t="shared" si="138"/>
        <v>COM_FR</v>
      </c>
      <c r="AD238" s="110" t="str">
        <f t="shared" si="123"/>
        <v>INDCEM</v>
      </c>
      <c r="AE238" s="109" t="str">
        <f t="shared" si="124"/>
        <v>SH4_5</v>
      </c>
      <c r="AF238" s="109">
        <f t="shared" si="108"/>
        <v>0.0196148395220663</v>
      </c>
      <c r="AG238" s="109" t="s">
        <v>31</v>
      </c>
      <c r="AH238" s="110" t="s">
        <v>93</v>
      </c>
      <c r="AL238" s="109" t="str">
        <f t="shared" si="139"/>
        <v>COM_FR</v>
      </c>
      <c r="AM238" s="110" t="str">
        <f t="shared" si="125"/>
        <v>INDCEM</v>
      </c>
      <c r="AN238" s="109" t="str">
        <f t="shared" si="126"/>
        <v>SH4_5</v>
      </c>
      <c r="AO238" s="109">
        <f t="shared" si="111"/>
        <v>0.017500502969476</v>
      </c>
      <c r="AP238" s="109" t="s">
        <v>31</v>
      </c>
      <c r="AQ238" s="110" t="s">
        <v>90</v>
      </c>
      <c r="AU238" s="109" t="str">
        <f t="shared" si="140"/>
        <v>COM_FR</v>
      </c>
      <c r="AV238" s="110" t="str">
        <f t="shared" si="127"/>
        <v>INDCEM</v>
      </c>
      <c r="AW238" s="109" t="str">
        <f t="shared" si="128"/>
        <v>SH4_5</v>
      </c>
      <c r="AX238" s="109">
        <f t="shared" si="114"/>
        <v>0.0184793639312763</v>
      </c>
      <c r="AY238" s="109" t="s">
        <v>31</v>
      </c>
      <c r="AZ238" s="110" t="s">
        <v>89</v>
      </c>
      <c r="BD238" s="109" t="str">
        <f t="shared" si="141"/>
        <v>COM_FR</v>
      </c>
      <c r="BE238" s="110" t="str">
        <f t="shared" si="129"/>
        <v>INDCEM</v>
      </c>
      <c r="BF238" s="109" t="str">
        <f t="shared" si="130"/>
        <v>SH4_5</v>
      </c>
      <c r="BG238" s="109">
        <f t="shared" si="142"/>
        <v>0.017500502969476</v>
      </c>
      <c r="BH238" s="109" t="s">
        <v>31</v>
      </c>
      <c r="BI238" s="110" t="s">
        <v>91</v>
      </c>
      <c r="BM238" s="109" t="str">
        <f t="shared" si="143"/>
        <v>COM_FR</v>
      </c>
      <c r="BN238" s="110" t="str">
        <f t="shared" si="131"/>
        <v>INDCEM</v>
      </c>
      <c r="BO238" s="109" t="str">
        <f t="shared" si="132"/>
        <v>SH4_5</v>
      </c>
      <c r="BP238" s="109">
        <f t="shared" si="133"/>
        <v>0.0184793639312763</v>
      </c>
      <c r="BQ238" s="109" t="s">
        <v>31</v>
      </c>
      <c r="BR238" s="110" t="s">
        <v>88</v>
      </c>
    </row>
    <row r="239" spans="11:70">
      <c r="K239" s="111" t="s">
        <v>142</v>
      </c>
      <c r="L239" s="110" t="str">
        <f t="shared" si="134"/>
        <v>INDCEM</v>
      </c>
      <c r="M239" s="109" t="str">
        <f t="shared" si="103"/>
        <v>SH6_7</v>
      </c>
      <c r="N239" s="109">
        <f t="shared" si="104"/>
        <v>0.0192322364169783</v>
      </c>
      <c r="O239" s="109" t="s">
        <v>31</v>
      </c>
      <c r="P239" s="110" t="s">
        <v>92</v>
      </c>
      <c r="T239" s="109" t="str">
        <f t="shared" si="135"/>
        <v>COM_FR</v>
      </c>
      <c r="U239" s="110" t="str">
        <f t="shared" si="136"/>
        <v>INDCEM</v>
      </c>
      <c r="V239" s="109" t="str">
        <f t="shared" si="137"/>
        <v>SH6_7</v>
      </c>
      <c r="W239" s="109">
        <f t="shared" si="105"/>
        <v>0.0138604432096002</v>
      </c>
      <c r="X239" s="109" t="s">
        <v>31</v>
      </c>
      <c r="Y239" s="110" t="s">
        <v>87</v>
      </c>
      <c r="AC239" s="109" t="str">
        <f t="shared" si="138"/>
        <v>COM_FR</v>
      </c>
      <c r="AD239" s="110" t="str">
        <f t="shared" si="123"/>
        <v>INDCEM</v>
      </c>
      <c r="AE239" s="109" t="str">
        <f t="shared" si="124"/>
        <v>SH6_7</v>
      </c>
      <c r="AF239" s="109">
        <f t="shared" si="108"/>
        <v>0.0172789981084644</v>
      </c>
      <c r="AG239" s="109" t="s">
        <v>31</v>
      </c>
      <c r="AH239" s="110" t="s">
        <v>93</v>
      </c>
      <c r="AL239" s="109" t="str">
        <f t="shared" si="139"/>
        <v>COM_FR</v>
      </c>
      <c r="AM239" s="110" t="str">
        <f t="shared" si="125"/>
        <v>INDCEM</v>
      </c>
      <c r="AN239" s="109" t="str">
        <f t="shared" si="126"/>
        <v>SH6_7</v>
      </c>
      <c r="AO239" s="109">
        <f t="shared" si="111"/>
        <v>0.016421193779789</v>
      </c>
      <c r="AP239" s="109" t="s">
        <v>31</v>
      </c>
      <c r="AQ239" s="110" t="s">
        <v>90</v>
      </c>
      <c r="AU239" s="109" t="str">
        <f t="shared" si="140"/>
        <v>COM_FR</v>
      </c>
      <c r="AV239" s="110" t="str">
        <f t="shared" si="127"/>
        <v>INDCEM</v>
      </c>
      <c r="AW239" s="109" t="str">
        <f t="shared" si="128"/>
        <v>SH6_7</v>
      </c>
      <c r="AX239" s="109">
        <f t="shared" si="114"/>
        <v>0.0171996217128879</v>
      </c>
      <c r="AY239" s="109" t="s">
        <v>31</v>
      </c>
      <c r="AZ239" s="110" t="s">
        <v>89</v>
      </c>
      <c r="BD239" s="109" t="str">
        <f t="shared" si="141"/>
        <v>COM_FR</v>
      </c>
      <c r="BE239" s="110" t="str">
        <f t="shared" si="129"/>
        <v>INDCEM</v>
      </c>
      <c r="BF239" s="109" t="str">
        <f t="shared" si="130"/>
        <v>SH6_7</v>
      </c>
      <c r="BG239" s="109">
        <f t="shared" si="142"/>
        <v>0.016421193779789</v>
      </c>
      <c r="BH239" s="109" t="s">
        <v>31</v>
      </c>
      <c r="BI239" s="110" t="s">
        <v>91</v>
      </c>
      <c r="BM239" s="109" t="str">
        <f t="shared" si="143"/>
        <v>COM_FR</v>
      </c>
      <c r="BN239" s="110" t="str">
        <f t="shared" si="131"/>
        <v>INDCEM</v>
      </c>
      <c r="BO239" s="109" t="str">
        <f t="shared" si="132"/>
        <v>SH6_7</v>
      </c>
      <c r="BP239" s="109">
        <f t="shared" si="133"/>
        <v>0.0171996217128879</v>
      </c>
      <c r="BQ239" s="109" t="s">
        <v>31</v>
      </c>
      <c r="BR239" s="110" t="s">
        <v>88</v>
      </c>
    </row>
    <row r="240" spans="11:70">
      <c r="K240" s="109" t="s">
        <v>142</v>
      </c>
      <c r="L240" s="110" t="str">
        <f t="shared" si="134"/>
        <v>INDCEM</v>
      </c>
      <c r="M240" s="109" t="str">
        <f t="shared" si="103"/>
        <v>SH8_9</v>
      </c>
      <c r="N240" s="109">
        <f t="shared" si="104"/>
        <v>0.0187485070114251</v>
      </c>
      <c r="O240" s="109" t="s">
        <v>31</v>
      </c>
      <c r="P240" s="110" t="s">
        <v>92</v>
      </c>
      <c r="T240" s="109" t="str">
        <f t="shared" si="135"/>
        <v>COM_FR</v>
      </c>
      <c r="U240" s="110" t="str">
        <f t="shared" si="136"/>
        <v>INDCEM</v>
      </c>
      <c r="V240" s="109" t="str">
        <f t="shared" si="137"/>
        <v>SH8_9</v>
      </c>
      <c r="W240" s="109">
        <f t="shared" si="105"/>
        <v>0.0147551071793505</v>
      </c>
      <c r="X240" s="109" t="s">
        <v>31</v>
      </c>
      <c r="Y240" s="110" t="s">
        <v>87</v>
      </c>
      <c r="AC240" s="109" t="str">
        <f t="shared" si="138"/>
        <v>COM_FR</v>
      </c>
      <c r="AD240" s="110" t="str">
        <f t="shared" si="123"/>
        <v>INDCEM</v>
      </c>
      <c r="AE240" s="109" t="str">
        <f t="shared" si="124"/>
        <v>SH8_9</v>
      </c>
      <c r="AF240" s="109">
        <f t="shared" si="108"/>
        <v>0.0155886992614423</v>
      </c>
      <c r="AG240" s="109" t="s">
        <v>31</v>
      </c>
      <c r="AH240" s="110" t="s">
        <v>93</v>
      </c>
      <c r="AL240" s="109" t="str">
        <f t="shared" si="139"/>
        <v>COM_FR</v>
      </c>
      <c r="AM240" s="110" t="str">
        <f t="shared" si="125"/>
        <v>INDCEM</v>
      </c>
      <c r="AN240" s="109" t="str">
        <f t="shared" si="126"/>
        <v>SH8_9</v>
      </c>
      <c r="AO240" s="109">
        <f t="shared" si="111"/>
        <v>0.0161398429577345</v>
      </c>
      <c r="AP240" s="109" t="s">
        <v>31</v>
      </c>
      <c r="AQ240" s="110" t="s">
        <v>90</v>
      </c>
      <c r="AU240" s="109" t="str">
        <f t="shared" si="140"/>
        <v>COM_FR</v>
      </c>
      <c r="AV240" s="110" t="str">
        <f t="shared" si="127"/>
        <v>INDCEM</v>
      </c>
      <c r="AW240" s="109" t="str">
        <f t="shared" si="128"/>
        <v>SH8_9</v>
      </c>
      <c r="AX240" s="109">
        <f t="shared" si="114"/>
        <v>0.017030245273227</v>
      </c>
      <c r="AY240" s="109" t="s">
        <v>31</v>
      </c>
      <c r="AZ240" s="110" t="s">
        <v>89</v>
      </c>
      <c r="BD240" s="109" t="str">
        <f t="shared" si="141"/>
        <v>COM_FR</v>
      </c>
      <c r="BE240" s="110" t="str">
        <f t="shared" si="129"/>
        <v>INDCEM</v>
      </c>
      <c r="BF240" s="109" t="str">
        <f t="shared" si="130"/>
        <v>SH8_9</v>
      </c>
      <c r="BG240" s="109">
        <f t="shared" si="142"/>
        <v>0.0161398429577345</v>
      </c>
      <c r="BH240" s="109" t="s">
        <v>31</v>
      </c>
      <c r="BI240" s="110" t="s">
        <v>91</v>
      </c>
      <c r="BM240" s="109" t="str">
        <f t="shared" si="143"/>
        <v>COM_FR</v>
      </c>
      <c r="BN240" s="110" t="str">
        <f t="shared" si="131"/>
        <v>INDCEM</v>
      </c>
      <c r="BO240" s="109" t="str">
        <f t="shared" si="132"/>
        <v>SH8_9</v>
      </c>
      <c r="BP240" s="109">
        <f t="shared" si="133"/>
        <v>0.017030245273227</v>
      </c>
      <c r="BQ240" s="109" t="s">
        <v>31</v>
      </c>
      <c r="BR240" s="110" t="s">
        <v>88</v>
      </c>
    </row>
    <row r="241" spans="11:70">
      <c r="K241" s="109" t="s">
        <v>142</v>
      </c>
      <c r="L241" s="110" t="str">
        <f t="shared" si="134"/>
        <v>INDCEM</v>
      </c>
      <c r="M241" s="109" t="str">
        <f t="shared" si="103"/>
        <v>SH10_11</v>
      </c>
      <c r="N241" s="109">
        <f t="shared" si="104"/>
        <v>0.0186780472400084</v>
      </c>
      <c r="O241" s="109" t="s">
        <v>31</v>
      </c>
      <c r="P241" s="110" t="s">
        <v>92</v>
      </c>
      <c r="T241" s="109" t="str">
        <f t="shared" si="135"/>
        <v>COM_FR</v>
      </c>
      <c r="U241" s="110" t="str">
        <f t="shared" si="136"/>
        <v>INDCEM</v>
      </c>
      <c r="V241" s="109" t="str">
        <f t="shared" si="137"/>
        <v>SH10_11</v>
      </c>
      <c r="W241" s="109">
        <f t="shared" si="105"/>
        <v>0.0171866616430302</v>
      </c>
      <c r="X241" s="109" t="s">
        <v>31</v>
      </c>
      <c r="Y241" s="110" t="s">
        <v>87</v>
      </c>
      <c r="AC241" s="109" t="str">
        <f t="shared" si="138"/>
        <v>COM_FR</v>
      </c>
      <c r="AD241" s="110" t="str">
        <f t="shared" si="123"/>
        <v>INDCEM</v>
      </c>
      <c r="AE241" s="109" t="str">
        <f t="shared" si="124"/>
        <v>SH10_11</v>
      </c>
      <c r="AF241" s="109">
        <f t="shared" si="108"/>
        <v>0.0150973156957682</v>
      </c>
      <c r="AG241" s="109" t="s">
        <v>31</v>
      </c>
      <c r="AH241" s="110" t="s">
        <v>93</v>
      </c>
      <c r="AL241" s="109" t="str">
        <f t="shared" si="139"/>
        <v>COM_FR</v>
      </c>
      <c r="AM241" s="110" t="str">
        <f t="shared" si="125"/>
        <v>INDCEM</v>
      </c>
      <c r="AN241" s="109" t="str">
        <f t="shared" si="126"/>
        <v>SH10_11</v>
      </c>
      <c r="AO241" s="109">
        <f t="shared" si="111"/>
        <v>0.0171295457469424</v>
      </c>
      <c r="AP241" s="109" t="s">
        <v>31</v>
      </c>
      <c r="AQ241" s="110" t="s">
        <v>90</v>
      </c>
      <c r="AU241" s="109" t="str">
        <f t="shared" si="140"/>
        <v>COM_FR</v>
      </c>
      <c r="AV241" s="110" t="str">
        <f t="shared" si="127"/>
        <v>INDCEM</v>
      </c>
      <c r="AW241" s="109" t="str">
        <f t="shared" si="128"/>
        <v>SH10_11</v>
      </c>
      <c r="AX241" s="109">
        <f t="shared" si="114"/>
        <v>0.0187148851387562</v>
      </c>
      <c r="AY241" s="109" t="s">
        <v>31</v>
      </c>
      <c r="AZ241" s="110" t="s">
        <v>89</v>
      </c>
      <c r="BD241" s="109" t="str">
        <f t="shared" si="141"/>
        <v>COM_FR</v>
      </c>
      <c r="BE241" s="110" t="str">
        <f t="shared" si="129"/>
        <v>INDCEM</v>
      </c>
      <c r="BF241" s="109" t="str">
        <f t="shared" si="130"/>
        <v>SH10_11</v>
      </c>
      <c r="BG241" s="109">
        <f t="shared" si="142"/>
        <v>0.0171295457469424</v>
      </c>
      <c r="BH241" s="109" t="s">
        <v>31</v>
      </c>
      <c r="BI241" s="110" t="s">
        <v>91</v>
      </c>
      <c r="BM241" s="109" t="str">
        <f t="shared" si="143"/>
        <v>COM_FR</v>
      </c>
      <c r="BN241" s="110" t="str">
        <f t="shared" si="131"/>
        <v>INDCEM</v>
      </c>
      <c r="BO241" s="109" t="str">
        <f t="shared" si="132"/>
        <v>SH10_11</v>
      </c>
      <c r="BP241" s="109">
        <f t="shared" si="133"/>
        <v>0.0187148851387562</v>
      </c>
      <c r="BQ241" s="109" t="s">
        <v>31</v>
      </c>
      <c r="BR241" s="110" t="s">
        <v>88</v>
      </c>
    </row>
    <row r="242" spans="11:70">
      <c r="K242" s="109" t="s">
        <v>142</v>
      </c>
      <c r="L242" s="110" t="str">
        <f t="shared" si="134"/>
        <v>INDCEM</v>
      </c>
      <c r="M242" s="109" t="str">
        <f t="shared" si="103"/>
        <v>SH12_13</v>
      </c>
      <c r="N242" s="109">
        <f t="shared" si="104"/>
        <v>0.0193543241840057</v>
      </c>
      <c r="O242" s="109" t="s">
        <v>31</v>
      </c>
      <c r="P242" s="110" t="s">
        <v>92</v>
      </c>
      <c r="T242" s="109" t="str">
        <f t="shared" si="135"/>
        <v>COM_FR</v>
      </c>
      <c r="U242" s="110" t="str">
        <f t="shared" si="136"/>
        <v>INDCEM</v>
      </c>
      <c r="V242" s="109" t="str">
        <f t="shared" si="137"/>
        <v>SH12_13</v>
      </c>
      <c r="W242" s="109">
        <f t="shared" si="105"/>
        <v>0.0185329663536096</v>
      </c>
      <c r="X242" s="109" t="s">
        <v>31</v>
      </c>
      <c r="Y242" s="110" t="s">
        <v>87</v>
      </c>
      <c r="AC242" s="109" t="str">
        <f t="shared" si="138"/>
        <v>COM_FR</v>
      </c>
      <c r="AD242" s="110" t="str">
        <f t="shared" si="123"/>
        <v>INDCEM</v>
      </c>
      <c r="AE242" s="109" t="str">
        <f t="shared" si="124"/>
        <v>SH12_13</v>
      </c>
      <c r="AF242" s="109">
        <f t="shared" si="108"/>
        <v>0.0157162719062912</v>
      </c>
      <c r="AG242" s="109" t="s">
        <v>31</v>
      </c>
      <c r="AH242" s="110" t="s">
        <v>93</v>
      </c>
      <c r="AL242" s="109" t="str">
        <f t="shared" si="139"/>
        <v>COM_FR</v>
      </c>
      <c r="AM242" s="110" t="str">
        <f t="shared" si="125"/>
        <v>INDCEM</v>
      </c>
      <c r="AN242" s="109" t="str">
        <f t="shared" si="126"/>
        <v>SH12_13</v>
      </c>
      <c r="AO242" s="109">
        <f t="shared" si="111"/>
        <v>0.0184909585816698</v>
      </c>
      <c r="AP242" s="109" t="s">
        <v>31</v>
      </c>
      <c r="AQ242" s="110" t="s">
        <v>90</v>
      </c>
      <c r="AU242" s="109" t="str">
        <f t="shared" si="140"/>
        <v>COM_FR</v>
      </c>
      <c r="AV242" s="110" t="str">
        <f t="shared" si="127"/>
        <v>INDCEM</v>
      </c>
      <c r="AW242" s="109" t="str">
        <f t="shared" si="128"/>
        <v>SH12_13</v>
      </c>
      <c r="AX242" s="109">
        <f t="shared" si="114"/>
        <v>0.0213435574080405</v>
      </c>
      <c r="AY242" s="109" t="s">
        <v>31</v>
      </c>
      <c r="AZ242" s="110" t="s">
        <v>89</v>
      </c>
      <c r="BD242" s="109" t="str">
        <f t="shared" si="141"/>
        <v>COM_FR</v>
      </c>
      <c r="BE242" s="110" t="str">
        <f t="shared" si="129"/>
        <v>INDCEM</v>
      </c>
      <c r="BF242" s="109" t="str">
        <f t="shared" si="130"/>
        <v>SH12_13</v>
      </c>
      <c r="BG242" s="109">
        <f t="shared" si="142"/>
        <v>0.0184909585816698</v>
      </c>
      <c r="BH242" s="109" t="s">
        <v>31</v>
      </c>
      <c r="BI242" s="110" t="s">
        <v>91</v>
      </c>
      <c r="BM242" s="109" t="str">
        <f t="shared" si="143"/>
        <v>COM_FR</v>
      </c>
      <c r="BN242" s="110" t="str">
        <f t="shared" si="131"/>
        <v>INDCEM</v>
      </c>
      <c r="BO242" s="109" t="str">
        <f t="shared" si="132"/>
        <v>SH12_13</v>
      </c>
      <c r="BP242" s="109">
        <f t="shared" si="133"/>
        <v>0.0213435574080405</v>
      </c>
      <c r="BQ242" s="109" t="s">
        <v>31</v>
      </c>
      <c r="BR242" s="110" t="s">
        <v>88</v>
      </c>
    </row>
    <row r="243" spans="11:70">
      <c r="K243" s="111" t="s">
        <v>142</v>
      </c>
      <c r="L243" s="110" t="str">
        <f t="shared" si="134"/>
        <v>INDCEM</v>
      </c>
      <c r="M243" s="109" t="str">
        <f t="shared" si="103"/>
        <v>SH14_15</v>
      </c>
      <c r="N243" s="109">
        <f t="shared" si="104"/>
        <v>0.0204723701496402</v>
      </c>
      <c r="O243" s="109" t="s">
        <v>31</v>
      </c>
      <c r="P243" s="110" t="s">
        <v>92</v>
      </c>
      <c r="T243" s="109" t="str">
        <f t="shared" si="135"/>
        <v>COM_FR</v>
      </c>
      <c r="U243" s="110" t="str">
        <f t="shared" si="136"/>
        <v>INDCEM</v>
      </c>
      <c r="V243" s="109" t="str">
        <f t="shared" si="137"/>
        <v>SH14_15</v>
      </c>
      <c r="W243" s="109">
        <f t="shared" si="105"/>
        <v>0.0189446065338263</v>
      </c>
      <c r="X243" s="109" t="s">
        <v>31</v>
      </c>
      <c r="Y243" s="110" t="s">
        <v>87</v>
      </c>
      <c r="AC243" s="109" t="str">
        <f t="shared" si="138"/>
        <v>COM_FR</v>
      </c>
      <c r="AD243" s="110" t="str">
        <f t="shared" si="123"/>
        <v>INDCEM</v>
      </c>
      <c r="AE243" s="109" t="str">
        <f t="shared" si="124"/>
        <v>SH14_15</v>
      </c>
      <c r="AF243" s="109">
        <f t="shared" si="108"/>
        <v>0.0181694864820914</v>
      </c>
      <c r="AG243" s="109" t="s">
        <v>31</v>
      </c>
      <c r="AH243" s="110" t="s">
        <v>93</v>
      </c>
      <c r="AL243" s="109" t="str">
        <f t="shared" si="139"/>
        <v>COM_FR</v>
      </c>
      <c r="AM243" s="110" t="str">
        <f t="shared" si="125"/>
        <v>INDCEM</v>
      </c>
      <c r="AN243" s="109" t="str">
        <f t="shared" si="126"/>
        <v>SH14_15</v>
      </c>
      <c r="AO243" s="109">
        <f t="shared" si="111"/>
        <v>0.019740368004096</v>
      </c>
      <c r="AP243" s="109" t="s">
        <v>31</v>
      </c>
      <c r="AQ243" s="110" t="s">
        <v>90</v>
      </c>
      <c r="AU243" s="109" t="str">
        <f t="shared" si="140"/>
        <v>COM_FR</v>
      </c>
      <c r="AV243" s="110" t="str">
        <f t="shared" si="127"/>
        <v>INDCEM</v>
      </c>
      <c r="AW243" s="109" t="str">
        <f t="shared" si="128"/>
        <v>SH14_15</v>
      </c>
      <c r="AX243" s="109">
        <f t="shared" si="114"/>
        <v>0.022952067498314</v>
      </c>
      <c r="AY243" s="109" t="s">
        <v>31</v>
      </c>
      <c r="AZ243" s="110" t="s">
        <v>89</v>
      </c>
      <c r="BD243" s="109" t="str">
        <f t="shared" si="141"/>
        <v>COM_FR</v>
      </c>
      <c r="BE243" s="110" t="str">
        <f t="shared" si="129"/>
        <v>INDCEM</v>
      </c>
      <c r="BF243" s="109" t="str">
        <f t="shared" si="130"/>
        <v>SH14_15</v>
      </c>
      <c r="BG243" s="109">
        <f t="shared" si="142"/>
        <v>0.019740368004096</v>
      </c>
      <c r="BH243" s="109" t="s">
        <v>31</v>
      </c>
      <c r="BI243" s="110" t="s">
        <v>91</v>
      </c>
      <c r="BM243" s="109" t="str">
        <f t="shared" si="143"/>
        <v>COM_FR</v>
      </c>
      <c r="BN243" s="110" t="str">
        <f t="shared" si="131"/>
        <v>INDCEM</v>
      </c>
      <c r="BO243" s="109" t="str">
        <f t="shared" si="132"/>
        <v>SH14_15</v>
      </c>
      <c r="BP243" s="109">
        <f t="shared" si="133"/>
        <v>0.022952067498314</v>
      </c>
      <c r="BQ243" s="109" t="s">
        <v>31</v>
      </c>
      <c r="BR243" s="110" t="s">
        <v>88</v>
      </c>
    </row>
    <row r="244" spans="11:70">
      <c r="K244" s="109" t="s">
        <v>142</v>
      </c>
      <c r="L244" s="110" t="str">
        <f t="shared" si="134"/>
        <v>INDCEM</v>
      </c>
      <c r="M244" s="109" t="str">
        <f t="shared" si="103"/>
        <v>SH16_17</v>
      </c>
      <c r="N244" s="109">
        <f t="shared" si="104"/>
        <v>0.021278922422278</v>
      </c>
      <c r="O244" s="109" t="s">
        <v>31</v>
      </c>
      <c r="P244" s="110" t="s">
        <v>92</v>
      </c>
      <c r="T244" s="109" t="str">
        <f t="shared" si="135"/>
        <v>COM_FR</v>
      </c>
      <c r="U244" s="110" t="str">
        <f t="shared" si="136"/>
        <v>INDCEM</v>
      </c>
      <c r="V244" s="109" t="str">
        <f t="shared" si="137"/>
        <v>SH16_17</v>
      </c>
      <c r="W244" s="109">
        <f t="shared" si="105"/>
        <v>0.0187938640201366</v>
      </c>
      <c r="X244" s="109" t="s">
        <v>31</v>
      </c>
      <c r="Y244" s="110" t="s">
        <v>87</v>
      </c>
      <c r="AC244" s="109" t="str">
        <f t="shared" si="138"/>
        <v>COM_FR</v>
      </c>
      <c r="AD244" s="110" t="str">
        <f t="shared" si="123"/>
        <v>INDCEM</v>
      </c>
      <c r="AE244" s="109" t="str">
        <f t="shared" si="124"/>
        <v>SH16_17</v>
      </c>
      <c r="AF244" s="109">
        <f t="shared" si="108"/>
        <v>0.0199388030090388</v>
      </c>
      <c r="AG244" s="109" t="s">
        <v>31</v>
      </c>
      <c r="AH244" s="110" t="s">
        <v>93</v>
      </c>
      <c r="AL244" s="109" t="str">
        <f t="shared" si="139"/>
        <v>COM_FR</v>
      </c>
      <c r="AM244" s="110" t="str">
        <f t="shared" si="125"/>
        <v>INDCEM</v>
      </c>
      <c r="AN244" s="109" t="str">
        <f t="shared" si="126"/>
        <v>SH16_17</v>
      </c>
      <c r="AO244" s="109">
        <f t="shared" si="111"/>
        <v>0.0204205397465977</v>
      </c>
      <c r="AP244" s="109" t="s">
        <v>31</v>
      </c>
      <c r="AQ244" s="110" t="s">
        <v>90</v>
      </c>
      <c r="AU244" s="109" t="str">
        <f t="shared" si="140"/>
        <v>COM_FR</v>
      </c>
      <c r="AV244" s="110" t="str">
        <f t="shared" si="127"/>
        <v>INDCEM</v>
      </c>
      <c r="AW244" s="109" t="str">
        <f t="shared" si="128"/>
        <v>SH16_17</v>
      </c>
      <c r="AX244" s="109">
        <f t="shared" si="114"/>
        <v>0.0237104459107458</v>
      </c>
      <c r="AY244" s="109" t="s">
        <v>31</v>
      </c>
      <c r="AZ244" s="110" t="s">
        <v>89</v>
      </c>
      <c r="BD244" s="109" t="str">
        <f t="shared" si="141"/>
        <v>COM_FR</v>
      </c>
      <c r="BE244" s="110" t="str">
        <f t="shared" si="129"/>
        <v>INDCEM</v>
      </c>
      <c r="BF244" s="109" t="str">
        <f t="shared" si="130"/>
        <v>SH16_17</v>
      </c>
      <c r="BG244" s="109">
        <f t="shared" si="142"/>
        <v>0.0204205397465977</v>
      </c>
      <c r="BH244" s="109" t="s">
        <v>31</v>
      </c>
      <c r="BI244" s="110" t="s">
        <v>91</v>
      </c>
      <c r="BM244" s="109" t="str">
        <f t="shared" si="143"/>
        <v>COM_FR</v>
      </c>
      <c r="BN244" s="110" t="str">
        <f t="shared" si="131"/>
        <v>INDCEM</v>
      </c>
      <c r="BO244" s="109" t="str">
        <f t="shared" si="132"/>
        <v>SH16_17</v>
      </c>
      <c r="BP244" s="109">
        <f t="shared" si="133"/>
        <v>0.0237104459107458</v>
      </c>
      <c r="BQ244" s="109" t="s">
        <v>31</v>
      </c>
      <c r="BR244" s="110" t="s">
        <v>88</v>
      </c>
    </row>
    <row r="245" spans="11:70">
      <c r="K245" s="109" t="s">
        <v>142</v>
      </c>
      <c r="L245" s="110" t="str">
        <f t="shared" si="134"/>
        <v>INDCEM</v>
      </c>
      <c r="M245" s="109" t="str">
        <f t="shared" si="103"/>
        <v>SH18_19</v>
      </c>
      <c r="N245" s="109">
        <f t="shared" si="104"/>
        <v>0.0217388347288327</v>
      </c>
      <c r="O245" s="109" t="s">
        <v>31</v>
      </c>
      <c r="P245" s="110" t="s">
        <v>92</v>
      </c>
      <c r="T245" s="109" t="str">
        <f t="shared" si="135"/>
        <v>COM_FR</v>
      </c>
      <c r="U245" s="110" t="str">
        <f t="shared" si="136"/>
        <v>INDCEM</v>
      </c>
      <c r="V245" s="109" t="str">
        <f t="shared" si="137"/>
        <v>SH18_19</v>
      </c>
      <c r="W245" s="109">
        <f t="shared" si="105"/>
        <v>0.0189293212414044</v>
      </c>
      <c r="X245" s="109" t="s">
        <v>31</v>
      </c>
      <c r="Y245" s="110" t="s">
        <v>87</v>
      </c>
      <c r="AC245" s="109" t="str">
        <f t="shared" si="138"/>
        <v>COM_FR</v>
      </c>
      <c r="AD245" s="110" t="str">
        <f t="shared" si="123"/>
        <v>INDCEM</v>
      </c>
      <c r="AE245" s="109" t="str">
        <f t="shared" si="124"/>
        <v>SH18_19</v>
      </c>
      <c r="AF245" s="109">
        <f t="shared" si="108"/>
        <v>0.0205951831792654</v>
      </c>
      <c r="AG245" s="109" t="s">
        <v>31</v>
      </c>
      <c r="AH245" s="110" t="s">
        <v>93</v>
      </c>
      <c r="AL245" s="109" t="str">
        <f t="shared" si="139"/>
        <v>COM_FR</v>
      </c>
      <c r="AM245" s="110" t="str">
        <f t="shared" si="125"/>
        <v>INDCEM</v>
      </c>
      <c r="AN245" s="109" t="str">
        <f t="shared" si="126"/>
        <v>SH18_19</v>
      </c>
      <c r="AO245" s="109">
        <f t="shared" si="111"/>
        <v>0.0206910653610991</v>
      </c>
      <c r="AP245" s="109" t="s">
        <v>31</v>
      </c>
      <c r="AQ245" s="110" t="s">
        <v>90</v>
      </c>
      <c r="AU245" s="109" t="str">
        <f t="shared" si="140"/>
        <v>COM_FR</v>
      </c>
      <c r="AV245" s="110" t="str">
        <f t="shared" si="127"/>
        <v>INDCEM</v>
      </c>
      <c r="AW245" s="109" t="str">
        <f t="shared" si="128"/>
        <v>SH18_19</v>
      </c>
      <c r="AX245" s="109">
        <f t="shared" si="114"/>
        <v>0.0239937611707896</v>
      </c>
      <c r="AY245" s="109" t="s">
        <v>31</v>
      </c>
      <c r="AZ245" s="110" t="s">
        <v>89</v>
      </c>
      <c r="BD245" s="109" t="str">
        <f t="shared" si="141"/>
        <v>COM_FR</v>
      </c>
      <c r="BE245" s="110" t="str">
        <f t="shared" si="129"/>
        <v>INDCEM</v>
      </c>
      <c r="BF245" s="109" t="str">
        <f t="shared" si="130"/>
        <v>SH18_19</v>
      </c>
      <c r="BG245" s="109">
        <f t="shared" si="142"/>
        <v>0.0206910653610991</v>
      </c>
      <c r="BH245" s="109" t="s">
        <v>31</v>
      </c>
      <c r="BI245" s="110" t="s">
        <v>91</v>
      </c>
      <c r="BM245" s="109" t="str">
        <f t="shared" si="143"/>
        <v>COM_FR</v>
      </c>
      <c r="BN245" s="110" t="str">
        <f t="shared" si="131"/>
        <v>INDCEM</v>
      </c>
      <c r="BO245" s="109" t="str">
        <f t="shared" si="132"/>
        <v>SH18_19</v>
      </c>
      <c r="BP245" s="109">
        <f t="shared" si="133"/>
        <v>0.0239937611707896</v>
      </c>
      <c r="BQ245" s="109" t="s">
        <v>31</v>
      </c>
      <c r="BR245" s="110" t="s">
        <v>88</v>
      </c>
    </row>
    <row r="246" spans="11:70">
      <c r="K246" s="109" t="s">
        <v>142</v>
      </c>
      <c r="L246" s="110" t="str">
        <f t="shared" si="134"/>
        <v>INDCEM</v>
      </c>
      <c r="M246" s="109" t="str">
        <f t="shared" si="103"/>
        <v>SH20_21</v>
      </c>
      <c r="N246" s="109">
        <f t="shared" si="104"/>
        <v>0.0219554256218374</v>
      </c>
      <c r="O246" s="109" t="s">
        <v>31</v>
      </c>
      <c r="P246" s="110" t="s">
        <v>92</v>
      </c>
      <c r="T246" s="109" t="str">
        <f t="shared" si="135"/>
        <v>COM_FR</v>
      </c>
      <c r="U246" s="110" t="str">
        <f t="shared" si="136"/>
        <v>INDCEM</v>
      </c>
      <c r="V246" s="109" t="str">
        <f t="shared" si="137"/>
        <v>SH20_21</v>
      </c>
      <c r="W246" s="109">
        <f t="shared" si="105"/>
        <v>0.0190946892738074</v>
      </c>
      <c r="X246" s="109" t="s">
        <v>31</v>
      </c>
      <c r="Y246" s="110" t="s">
        <v>87</v>
      </c>
      <c r="AC246" s="109" t="str">
        <f t="shared" si="138"/>
        <v>COM_FR</v>
      </c>
      <c r="AD246" s="110" t="str">
        <f t="shared" si="123"/>
        <v>INDCEM</v>
      </c>
      <c r="AE246" s="109" t="str">
        <f t="shared" si="124"/>
        <v>SH20_21</v>
      </c>
      <c r="AF246" s="109">
        <f t="shared" si="108"/>
        <v>0.0207273778877354</v>
      </c>
      <c r="AG246" s="109" t="s">
        <v>31</v>
      </c>
      <c r="AH246" s="110" t="s">
        <v>93</v>
      </c>
      <c r="AL246" s="109" t="str">
        <f t="shared" si="139"/>
        <v>COM_FR</v>
      </c>
      <c r="AM246" s="110" t="str">
        <f t="shared" si="125"/>
        <v>INDCEM</v>
      </c>
      <c r="AN246" s="109" t="str">
        <f t="shared" si="126"/>
        <v>SH20_21</v>
      </c>
      <c r="AO246" s="109">
        <f t="shared" si="111"/>
        <v>0.0209631637065674</v>
      </c>
      <c r="AP246" s="109" t="s">
        <v>31</v>
      </c>
      <c r="AQ246" s="110" t="s">
        <v>90</v>
      </c>
      <c r="AU246" s="109" t="str">
        <f t="shared" si="140"/>
        <v>COM_FR</v>
      </c>
      <c r="AV246" s="110" t="str">
        <f t="shared" si="127"/>
        <v>INDCEM</v>
      </c>
      <c r="AW246" s="109" t="str">
        <f t="shared" si="128"/>
        <v>SH20_21</v>
      </c>
      <c r="AX246" s="109">
        <f t="shared" si="114"/>
        <v>0.0244748252753431</v>
      </c>
      <c r="AY246" s="109" t="s">
        <v>31</v>
      </c>
      <c r="AZ246" s="110" t="s">
        <v>89</v>
      </c>
      <c r="BD246" s="109" t="str">
        <f t="shared" si="141"/>
        <v>COM_FR</v>
      </c>
      <c r="BE246" s="110" t="str">
        <f t="shared" si="129"/>
        <v>INDCEM</v>
      </c>
      <c r="BF246" s="109" t="str">
        <f t="shared" si="130"/>
        <v>SH20_21</v>
      </c>
      <c r="BG246" s="109">
        <f t="shared" si="142"/>
        <v>0.0209631637065674</v>
      </c>
      <c r="BH246" s="109" t="s">
        <v>31</v>
      </c>
      <c r="BI246" s="110" t="s">
        <v>91</v>
      </c>
      <c r="BM246" s="109" t="str">
        <f t="shared" si="143"/>
        <v>COM_FR</v>
      </c>
      <c r="BN246" s="110" t="str">
        <f t="shared" si="131"/>
        <v>INDCEM</v>
      </c>
      <c r="BO246" s="109" t="str">
        <f t="shared" si="132"/>
        <v>SH20_21</v>
      </c>
      <c r="BP246" s="109">
        <f t="shared" si="133"/>
        <v>0.0244748252753431</v>
      </c>
      <c r="BQ246" s="109" t="s">
        <v>31</v>
      </c>
      <c r="BR246" s="110" t="s">
        <v>88</v>
      </c>
    </row>
    <row r="247" spans="11:70">
      <c r="K247" s="111" t="s">
        <v>142</v>
      </c>
      <c r="L247" s="110" t="str">
        <f t="shared" si="134"/>
        <v>INDCEM</v>
      </c>
      <c r="M247" s="109" t="str">
        <f t="shared" si="103"/>
        <v>SH22_23</v>
      </c>
      <c r="N247" s="109">
        <f t="shared" si="104"/>
        <v>0.0221215642248193</v>
      </c>
      <c r="O247" s="109" t="s">
        <v>31</v>
      </c>
      <c r="P247" s="110" t="s">
        <v>92</v>
      </c>
      <c r="T247" s="109" t="str">
        <f t="shared" si="135"/>
        <v>COM_FR</v>
      </c>
      <c r="U247" s="110" t="str">
        <f t="shared" si="136"/>
        <v>INDCEM</v>
      </c>
      <c r="V247" s="109" t="str">
        <f t="shared" si="137"/>
        <v>SH22_23</v>
      </c>
      <c r="W247" s="109">
        <f t="shared" si="105"/>
        <v>0.0183466180817403</v>
      </c>
      <c r="X247" s="109" t="s">
        <v>31</v>
      </c>
      <c r="Y247" s="110" t="s">
        <v>87</v>
      </c>
      <c r="AC247" s="109" t="str">
        <f t="shared" si="138"/>
        <v>COM_FR</v>
      </c>
      <c r="AD247" s="110" t="str">
        <f t="shared" si="123"/>
        <v>INDCEM</v>
      </c>
      <c r="AE247" s="109" t="str">
        <f t="shared" si="124"/>
        <v>SH22_23</v>
      </c>
      <c r="AF247" s="109">
        <f t="shared" si="108"/>
        <v>0.0207157550987243</v>
      </c>
      <c r="AG247" s="109" t="s">
        <v>31</v>
      </c>
      <c r="AH247" s="110" t="s">
        <v>93</v>
      </c>
      <c r="AL247" s="109" t="str">
        <f t="shared" si="139"/>
        <v>COM_FR</v>
      </c>
      <c r="AM247" s="110" t="str">
        <f t="shared" si="125"/>
        <v>INDCEM</v>
      </c>
      <c r="AN247" s="109" t="str">
        <f t="shared" si="126"/>
        <v>SH22_23</v>
      </c>
      <c r="AO247" s="109">
        <f t="shared" si="111"/>
        <v>0.02077782488644</v>
      </c>
      <c r="AP247" s="109" t="s">
        <v>31</v>
      </c>
      <c r="AQ247" s="110" t="s">
        <v>90</v>
      </c>
      <c r="AU247" s="109" t="str">
        <f t="shared" si="140"/>
        <v>COM_FR</v>
      </c>
      <c r="AV247" s="110" t="str">
        <f t="shared" si="127"/>
        <v>INDCEM</v>
      </c>
      <c r="AW247" s="109" t="str">
        <f t="shared" si="128"/>
        <v>SH22_23</v>
      </c>
      <c r="AX247" s="109">
        <f t="shared" si="114"/>
        <v>0.0241373966840562</v>
      </c>
      <c r="AY247" s="109" t="s">
        <v>31</v>
      </c>
      <c r="AZ247" s="110" t="s">
        <v>89</v>
      </c>
      <c r="BD247" s="109" t="str">
        <f t="shared" si="141"/>
        <v>COM_FR</v>
      </c>
      <c r="BE247" s="110" t="str">
        <f t="shared" si="129"/>
        <v>INDCEM</v>
      </c>
      <c r="BF247" s="109" t="str">
        <f t="shared" si="130"/>
        <v>SH22_23</v>
      </c>
      <c r="BG247" s="109">
        <f t="shared" si="142"/>
        <v>0.02077782488644</v>
      </c>
      <c r="BH247" s="109" t="s">
        <v>31</v>
      </c>
      <c r="BI247" s="110" t="s">
        <v>91</v>
      </c>
      <c r="BM247" s="109" t="str">
        <f t="shared" si="143"/>
        <v>COM_FR</v>
      </c>
      <c r="BN247" s="110" t="str">
        <f t="shared" si="131"/>
        <v>INDCEM</v>
      </c>
      <c r="BO247" s="109" t="str">
        <f t="shared" si="132"/>
        <v>SH22_23</v>
      </c>
      <c r="BP247" s="109">
        <f t="shared" si="133"/>
        <v>0.0241373966840562</v>
      </c>
      <c r="BQ247" s="109" t="s">
        <v>31</v>
      </c>
      <c r="BR247" s="110" t="s">
        <v>88</v>
      </c>
    </row>
    <row r="248" spans="11:70">
      <c r="K248" s="109" t="s">
        <v>142</v>
      </c>
      <c r="L248" s="110" t="str">
        <f t="shared" si="134"/>
        <v>INDCEM</v>
      </c>
      <c r="M248" s="109" t="str">
        <f t="shared" si="103"/>
        <v>FH0_1</v>
      </c>
      <c r="N248" s="109">
        <f t="shared" si="104"/>
        <v>0.0213934931755858</v>
      </c>
      <c r="O248" s="109" t="s">
        <v>31</v>
      </c>
      <c r="P248" s="110" t="s">
        <v>92</v>
      </c>
      <c r="T248" s="109" t="str">
        <f t="shared" si="135"/>
        <v>COM_FR</v>
      </c>
      <c r="U248" s="110" t="str">
        <f t="shared" si="136"/>
        <v>INDCEM</v>
      </c>
      <c r="V248" s="109" t="str">
        <f t="shared" si="137"/>
        <v>FH0_1</v>
      </c>
      <c r="W248" s="109">
        <f t="shared" si="105"/>
        <v>0.0189900151087194</v>
      </c>
      <c r="X248" s="109" t="s">
        <v>31</v>
      </c>
      <c r="Y248" s="110" t="s">
        <v>87</v>
      </c>
      <c r="AC248" s="109" t="str">
        <f t="shared" si="138"/>
        <v>COM_FR</v>
      </c>
      <c r="AD248" s="110" t="str">
        <f t="shared" si="123"/>
        <v>INDCEM</v>
      </c>
      <c r="AE248" s="109" t="str">
        <f t="shared" si="124"/>
        <v>FH0_1</v>
      </c>
      <c r="AF248" s="109">
        <f t="shared" si="108"/>
        <v>0.0225377088372482</v>
      </c>
      <c r="AG248" s="109" t="s">
        <v>31</v>
      </c>
      <c r="AH248" s="110" t="s">
        <v>93</v>
      </c>
      <c r="AL248" s="109" t="str">
        <f t="shared" si="139"/>
        <v>COM_FR</v>
      </c>
      <c r="AM248" s="110" t="str">
        <f t="shared" si="125"/>
        <v>INDCEM</v>
      </c>
      <c r="AN248" s="109" t="str">
        <f t="shared" si="126"/>
        <v>FH0_1</v>
      </c>
      <c r="AO248" s="109">
        <f t="shared" si="111"/>
        <v>0.02082812933826</v>
      </c>
      <c r="AP248" s="109" t="s">
        <v>31</v>
      </c>
      <c r="AQ248" s="110" t="s">
        <v>90</v>
      </c>
      <c r="AU248" s="109" t="str">
        <f t="shared" si="140"/>
        <v>COM_FR</v>
      </c>
      <c r="AV248" s="110" t="str">
        <f t="shared" si="127"/>
        <v>INDCEM</v>
      </c>
      <c r="AW248" s="109" t="str">
        <f t="shared" si="128"/>
        <v>FH0_1</v>
      </c>
      <c r="AX248" s="109">
        <f t="shared" si="114"/>
        <v>0.0222158485714042</v>
      </c>
      <c r="AY248" s="109" t="s">
        <v>31</v>
      </c>
      <c r="AZ248" s="110" t="s">
        <v>89</v>
      </c>
      <c r="BD248" s="109" t="str">
        <f t="shared" si="141"/>
        <v>COM_FR</v>
      </c>
      <c r="BE248" s="110" t="str">
        <f t="shared" si="129"/>
        <v>INDCEM</v>
      </c>
      <c r="BF248" s="109" t="str">
        <f t="shared" si="130"/>
        <v>FH0_1</v>
      </c>
      <c r="BG248" s="109">
        <f t="shared" si="142"/>
        <v>0.02082812933826</v>
      </c>
      <c r="BH248" s="109" t="s">
        <v>31</v>
      </c>
      <c r="BI248" s="110" t="s">
        <v>91</v>
      </c>
      <c r="BM248" s="109" t="str">
        <f t="shared" si="143"/>
        <v>COM_FR</v>
      </c>
      <c r="BN248" s="110" t="str">
        <f t="shared" si="131"/>
        <v>INDCEM</v>
      </c>
      <c r="BO248" s="109" t="str">
        <f t="shared" si="132"/>
        <v>FH0_1</v>
      </c>
      <c r="BP248" s="109">
        <f t="shared" si="133"/>
        <v>0.0222158485714042</v>
      </c>
      <c r="BQ248" s="109" t="s">
        <v>31</v>
      </c>
      <c r="BR248" s="110" t="s">
        <v>88</v>
      </c>
    </row>
    <row r="249" spans="11:70">
      <c r="K249" s="109" t="s">
        <v>142</v>
      </c>
      <c r="L249" s="110" t="str">
        <f t="shared" si="134"/>
        <v>INDCEM</v>
      </c>
      <c r="M249" s="109" t="str">
        <f t="shared" si="103"/>
        <v>FH2_3</v>
      </c>
      <c r="N249" s="109">
        <f t="shared" si="104"/>
        <v>0.02102967448633</v>
      </c>
      <c r="O249" s="109" t="s">
        <v>31</v>
      </c>
      <c r="P249" s="110" t="s">
        <v>92</v>
      </c>
      <c r="T249" s="109" t="str">
        <f t="shared" si="135"/>
        <v>COM_FR</v>
      </c>
      <c r="U249" s="110" t="str">
        <f t="shared" si="136"/>
        <v>INDCEM</v>
      </c>
      <c r="V249" s="109" t="str">
        <f t="shared" si="137"/>
        <v>FH2_3</v>
      </c>
      <c r="W249" s="109">
        <f t="shared" si="105"/>
        <v>0.0166572327084534</v>
      </c>
      <c r="X249" s="109" t="s">
        <v>31</v>
      </c>
      <c r="Y249" s="110" t="s">
        <v>87</v>
      </c>
      <c r="AC249" s="109" t="str">
        <f t="shared" si="138"/>
        <v>COM_FR</v>
      </c>
      <c r="AD249" s="110" t="str">
        <f t="shared" si="123"/>
        <v>INDCEM</v>
      </c>
      <c r="AE249" s="109" t="str">
        <f t="shared" si="124"/>
        <v>FH2_3</v>
      </c>
      <c r="AF249" s="109">
        <f t="shared" si="108"/>
        <v>0.022471121655479</v>
      </c>
      <c r="AG249" s="109" t="s">
        <v>31</v>
      </c>
      <c r="AH249" s="110" t="s">
        <v>93</v>
      </c>
      <c r="AL249" s="109" t="str">
        <f t="shared" si="139"/>
        <v>COM_FR</v>
      </c>
      <c r="AM249" s="110" t="str">
        <f t="shared" si="125"/>
        <v>INDCEM</v>
      </c>
      <c r="AN249" s="109" t="str">
        <f t="shared" si="126"/>
        <v>FH2_3</v>
      </c>
      <c r="AO249" s="109">
        <f t="shared" si="111"/>
        <v>0.0196922594663782</v>
      </c>
      <c r="AP249" s="109" t="s">
        <v>31</v>
      </c>
      <c r="AQ249" s="110" t="s">
        <v>90</v>
      </c>
      <c r="AU249" s="109" t="str">
        <f t="shared" si="140"/>
        <v>COM_FR</v>
      </c>
      <c r="AV249" s="110" t="str">
        <f t="shared" si="127"/>
        <v>INDCEM</v>
      </c>
      <c r="AW249" s="109" t="str">
        <f t="shared" si="128"/>
        <v>FH2_3</v>
      </c>
      <c r="AX249" s="109">
        <f t="shared" si="114"/>
        <v>0.0200672016482474</v>
      </c>
      <c r="AY249" s="109" t="s">
        <v>31</v>
      </c>
      <c r="AZ249" s="110" t="s">
        <v>89</v>
      </c>
      <c r="BD249" s="109" t="str">
        <f t="shared" si="141"/>
        <v>COM_FR</v>
      </c>
      <c r="BE249" s="110" t="str">
        <f t="shared" si="129"/>
        <v>INDCEM</v>
      </c>
      <c r="BF249" s="109" t="str">
        <f t="shared" si="130"/>
        <v>FH2_3</v>
      </c>
      <c r="BG249" s="109">
        <f t="shared" si="142"/>
        <v>0.0196922594663782</v>
      </c>
      <c r="BH249" s="109" t="s">
        <v>31</v>
      </c>
      <c r="BI249" s="110" t="s">
        <v>91</v>
      </c>
      <c r="BM249" s="109" t="str">
        <f t="shared" si="143"/>
        <v>COM_FR</v>
      </c>
      <c r="BN249" s="110" t="str">
        <f t="shared" si="131"/>
        <v>INDCEM</v>
      </c>
      <c r="BO249" s="109" t="str">
        <f t="shared" si="132"/>
        <v>FH2_3</v>
      </c>
      <c r="BP249" s="109">
        <f t="shared" si="133"/>
        <v>0.0200672016482474</v>
      </c>
      <c r="BQ249" s="109" t="s">
        <v>31</v>
      </c>
      <c r="BR249" s="110" t="s">
        <v>88</v>
      </c>
    </row>
    <row r="250" spans="11:70">
      <c r="K250" s="109" t="s">
        <v>142</v>
      </c>
      <c r="L250" s="110" t="str">
        <f t="shared" si="134"/>
        <v>INDCEM</v>
      </c>
      <c r="M250" s="109" t="str">
        <f t="shared" si="103"/>
        <v>FH4_5</v>
      </c>
      <c r="N250" s="109">
        <f t="shared" si="104"/>
        <v>0.0201116701113584</v>
      </c>
      <c r="O250" s="109" t="s">
        <v>31</v>
      </c>
      <c r="P250" s="110" t="s">
        <v>92</v>
      </c>
      <c r="T250" s="109" t="str">
        <f t="shared" si="135"/>
        <v>COM_FR</v>
      </c>
      <c r="U250" s="110" t="str">
        <f t="shared" si="136"/>
        <v>INDCEM</v>
      </c>
      <c r="V250" s="109" t="str">
        <f t="shared" si="137"/>
        <v>FH4_5</v>
      </c>
      <c r="W250" s="109">
        <f t="shared" si="105"/>
        <v>0.0158290452354489</v>
      </c>
      <c r="X250" s="109" t="s">
        <v>31</v>
      </c>
      <c r="Y250" s="110" t="s">
        <v>87</v>
      </c>
      <c r="AC250" s="109" t="str">
        <f t="shared" si="138"/>
        <v>COM_FR</v>
      </c>
      <c r="AD250" s="110" t="str">
        <f t="shared" si="123"/>
        <v>INDCEM</v>
      </c>
      <c r="AE250" s="109" t="str">
        <f t="shared" si="124"/>
        <v>FH4_5</v>
      </c>
      <c r="AF250" s="109">
        <f t="shared" si="108"/>
        <v>0.0209246883499341</v>
      </c>
      <c r="AG250" s="109" t="s">
        <v>31</v>
      </c>
      <c r="AH250" s="110" t="s">
        <v>93</v>
      </c>
      <c r="AL250" s="109" t="str">
        <f t="shared" si="139"/>
        <v>COM_FR</v>
      </c>
      <c r="AM250" s="110" t="str">
        <f t="shared" si="125"/>
        <v>INDCEM</v>
      </c>
      <c r="AN250" s="109" t="str">
        <f t="shared" si="126"/>
        <v>FH4_5</v>
      </c>
      <c r="AO250" s="109">
        <f t="shared" si="111"/>
        <v>0.0185404013701219</v>
      </c>
      <c r="AP250" s="109" t="s">
        <v>31</v>
      </c>
      <c r="AQ250" s="110" t="s">
        <v>90</v>
      </c>
      <c r="AU250" s="109" t="str">
        <f t="shared" si="140"/>
        <v>COM_FR</v>
      </c>
      <c r="AV250" s="110" t="str">
        <f t="shared" si="127"/>
        <v>INDCEM</v>
      </c>
      <c r="AW250" s="109" t="str">
        <f t="shared" si="128"/>
        <v>FH4_5</v>
      </c>
      <c r="AX250" s="109">
        <f t="shared" si="114"/>
        <v>0.0177877243294525</v>
      </c>
      <c r="AY250" s="109" t="s">
        <v>31</v>
      </c>
      <c r="AZ250" s="110" t="s">
        <v>89</v>
      </c>
      <c r="BD250" s="109" t="str">
        <f t="shared" si="141"/>
        <v>COM_FR</v>
      </c>
      <c r="BE250" s="110" t="str">
        <f t="shared" si="129"/>
        <v>INDCEM</v>
      </c>
      <c r="BF250" s="109" t="str">
        <f t="shared" si="130"/>
        <v>FH4_5</v>
      </c>
      <c r="BG250" s="109">
        <f t="shared" si="142"/>
        <v>0.0185404013701219</v>
      </c>
      <c r="BH250" s="109" t="s">
        <v>31</v>
      </c>
      <c r="BI250" s="110" t="s">
        <v>91</v>
      </c>
      <c r="BM250" s="109" t="str">
        <f t="shared" si="143"/>
        <v>COM_FR</v>
      </c>
      <c r="BN250" s="110" t="str">
        <f t="shared" si="131"/>
        <v>INDCEM</v>
      </c>
      <c r="BO250" s="109" t="str">
        <f t="shared" si="132"/>
        <v>FH4_5</v>
      </c>
      <c r="BP250" s="109">
        <f t="shared" si="133"/>
        <v>0.0177877243294525</v>
      </c>
      <c r="BQ250" s="109" t="s">
        <v>31</v>
      </c>
      <c r="BR250" s="110" t="s">
        <v>88</v>
      </c>
    </row>
    <row r="251" spans="11:70">
      <c r="K251" s="111" t="s">
        <v>142</v>
      </c>
      <c r="L251" s="110" t="str">
        <f t="shared" si="134"/>
        <v>INDCEM</v>
      </c>
      <c r="M251" s="109" t="str">
        <f t="shared" si="103"/>
        <v>FH6_7</v>
      </c>
      <c r="N251" s="109">
        <f t="shared" si="104"/>
        <v>0.0192099222047578</v>
      </c>
      <c r="O251" s="109" t="s">
        <v>31</v>
      </c>
      <c r="P251" s="110" t="s">
        <v>92</v>
      </c>
      <c r="T251" s="109" t="str">
        <f t="shared" si="135"/>
        <v>COM_FR</v>
      </c>
      <c r="U251" s="110" t="str">
        <f t="shared" si="136"/>
        <v>INDCEM</v>
      </c>
      <c r="V251" s="109" t="str">
        <f t="shared" si="137"/>
        <v>FH6_7</v>
      </c>
      <c r="W251" s="109">
        <f t="shared" si="105"/>
        <v>0.0159024621248745</v>
      </c>
      <c r="X251" s="109" t="s">
        <v>31</v>
      </c>
      <c r="Y251" s="110" t="s">
        <v>87</v>
      </c>
      <c r="AC251" s="109" t="str">
        <f t="shared" si="138"/>
        <v>COM_FR</v>
      </c>
      <c r="AD251" s="110" t="str">
        <f t="shared" si="123"/>
        <v>INDCEM</v>
      </c>
      <c r="AE251" s="109" t="str">
        <f t="shared" si="124"/>
        <v>FH6_7</v>
      </c>
      <c r="AF251" s="109">
        <f t="shared" si="108"/>
        <v>0.0184080758697192</v>
      </c>
      <c r="AG251" s="109" t="s">
        <v>31</v>
      </c>
      <c r="AH251" s="110" t="s">
        <v>93</v>
      </c>
      <c r="AL251" s="109" t="str">
        <f t="shared" si="139"/>
        <v>COM_FR</v>
      </c>
      <c r="AM251" s="110" t="str">
        <f t="shared" si="125"/>
        <v>INDCEM</v>
      </c>
      <c r="AN251" s="109" t="str">
        <f t="shared" si="126"/>
        <v>FH6_7</v>
      </c>
      <c r="AO251" s="109">
        <f t="shared" si="111"/>
        <v>0.0175903530927638</v>
      </c>
      <c r="AP251" s="109" t="s">
        <v>31</v>
      </c>
      <c r="AQ251" s="110" t="s">
        <v>90</v>
      </c>
      <c r="AU251" s="109" t="str">
        <f t="shared" si="140"/>
        <v>COM_FR</v>
      </c>
      <c r="AV251" s="110" t="str">
        <f t="shared" si="127"/>
        <v>INDCEM</v>
      </c>
      <c r="AW251" s="109" t="str">
        <f t="shared" si="128"/>
        <v>FH6_7</v>
      </c>
      <c r="AX251" s="109">
        <f t="shared" si="114"/>
        <v>0.0165945078402487</v>
      </c>
      <c r="AY251" s="109" t="s">
        <v>31</v>
      </c>
      <c r="AZ251" s="110" t="s">
        <v>89</v>
      </c>
      <c r="BD251" s="109" t="str">
        <f t="shared" si="141"/>
        <v>COM_FR</v>
      </c>
      <c r="BE251" s="110" t="str">
        <f t="shared" si="129"/>
        <v>INDCEM</v>
      </c>
      <c r="BF251" s="109" t="str">
        <f t="shared" si="130"/>
        <v>FH6_7</v>
      </c>
      <c r="BG251" s="109">
        <f t="shared" si="142"/>
        <v>0.0175903530927638</v>
      </c>
      <c r="BH251" s="109" t="s">
        <v>31</v>
      </c>
      <c r="BI251" s="110" t="s">
        <v>91</v>
      </c>
      <c r="BM251" s="109" t="str">
        <f t="shared" si="143"/>
        <v>COM_FR</v>
      </c>
      <c r="BN251" s="110" t="str">
        <f t="shared" si="131"/>
        <v>INDCEM</v>
      </c>
      <c r="BO251" s="109" t="str">
        <f t="shared" si="132"/>
        <v>FH6_7</v>
      </c>
      <c r="BP251" s="109">
        <f t="shared" si="133"/>
        <v>0.0165945078402487</v>
      </c>
      <c r="BQ251" s="109" t="s">
        <v>31</v>
      </c>
      <c r="BR251" s="110" t="s">
        <v>88</v>
      </c>
    </row>
    <row r="252" spans="11:70">
      <c r="K252" s="109" t="s">
        <v>142</v>
      </c>
      <c r="L252" s="110" t="str">
        <f t="shared" si="134"/>
        <v>INDCEM</v>
      </c>
      <c r="M252" s="109" t="str">
        <f t="shared" si="103"/>
        <v>FH8_9</v>
      </c>
      <c r="N252" s="109">
        <f t="shared" si="104"/>
        <v>0.018841834190357</v>
      </c>
      <c r="O252" s="109" t="s">
        <v>31</v>
      </c>
      <c r="P252" s="110" t="s">
        <v>92</v>
      </c>
      <c r="T252" s="109" t="str">
        <f t="shared" si="135"/>
        <v>COM_FR</v>
      </c>
      <c r="U252" s="110" t="str">
        <f t="shared" si="136"/>
        <v>INDCEM</v>
      </c>
      <c r="V252" s="109" t="str">
        <f t="shared" si="137"/>
        <v>FH8_9</v>
      </c>
      <c r="W252" s="109">
        <f t="shared" si="105"/>
        <v>0.0171052366659126</v>
      </c>
      <c r="X252" s="109" t="s">
        <v>31</v>
      </c>
      <c r="Y252" s="110" t="s">
        <v>87</v>
      </c>
      <c r="AC252" s="109" t="str">
        <f t="shared" si="138"/>
        <v>COM_FR</v>
      </c>
      <c r="AD252" s="110" t="str">
        <f t="shared" si="123"/>
        <v>INDCEM</v>
      </c>
      <c r="AE252" s="109" t="str">
        <f t="shared" si="124"/>
        <v>FH8_9</v>
      </c>
      <c r="AF252" s="109">
        <f t="shared" si="108"/>
        <v>0.0169703204195258</v>
      </c>
      <c r="AG252" s="109" t="s">
        <v>31</v>
      </c>
      <c r="AH252" s="110" t="s">
        <v>93</v>
      </c>
      <c r="AL252" s="109" t="str">
        <f t="shared" si="139"/>
        <v>COM_FR</v>
      </c>
      <c r="AM252" s="110" t="str">
        <f t="shared" si="125"/>
        <v>INDCEM</v>
      </c>
      <c r="AN252" s="109" t="str">
        <f t="shared" si="126"/>
        <v>FH8_9</v>
      </c>
      <c r="AO252" s="109">
        <f t="shared" si="111"/>
        <v>0.0174698671638847</v>
      </c>
      <c r="AP252" s="109" t="s">
        <v>31</v>
      </c>
      <c r="AQ252" s="110" t="s">
        <v>90</v>
      </c>
      <c r="AU252" s="109" t="str">
        <f t="shared" si="140"/>
        <v>COM_FR</v>
      </c>
      <c r="AV252" s="110" t="str">
        <f t="shared" si="127"/>
        <v>INDCEM</v>
      </c>
      <c r="AW252" s="109" t="str">
        <f t="shared" si="128"/>
        <v>FH8_9</v>
      </c>
      <c r="AX252" s="109">
        <f t="shared" si="114"/>
        <v>0.0165122579121173</v>
      </c>
      <c r="AY252" s="109" t="s">
        <v>31</v>
      </c>
      <c r="AZ252" s="110" t="s">
        <v>89</v>
      </c>
      <c r="BD252" s="109" t="str">
        <f t="shared" si="141"/>
        <v>COM_FR</v>
      </c>
      <c r="BE252" s="110" t="str">
        <f t="shared" si="129"/>
        <v>INDCEM</v>
      </c>
      <c r="BF252" s="109" t="str">
        <f t="shared" si="130"/>
        <v>FH8_9</v>
      </c>
      <c r="BG252" s="109">
        <f t="shared" si="142"/>
        <v>0.0174698671638847</v>
      </c>
      <c r="BH252" s="109" t="s">
        <v>31</v>
      </c>
      <c r="BI252" s="110" t="s">
        <v>91</v>
      </c>
      <c r="BM252" s="109" t="str">
        <f t="shared" si="143"/>
        <v>COM_FR</v>
      </c>
      <c r="BN252" s="110" t="str">
        <f t="shared" si="131"/>
        <v>INDCEM</v>
      </c>
      <c r="BO252" s="109" t="str">
        <f t="shared" si="132"/>
        <v>FH8_9</v>
      </c>
      <c r="BP252" s="109">
        <f t="shared" si="133"/>
        <v>0.0165122579121173</v>
      </c>
      <c r="BQ252" s="109" t="s">
        <v>31</v>
      </c>
      <c r="BR252" s="110" t="s">
        <v>88</v>
      </c>
    </row>
    <row r="253" spans="11:70">
      <c r="K253" s="109" t="s">
        <v>142</v>
      </c>
      <c r="L253" s="110" t="str">
        <f t="shared" si="134"/>
        <v>INDCEM</v>
      </c>
      <c r="M253" s="109" t="str">
        <f t="shared" si="103"/>
        <v>FH10_11</v>
      </c>
      <c r="N253" s="109">
        <f t="shared" si="104"/>
        <v>0.0189356699331529</v>
      </c>
      <c r="O253" s="109" t="s">
        <v>31</v>
      </c>
      <c r="P253" s="110" t="s">
        <v>92</v>
      </c>
      <c r="T253" s="109" t="str">
        <f t="shared" si="135"/>
        <v>COM_FR</v>
      </c>
      <c r="U253" s="110" t="str">
        <f t="shared" si="136"/>
        <v>INDCEM</v>
      </c>
      <c r="V253" s="109" t="str">
        <f t="shared" si="137"/>
        <v>FH10_11</v>
      </c>
      <c r="W253" s="109">
        <f t="shared" si="105"/>
        <v>0.0198225161188549</v>
      </c>
      <c r="X253" s="109" t="s">
        <v>31</v>
      </c>
      <c r="Y253" s="110" t="s">
        <v>87</v>
      </c>
      <c r="AC253" s="109" t="str">
        <f t="shared" si="138"/>
        <v>COM_FR</v>
      </c>
      <c r="AD253" s="110" t="str">
        <f t="shared" si="123"/>
        <v>INDCEM</v>
      </c>
      <c r="AE253" s="109" t="str">
        <f t="shared" si="124"/>
        <v>FH10_11</v>
      </c>
      <c r="AF253" s="109">
        <f t="shared" si="108"/>
        <v>0.0166723480117681</v>
      </c>
      <c r="AG253" s="109" t="s">
        <v>31</v>
      </c>
      <c r="AH253" s="110" t="s">
        <v>93</v>
      </c>
      <c r="AL253" s="109" t="str">
        <f t="shared" si="139"/>
        <v>COM_FR</v>
      </c>
      <c r="AM253" s="110" t="str">
        <f t="shared" si="125"/>
        <v>INDCEM</v>
      </c>
      <c r="AN253" s="109" t="str">
        <f t="shared" si="126"/>
        <v>FH10_11</v>
      </c>
      <c r="AO253" s="109">
        <f t="shared" si="111"/>
        <v>0.0185481158114173</v>
      </c>
      <c r="AP253" s="109" t="s">
        <v>31</v>
      </c>
      <c r="AQ253" s="110" t="s">
        <v>90</v>
      </c>
      <c r="AU253" s="109" t="str">
        <f t="shared" si="140"/>
        <v>COM_FR</v>
      </c>
      <c r="AV253" s="110" t="str">
        <f t="shared" si="127"/>
        <v>INDCEM</v>
      </c>
      <c r="AW253" s="109" t="str">
        <f t="shared" si="128"/>
        <v>FH10_11</v>
      </c>
      <c r="AX253" s="109">
        <f t="shared" si="114"/>
        <v>0.0182536626877173</v>
      </c>
      <c r="AY253" s="109" t="s">
        <v>31</v>
      </c>
      <c r="AZ253" s="110" t="s">
        <v>89</v>
      </c>
      <c r="BD253" s="109" t="str">
        <f t="shared" si="141"/>
        <v>COM_FR</v>
      </c>
      <c r="BE253" s="110" t="str">
        <f t="shared" si="129"/>
        <v>INDCEM</v>
      </c>
      <c r="BF253" s="109" t="str">
        <f t="shared" si="130"/>
        <v>FH10_11</v>
      </c>
      <c r="BG253" s="109">
        <f t="shared" si="142"/>
        <v>0.0185481158114173</v>
      </c>
      <c r="BH253" s="109" t="s">
        <v>31</v>
      </c>
      <c r="BI253" s="110" t="s">
        <v>91</v>
      </c>
      <c r="BM253" s="109" t="str">
        <f t="shared" si="143"/>
        <v>COM_FR</v>
      </c>
      <c r="BN253" s="110" t="str">
        <f t="shared" si="131"/>
        <v>INDCEM</v>
      </c>
      <c r="BO253" s="109" t="str">
        <f t="shared" si="132"/>
        <v>FH10_11</v>
      </c>
      <c r="BP253" s="109">
        <f t="shared" si="133"/>
        <v>0.0182536626877173</v>
      </c>
      <c r="BQ253" s="109" t="s">
        <v>31</v>
      </c>
      <c r="BR253" s="110" t="s">
        <v>88</v>
      </c>
    </row>
    <row r="254" spans="11:70">
      <c r="K254" s="109" t="s">
        <v>142</v>
      </c>
      <c r="L254" s="110" t="str">
        <f t="shared" si="134"/>
        <v>INDCEM</v>
      </c>
      <c r="M254" s="109" t="str">
        <f t="shared" si="103"/>
        <v>FH12_13</v>
      </c>
      <c r="N254" s="109">
        <f t="shared" si="104"/>
        <v>0.0198847069007047</v>
      </c>
      <c r="O254" s="109" t="s">
        <v>31</v>
      </c>
      <c r="P254" s="110" t="s">
        <v>92</v>
      </c>
      <c r="T254" s="109" t="str">
        <f t="shared" si="135"/>
        <v>COM_FR</v>
      </c>
      <c r="U254" s="110" t="str">
        <f t="shared" si="136"/>
        <v>INDCEM</v>
      </c>
      <c r="V254" s="109" t="str">
        <f t="shared" si="137"/>
        <v>FH12_13</v>
      </c>
      <c r="W254" s="109">
        <f t="shared" si="105"/>
        <v>0.0205767152130325</v>
      </c>
      <c r="X254" s="109" t="s">
        <v>31</v>
      </c>
      <c r="Y254" s="110" t="s">
        <v>87</v>
      </c>
      <c r="AC254" s="109" t="str">
        <f t="shared" si="138"/>
        <v>COM_FR</v>
      </c>
      <c r="AD254" s="110" t="str">
        <f t="shared" si="123"/>
        <v>INDCEM</v>
      </c>
      <c r="AE254" s="109" t="str">
        <f t="shared" si="124"/>
        <v>FH12_13</v>
      </c>
      <c r="AF254" s="109">
        <f t="shared" si="108"/>
        <v>0.0178993947669431</v>
      </c>
      <c r="AG254" s="109" t="s">
        <v>31</v>
      </c>
      <c r="AH254" s="110" t="s">
        <v>93</v>
      </c>
      <c r="AL254" s="109" t="str">
        <f t="shared" si="139"/>
        <v>COM_FR</v>
      </c>
      <c r="AM254" s="110" t="str">
        <f t="shared" si="125"/>
        <v>INDCEM</v>
      </c>
      <c r="AN254" s="109" t="str">
        <f t="shared" si="126"/>
        <v>FH12_13</v>
      </c>
      <c r="AO254" s="109">
        <f t="shared" si="111"/>
        <v>0.0197346377775574</v>
      </c>
      <c r="AP254" s="109" t="s">
        <v>31</v>
      </c>
      <c r="AQ254" s="110" t="s">
        <v>90</v>
      </c>
      <c r="AU254" s="109" t="str">
        <f t="shared" si="140"/>
        <v>COM_FR</v>
      </c>
      <c r="AV254" s="110" t="str">
        <f t="shared" si="127"/>
        <v>INDCEM</v>
      </c>
      <c r="AW254" s="109" t="str">
        <f t="shared" si="128"/>
        <v>FH12_13</v>
      </c>
      <c r="AX254" s="109">
        <f t="shared" si="114"/>
        <v>0.0202626994046479</v>
      </c>
      <c r="AY254" s="109" t="s">
        <v>31</v>
      </c>
      <c r="AZ254" s="110" t="s">
        <v>89</v>
      </c>
      <c r="BD254" s="109" t="str">
        <f t="shared" si="141"/>
        <v>COM_FR</v>
      </c>
      <c r="BE254" s="110" t="str">
        <f t="shared" si="129"/>
        <v>INDCEM</v>
      </c>
      <c r="BF254" s="109" t="str">
        <f t="shared" si="130"/>
        <v>FH12_13</v>
      </c>
      <c r="BG254" s="109">
        <f t="shared" si="142"/>
        <v>0.0197346377775574</v>
      </c>
      <c r="BH254" s="109" t="s">
        <v>31</v>
      </c>
      <c r="BI254" s="110" t="s">
        <v>91</v>
      </c>
      <c r="BM254" s="109" t="str">
        <f t="shared" si="143"/>
        <v>COM_FR</v>
      </c>
      <c r="BN254" s="110" t="str">
        <f t="shared" si="131"/>
        <v>INDCEM</v>
      </c>
      <c r="BO254" s="109" t="str">
        <f t="shared" si="132"/>
        <v>FH12_13</v>
      </c>
      <c r="BP254" s="109">
        <f t="shared" si="133"/>
        <v>0.0202626994046479</v>
      </c>
      <c r="BQ254" s="109" t="s">
        <v>31</v>
      </c>
      <c r="BR254" s="110" t="s">
        <v>88</v>
      </c>
    </row>
    <row r="255" spans="11:70">
      <c r="K255" s="111" t="s">
        <v>142</v>
      </c>
      <c r="L255" s="110" t="str">
        <f t="shared" si="134"/>
        <v>INDCEM</v>
      </c>
      <c r="M255" s="109" t="str">
        <f t="shared" si="103"/>
        <v>FH14_15</v>
      </c>
      <c r="N255" s="109">
        <f t="shared" si="104"/>
        <v>0.0208389906197208</v>
      </c>
      <c r="O255" s="109" t="s">
        <v>31</v>
      </c>
      <c r="P255" s="110" t="s">
        <v>92</v>
      </c>
      <c r="T255" s="109" t="str">
        <f t="shared" si="135"/>
        <v>COM_FR</v>
      </c>
      <c r="U255" s="110" t="str">
        <f t="shared" si="136"/>
        <v>INDCEM</v>
      </c>
      <c r="V255" s="109" t="str">
        <f t="shared" si="137"/>
        <v>FH14_15</v>
      </c>
      <c r="W255" s="109">
        <f t="shared" si="105"/>
        <v>0.0201344120759709</v>
      </c>
      <c r="X255" s="109" t="s">
        <v>31</v>
      </c>
      <c r="Y255" s="110" t="s">
        <v>87</v>
      </c>
      <c r="AC255" s="109" t="str">
        <f t="shared" si="138"/>
        <v>COM_FR</v>
      </c>
      <c r="AD255" s="110" t="str">
        <f t="shared" si="123"/>
        <v>INDCEM</v>
      </c>
      <c r="AE255" s="109" t="str">
        <f t="shared" si="124"/>
        <v>FH14_15</v>
      </c>
      <c r="AF255" s="109">
        <f t="shared" si="108"/>
        <v>0.0207530234250215</v>
      </c>
      <c r="AG255" s="109" t="s">
        <v>31</v>
      </c>
      <c r="AH255" s="110" t="s">
        <v>93</v>
      </c>
      <c r="AL255" s="109" t="str">
        <f t="shared" si="139"/>
        <v>COM_FR</v>
      </c>
      <c r="AM255" s="110" t="str">
        <f t="shared" si="125"/>
        <v>INDCEM</v>
      </c>
      <c r="AN255" s="109" t="str">
        <f t="shared" si="126"/>
        <v>FH14_15</v>
      </c>
      <c r="AO255" s="109">
        <f t="shared" si="111"/>
        <v>0.0206212544677413</v>
      </c>
      <c r="AP255" s="109" t="s">
        <v>31</v>
      </c>
      <c r="AQ255" s="110" t="s">
        <v>90</v>
      </c>
      <c r="AU255" s="109" t="str">
        <f t="shared" si="140"/>
        <v>COM_FR</v>
      </c>
      <c r="AV255" s="110" t="str">
        <f t="shared" si="127"/>
        <v>INDCEM</v>
      </c>
      <c r="AW255" s="109" t="str">
        <f t="shared" si="128"/>
        <v>FH14_15</v>
      </c>
      <c r="AX255" s="109">
        <f t="shared" si="114"/>
        <v>0.0211728179792687</v>
      </c>
      <c r="AY255" s="109" t="s">
        <v>31</v>
      </c>
      <c r="AZ255" s="110" t="s">
        <v>89</v>
      </c>
      <c r="BD255" s="109" t="str">
        <f t="shared" si="141"/>
        <v>COM_FR</v>
      </c>
      <c r="BE255" s="110" t="str">
        <f t="shared" si="129"/>
        <v>INDCEM</v>
      </c>
      <c r="BF255" s="109" t="str">
        <f t="shared" si="130"/>
        <v>FH14_15</v>
      </c>
      <c r="BG255" s="109">
        <f t="shared" si="142"/>
        <v>0.0206212544677413</v>
      </c>
      <c r="BH255" s="109" t="s">
        <v>31</v>
      </c>
      <c r="BI255" s="110" t="s">
        <v>91</v>
      </c>
      <c r="BM255" s="109" t="str">
        <f t="shared" si="143"/>
        <v>COM_FR</v>
      </c>
      <c r="BN255" s="110" t="str">
        <f t="shared" si="131"/>
        <v>INDCEM</v>
      </c>
      <c r="BO255" s="109" t="str">
        <f t="shared" si="132"/>
        <v>FH14_15</v>
      </c>
      <c r="BP255" s="109">
        <f t="shared" si="133"/>
        <v>0.0211728179792687</v>
      </c>
      <c r="BQ255" s="109" t="s">
        <v>31</v>
      </c>
      <c r="BR255" s="110" t="s">
        <v>88</v>
      </c>
    </row>
    <row r="256" spans="11:70">
      <c r="K256" s="109" t="s">
        <v>142</v>
      </c>
      <c r="L256" s="110" t="str">
        <f t="shared" si="134"/>
        <v>INDCEM</v>
      </c>
      <c r="M256" s="109" t="str">
        <f t="shared" ref="M256:M319" si="144">M208</f>
        <v>FH16_17</v>
      </c>
      <c r="N256" s="109">
        <f t="shared" si="104"/>
        <v>0.0211595818818846</v>
      </c>
      <c r="O256" s="109" t="s">
        <v>31</v>
      </c>
      <c r="P256" s="110" t="s">
        <v>92</v>
      </c>
      <c r="T256" s="109" t="str">
        <f t="shared" si="135"/>
        <v>COM_FR</v>
      </c>
      <c r="U256" s="110" t="str">
        <f t="shared" si="136"/>
        <v>INDCEM</v>
      </c>
      <c r="V256" s="109" t="str">
        <f t="shared" si="137"/>
        <v>FH16_17</v>
      </c>
      <c r="W256" s="109">
        <f t="shared" si="105"/>
        <v>0.019900470527556</v>
      </c>
      <c r="X256" s="109" t="s">
        <v>31</v>
      </c>
      <c r="Y256" s="110" t="s">
        <v>87</v>
      </c>
      <c r="AC256" s="109" t="str">
        <f t="shared" si="138"/>
        <v>COM_FR</v>
      </c>
      <c r="AD256" s="110" t="str">
        <f t="shared" si="123"/>
        <v>INDCEM</v>
      </c>
      <c r="AE256" s="109" t="str">
        <f t="shared" si="124"/>
        <v>FH16_17</v>
      </c>
      <c r="AF256" s="109">
        <f t="shared" si="108"/>
        <v>0.021834856434323</v>
      </c>
      <c r="AG256" s="109" t="s">
        <v>31</v>
      </c>
      <c r="AH256" s="110" t="s">
        <v>93</v>
      </c>
      <c r="AL256" s="109" t="str">
        <f t="shared" si="139"/>
        <v>COM_FR</v>
      </c>
      <c r="AM256" s="110" t="str">
        <f t="shared" si="125"/>
        <v>INDCEM</v>
      </c>
      <c r="AN256" s="109" t="str">
        <f t="shared" si="126"/>
        <v>FH16_17</v>
      </c>
      <c r="AO256" s="109">
        <f t="shared" si="111"/>
        <v>0.0208617629033817</v>
      </c>
      <c r="AP256" s="109" t="s">
        <v>31</v>
      </c>
      <c r="AQ256" s="110" t="s">
        <v>90</v>
      </c>
      <c r="AU256" s="109" t="str">
        <f t="shared" si="140"/>
        <v>COM_FR</v>
      </c>
      <c r="AV256" s="110" t="str">
        <f t="shared" si="127"/>
        <v>INDCEM</v>
      </c>
      <c r="AW256" s="109" t="str">
        <f t="shared" si="128"/>
        <v>FH16_17</v>
      </c>
      <c r="AX256" s="109">
        <f t="shared" si="114"/>
        <v>0.0213427940914599</v>
      </c>
      <c r="AY256" s="109" t="s">
        <v>31</v>
      </c>
      <c r="AZ256" s="110" t="s">
        <v>89</v>
      </c>
      <c r="BD256" s="109" t="str">
        <f t="shared" si="141"/>
        <v>COM_FR</v>
      </c>
      <c r="BE256" s="110" t="str">
        <f t="shared" si="129"/>
        <v>INDCEM</v>
      </c>
      <c r="BF256" s="109" t="str">
        <f t="shared" si="130"/>
        <v>FH16_17</v>
      </c>
      <c r="BG256" s="109">
        <f t="shared" si="142"/>
        <v>0.0208617629033817</v>
      </c>
      <c r="BH256" s="109" t="s">
        <v>31</v>
      </c>
      <c r="BI256" s="110" t="s">
        <v>91</v>
      </c>
      <c r="BM256" s="109" t="str">
        <f t="shared" si="143"/>
        <v>COM_FR</v>
      </c>
      <c r="BN256" s="110" t="str">
        <f t="shared" si="131"/>
        <v>INDCEM</v>
      </c>
      <c r="BO256" s="109" t="str">
        <f t="shared" si="132"/>
        <v>FH16_17</v>
      </c>
      <c r="BP256" s="109">
        <f t="shared" si="133"/>
        <v>0.0213427940914599</v>
      </c>
      <c r="BQ256" s="109" t="s">
        <v>31</v>
      </c>
      <c r="BR256" s="110" t="s">
        <v>88</v>
      </c>
    </row>
    <row r="257" spans="11:70">
      <c r="K257" s="109" t="s">
        <v>142</v>
      </c>
      <c r="L257" s="110" t="str">
        <f t="shared" si="134"/>
        <v>INDCEM</v>
      </c>
      <c r="M257" s="109" t="str">
        <f t="shared" si="144"/>
        <v>FH18_19</v>
      </c>
      <c r="N257" s="109">
        <f t="shared" si="104"/>
        <v>0.0212246785407572</v>
      </c>
      <c r="O257" s="109" t="s">
        <v>31</v>
      </c>
      <c r="P257" s="110" t="s">
        <v>92</v>
      </c>
      <c r="T257" s="109" t="str">
        <f t="shared" si="135"/>
        <v>COM_FR</v>
      </c>
      <c r="U257" s="110" t="str">
        <f t="shared" si="136"/>
        <v>INDCEM</v>
      </c>
      <c r="V257" s="109" t="str">
        <f t="shared" si="137"/>
        <v>FH18_19</v>
      </c>
      <c r="W257" s="109">
        <f t="shared" si="105"/>
        <v>0.02010785636109</v>
      </c>
      <c r="X257" s="109" t="s">
        <v>31</v>
      </c>
      <c r="Y257" s="110" t="s">
        <v>87</v>
      </c>
      <c r="AC257" s="109" t="str">
        <f t="shared" si="138"/>
        <v>COM_FR</v>
      </c>
      <c r="AD257" s="110" t="str">
        <f t="shared" si="123"/>
        <v>INDCEM</v>
      </c>
      <c r="AE257" s="109" t="str">
        <f t="shared" si="124"/>
        <v>FH18_19</v>
      </c>
      <c r="AF257" s="109">
        <f t="shared" si="108"/>
        <v>0.0218516633411387</v>
      </c>
      <c r="AG257" s="109" t="s">
        <v>31</v>
      </c>
      <c r="AH257" s="110" t="s">
        <v>93</v>
      </c>
      <c r="AL257" s="109" t="str">
        <f t="shared" si="139"/>
        <v>COM_FR</v>
      </c>
      <c r="AM257" s="110" t="str">
        <f t="shared" si="125"/>
        <v>INDCEM</v>
      </c>
      <c r="AN257" s="109" t="str">
        <f t="shared" si="126"/>
        <v>FH18_19</v>
      </c>
      <c r="AO257" s="109">
        <f t="shared" si="111"/>
        <v>0.0207872227642541</v>
      </c>
      <c r="AP257" s="109" t="s">
        <v>31</v>
      </c>
      <c r="AQ257" s="110" t="s">
        <v>90</v>
      </c>
      <c r="AU257" s="109" t="str">
        <f t="shared" si="140"/>
        <v>COM_FR</v>
      </c>
      <c r="AV257" s="110" t="str">
        <f t="shared" si="127"/>
        <v>INDCEM</v>
      </c>
      <c r="AW257" s="109" t="str">
        <f t="shared" si="128"/>
        <v>FH18_19</v>
      </c>
      <c r="AX257" s="109">
        <f t="shared" si="114"/>
        <v>0.021302546509601</v>
      </c>
      <c r="AY257" s="109" t="s">
        <v>31</v>
      </c>
      <c r="AZ257" s="110" t="s">
        <v>89</v>
      </c>
      <c r="BD257" s="109" t="str">
        <f t="shared" si="141"/>
        <v>COM_FR</v>
      </c>
      <c r="BE257" s="110" t="str">
        <f t="shared" si="129"/>
        <v>INDCEM</v>
      </c>
      <c r="BF257" s="109" t="str">
        <f t="shared" si="130"/>
        <v>FH18_19</v>
      </c>
      <c r="BG257" s="109">
        <f t="shared" si="142"/>
        <v>0.0207872227642541</v>
      </c>
      <c r="BH257" s="109" t="s">
        <v>31</v>
      </c>
      <c r="BI257" s="110" t="s">
        <v>91</v>
      </c>
      <c r="BM257" s="109" t="str">
        <f t="shared" si="143"/>
        <v>COM_FR</v>
      </c>
      <c r="BN257" s="110" t="str">
        <f t="shared" si="131"/>
        <v>INDCEM</v>
      </c>
      <c r="BO257" s="109" t="str">
        <f t="shared" si="132"/>
        <v>FH18_19</v>
      </c>
      <c r="BP257" s="109">
        <f t="shared" si="133"/>
        <v>0.021302546509601</v>
      </c>
      <c r="BQ257" s="109" t="s">
        <v>31</v>
      </c>
      <c r="BR257" s="110" t="s">
        <v>88</v>
      </c>
    </row>
    <row r="258" spans="11:70">
      <c r="K258" s="109" t="s">
        <v>142</v>
      </c>
      <c r="L258" s="110" t="str">
        <f t="shared" si="134"/>
        <v>INDCEM</v>
      </c>
      <c r="M258" s="109" t="str">
        <f t="shared" si="144"/>
        <v>FH20_21</v>
      </c>
      <c r="N258" s="109">
        <f t="shared" si="104"/>
        <v>0.021196759693815</v>
      </c>
      <c r="O258" s="109" t="s">
        <v>31</v>
      </c>
      <c r="P258" s="110" t="s">
        <v>92</v>
      </c>
      <c r="T258" s="109" t="str">
        <f t="shared" si="135"/>
        <v>COM_FR</v>
      </c>
      <c r="U258" s="110" t="str">
        <f t="shared" si="136"/>
        <v>INDCEM</v>
      </c>
      <c r="V258" s="109" t="str">
        <f t="shared" si="137"/>
        <v>FH20_21</v>
      </c>
      <c r="W258" s="109">
        <f t="shared" si="105"/>
        <v>0.0209690367288275</v>
      </c>
      <c r="X258" s="109" t="s">
        <v>31</v>
      </c>
      <c r="Y258" s="110" t="s">
        <v>87</v>
      </c>
      <c r="AC258" s="109" t="str">
        <f t="shared" si="138"/>
        <v>COM_FR</v>
      </c>
      <c r="AD258" s="110" t="str">
        <f t="shared" si="123"/>
        <v>INDCEM</v>
      </c>
      <c r="AE258" s="109" t="str">
        <f t="shared" si="124"/>
        <v>FH20_21</v>
      </c>
      <c r="AF258" s="109">
        <f t="shared" si="108"/>
        <v>0.0215704297529681</v>
      </c>
      <c r="AG258" s="109" t="s">
        <v>31</v>
      </c>
      <c r="AH258" s="110" t="s">
        <v>93</v>
      </c>
      <c r="AL258" s="109" t="str">
        <f t="shared" si="139"/>
        <v>COM_FR</v>
      </c>
      <c r="AM258" s="110" t="str">
        <f t="shared" si="125"/>
        <v>INDCEM</v>
      </c>
      <c r="AN258" s="109" t="str">
        <f t="shared" si="126"/>
        <v>FH20_21</v>
      </c>
      <c r="AO258" s="109">
        <f t="shared" si="111"/>
        <v>0.0209999265660562</v>
      </c>
      <c r="AP258" s="109" t="s">
        <v>31</v>
      </c>
      <c r="AQ258" s="110" t="s">
        <v>90</v>
      </c>
      <c r="AU258" s="109" t="str">
        <f t="shared" si="140"/>
        <v>COM_FR</v>
      </c>
      <c r="AV258" s="110" t="str">
        <f t="shared" si="127"/>
        <v>INDCEM</v>
      </c>
      <c r="AW258" s="109" t="str">
        <f t="shared" si="128"/>
        <v>FH20_21</v>
      </c>
      <c r="AX258" s="109">
        <f t="shared" si="114"/>
        <v>0.0217291485724036</v>
      </c>
      <c r="AY258" s="109" t="s">
        <v>31</v>
      </c>
      <c r="AZ258" s="110" t="s">
        <v>89</v>
      </c>
      <c r="BD258" s="109" t="str">
        <f t="shared" si="141"/>
        <v>COM_FR</v>
      </c>
      <c r="BE258" s="110" t="str">
        <f t="shared" si="129"/>
        <v>INDCEM</v>
      </c>
      <c r="BF258" s="109" t="str">
        <f t="shared" si="130"/>
        <v>FH20_21</v>
      </c>
      <c r="BG258" s="109">
        <f t="shared" si="142"/>
        <v>0.0209999265660562</v>
      </c>
      <c r="BH258" s="109" t="s">
        <v>31</v>
      </c>
      <c r="BI258" s="110" t="s">
        <v>91</v>
      </c>
      <c r="BM258" s="109" t="str">
        <f t="shared" si="143"/>
        <v>COM_FR</v>
      </c>
      <c r="BN258" s="110" t="str">
        <f t="shared" si="131"/>
        <v>INDCEM</v>
      </c>
      <c r="BO258" s="109" t="str">
        <f t="shared" si="132"/>
        <v>FH20_21</v>
      </c>
      <c r="BP258" s="109">
        <f t="shared" si="133"/>
        <v>0.0217291485724036</v>
      </c>
      <c r="BQ258" s="109" t="s">
        <v>31</v>
      </c>
      <c r="BR258" s="110" t="s">
        <v>88</v>
      </c>
    </row>
    <row r="259" spans="11:70">
      <c r="K259" s="111" t="s">
        <v>142</v>
      </c>
      <c r="L259" s="110" t="str">
        <f t="shared" si="134"/>
        <v>INDCEM</v>
      </c>
      <c r="M259" s="109" t="str">
        <f t="shared" si="144"/>
        <v>FH22_23</v>
      </c>
      <c r="N259" s="109">
        <f t="shared" si="104"/>
        <v>0.0213786036359911</v>
      </c>
      <c r="O259" s="109" t="s">
        <v>31</v>
      </c>
      <c r="P259" s="110" t="s">
        <v>92</v>
      </c>
      <c r="T259" s="109" t="str">
        <f t="shared" si="135"/>
        <v>COM_FR</v>
      </c>
      <c r="U259" s="110" t="str">
        <f t="shared" si="136"/>
        <v>INDCEM</v>
      </c>
      <c r="V259" s="109" t="str">
        <f t="shared" si="137"/>
        <v>FH22_23</v>
      </c>
      <c r="W259" s="109">
        <f t="shared" si="105"/>
        <v>0.0206911985722815</v>
      </c>
      <c r="X259" s="109" t="s">
        <v>31</v>
      </c>
      <c r="Y259" s="110" t="s">
        <v>87</v>
      </c>
      <c r="AC259" s="109" t="str">
        <f t="shared" si="138"/>
        <v>COM_FR</v>
      </c>
      <c r="AD259" s="110" t="str">
        <f t="shared" si="123"/>
        <v>INDCEM</v>
      </c>
      <c r="AE259" s="109" t="str">
        <f t="shared" si="124"/>
        <v>FH22_23</v>
      </c>
      <c r="AF259" s="109">
        <f t="shared" si="108"/>
        <v>0.0217091411685177</v>
      </c>
      <c r="AG259" s="109" t="s">
        <v>31</v>
      </c>
      <c r="AH259" s="110" t="s">
        <v>93</v>
      </c>
      <c r="AL259" s="109" t="str">
        <f t="shared" si="139"/>
        <v>COM_FR</v>
      </c>
      <c r="AM259" s="110" t="str">
        <f t="shared" si="125"/>
        <v>INDCEM</v>
      </c>
      <c r="AN259" s="109" t="str">
        <f t="shared" si="126"/>
        <v>FH22_23</v>
      </c>
      <c r="AO259" s="109">
        <f t="shared" si="111"/>
        <v>0.0212075715419054</v>
      </c>
      <c r="AP259" s="109" t="s">
        <v>31</v>
      </c>
      <c r="AQ259" s="110" t="s">
        <v>90</v>
      </c>
      <c r="AU259" s="109" t="str">
        <f t="shared" si="140"/>
        <v>COM_FR</v>
      </c>
      <c r="AV259" s="110" t="str">
        <f t="shared" si="127"/>
        <v>INDCEM</v>
      </c>
      <c r="AW259" s="109" t="str">
        <f t="shared" si="128"/>
        <v>FH22_23</v>
      </c>
      <c r="AX259" s="109">
        <f t="shared" si="114"/>
        <v>0.0225545958608362</v>
      </c>
      <c r="AY259" s="109" t="s">
        <v>31</v>
      </c>
      <c r="AZ259" s="110" t="s">
        <v>89</v>
      </c>
      <c r="BD259" s="109" t="str">
        <f t="shared" si="141"/>
        <v>COM_FR</v>
      </c>
      <c r="BE259" s="110" t="str">
        <f t="shared" si="129"/>
        <v>INDCEM</v>
      </c>
      <c r="BF259" s="109" t="str">
        <f t="shared" si="130"/>
        <v>FH22_23</v>
      </c>
      <c r="BG259" s="109">
        <f t="shared" si="142"/>
        <v>0.0212075715419054</v>
      </c>
      <c r="BH259" s="109" t="s">
        <v>31</v>
      </c>
      <c r="BI259" s="110" t="s">
        <v>91</v>
      </c>
      <c r="BM259" s="109" t="str">
        <f t="shared" si="143"/>
        <v>COM_FR</v>
      </c>
      <c r="BN259" s="110" t="str">
        <f t="shared" si="131"/>
        <v>INDCEM</v>
      </c>
      <c r="BO259" s="109" t="str">
        <f t="shared" si="132"/>
        <v>FH22_23</v>
      </c>
      <c r="BP259" s="109">
        <f t="shared" si="133"/>
        <v>0.0225545958608362</v>
      </c>
      <c r="BQ259" s="109" t="s">
        <v>31</v>
      </c>
      <c r="BR259" s="110" t="s">
        <v>88</v>
      </c>
    </row>
    <row r="260" spans="11:70">
      <c r="K260" s="109" t="s">
        <v>142</v>
      </c>
      <c r="L260" s="110" t="str">
        <f t="shared" si="134"/>
        <v>INDCEM</v>
      </c>
      <c r="M260" s="109" t="str">
        <f t="shared" si="144"/>
        <v>WH0_1</v>
      </c>
      <c r="N260" s="109">
        <f t="shared" si="104"/>
        <v>0.0233000948138204</v>
      </c>
      <c r="O260" s="109" t="s">
        <v>31</v>
      </c>
      <c r="P260" s="110" t="s">
        <v>92</v>
      </c>
      <c r="T260" s="109" t="str">
        <f t="shared" si="135"/>
        <v>COM_FR</v>
      </c>
      <c r="U260" s="110" t="str">
        <f t="shared" si="136"/>
        <v>INDCEM</v>
      </c>
      <c r="V260" s="109" t="str">
        <f t="shared" si="137"/>
        <v>WH0_1</v>
      </c>
      <c r="W260" s="109">
        <f t="shared" si="105"/>
        <v>0.027052832396289</v>
      </c>
      <c r="X260" s="109" t="s">
        <v>31</v>
      </c>
      <c r="Y260" s="110" t="s">
        <v>87</v>
      </c>
      <c r="AC260" s="109" t="str">
        <f t="shared" si="138"/>
        <v>COM_FR</v>
      </c>
      <c r="AD260" s="110" t="str">
        <f t="shared" si="123"/>
        <v>INDCEM</v>
      </c>
      <c r="AE260" s="109" t="str">
        <f t="shared" si="124"/>
        <v>WH0_1</v>
      </c>
      <c r="AF260" s="109">
        <f t="shared" si="108"/>
        <v>0.0269775312483662</v>
      </c>
      <c r="AG260" s="109" t="s">
        <v>31</v>
      </c>
      <c r="AH260" s="110" t="s">
        <v>93</v>
      </c>
      <c r="AL260" s="109" t="str">
        <f t="shared" si="139"/>
        <v>COM_FR</v>
      </c>
      <c r="AM260" s="110" t="str">
        <f t="shared" si="125"/>
        <v>INDCEM</v>
      </c>
      <c r="AN260" s="109" t="str">
        <f t="shared" si="126"/>
        <v>WH0_1</v>
      </c>
      <c r="AO260" s="109">
        <f t="shared" si="111"/>
        <v>0.0260079601453114</v>
      </c>
      <c r="AP260" s="109" t="s">
        <v>31</v>
      </c>
      <c r="AQ260" s="110" t="s">
        <v>90</v>
      </c>
      <c r="AU260" s="109" t="str">
        <f t="shared" si="140"/>
        <v>COM_FR</v>
      </c>
      <c r="AV260" s="110" t="str">
        <f t="shared" si="127"/>
        <v>INDCEM</v>
      </c>
      <c r="AW260" s="109" t="str">
        <f t="shared" si="128"/>
        <v>WH0_1</v>
      </c>
      <c r="AX260" s="109">
        <f t="shared" si="114"/>
        <v>0.0251920133192881</v>
      </c>
      <c r="AY260" s="109" t="s">
        <v>31</v>
      </c>
      <c r="AZ260" s="110" t="s">
        <v>89</v>
      </c>
      <c r="BD260" s="109" t="str">
        <f t="shared" si="141"/>
        <v>COM_FR</v>
      </c>
      <c r="BE260" s="110" t="str">
        <f t="shared" si="129"/>
        <v>INDCEM</v>
      </c>
      <c r="BF260" s="109" t="str">
        <f t="shared" si="130"/>
        <v>WH0_1</v>
      </c>
      <c r="BG260" s="109">
        <f t="shared" si="142"/>
        <v>0.0260079601453114</v>
      </c>
      <c r="BH260" s="109" t="s">
        <v>31</v>
      </c>
      <c r="BI260" s="110" t="s">
        <v>91</v>
      </c>
      <c r="BM260" s="109" t="str">
        <f t="shared" si="143"/>
        <v>COM_FR</v>
      </c>
      <c r="BN260" s="110" t="str">
        <f t="shared" si="131"/>
        <v>INDCEM</v>
      </c>
      <c r="BO260" s="109" t="str">
        <f t="shared" si="132"/>
        <v>WH0_1</v>
      </c>
      <c r="BP260" s="109">
        <f t="shared" si="133"/>
        <v>0.0251920133192881</v>
      </c>
      <c r="BQ260" s="109" t="s">
        <v>31</v>
      </c>
      <c r="BR260" s="110" t="s">
        <v>88</v>
      </c>
    </row>
    <row r="261" spans="11:70">
      <c r="K261" s="109" t="s">
        <v>142</v>
      </c>
      <c r="L261" s="110" t="str">
        <f t="shared" si="134"/>
        <v>INDCEM</v>
      </c>
      <c r="M261" s="109" t="str">
        <f t="shared" si="144"/>
        <v>WH2_3</v>
      </c>
      <c r="N261" s="109">
        <f t="shared" si="104"/>
        <v>0.0229492798370929</v>
      </c>
      <c r="O261" s="109" t="s">
        <v>31</v>
      </c>
      <c r="P261" s="110" t="s">
        <v>92</v>
      </c>
      <c r="T261" s="109" t="str">
        <f t="shared" si="135"/>
        <v>COM_FR</v>
      </c>
      <c r="U261" s="110" t="str">
        <f t="shared" si="136"/>
        <v>INDCEM</v>
      </c>
      <c r="V261" s="109" t="str">
        <f t="shared" si="137"/>
        <v>WH2_3</v>
      </c>
      <c r="W261" s="109">
        <f t="shared" si="105"/>
        <v>0.025013577036883</v>
      </c>
      <c r="X261" s="109" t="s">
        <v>31</v>
      </c>
      <c r="Y261" s="110" t="s">
        <v>87</v>
      </c>
      <c r="AC261" s="109" t="str">
        <f t="shared" si="138"/>
        <v>COM_FR</v>
      </c>
      <c r="AD261" s="110" t="str">
        <f t="shared" si="123"/>
        <v>INDCEM</v>
      </c>
      <c r="AE261" s="109" t="str">
        <f t="shared" si="124"/>
        <v>WH2_3</v>
      </c>
      <c r="AF261" s="109">
        <f t="shared" si="108"/>
        <v>0.026652958693426</v>
      </c>
      <c r="AG261" s="109" t="s">
        <v>31</v>
      </c>
      <c r="AH261" s="110" t="s">
        <v>93</v>
      </c>
      <c r="AL261" s="109" t="str">
        <f t="shared" si="139"/>
        <v>COM_FR</v>
      </c>
      <c r="AM261" s="110" t="str">
        <f t="shared" si="125"/>
        <v>INDCEM</v>
      </c>
      <c r="AN261" s="109" t="str">
        <f t="shared" si="126"/>
        <v>WH2_3</v>
      </c>
      <c r="AO261" s="109">
        <f t="shared" si="111"/>
        <v>0.0252822319214758</v>
      </c>
      <c r="AP261" s="109" t="s">
        <v>31</v>
      </c>
      <c r="AQ261" s="110" t="s">
        <v>90</v>
      </c>
      <c r="AU261" s="109" t="str">
        <f t="shared" si="140"/>
        <v>COM_FR</v>
      </c>
      <c r="AV261" s="110" t="str">
        <f t="shared" si="127"/>
        <v>INDCEM</v>
      </c>
      <c r="AW261" s="109" t="str">
        <f t="shared" si="128"/>
        <v>WH2_3</v>
      </c>
      <c r="AX261" s="109">
        <f t="shared" si="114"/>
        <v>0.0240114562974125</v>
      </c>
      <c r="AY261" s="109" t="s">
        <v>31</v>
      </c>
      <c r="AZ261" s="110" t="s">
        <v>89</v>
      </c>
      <c r="BD261" s="109" t="str">
        <f t="shared" si="141"/>
        <v>COM_FR</v>
      </c>
      <c r="BE261" s="110" t="str">
        <f t="shared" si="129"/>
        <v>INDCEM</v>
      </c>
      <c r="BF261" s="109" t="str">
        <f t="shared" si="130"/>
        <v>WH2_3</v>
      </c>
      <c r="BG261" s="109">
        <f t="shared" si="142"/>
        <v>0.0252822319214758</v>
      </c>
      <c r="BH261" s="109" t="s">
        <v>31</v>
      </c>
      <c r="BI261" s="110" t="s">
        <v>91</v>
      </c>
      <c r="BM261" s="109" t="str">
        <f t="shared" si="143"/>
        <v>COM_FR</v>
      </c>
      <c r="BN261" s="110" t="str">
        <f t="shared" si="131"/>
        <v>INDCEM</v>
      </c>
      <c r="BO261" s="109" t="str">
        <f t="shared" si="132"/>
        <v>WH2_3</v>
      </c>
      <c r="BP261" s="109">
        <f t="shared" si="133"/>
        <v>0.0240114562974125</v>
      </c>
      <c r="BQ261" s="109" t="s">
        <v>31</v>
      </c>
      <c r="BR261" s="110" t="s">
        <v>88</v>
      </c>
    </row>
    <row r="262" spans="11:70">
      <c r="K262" s="109" t="s">
        <v>142</v>
      </c>
      <c r="L262" s="110" t="str">
        <f t="shared" si="134"/>
        <v>INDCEM</v>
      </c>
      <c r="M262" s="109" t="str">
        <f t="shared" si="144"/>
        <v>WH4_5</v>
      </c>
      <c r="N262" s="109">
        <f t="shared" si="104"/>
        <v>0.0222223809455457</v>
      </c>
      <c r="O262" s="109" t="s">
        <v>31</v>
      </c>
      <c r="P262" s="110" t="s">
        <v>92</v>
      </c>
      <c r="T262" s="109" t="str">
        <f t="shared" si="135"/>
        <v>COM_FR</v>
      </c>
      <c r="U262" s="110" t="str">
        <f t="shared" si="136"/>
        <v>INDCEM</v>
      </c>
      <c r="V262" s="109" t="str">
        <f t="shared" si="137"/>
        <v>WH4_5</v>
      </c>
      <c r="W262" s="109">
        <f t="shared" si="105"/>
        <v>0.023696203770169</v>
      </c>
      <c r="X262" s="109" t="s">
        <v>31</v>
      </c>
      <c r="Y262" s="110" t="s">
        <v>87</v>
      </c>
      <c r="AC262" s="109" t="str">
        <f t="shared" si="138"/>
        <v>COM_FR</v>
      </c>
      <c r="AD262" s="110" t="str">
        <f t="shared" si="123"/>
        <v>INDCEM</v>
      </c>
      <c r="AE262" s="109" t="str">
        <f t="shared" si="124"/>
        <v>WH4_5</v>
      </c>
      <c r="AF262" s="109">
        <f t="shared" si="108"/>
        <v>0.0249170715686325</v>
      </c>
      <c r="AG262" s="109" t="s">
        <v>31</v>
      </c>
      <c r="AH262" s="110" t="s">
        <v>93</v>
      </c>
      <c r="AL262" s="109" t="str">
        <f t="shared" si="139"/>
        <v>COM_FR</v>
      </c>
      <c r="AM262" s="110" t="str">
        <f t="shared" si="125"/>
        <v>INDCEM</v>
      </c>
      <c r="AN262" s="109" t="str">
        <f t="shared" si="126"/>
        <v>WH4_5</v>
      </c>
      <c r="AO262" s="109">
        <f t="shared" si="111"/>
        <v>0.0239165993198236</v>
      </c>
      <c r="AP262" s="109" t="s">
        <v>31</v>
      </c>
      <c r="AQ262" s="110" t="s">
        <v>90</v>
      </c>
      <c r="AU262" s="109" t="str">
        <f t="shared" si="140"/>
        <v>COM_FR</v>
      </c>
      <c r="AV262" s="110" t="str">
        <f t="shared" si="127"/>
        <v>INDCEM</v>
      </c>
      <c r="AW262" s="109" t="str">
        <f t="shared" si="128"/>
        <v>WH4_5</v>
      </c>
      <c r="AX262" s="109">
        <f t="shared" si="114"/>
        <v>0.021583935635486</v>
      </c>
      <c r="AY262" s="109" t="s">
        <v>31</v>
      </c>
      <c r="AZ262" s="110" t="s">
        <v>89</v>
      </c>
      <c r="BD262" s="109" t="str">
        <f t="shared" si="141"/>
        <v>COM_FR</v>
      </c>
      <c r="BE262" s="110" t="str">
        <f t="shared" si="129"/>
        <v>INDCEM</v>
      </c>
      <c r="BF262" s="109" t="str">
        <f t="shared" si="130"/>
        <v>WH4_5</v>
      </c>
      <c r="BG262" s="109">
        <f t="shared" si="142"/>
        <v>0.0239165993198236</v>
      </c>
      <c r="BH262" s="109" t="s">
        <v>31</v>
      </c>
      <c r="BI262" s="110" t="s">
        <v>91</v>
      </c>
      <c r="BM262" s="109" t="str">
        <f t="shared" si="143"/>
        <v>COM_FR</v>
      </c>
      <c r="BN262" s="110" t="str">
        <f t="shared" si="131"/>
        <v>INDCEM</v>
      </c>
      <c r="BO262" s="109" t="str">
        <f t="shared" si="132"/>
        <v>WH4_5</v>
      </c>
      <c r="BP262" s="109">
        <f t="shared" si="133"/>
        <v>0.021583935635486</v>
      </c>
      <c r="BQ262" s="109" t="s">
        <v>31</v>
      </c>
      <c r="BR262" s="110" t="s">
        <v>88</v>
      </c>
    </row>
    <row r="263" spans="11:70">
      <c r="K263" s="111" t="s">
        <v>142</v>
      </c>
      <c r="L263" s="110" t="str">
        <f t="shared" si="134"/>
        <v>INDCEM</v>
      </c>
      <c r="M263" s="109" t="str">
        <f t="shared" si="144"/>
        <v>WH6_7</v>
      </c>
      <c r="N263" s="109">
        <f t="shared" si="104"/>
        <v>0.0212585220509218</v>
      </c>
      <c r="O263" s="109" t="s">
        <v>31</v>
      </c>
      <c r="P263" s="110" t="s">
        <v>92</v>
      </c>
      <c r="T263" s="109" t="str">
        <f t="shared" si="135"/>
        <v>COM_FR</v>
      </c>
      <c r="U263" s="110" t="str">
        <f t="shared" si="136"/>
        <v>INDCEM</v>
      </c>
      <c r="V263" s="109" t="str">
        <f t="shared" si="137"/>
        <v>WH6_7</v>
      </c>
      <c r="W263" s="109">
        <f t="shared" si="105"/>
        <v>0.0235544674010497</v>
      </c>
      <c r="X263" s="109" t="s">
        <v>31</v>
      </c>
      <c r="Y263" s="110" t="s">
        <v>87</v>
      </c>
      <c r="AC263" s="109" t="str">
        <f t="shared" si="138"/>
        <v>COM_FR</v>
      </c>
      <c r="AD263" s="110" t="str">
        <f t="shared" si="123"/>
        <v>INDCEM</v>
      </c>
      <c r="AE263" s="109" t="str">
        <f t="shared" si="124"/>
        <v>WH6_7</v>
      </c>
      <c r="AF263" s="109">
        <f t="shared" si="108"/>
        <v>0.0223149487779418</v>
      </c>
      <c r="AG263" s="109" t="s">
        <v>31</v>
      </c>
      <c r="AH263" s="110" t="s">
        <v>93</v>
      </c>
      <c r="AL263" s="109" t="str">
        <f t="shared" si="139"/>
        <v>COM_FR</v>
      </c>
      <c r="AM263" s="110" t="str">
        <f t="shared" si="125"/>
        <v>INDCEM</v>
      </c>
      <c r="AN263" s="109" t="str">
        <f t="shared" si="126"/>
        <v>WH6_7</v>
      </c>
      <c r="AO263" s="109">
        <f t="shared" si="111"/>
        <v>0.0226308904433103</v>
      </c>
      <c r="AP263" s="109" t="s">
        <v>31</v>
      </c>
      <c r="AQ263" s="110" t="s">
        <v>90</v>
      </c>
      <c r="AU263" s="109" t="str">
        <f t="shared" si="140"/>
        <v>COM_FR</v>
      </c>
      <c r="AV263" s="110" t="str">
        <f t="shared" si="127"/>
        <v>INDCEM</v>
      </c>
      <c r="AW263" s="109" t="str">
        <f t="shared" si="128"/>
        <v>WH6_7</v>
      </c>
      <c r="AX263" s="109">
        <f t="shared" si="114"/>
        <v>0.0195664574996017</v>
      </c>
      <c r="AY263" s="109" t="s">
        <v>31</v>
      </c>
      <c r="AZ263" s="110" t="s">
        <v>89</v>
      </c>
      <c r="BD263" s="109" t="str">
        <f t="shared" si="141"/>
        <v>COM_FR</v>
      </c>
      <c r="BE263" s="110" t="str">
        <f t="shared" si="129"/>
        <v>INDCEM</v>
      </c>
      <c r="BF263" s="109" t="str">
        <f t="shared" si="130"/>
        <v>WH6_7</v>
      </c>
      <c r="BG263" s="109">
        <f t="shared" si="142"/>
        <v>0.0226308904433103</v>
      </c>
      <c r="BH263" s="109" t="s">
        <v>31</v>
      </c>
      <c r="BI263" s="110" t="s">
        <v>91</v>
      </c>
      <c r="BM263" s="109" t="str">
        <f t="shared" si="143"/>
        <v>COM_FR</v>
      </c>
      <c r="BN263" s="110" t="str">
        <f t="shared" si="131"/>
        <v>INDCEM</v>
      </c>
      <c r="BO263" s="109" t="str">
        <f t="shared" si="132"/>
        <v>WH6_7</v>
      </c>
      <c r="BP263" s="109">
        <f t="shared" si="133"/>
        <v>0.0195664574996017</v>
      </c>
      <c r="BQ263" s="109" t="s">
        <v>31</v>
      </c>
      <c r="BR263" s="110" t="s">
        <v>88</v>
      </c>
    </row>
    <row r="264" spans="11:70">
      <c r="K264" s="109" t="s">
        <v>142</v>
      </c>
      <c r="L264" s="110" t="str">
        <f t="shared" si="134"/>
        <v>INDCEM</v>
      </c>
      <c r="M264" s="109" t="str">
        <f t="shared" si="144"/>
        <v>WH8_9</v>
      </c>
      <c r="N264" s="109">
        <f t="shared" si="104"/>
        <v>0.0207811308875425</v>
      </c>
      <c r="O264" s="109" t="s">
        <v>31</v>
      </c>
      <c r="P264" s="110" t="s">
        <v>92</v>
      </c>
      <c r="T264" s="109" t="str">
        <f t="shared" si="135"/>
        <v>COM_FR</v>
      </c>
      <c r="U264" s="110" t="str">
        <f t="shared" si="136"/>
        <v>INDCEM</v>
      </c>
      <c r="V264" s="109" t="str">
        <f t="shared" si="137"/>
        <v>WH8_9</v>
      </c>
      <c r="W264" s="109">
        <f t="shared" si="105"/>
        <v>0.0243002057667018</v>
      </c>
      <c r="X264" s="109" t="s">
        <v>31</v>
      </c>
      <c r="Y264" s="110" t="s">
        <v>87</v>
      </c>
      <c r="AC264" s="109" t="str">
        <f t="shared" si="138"/>
        <v>COM_FR</v>
      </c>
      <c r="AD264" s="110" t="str">
        <f t="shared" si="123"/>
        <v>INDCEM</v>
      </c>
      <c r="AE264" s="109" t="str">
        <f t="shared" si="124"/>
        <v>WH8_9</v>
      </c>
      <c r="AF264" s="109">
        <f t="shared" si="108"/>
        <v>0.0206945793819697</v>
      </c>
      <c r="AG264" s="109" t="s">
        <v>31</v>
      </c>
      <c r="AH264" s="110" t="s">
        <v>93</v>
      </c>
      <c r="AL264" s="109" t="str">
        <f t="shared" si="139"/>
        <v>COM_FR</v>
      </c>
      <c r="AM264" s="110" t="str">
        <f t="shared" si="125"/>
        <v>INDCEM</v>
      </c>
      <c r="AN264" s="109" t="str">
        <f t="shared" si="126"/>
        <v>WH8_9</v>
      </c>
      <c r="AO264" s="109">
        <f t="shared" si="111"/>
        <v>0.0221985165054664</v>
      </c>
      <c r="AP264" s="109" t="s">
        <v>31</v>
      </c>
      <c r="AQ264" s="110" t="s">
        <v>90</v>
      </c>
      <c r="AU264" s="109" t="str">
        <f t="shared" si="140"/>
        <v>COM_FR</v>
      </c>
      <c r="AV264" s="110" t="str">
        <f t="shared" si="127"/>
        <v>INDCEM</v>
      </c>
      <c r="AW264" s="109" t="str">
        <f t="shared" si="128"/>
        <v>WH8_9</v>
      </c>
      <c r="AX264" s="109">
        <f t="shared" si="114"/>
        <v>0.0189268898351184</v>
      </c>
      <c r="AY264" s="109" t="s">
        <v>31</v>
      </c>
      <c r="AZ264" s="110" t="s">
        <v>89</v>
      </c>
      <c r="BD264" s="109" t="str">
        <f t="shared" si="141"/>
        <v>COM_FR</v>
      </c>
      <c r="BE264" s="110" t="str">
        <f t="shared" si="129"/>
        <v>INDCEM</v>
      </c>
      <c r="BF264" s="109" t="str">
        <f t="shared" si="130"/>
        <v>WH8_9</v>
      </c>
      <c r="BG264" s="109">
        <f t="shared" si="142"/>
        <v>0.0221985165054664</v>
      </c>
      <c r="BH264" s="109" t="s">
        <v>31</v>
      </c>
      <c r="BI264" s="110" t="s">
        <v>91</v>
      </c>
      <c r="BM264" s="109" t="str">
        <f t="shared" si="143"/>
        <v>COM_FR</v>
      </c>
      <c r="BN264" s="110" t="str">
        <f t="shared" si="131"/>
        <v>INDCEM</v>
      </c>
      <c r="BO264" s="109" t="str">
        <f t="shared" si="132"/>
        <v>WH8_9</v>
      </c>
      <c r="BP264" s="109">
        <f t="shared" si="133"/>
        <v>0.0189268898351184</v>
      </c>
      <c r="BQ264" s="109" t="s">
        <v>31</v>
      </c>
      <c r="BR264" s="110" t="s">
        <v>88</v>
      </c>
    </row>
    <row r="265" spans="11:70">
      <c r="K265" s="109" t="s">
        <v>142</v>
      </c>
      <c r="L265" s="110" t="str">
        <f t="shared" si="134"/>
        <v>INDCEM</v>
      </c>
      <c r="M265" s="109" t="str">
        <f t="shared" si="144"/>
        <v>WH10_11</v>
      </c>
      <c r="N265" s="109">
        <f t="shared" si="104"/>
        <v>0.0207247431264493</v>
      </c>
      <c r="O265" s="109" t="s">
        <v>31</v>
      </c>
      <c r="P265" s="110" t="s">
        <v>92</v>
      </c>
      <c r="T265" s="109" t="str">
        <f t="shared" si="135"/>
        <v>COM_FR</v>
      </c>
      <c r="U265" s="110" t="str">
        <f t="shared" si="136"/>
        <v>INDCEM</v>
      </c>
      <c r="V265" s="109" t="str">
        <f t="shared" si="137"/>
        <v>WH10_11</v>
      </c>
      <c r="W265" s="109">
        <f t="shared" si="105"/>
        <v>0.0269606064596627</v>
      </c>
      <c r="X265" s="109" t="s">
        <v>31</v>
      </c>
      <c r="Y265" s="110" t="s">
        <v>87</v>
      </c>
      <c r="AC265" s="109" t="str">
        <f t="shared" si="138"/>
        <v>COM_FR</v>
      </c>
      <c r="AD265" s="110" t="str">
        <f t="shared" si="123"/>
        <v>INDCEM</v>
      </c>
      <c r="AE265" s="109" t="str">
        <f t="shared" si="124"/>
        <v>WH10_11</v>
      </c>
      <c r="AF265" s="109">
        <f t="shared" si="108"/>
        <v>0.0203373562220637</v>
      </c>
      <c r="AG265" s="109" t="s">
        <v>31</v>
      </c>
      <c r="AH265" s="110" t="s">
        <v>93</v>
      </c>
      <c r="AL265" s="109" t="str">
        <f t="shared" si="139"/>
        <v>COM_FR</v>
      </c>
      <c r="AM265" s="110" t="str">
        <f t="shared" si="125"/>
        <v>INDCEM</v>
      </c>
      <c r="AN265" s="109" t="str">
        <f t="shared" si="126"/>
        <v>WH10_11</v>
      </c>
      <c r="AO265" s="109">
        <f t="shared" si="111"/>
        <v>0.0228944317474162</v>
      </c>
      <c r="AP265" s="109" t="s">
        <v>31</v>
      </c>
      <c r="AQ265" s="110" t="s">
        <v>90</v>
      </c>
      <c r="AU265" s="109" t="str">
        <f t="shared" si="140"/>
        <v>COM_FR</v>
      </c>
      <c r="AV265" s="110" t="str">
        <f t="shared" si="127"/>
        <v>INDCEM</v>
      </c>
      <c r="AW265" s="109" t="str">
        <f t="shared" si="128"/>
        <v>WH10_11</v>
      </c>
      <c r="AX265" s="109">
        <f t="shared" si="114"/>
        <v>0.0193167729407143</v>
      </c>
      <c r="AY265" s="109" t="s">
        <v>31</v>
      </c>
      <c r="AZ265" s="110" t="s">
        <v>89</v>
      </c>
      <c r="BD265" s="109" t="str">
        <f t="shared" si="141"/>
        <v>COM_FR</v>
      </c>
      <c r="BE265" s="110" t="str">
        <f t="shared" si="129"/>
        <v>INDCEM</v>
      </c>
      <c r="BF265" s="109" t="str">
        <f t="shared" si="130"/>
        <v>WH10_11</v>
      </c>
      <c r="BG265" s="109">
        <f t="shared" si="142"/>
        <v>0.0228944317474162</v>
      </c>
      <c r="BH265" s="109" t="s">
        <v>31</v>
      </c>
      <c r="BI265" s="110" t="s">
        <v>91</v>
      </c>
      <c r="BM265" s="109" t="str">
        <f t="shared" si="143"/>
        <v>COM_FR</v>
      </c>
      <c r="BN265" s="110" t="str">
        <f t="shared" si="131"/>
        <v>INDCEM</v>
      </c>
      <c r="BO265" s="109" t="str">
        <f t="shared" si="132"/>
        <v>WH10_11</v>
      </c>
      <c r="BP265" s="109">
        <f t="shared" si="133"/>
        <v>0.0193167729407143</v>
      </c>
      <c r="BQ265" s="109" t="s">
        <v>31</v>
      </c>
      <c r="BR265" s="110" t="s">
        <v>88</v>
      </c>
    </row>
    <row r="266" spans="11:70">
      <c r="K266" s="109" t="s">
        <v>142</v>
      </c>
      <c r="L266" s="110" t="str">
        <f t="shared" si="134"/>
        <v>INDCEM</v>
      </c>
      <c r="M266" s="109" t="str">
        <f t="shared" si="144"/>
        <v>WH12_13</v>
      </c>
      <c r="N266" s="109">
        <f t="shared" si="104"/>
        <v>0.0213134263086159</v>
      </c>
      <c r="O266" s="109" t="s">
        <v>31</v>
      </c>
      <c r="P266" s="110" t="s">
        <v>92</v>
      </c>
      <c r="T266" s="109" t="str">
        <f t="shared" si="135"/>
        <v>COM_FR</v>
      </c>
      <c r="U266" s="110" t="str">
        <f t="shared" si="136"/>
        <v>INDCEM</v>
      </c>
      <c r="V266" s="109" t="str">
        <f t="shared" si="137"/>
        <v>WH12_13</v>
      </c>
      <c r="W266" s="109">
        <f t="shared" si="105"/>
        <v>0.0281941532212526</v>
      </c>
      <c r="X266" s="109" t="s">
        <v>31</v>
      </c>
      <c r="Y266" s="110" t="s">
        <v>87</v>
      </c>
      <c r="AC266" s="109" t="str">
        <f t="shared" si="138"/>
        <v>COM_FR</v>
      </c>
      <c r="AD266" s="110" t="str">
        <f t="shared" si="123"/>
        <v>INDCEM</v>
      </c>
      <c r="AE266" s="109" t="str">
        <f t="shared" si="124"/>
        <v>WH12_13</v>
      </c>
      <c r="AF266" s="109">
        <f t="shared" si="108"/>
        <v>0.0215779233299048</v>
      </c>
      <c r="AG266" s="109" t="s">
        <v>31</v>
      </c>
      <c r="AH266" s="110" t="s">
        <v>93</v>
      </c>
      <c r="AL266" s="109" t="str">
        <f t="shared" si="139"/>
        <v>COM_FR</v>
      </c>
      <c r="AM266" s="110" t="str">
        <f t="shared" si="125"/>
        <v>INDCEM</v>
      </c>
      <c r="AN266" s="109" t="str">
        <f t="shared" si="126"/>
        <v>WH12_13</v>
      </c>
      <c r="AO266" s="109">
        <f t="shared" si="111"/>
        <v>0.0243699220566265</v>
      </c>
      <c r="AP266" s="109" t="s">
        <v>31</v>
      </c>
      <c r="AQ266" s="110" t="s">
        <v>90</v>
      </c>
      <c r="AU266" s="109" t="str">
        <f t="shared" si="140"/>
        <v>COM_FR</v>
      </c>
      <c r="AV266" s="110" t="str">
        <f t="shared" si="127"/>
        <v>INDCEM</v>
      </c>
      <c r="AW266" s="109" t="str">
        <f t="shared" si="128"/>
        <v>WH12_13</v>
      </c>
      <c r="AX266" s="109">
        <f t="shared" si="114"/>
        <v>0.0217136791659968</v>
      </c>
      <c r="AY266" s="109" t="s">
        <v>31</v>
      </c>
      <c r="AZ266" s="110" t="s">
        <v>89</v>
      </c>
      <c r="BD266" s="109" t="str">
        <f t="shared" si="141"/>
        <v>COM_FR</v>
      </c>
      <c r="BE266" s="110" t="str">
        <f t="shared" si="129"/>
        <v>INDCEM</v>
      </c>
      <c r="BF266" s="109" t="str">
        <f t="shared" si="130"/>
        <v>WH12_13</v>
      </c>
      <c r="BG266" s="109">
        <f t="shared" si="142"/>
        <v>0.0243699220566265</v>
      </c>
      <c r="BH266" s="109" t="s">
        <v>31</v>
      </c>
      <c r="BI266" s="110" t="s">
        <v>91</v>
      </c>
      <c r="BM266" s="109" t="str">
        <f t="shared" si="143"/>
        <v>COM_FR</v>
      </c>
      <c r="BN266" s="110" t="str">
        <f t="shared" si="131"/>
        <v>INDCEM</v>
      </c>
      <c r="BO266" s="109" t="str">
        <f t="shared" si="132"/>
        <v>WH12_13</v>
      </c>
      <c r="BP266" s="109">
        <f t="shared" si="133"/>
        <v>0.0217136791659968</v>
      </c>
      <c r="BQ266" s="109" t="s">
        <v>31</v>
      </c>
      <c r="BR266" s="110" t="s">
        <v>88</v>
      </c>
    </row>
    <row r="267" spans="11:70">
      <c r="K267" s="111" t="s">
        <v>142</v>
      </c>
      <c r="L267" s="110" t="str">
        <f t="shared" si="134"/>
        <v>INDCEM</v>
      </c>
      <c r="M267" s="109" t="str">
        <f t="shared" si="144"/>
        <v>WH14_15</v>
      </c>
      <c r="N267" s="109">
        <f t="shared" si="104"/>
        <v>0.0224691056303517</v>
      </c>
      <c r="O267" s="109" t="s">
        <v>31</v>
      </c>
      <c r="P267" s="110" t="s">
        <v>92</v>
      </c>
      <c r="T267" s="109" t="str">
        <f t="shared" si="135"/>
        <v>COM_FR</v>
      </c>
      <c r="U267" s="110" t="str">
        <f t="shared" si="136"/>
        <v>INDCEM</v>
      </c>
      <c r="V267" s="109" t="str">
        <f t="shared" si="137"/>
        <v>WH14_15</v>
      </c>
      <c r="W267" s="109">
        <f t="shared" si="105"/>
        <v>0.0277591077183275</v>
      </c>
      <c r="X267" s="109" t="s">
        <v>31</v>
      </c>
      <c r="Y267" s="110" t="s">
        <v>87</v>
      </c>
      <c r="AC267" s="109" t="str">
        <f t="shared" si="138"/>
        <v>COM_FR</v>
      </c>
      <c r="AD267" s="110" t="str">
        <f t="shared" si="123"/>
        <v>INDCEM</v>
      </c>
      <c r="AE267" s="109" t="str">
        <f t="shared" si="124"/>
        <v>WH14_15</v>
      </c>
      <c r="AF267" s="109">
        <f t="shared" si="108"/>
        <v>0.0244372230846757</v>
      </c>
      <c r="AG267" s="109" t="s">
        <v>31</v>
      </c>
      <c r="AH267" s="110" t="s">
        <v>93</v>
      </c>
      <c r="AL267" s="109" t="str">
        <f t="shared" si="139"/>
        <v>COM_FR</v>
      </c>
      <c r="AM267" s="110" t="str">
        <f t="shared" si="125"/>
        <v>INDCEM</v>
      </c>
      <c r="AN267" s="109" t="str">
        <f t="shared" si="126"/>
        <v>WH14_15</v>
      </c>
      <c r="AO267" s="109">
        <f t="shared" si="111"/>
        <v>0.0252966565536165</v>
      </c>
      <c r="AP267" s="109" t="s">
        <v>31</v>
      </c>
      <c r="AQ267" s="110" t="s">
        <v>90</v>
      </c>
      <c r="AU267" s="109" t="str">
        <f t="shared" si="140"/>
        <v>COM_FR</v>
      </c>
      <c r="AV267" s="110" t="str">
        <f t="shared" si="127"/>
        <v>INDCEM</v>
      </c>
      <c r="AW267" s="109" t="str">
        <f t="shared" si="128"/>
        <v>WH14_15</v>
      </c>
      <c r="AX267" s="109">
        <f t="shared" si="114"/>
        <v>0.0231546162990083</v>
      </c>
      <c r="AY267" s="109" t="s">
        <v>31</v>
      </c>
      <c r="AZ267" s="110" t="s">
        <v>89</v>
      </c>
      <c r="BD267" s="109" t="str">
        <f t="shared" si="141"/>
        <v>COM_FR</v>
      </c>
      <c r="BE267" s="110" t="str">
        <f t="shared" si="129"/>
        <v>INDCEM</v>
      </c>
      <c r="BF267" s="109" t="str">
        <f t="shared" si="130"/>
        <v>WH14_15</v>
      </c>
      <c r="BG267" s="109">
        <f t="shared" si="142"/>
        <v>0.0252966565536165</v>
      </c>
      <c r="BH267" s="109" t="s">
        <v>31</v>
      </c>
      <c r="BI267" s="110" t="s">
        <v>91</v>
      </c>
      <c r="BM267" s="109" t="str">
        <f t="shared" si="143"/>
        <v>COM_FR</v>
      </c>
      <c r="BN267" s="110" t="str">
        <f t="shared" si="131"/>
        <v>INDCEM</v>
      </c>
      <c r="BO267" s="109" t="str">
        <f t="shared" si="132"/>
        <v>WH14_15</v>
      </c>
      <c r="BP267" s="109">
        <f t="shared" si="133"/>
        <v>0.0231546162990083</v>
      </c>
      <c r="BQ267" s="109" t="s">
        <v>31</v>
      </c>
      <c r="BR267" s="110" t="s">
        <v>88</v>
      </c>
    </row>
    <row r="268" spans="11:70">
      <c r="K268" s="109" t="s">
        <v>142</v>
      </c>
      <c r="L268" s="110" t="str">
        <f t="shared" si="134"/>
        <v>INDCEM</v>
      </c>
      <c r="M268" s="109" t="str">
        <f t="shared" si="144"/>
        <v>WH16_17</v>
      </c>
      <c r="N268" s="109">
        <f t="shared" si="104"/>
        <v>0.0228058793544892</v>
      </c>
      <c r="O268" s="109" t="s">
        <v>31</v>
      </c>
      <c r="P268" s="110" t="s">
        <v>92</v>
      </c>
      <c r="T268" s="109" t="str">
        <f t="shared" si="135"/>
        <v>COM_FR</v>
      </c>
      <c r="U268" s="110" t="str">
        <f t="shared" si="136"/>
        <v>INDCEM</v>
      </c>
      <c r="V268" s="109" t="str">
        <f t="shared" si="137"/>
        <v>WH16_17</v>
      </c>
      <c r="W268" s="109">
        <f t="shared" si="105"/>
        <v>0.0270225001421144</v>
      </c>
      <c r="X268" s="109" t="s">
        <v>31</v>
      </c>
      <c r="Y268" s="110" t="s">
        <v>87</v>
      </c>
      <c r="AC268" s="109" t="str">
        <f t="shared" si="138"/>
        <v>COM_FR</v>
      </c>
      <c r="AD268" s="110" t="str">
        <f t="shared" si="123"/>
        <v>INDCEM</v>
      </c>
      <c r="AE268" s="109" t="str">
        <f t="shared" si="124"/>
        <v>WH16_17</v>
      </c>
      <c r="AF268" s="109">
        <f t="shared" si="108"/>
        <v>0.0257055276901567</v>
      </c>
      <c r="AG268" s="109" t="s">
        <v>31</v>
      </c>
      <c r="AH268" s="110" t="s">
        <v>93</v>
      </c>
      <c r="AL268" s="109" t="str">
        <f t="shared" si="139"/>
        <v>COM_FR</v>
      </c>
      <c r="AM268" s="110" t="str">
        <f t="shared" si="125"/>
        <v>INDCEM</v>
      </c>
      <c r="AN268" s="109" t="str">
        <f t="shared" si="126"/>
        <v>WH16_17</v>
      </c>
      <c r="AO268" s="109">
        <f t="shared" si="111"/>
        <v>0.0253035348263485</v>
      </c>
      <c r="AP268" s="109" t="s">
        <v>31</v>
      </c>
      <c r="AQ268" s="110" t="s">
        <v>90</v>
      </c>
      <c r="AU268" s="109" t="str">
        <f t="shared" si="140"/>
        <v>COM_FR</v>
      </c>
      <c r="AV268" s="110" t="str">
        <f t="shared" si="127"/>
        <v>INDCEM</v>
      </c>
      <c r="AW268" s="109" t="str">
        <f t="shared" si="128"/>
        <v>WH16_17</v>
      </c>
      <c r="AX268" s="109">
        <f t="shared" si="114"/>
        <v>0.0233585702637121</v>
      </c>
      <c r="AY268" s="109" t="s">
        <v>31</v>
      </c>
      <c r="AZ268" s="110" t="s">
        <v>89</v>
      </c>
      <c r="BD268" s="109" t="str">
        <f t="shared" si="141"/>
        <v>COM_FR</v>
      </c>
      <c r="BE268" s="110" t="str">
        <f t="shared" si="129"/>
        <v>INDCEM</v>
      </c>
      <c r="BF268" s="109" t="str">
        <f t="shared" si="130"/>
        <v>WH16_17</v>
      </c>
      <c r="BG268" s="109">
        <f t="shared" si="142"/>
        <v>0.0253035348263485</v>
      </c>
      <c r="BH268" s="109" t="s">
        <v>31</v>
      </c>
      <c r="BI268" s="110" t="s">
        <v>91</v>
      </c>
      <c r="BM268" s="109" t="str">
        <f t="shared" si="143"/>
        <v>COM_FR</v>
      </c>
      <c r="BN268" s="110" t="str">
        <f t="shared" si="131"/>
        <v>INDCEM</v>
      </c>
      <c r="BO268" s="109" t="str">
        <f t="shared" si="132"/>
        <v>WH16_17</v>
      </c>
      <c r="BP268" s="109">
        <f t="shared" si="133"/>
        <v>0.0233585702637121</v>
      </c>
      <c r="BQ268" s="109" t="s">
        <v>31</v>
      </c>
      <c r="BR268" s="110" t="s">
        <v>88</v>
      </c>
    </row>
    <row r="269" spans="11:70">
      <c r="K269" s="109" t="s">
        <v>142</v>
      </c>
      <c r="L269" s="110" t="str">
        <f t="shared" si="134"/>
        <v>INDCEM</v>
      </c>
      <c r="M269" s="109" t="str">
        <f t="shared" si="144"/>
        <v>WH18_19</v>
      </c>
      <c r="N269" s="109">
        <f t="shared" si="104"/>
        <v>0.0228335510535675</v>
      </c>
      <c r="O269" s="109" t="s">
        <v>31</v>
      </c>
      <c r="P269" s="110" t="s">
        <v>92</v>
      </c>
      <c r="T269" s="109" t="str">
        <f t="shared" si="135"/>
        <v>COM_FR</v>
      </c>
      <c r="U269" s="110" t="str">
        <f t="shared" si="136"/>
        <v>INDCEM</v>
      </c>
      <c r="V269" s="109" t="str">
        <f t="shared" si="137"/>
        <v>WH18_19</v>
      </c>
      <c r="W269" s="109">
        <f t="shared" si="105"/>
        <v>0.0267517944660614</v>
      </c>
      <c r="X269" s="109" t="s">
        <v>31</v>
      </c>
      <c r="Y269" s="110" t="s">
        <v>87</v>
      </c>
      <c r="AC269" s="109" t="str">
        <f t="shared" si="138"/>
        <v>COM_FR</v>
      </c>
      <c r="AD269" s="110" t="str">
        <f t="shared" si="123"/>
        <v>INDCEM</v>
      </c>
      <c r="AE269" s="109" t="str">
        <f t="shared" si="124"/>
        <v>WH18_19</v>
      </c>
      <c r="AF269" s="109">
        <f t="shared" si="108"/>
        <v>0.0255927943653416</v>
      </c>
      <c r="AG269" s="109" t="s">
        <v>31</v>
      </c>
      <c r="AH269" s="110" t="s">
        <v>93</v>
      </c>
      <c r="AL269" s="109" t="str">
        <f t="shared" si="139"/>
        <v>COM_FR</v>
      </c>
      <c r="AM269" s="110" t="str">
        <f t="shared" si="125"/>
        <v>INDCEM</v>
      </c>
      <c r="AN269" s="109" t="str">
        <f t="shared" si="126"/>
        <v>WH18_19</v>
      </c>
      <c r="AO269" s="109">
        <f t="shared" si="111"/>
        <v>0.0249695860312862</v>
      </c>
      <c r="AP269" s="109" t="s">
        <v>31</v>
      </c>
      <c r="AQ269" s="110" t="s">
        <v>90</v>
      </c>
      <c r="AU269" s="109" t="str">
        <f t="shared" si="140"/>
        <v>COM_FR</v>
      </c>
      <c r="AV269" s="110" t="str">
        <f t="shared" si="127"/>
        <v>INDCEM</v>
      </c>
      <c r="AW269" s="109" t="str">
        <f t="shared" si="128"/>
        <v>WH18_19</v>
      </c>
      <c r="AX269" s="109">
        <f t="shared" si="114"/>
        <v>0.023127630615324</v>
      </c>
      <c r="AY269" s="109" t="s">
        <v>31</v>
      </c>
      <c r="AZ269" s="110" t="s">
        <v>89</v>
      </c>
      <c r="BD269" s="109" t="str">
        <f t="shared" si="141"/>
        <v>COM_FR</v>
      </c>
      <c r="BE269" s="110" t="str">
        <f t="shared" si="129"/>
        <v>INDCEM</v>
      </c>
      <c r="BF269" s="109" t="str">
        <f t="shared" si="130"/>
        <v>WH18_19</v>
      </c>
      <c r="BG269" s="109">
        <f t="shared" si="142"/>
        <v>0.0249695860312862</v>
      </c>
      <c r="BH269" s="109" t="s">
        <v>31</v>
      </c>
      <c r="BI269" s="110" t="s">
        <v>91</v>
      </c>
      <c r="BM269" s="109" t="str">
        <f t="shared" si="143"/>
        <v>COM_FR</v>
      </c>
      <c r="BN269" s="110" t="str">
        <f t="shared" si="131"/>
        <v>INDCEM</v>
      </c>
      <c r="BO269" s="109" t="str">
        <f t="shared" si="132"/>
        <v>WH18_19</v>
      </c>
      <c r="BP269" s="109">
        <f t="shared" si="133"/>
        <v>0.023127630615324</v>
      </c>
      <c r="BQ269" s="109" t="s">
        <v>31</v>
      </c>
      <c r="BR269" s="110" t="s">
        <v>88</v>
      </c>
    </row>
    <row r="270" spans="11:70">
      <c r="K270" s="109" t="s">
        <v>142</v>
      </c>
      <c r="L270" s="110" t="str">
        <f t="shared" si="134"/>
        <v>INDCEM</v>
      </c>
      <c r="M270" s="109" t="str">
        <f t="shared" si="144"/>
        <v>WH20_21</v>
      </c>
      <c r="N270" s="109">
        <f t="shared" si="104"/>
        <v>0.0227154557821904</v>
      </c>
      <c r="O270" s="109" t="s">
        <v>31</v>
      </c>
      <c r="P270" s="110" t="s">
        <v>92</v>
      </c>
      <c r="T270" s="109" t="str">
        <f t="shared" si="135"/>
        <v>COM_FR</v>
      </c>
      <c r="U270" s="110" t="str">
        <f t="shared" si="136"/>
        <v>INDCEM</v>
      </c>
      <c r="V270" s="109" t="str">
        <f t="shared" si="137"/>
        <v>WH20_21</v>
      </c>
      <c r="W270" s="109">
        <f t="shared" si="105"/>
        <v>0.0283933513791526</v>
      </c>
      <c r="X270" s="109" t="s">
        <v>31</v>
      </c>
      <c r="Y270" s="110" t="s">
        <v>87</v>
      </c>
      <c r="AC270" s="109" t="str">
        <f t="shared" si="138"/>
        <v>COM_FR</v>
      </c>
      <c r="AD270" s="110" t="str">
        <f t="shared" si="123"/>
        <v>INDCEM</v>
      </c>
      <c r="AE270" s="109" t="str">
        <f t="shared" si="124"/>
        <v>WH20_21</v>
      </c>
      <c r="AF270" s="109">
        <f t="shared" si="108"/>
        <v>0.0251280963570105</v>
      </c>
      <c r="AG270" s="109" t="s">
        <v>31</v>
      </c>
      <c r="AH270" s="110" t="s">
        <v>93</v>
      </c>
      <c r="AL270" s="109" t="str">
        <f t="shared" si="139"/>
        <v>COM_FR</v>
      </c>
      <c r="AM270" s="110" t="str">
        <f t="shared" si="125"/>
        <v>INDCEM</v>
      </c>
      <c r="AN270" s="109" t="str">
        <f t="shared" si="126"/>
        <v>WH20_21</v>
      </c>
      <c r="AO270" s="109">
        <f t="shared" si="111"/>
        <v>0.0251936667769471</v>
      </c>
      <c r="AP270" s="109" t="s">
        <v>31</v>
      </c>
      <c r="AQ270" s="110" t="s">
        <v>90</v>
      </c>
      <c r="AU270" s="109" t="str">
        <f t="shared" si="140"/>
        <v>COM_FR</v>
      </c>
      <c r="AV270" s="110" t="str">
        <f t="shared" si="127"/>
        <v>INDCEM</v>
      </c>
      <c r="AW270" s="109" t="str">
        <f t="shared" si="128"/>
        <v>WH20_21</v>
      </c>
      <c r="AX270" s="109">
        <f t="shared" si="114"/>
        <v>0.0230669226777415</v>
      </c>
      <c r="AY270" s="109" t="s">
        <v>31</v>
      </c>
      <c r="AZ270" s="110" t="s">
        <v>89</v>
      </c>
      <c r="BD270" s="109" t="str">
        <f t="shared" si="141"/>
        <v>COM_FR</v>
      </c>
      <c r="BE270" s="110" t="str">
        <f t="shared" si="129"/>
        <v>INDCEM</v>
      </c>
      <c r="BF270" s="109" t="str">
        <f t="shared" si="130"/>
        <v>WH20_21</v>
      </c>
      <c r="BG270" s="109">
        <f t="shared" si="142"/>
        <v>0.0251936667769471</v>
      </c>
      <c r="BH270" s="109" t="s">
        <v>31</v>
      </c>
      <c r="BI270" s="110" t="s">
        <v>91</v>
      </c>
      <c r="BM270" s="109" t="str">
        <f t="shared" si="143"/>
        <v>COM_FR</v>
      </c>
      <c r="BN270" s="110" t="str">
        <f t="shared" si="131"/>
        <v>INDCEM</v>
      </c>
      <c r="BO270" s="109" t="str">
        <f t="shared" si="132"/>
        <v>WH20_21</v>
      </c>
      <c r="BP270" s="109">
        <f t="shared" si="133"/>
        <v>0.0230669226777415</v>
      </c>
      <c r="BQ270" s="109" t="s">
        <v>31</v>
      </c>
      <c r="BR270" s="110" t="s">
        <v>88</v>
      </c>
    </row>
    <row r="271" spans="11:70">
      <c r="K271" s="111" t="s">
        <v>142</v>
      </c>
      <c r="L271" s="110" t="str">
        <f t="shared" si="134"/>
        <v>INDCEM</v>
      </c>
      <c r="M271" s="109" t="str">
        <f t="shared" si="144"/>
        <v>WH22_23</v>
      </c>
      <c r="N271" s="109">
        <f t="shared" si="104"/>
        <v>0.0228898262899369</v>
      </c>
      <c r="O271" s="109" t="s">
        <v>31</v>
      </c>
      <c r="P271" s="110" t="s">
        <v>92</v>
      </c>
      <c r="T271" s="109" t="str">
        <f t="shared" si="135"/>
        <v>COM_FR</v>
      </c>
      <c r="U271" s="110" t="str">
        <f t="shared" si="136"/>
        <v>INDCEM</v>
      </c>
      <c r="V271" s="109" t="str">
        <f t="shared" si="137"/>
        <v>WH22_23</v>
      </c>
      <c r="W271" s="109">
        <f t="shared" si="105"/>
        <v>0.0283097816617008</v>
      </c>
      <c r="X271" s="109" t="s">
        <v>31</v>
      </c>
      <c r="Y271" s="110" t="s">
        <v>87</v>
      </c>
      <c r="AC271" s="109" t="str">
        <f t="shared" si="138"/>
        <v>COM_FR</v>
      </c>
      <c r="AD271" s="110" t="str">
        <f t="shared" si="123"/>
        <v>INDCEM</v>
      </c>
      <c r="AE271" s="109" t="str">
        <f t="shared" si="124"/>
        <v>WH22_23</v>
      </c>
      <c r="AF271" s="109">
        <f t="shared" si="108"/>
        <v>0.0254920738775338</v>
      </c>
      <c r="AG271" s="109" t="s">
        <v>31</v>
      </c>
      <c r="AH271" s="110" t="s">
        <v>93</v>
      </c>
      <c r="AL271" s="109" t="str">
        <f t="shared" si="139"/>
        <v>COM_FR</v>
      </c>
      <c r="AM271" s="110" t="str">
        <f t="shared" si="125"/>
        <v>INDCEM</v>
      </c>
      <c r="AN271" s="109" t="str">
        <f t="shared" si="126"/>
        <v>WH22_23</v>
      </c>
      <c r="AO271" s="109">
        <f t="shared" si="111"/>
        <v>0.025793097568826</v>
      </c>
      <c r="AP271" s="109" t="s">
        <v>31</v>
      </c>
      <c r="AQ271" s="110" t="s">
        <v>90</v>
      </c>
      <c r="AU271" s="109" t="str">
        <f t="shared" si="140"/>
        <v>COM_FR</v>
      </c>
      <c r="AV271" s="110" t="str">
        <f t="shared" si="127"/>
        <v>INDCEM</v>
      </c>
      <c r="AW271" s="109" t="str">
        <f t="shared" si="128"/>
        <v>WH22_23</v>
      </c>
      <c r="AX271" s="109">
        <f t="shared" si="114"/>
        <v>0.0246581494217923</v>
      </c>
      <c r="AY271" s="109" t="s">
        <v>31</v>
      </c>
      <c r="AZ271" s="110" t="s">
        <v>89</v>
      </c>
      <c r="BD271" s="109" t="str">
        <f t="shared" si="141"/>
        <v>COM_FR</v>
      </c>
      <c r="BE271" s="110" t="str">
        <f t="shared" si="129"/>
        <v>INDCEM</v>
      </c>
      <c r="BF271" s="109" t="str">
        <f t="shared" si="130"/>
        <v>WH22_23</v>
      </c>
      <c r="BG271" s="109">
        <f t="shared" si="142"/>
        <v>0.025793097568826</v>
      </c>
      <c r="BH271" s="109" t="s">
        <v>31</v>
      </c>
      <c r="BI271" s="110" t="s">
        <v>91</v>
      </c>
      <c r="BM271" s="109" t="str">
        <f t="shared" si="143"/>
        <v>COM_FR</v>
      </c>
      <c r="BN271" s="110" t="str">
        <f t="shared" si="131"/>
        <v>INDCEM</v>
      </c>
      <c r="BO271" s="109" t="str">
        <f t="shared" si="132"/>
        <v>WH22_23</v>
      </c>
      <c r="BP271" s="109">
        <f t="shared" si="133"/>
        <v>0.0246581494217923</v>
      </c>
      <c r="BQ271" s="109" t="s">
        <v>31</v>
      </c>
      <c r="BR271" s="110" t="s">
        <v>88</v>
      </c>
    </row>
    <row r="272" spans="11:70">
      <c r="K272" s="109" t="s">
        <v>142</v>
      </c>
      <c r="L272" s="110" t="str">
        <f>C14</f>
        <v>INDCHM</v>
      </c>
      <c r="M272" s="109" t="str">
        <f t="shared" si="144"/>
        <v>RH0_1</v>
      </c>
      <c r="N272" s="109">
        <f t="shared" ref="N272:N335" si="145">N224</f>
        <v>0.0207246590371655</v>
      </c>
      <c r="O272" s="109" t="s">
        <v>31</v>
      </c>
      <c r="P272" s="110" t="s">
        <v>92</v>
      </c>
      <c r="T272" s="109" t="str">
        <f t="shared" si="135"/>
        <v>COM_FR</v>
      </c>
      <c r="U272" s="110" t="str">
        <f t="shared" ref="U272:U304" si="146">L272</f>
        <v>INDCHM</v>
      </c>
      <c r="V272" s="109" t="str">
        <f t="shared" ref="V272:V304" si="147">M272</f>
        <v>RH0_1</v>
      </c>
      <c r="W272" s="109">
        <f t="shared" ref="W272:W335" si="148">W224</f>
        <v>0.0211149417251545</v>
      </c>
      <c r="X272" s="109" t="s">
        <v>31</v>
      </c>
      <c r="Y272" s="110" t="s">
        <v>87</v>
      </c>
      <c r="AC272" s="109" t="str">
        <f t="shared" si="138"/>
        <v>COM_FR</v>
      </c>
      <c r="AD272" s="110" t="str">
        <f t="shared" ref="AD272:AD303" si="149">U272</f>
        <v>INDCHM</v>
      </c>
      <c r="AE272" s="109" t="str">
        <f t="shared" ref="AE272:AE303" si="150">V272</f>
        <v>RH0_1</v>
      </c>
      <c r="AF272" s="109">
        <f t="shared" ref="AF272:AF335" si="151">AF224</f>
        <v>0.0215588607712188</v>
      </c>
      <c r="AG272" s="109" t="s">
        <v>31</v>
      </c>
      <c r="AH272" s="110" t="s">
        <v>93</v>
      </c>
      <c r="AL272" s="109" t="str">
        <f t="shared" si="139"/>
        <v>COM_FR</v>
      </c>
      <c r="AM272" s="110" t="str">
        <f t="shared" ref="AM272:AM303" si="152">AD272</f>
        <v>INDCHM</v>
      </c>
      <c r="AN272" s="109" t="str">
        <f t="shared" ref="AN272:AN303" si="153">AE272</f>
        <v>RH0_1</v>
      </c>
      <c r="AO272" s="109">
        <f t="shared" ref="AO272:AO335" si="154">AO224</f>
        <v>0.0211002816156798</v>
      </c>
      <c r="AP272" s="109" t="s">
        <v>31</v>
      </c>
      <c r="AQ272" s="110" t="s">
        <v>90</v>
      </c>
      <c r="AU272" s="109" t="str">
        <f t="shared" si="140"/>
        <v>COM_FR</v>
      </c>
      <c r="AV272" s="110" t="str">
        <f t="shared" ref="AV272:AV303" si="155">AM272</f>
        <v>INDCHM</v>
      </c>
      <c r="AW272" s="109" t="str">
        <f t="shared" ref="AW272:AW303" si="156">AN272</f>
        <v>RH0_1</v>
      </c>
      <c r="AX272" s="109">
        <f t="shared" ref="AX272:AX335" si="157">AX224</f>
        <v>0.0216553453978117</v>
      </c>
      <c r="AY272" s="109" t="s">
        <v>31</v>
      </c>
      <c r="AZ272" s="110" t="s">
        <v>89</v>
      </c>
      <c r="BD272" s="109" t="str">
        <f t="shared" si="141"/>
        <v>COM_FR</v>
      </c>
      <c r="BE272" s="110" t="str">
        <f t="shared" ref="BE272:BE303" si="158">AV272</f>
        <v>INDCHM</v>
      </c>
      <c r="BF272" s="109" t="str">
        <f t="shared" ref="BF272:BF303" si="159">AW272</f>
        <v>RH0_1</v>
      </c>
      <c r="BG272" s="109">
        <f t="shared" ref="BG272:BG304" si="160">AO272</f>
        <v>0.0211002816156798</v>
      </c>
      <c r="BH272" s="109" t="s">
        <v>31</v>
      </c>
      <c r="BI272" s="110" t="s">
        <v>91</v>
      </c>
      <c r="BM272" s="109" t="str">
        <f t="shared" si="143"/>
        <v>COM_FR</v>
      </c>
      <c r="BN272" s="110" t="str">
        <f t="shared" ref="BN272:BN303" si="161">BE272</f>
        <v>INDCHM</v>
      </c>
      <c r="BO272" s="109" t="str">
        <f t="shared" ref="BO272:BO303" si="162">BF272</f>
        <v>RH0_1</v>
      </c>
      <c r="BP272" s="109">
        <f t="shared" ref="BP272:BP303" si="163">AX272</f>
        <v>0.0216553453978117</v>
      </c>
      <c r="BQ272" s="109" t="s">
        <v>31</v>
      </c>
      <c r="BR272" s="110" t="s">
        <v>88</v>
      </c>
    </row>
    <row r="273" spans="11:70">
      <c r="K273" s="109" t="s">
        <v>142</v>
      </c>
      <c r="L273" s="110" t="str">
        <f t="shared" ref="L273:L319" si="164">L272</f>
        <v>INDCHM</v>
      </c>
      <c r="M273" s="109" t="str">
        <f t="shared" si="144"/>
        <v>RH2_3</v>
      </c>
      <c r="N273" s="109">
        <f t="shared" si="145"/>
        <v>0.0206069139508455</v>
      </c>
      <c r="O273" s="109" t="s">
        <v>31</v>
      </c>
      <c r="P273" s="110" t="s">
        <v>92</v>
      </c>
      <c r="T273" s="109" t="str">
        <f t="shared" si="135"/>
        <v>COM_FR</v>
      </c>
      <c r="U273" s="110" t="str">
        <f t="shared" si="146"/>
        <v>INDCHM</v>
      </c>
      <c r="V273" s="109" t="str">
        <f t="shared" si="147"/>
        <v>RH2_3</v>
      </c>
      <c r="W273" s="109">
        <f t="shared" si="148"/>
        <v>0.019269377650939</v>
      </c>
      <c r="X273" s="109" t="s">
        <v>31</v>
      </c>
      <c r="Y273" s="110" t="s">
        <v>87</v>
      </c>
      <c r="AC273" s="109" t="str">
        <f t="shared" si="138"/>
        <v>COM_FR</v>
      </c>
      <c r="AD273" s="110" t="str">
        <f t="shared" si="149"/>
        <v>INDCHM</v>
      </c>
      <c r="AE273" s="109" t="str">
        <f t="shared" si="150"/>
        <v>RH2_3</v>
      </c>
      <c r="AF273" s="109">
        <f t="shared" si="151"/>
        <v>0.021716461727875</v>
      </c>
      <c r="AG273" s="109" t="s">
        <v>31</v>
      </c>
      <c r="AH273" s="110" t="s">
        <v>93</v>
      </c>
      <c r="AL273" s="109" t="str">
        <f t="shared" si="139"/>
        <v>COM_FR</v>
      </c>
      <c r="AM273" s="110" t="str">
        <f t="shared" si="152"/>
        <v>INDCHM</v>
      </c>
      <c r="AN273" s="109" t="str">
        <f t="shared" si="153"/>
        <v>RH2_3</v>
      </c>
      <c r="AO273" s="109">
        <f t="shared" si="154"/>
        <v>0.0202044634746338</v>
      </c>
      <c r="AP273" s="109" t="s">
        <v>31</v>
      </c>
      <c r="AQ273" s="110" t="s">
        <v>90</v>
      </c>
      <c r="AU273" s="109" t="str">
        <f t="shared" si="140"/>
        <v>COM_FR</v>
      </c>
      <c r="AV273" s="110" t="str">
        <f t="shared" si="155"/>
        <v>INDCHM</v>
      </c>
      <c r="AW273" s="109" t="str">
        <f t="shared" si="156"/>
        <v>RH2_3</v>
      </c>
      <c r="AX273" s="109">
        <f t="shared" si="157"/>
        <v>0.0197617928172299</v>
      </c>
      <c r="AY273" s="109" t="s">
        <v>31</v>
      </c>
      <c r="AZ273" s="110" t="s">
        <v>89</v>
      </c>
      <c r="BD273" s="109" t="str">
        <f t="shared" si="141"/>
        <v>COM_FR</v>
      </c>
      <c r="BE273" s="110" t="str">
        <f t="shared" si="158"/>
        <v>INDCHM</v>
      </c>
      <c r="BF273" s="109" t="str">
        <f t="shared" si="159"/>
        <v>RH2_3</v>
      </c>
      <c r="BG273" s="109">
        <f t="shared" si="160"/>
        <v>0.0202044634746338</v>
      </c>
      <c r="BH273" s="109" t="s">
        <v>31</v>
      </c>
      <c r="BI273" s="110" t="s">
        <v>91</v>
      </c>
      <c r="BM273" s="109" t="str">
        <f t="shared" si="143"/>
        <v>COM_FR</v>
      </c>
      <c r="BN273" s="110" t="str">
        <f t="shared" si="161"/>
        <v>INDCHM</v>
      </c>
      <c r="BO273" s="109" t="str">
        <f t="shared" si="162"/>
        <v>RH2_3</v>
      </c>
      <c r="BP273" s="109">
        <f t="shared" si="163"/>
        <v>0.0197617928172299</v>
      </c>
      <c r="BQ273" s="109" t="s">
        <v>31</v>
      </c>
      <c r="BR273" s="110" t="s">
        <v>88</v>
      </c>
    </row>
    <row r="274" spans="11:70">
      <c r="K274" s="109" t="s">
        <v>142</v>
      </c>
      <c r="L274" s="110" t="str">
        <f t="shared" si="164"/>
        <v>INDCHM</v>
      </c>
      <c r="M274" s="109" t="str">
        <f t="shared" si="144"/>
        <v>RH4_5</v>
      </c>
      <c r="N274" s="109">
        <f t="shared" si="145"/>
        <v>0.0199087438710615</v>
      </c>
      <c r="O274" s="109" t="s">
        <v>31</v>
      </c>
      <c r="P274" s="110" t="s">
        <v>92</v>
      </c>
      <c r="T274" s="109" t="str">
        <f t="shared" si="135"/>
        <v>COM_FR</v>
      </c>
      <c r="U274" s="110" t="str">
        <f t="shared" si="146"/>
        <v>INDCHM</v>
      </c>
      <c r="V274" s="109" t="str">
        <f t="shared" si="147"/>
        <v>RH4_5</v>
      </c>
      <c r="W274" s="109">
        <f t="shared" si="148"/>
        <v>0.0185538915735157</v>
      </c>
      <c r="X274" s="109" t="s">
        <v>31</v>
      </c>
      <c r="Y274" s="110" t="s">
        <v>87</v>
      </c>
      <c r="AC274" s="109" t="str">
        <f t="shared" si="138"/>
        <v>COM_FR</v>
      </c>
      <c r="AD274" s="110" t="str">
        <f t="shared" si="149"/>
        <v>INDCHM</v>
      </c>
      <c r="AE274" s="109" t="str">
        <f t="shared" si="150"/>
        <v>RH4_5</v>
      </c>
      <c r="AF274" s="109">
        <f t="shared" si="151"/>
        <v>0.0210410330240004</v>
      </c>
      <c r="AG274" s="109" t="s">
        <v>31</v>
      </c>
      <c r="AH274" s="110" t="s">
        <v>93</v>
      </c>
      <c r="AL274" s="109" t="str">
        <f t="shared" si="139"/>
        <v>COM_FR</v>
      </c>
      <c r="AM274" s="110" t="str">
        <f t="shared" si="152"/>
        <v>INDCHM</v>
      </c>
      <c r="AN274" s="109" t="str">
        <f t="shared" si="153"/>
        <v>RH4_5</v>
      </c>
      <c r="AO274" s="109">
        <f t="shared" si="154"/>
        <v>0.0191598666763358</v>
      </c>
      <c r="AP274" s="109" t="s">
        <v>31</v>
      </c>
      <c r="AQ274" s="110" t="s">
        <v>90</v>
      </c>
      <c r="AU274" s="109" t="str">
        <f t="shared" si="140"/>
        <v>COM_FR</v>
      </c>
      <c r="AV274" s="110" t="str">
        <f t="shared" si="155"/>
        <v>INDCHM</v>
      </c>
      <c r="AW274" s="109" t="str">
        <f t="shared" si="156"/>
        <v>RH4_5</v>
      </c>
      <c r="AX274" s="109">
        <f t="shared" si="157"/>
        <v>0.0176014946901204</v>
      </c>
      <c r="AY274" s="109" t="s">
        <v>31</v>
      </c>
      <c r="AZ274" s="110" t="s">
        <v>89</v>
      </c>
      <c r="BD274" s="109" t="str">
        <f t="shared" si="141"/>
        <v>COM_FR</v>
      </c>
      <c r="BE274" s="110" t="str">
        <f t="shared" si="158"/>
        <v>INDCHM</v>
      </c>
      <c r="BF274" s="109" t="str">
        <f t="shared" si="159"/>
        <v>RH4_5</v>
      </c>
      <c r="BG274" s="109">
        <f t="shared" si="160"/>
        <v>0.0191598666763358</v>
      </c>
      <c r="BH274" s="109" t="s">
        <v>31</v>
      </c>
      <c r="BI274" s="110" t="s">
        <v>91</v>
      </c>
      <c r="BM274" s="109" t="str">
        <f t="shared" si="143"/>
        <v>COM_FR</v>
      </c>
      <c r="BN274" s="110" t="str">
        <f t="shared" si="161"/>
        <v>INDCHM</v>
      </c>
      <c r="BO274" s="109" t="str">
        <f t="shared" si="162"/>
        <v>RH4_5</v>
      </c>
      <c r="BP274" s="109">
        <f t="shared" si="163"/>
        <v>0.0176014946901204</v>
      </c>
      <c r="BQ274" s="109" t="s">
        <v>31</v>
      </c>
      <c r="BR274" s="110" t="s">
        <v>88</v>
      </c>
    </row>
    <row r="275" spans="11:70">
      <c r="K275" s="111" t="s">
        <v>142</v>
      </c>
      <c r="L275" s="110" t="str">
        <f t="shared" si="164"/>
        <v>INDCHM</v>
      </c>
      <c r="M275" s="109" t="str">
        <f t="shared" si="144"/>
        <v>RH6_7</v>
      </c>
      <c r="N275" s="109">
        <f t="shared" si="145"/>
        <v>0.019131142691048</v>
      </c>
      <c r="O275" s="109" t="s">
        <v>31</v>
      </c>
      <c r="P275" s="110" t="s">
        <v>92</v>
      </c>
      <c r="T275" s="109" t="str">
        <f t="shared" si="135"/>
        <v>COM_FR</v>
      </c>
      <c r="U275" s="110" t="str">
        <f t="shared" si="146"/>
        <v>INDCHM</v>
      </c>
      <c r="V275" s="109" t="str">
        <f t="shared" si="147"/>
        <v>RH6_7</v>
      </c>
      <c r="W275" s="109">
        <f t="shared" si="148"/>
        <v>0.0188033521186996</v>
      </c>
      <c r="X275" s="109" t="s">
        <v>31</v>
      </c>
      <c r="Y275" s="110" t="s">
        <v>87</v>
      </c>
      <c r="AC275" s="109" t="str">
        <f t="shared" si="138"/>
        <v>COM_FR</v>
      </c>
      <c r="AD275" s="110" t="str">
        <f t="shared" si="149"/>
        <v>INDCHM</v>
      </c>
      <c r="AE275" s="109" t="str">
        <f t="shared" si="150"/>
        <v>RH6_7</v>
      </c>
      <c r="AF275" s="109">
        <f t="shared" si="151"/>
        <v>0.0186236423856643</v>
      </c>
      <c r="AG275" s="109" t="s">
        <v>31</v>
      </c>
      <c r="AH275" s="110" t="s">
        <v>93</v>
      </c>
      <c r="AL275" s="109" t="str">
        <f t="shared" si="139"/>
        <v>COM_FR</v>
      </c>
      <c r="AM275" s="110" t="str">
        <f t="shared" si="152"/>
        <v>INDCHM</v>
      </c>
      <c r="AN275" s="109" t="str">
        <f t="shared" si="153"/>
        <v>RH6_7</v>
      </c>
      <c r="AO275" s="109">
        <f t="shared" si="154"/>
        <v>0.0183190275812949</v>
      </c>
      <c r="AP275" s="109" t="s">
        <v>31</v>
      </c>
      <c r="AQ275" s="110" t="s">
        <v>90</v>
      </c>
      <c r="AU275" s="109" t="str">
        <f t="shared" si="140"/>
        <v>COM_FR</v>
      </c>
      <c r="AV275" s="110" t="str">
        <f t="shared" si="155"/>
        <v>INDCHM</v>
      </c>
      <c r="AW275" s="109" t="str">
        <f t="shared" si="156"/>
        <v>RH6_7</v>
      </c>
      <c r="AX275" s="109">
        <f t="shared" si="157"/>
        <v>0.0167442934477807</v>
      </c>
      <c r="AY275" s="109" t="s">
        <v>31</v>
      </c>
      <c r="AZ275" s="110" t="s">
        <v>89</v>
      </c>
      <c r="BD275" s="109" t="str">
        <f t="shared" si="141"/>
        <v>COM_FR</v>
      </c>
      <c r="BE275" s="110" t="str">
        <f t="shared" si="158"/>
        <v>INDCHM</v>
      </c>
      <c r="BF275" s="109" t="str">
        <f t="shared" si="159"/>
        <v>RH6_7</v>
      </c>
      <c r="BG275" s="109">
        <f t="shared" si="160"/>
        <v>0.0183190275812949</v>
      </c>
      <c r="BH275" s="109" t="s">
        <v>31</v>
      </c>
      <c r="BI275" s="110" t="s">
        <v>91</v>
      </c>
      <c r="BM275" s="109" t="str">
        <f t="shared" si="143"/>
        <v>COM_FR</v>
      </c>
      <c r="BN275" s="110" t="str">
        <f t="shared" si="161"/>
        <v>INDCHM</v>
      </c>
      <c r="BO275" s="109" t="str">
        <f t="shared" si="162"/>
        <v>RH6_7</v>
      </c>
      <c r="BP275" s="109">
        <f t="shared" si="163"/>
        <v>0.0167442934477807</v>
      </c>
      <c r="BQ275" s="109" t="s">
        <v>31</v>
      </c>
      <c r="BR275" s="110" t="s">
        <v>88</v>
      </c>
    </row>
    <row r="276" spans="11:70">
      <c r="K276" s="109" t="s">
        <v>142</v>
      </c>
      <c r="L276" s="110" t="str">
        <f t="shared" si="164"/>
        <v>INDCHM</v>
      </c>
      <c r="M276" s="109" t="str">
        <f t="shared" si="144"/>
        <v>RH8_9</v>
      </c>
      <c r="N276" s="109">
        <f t="shared" si="145"/>
        <v>0.0188308994526831</v>
      </c>
      <c r="O276" s="109" t="s">
        <v>31</v>
      </c>
      <c r="P276" s="110" t="s">
        <v>92</v>
      </c>
      <c r="T276" s="109" t="str">
        <f t="shared" si="135"/>
        <v>COM_FR</v>
      </c>
      <c r="U276" s="110" t="str">
        <f t="shared" si="146"/>
        <v>INDCHM</v>
      </c>
      <c r="V276" s="109" t="str">
        <f t="shared" si="147"/>
        <v>RH8_9</v>
      </c>
      <c r="W276" s="109">
        <f t="shared" si="148"/>
        <v>0.0202757842956449</v>
      </c>
      <c r="X276" s="109" t="s">
        <v>31</v>
      </c>
      <c r="Y276" s="110" t="s">
        <v>87</v>
      </c>
      <c r="AC276" s="109" t="str">
        <f t="shared" si="138"/>
        <v>COM_FR</v>
      </c>
      <c r="AD276" s="110" t="str">
        <f t="shared" si="149"/>
        <v>INDCHM</v>
      </c>
      <c r="AE276" s="109" t="str">
        <f t="shared" si="150"/>
        <v>RH8_9</v>
      </c>
      <c r="AF276" s="109">
        <f t="shared" si="151"/>
        <v>0.0171569347582401</v>
      </c>
      <c r="AG276" s="109" t="s">
        <v>31</v>
      </c>
      <c r="AH276" s="110" t="s">
        <v>93</v>
      </c>
      <c r="AL276" s="109" t="str">
        <f t="shared" si="139"/>
        <v>COM_FR</v>
      </c>
      <c r="AM276" s="110" t="str">
        <f t="shared" si="152"/>
        <v>INDCHM</v>
      </c>
      <c r="AN276" s="109" t="str">
        <f t="shared" si="153"/>
        <v>RH8_9</v>
      </c>
      <c r="AO276" s="109">
        <f t="shared" si="154"/>
        <v>0.0183672329720752</v>
      </c>
      <c r="AP276" s="109" t="s">
        <v>31</v>
      </c>
      <c r="AQ276" s="110" t="s">
        <v>90</v>
      </c>
      <c r="AU276" s="109" t="str">
        <f t="shared" si="140"/>
        <v>COM_FR</v>
      </c>
      <c r="AV276" s="110" t="str">
        <f t="shared" si="155"/>
        <v>INDCHM</v>
      </c>
      <c r="AW276" s="109" t="str">
        <f t="shared" si="156"/>
        <v>RH8_9</v>
      </c>
      <c r="AX276" s="109">
        <f t="shared" si="157"/>
        <v>0.0168878417223846</v>
      </c>
      <c r="AY276" s="109" t="s">
        <v>31</v>
      </c>
      <c r="AZ276" s="110" t="s">
        <v>89</v>
      </c>
      <c r="BD276" s="109" t="str">
        <f t="shared" si="141"/>
        <v>COM_FR</v>
      </c>
      <c r="BE276" s="110" t="str">
        <f t="shared" si="158"/>
        <v>INDCHM</v>
      </c>
      <c r="BF276" s="109" t="str">
        <f t="shared" si="159"/>
        <v>RH8_9</v>
      </c>
      <c r="BG276" s="109">
        <f t="shared" si="160"/>
        <v>0.0183672329720752</v>
      </c>
      <c r="BH276" s="109" t="s">
        <v>31</v>
      </c>
      <c r="BI276" s="110" t="s">
        <v>91</v>
      </c>
      <c r="BM276" s="109" t="str">
        <f t="shared" si="143"/>
        <v>COM_FR</v>
      </c>
      <c r="BN276" s="110" t="str">
        <f t="shared" si="161"/>
        <v>INDCHM</v>
      </c>
      <c r="BO276" s="109" t="str">
        <f t="shared" si="162"/>
        <v>RH8_9</v>
      </c>
      <c r="BP276" s="109">
        <f t="shared" si="163"/>
        <v>0.0168878417223846</v>
      </c>
      <c r="BQ276" s="109" t="s">
        <v>31</v>
      </c>
      <c r="BR276" s="110" t="s">
        <v>88</v>
      </c>
    </row>
    <row r="277" spans="11:70">
      <c r="K277" s="109" t="s">
        <v>142</v>
      </c>
      <c r="L277" s="110" t="str">
        <f t="shared" si="164"/>
        <v>INDCHM</v>
      </c>
      <c r="M277" s="109" t="str">
        <f t="shared" si="144"/>
        <v>RH10_11</v>
      </c>
      <c r="N277" s="109">
        <f t="shared" si="145"/>
        <v>0.0188922096207154</v>
      </c>
      <c r="O277" s="109" t="s">
        <v>31</v>
      </c>
      <c r="P277" s="110" t="s">
        <v>92</v>
      </c>
      <c r="T277" s="109" t="str">
        <f t="shared" si="135"/>
        <v>COM_FR</v>
      </c>
      <c r="U277" s="110" t="str">
        <f t="shared" si="146"/>
        <v>INDCHM</v>
      </c>
      <c r="V277" s="109" t="str">
        <f t="shared" si="147"/>
        <v>RH10_11</v>
      </c>
      <c r="W277" s="109">
        <f t="shared" si="148"/>
        <v>0.0226727094068072</v>
      </c>
      <c r="X277" s="109" t="s">
        <v>31</v>
      </c>
      <c r="Y277" s="110" t="s">
        <v>87</v>
      </c>
      <c r="AC277" s="109" t="str">
        <f t="shared" si="138"/>
        <v>COM_FR</v>
      </c>
      <c r="AD277" s="110" t="str">
        <f t="shared" si="149"/>
        <v>INDCHM</v>
      </c>
      <c r="AE277" s="109" t="str">
        <f t="shared" si="150"/>
        <v>RH10_11</v>
      </c>
      <c r="AF277" s="109">
        <f t="shared" si="151"/>
        <v>0.016996069788382</v>
      </c>
      <c r="AG277" s="109" t="s">
        <v>31</v>
      </c>
      <c r="AH277" s="110" t="s">
        <v>93</v>
      </c>
      <c r="AL277" s="109" t="str">
        <f t="shared" si="139"/>
        <v>COM_FR</v>
      </c>
      <c r="AM277" s="110" t="str">
        <f t="shared" si="152"/>
        <v>INDCHM</v>
      </c>
      <c r="AN277" s="109" t="str">
        <f t="shared" si="153"/>
        <v>RH10_11</v>
      </c>
      <c r="AO277" s="109">
        <f t="shared" si="154"/>
        <v>0.0195161233742294</v>
      </c>
      <c r="AP277" s="109" t="s">
        <v>31</v>
      </c>
      <c r="AQ277" s="110" t="s">
        <v>90</v>
      </c>
      <c r="AU277" s="109" t="str">
        <f t="shared" si="140"/>
        <v>COM_FR</v>
      </c>
      <c r="AV277" s="110" t="str">
        <f t="shared" si="155"/>
        <v>INDCHM</v>
      </c>
      <c r="AW277" s="109" t="str">
        <f t="shared" si="156"/>
        <v>RH10_11</v>
      </c>
      <c r="AX277" s="109">
        <f t="shared" si="157"/>
        <v>0.0187422674180833</v>
      </c>
      <c r="AY277" s="109" t="s">
        <v>31</v>
      </c>
      <c r="AZ277" s="110" t="s">
        <v>89</v>
      </c>
      <c r="BD277" s="109" t="str">
        <f t="shared" si="141"/>
        <v>COM_FR</v>
      </c>
      <c r="BE277" s="110" t="str">
        <f t="shared" si="158"/>
        <v>INDCHM</v>
      </c>
      <c r="BF277" s="109" t="str">
        <f t="shared" si="159"/>
        <v>RH10_11</v>
      </c>
      <c r="BG277" s="109">
        <f t="shared" si="160"/>
        <v>0.0195161233742294</v>
      </c>
      <c r="BH277" s="109" t="s">
        <v>31</v>
      </c>
      <c r="BI277" s="110" t="s">
        <v>91</v>
      </c>
      <c r="BM277" s="109" t="str">
        <f t="shared" si="143"/>
        <v>COM_FR</v>
      </c>
      <c r="BN277" s="110" t="str">
        <f t="shared" si="161"/>
        <v>INDCHM</v>
      </c>
      <c r="BO277" s="109" t="str">
        <f t="shared" si="162"/>
        <v>RH10_11</v>
      </c>
      <c r="BP277" s="109">
        <f t="shared" si="163"/>
        <v>0.0187422674180833</v>
      </c>
      <c r="BQ277" s="109" t="s">
        <v>31</v>
      </c>
      <c r="BR277" s="110" t="s">
        <v>88</v>
      </c>
    </row>
    <row r="278" spans="11:70">
      <c r="K278" s="109" t="s">
        <v>142</v>
      </c>
      <c r="L278" s="110" t="str">
        <f t="shared" si="164"/>
        <v>INDCHM</v>
      </c>
      <c r="M278" s="109" t="str">
        <f t="shared" si="144"/>
        <v>RH12_13</v>
      </c>
      <c r="N278" s="109">
        <f t="shared" si="145"/>
        <v>0.0197356728752531</v>
      </c>
      <c r="O278" s="109" t="s">
        <v>31</v>
      </c>
      <c r="P278" s="110" t="s">
        <v>92</v>
      </c>
      <c r="T278" s="109" t="str">
        <f t="shared" si="135"/>
        <v>COM_FR</v>
      </c>
      <c r="U278" s="110" t="str">
        <f t="shared" si="146"/>
        <v>INDCHM</v>
      </c>
      <c r="V278" s="109" t="str">
        <f t="shared" si="147"/>
        <v>RH12_13</v>
      </c>
      <c r="W278" s="109">
        <f t="shared" si="148"/>
        <v>0.0227084613240583</v>
      </c>
      <c r="X278" s="109" t="s">
        <v>31</v>
      </c>
      <c r="Y278" s="110" t="s">
        <v>87</v>
      </c>
      <c r="AC278" s="109" t="str">
        <f t="shared" si="138"/>
        <v>COM_FR</v>
      </c>
      <c r="AD278" s="110" t="str">
        <f t="shared" si="149"/>
        <v>INDCHM</v>
      </c>
      <c r="AE278" s="109" t="str">
        <f t="shared" si="150"/>
        <v>RH12_13</v>
      </c>
      <c r="AF278" s="109">
        <f t="shared" si="151"/>
        <v>0.0181900219421491</v>
      </c>
      <c r="AG278" s="109" t="s">
        <v>31</v>
      </c>
      <c r="AH278" s="110" t="s">
        <v>93</v>
      </c>
      <c r="AL278" s="109" t="str">
        <f t="shared" si="139"/>
        <v>COM_FR</v>
      </c>
      <c r="AM278" s="110" t="str">
        <f t="shared" si="152"/>
        <v>INDCHM</v>
      </c>
      <c r="AN278" s="109" t="str">
        <f t="shared" si="153"/>
        <v>RH12_13</v>
      </c>
      <c r="AO278" s="109">
        <f t="shared" si="154"/>
        <v>0.0203929774116346</v>
      </c>
      <c r="AP278" s="109" t="s">
        <v>31</v>
      </c>
      <c r="AQ278" s="110" t="s">
        <v>90</v>
      </c>
      <c r="AU278" s="109" t="str">
        <f t="shared" si="140"/>
        <v>COM_FR</v>
      </c>
      <c r="AV278" s="110" t="str">
        <f t="shared" si="155"/>
        <v>INDCHM</v>
      </c>
      <c r="AW278" s="109" t="str">
        <f t="shared" si="156"/>
        <v>RH12_13</v>
      </c>
      <c r="AX278" s="109">
        <f t="shared" si="157"/>
        <v>0.0203766512243404</v>
      </c>
      <c r="AY278" s="109" t="s">
        <v>31</v>
      </c>
      <c r="AZ278" s="110" t="s">
        <v>89</v>
      </c>
      <c r="BD278" s="109" t="str">
        <f t="shared" si="141"/>
        <v>COM_FR</v>
      </c>
      <c r="BE278" s="110" t="str">
        <f t="shared" si="158"/>
        <v>INDCHM</v>
      </c>
      <c r="BF278" s="109" t="str">
        <f t="shared" si="159"/>
        <v>RH12_13</v>
      </c>
      <c r="BG278" s="109">
        <f t="shared" si="160"/>
        <v>0.0203929774116346</v>
      </c>
      <c r="BH278" s="109" t="s">
        <v>31</v>
      </c>
      <c r="BI278" s="110" t="s">
        <v>91</v>
      </c>
      <c r="BM278" s="109" t="str">
        <f t="shared" si="143"/>
        <v>COM_FR</v>
      </c>
      <c r="BN278" s="110" t="str">
        <f t="shared" si="161"/>
        <v>INDCHM</v>
      </c>
      <c r="BO278" s="109" t="str">
        <f t="shared" si="162"/>
        <v>RH12_13</v>
      </c>
      <c r="BP278" s="109">
        <f t="shared" si="163"/>
        <v>0.0203766512243404</v>
      </c>
      <c r="BQ278" s="109" t="s">
        <v>31</v>
      </c>
      <c r="BR278" s="110" t="s">
        <v>88</v>
      </c>
    </row>
    <row r="279" spans="11:70">
      <c r="K279" s="111" t="s">
        <v>142</v>
      </c>
      <c r="L279" s="110" t="str">
        <f t="shared" si="164"/>
        <v>INDCHM</v>
      </c>
      <c r="M279" s="109" t="str">
        <f t="shared" si="144"/>
        <v>RH14_15</v>
      </c>
      <c r="N279" s="109">
        <f t="shared" si="145"/>
        <v>0.0205351902664844</v>
      </c>
      <c r="O279" s="109" t="s">
        <v>31</v>
      </c>
      <c r="P279" s="110" t="s">
        <v>92</v>
      </c>
      <c r="T279" s="109" t="str">
        <f t="shared" si="135"/>
        <v>COM_FR</v>
      </c>
      <c r="U279" s="110" t="str">
        <f t="shared" si="146"/>
        <v>INDCHM</v>
      </c>
      <c r="V279" s="109" t="str">
        <f t="shared" si="147"/>
        <v>RH14_15</v>
      </c>
      <c r="W279" s="109">
        <f t="shared" si="148"/>
        <v>0.0220528299189836</v>
      </c>
      <c r="X279" s="109" t="s">
        <v>31</v>
      </c>
      <c r="Y279" s="110" t="s">
        <v>87</v>
      </c>
      <c r="AC279" s="109" t="str">
        <f t="shared" si="138"/>
        <v>COM_FR</v>
      </c>
      <c r="AD279" s="110" t="str">
        <f t="shared" si="149"/>
        <v>INDCHM</v>
      </c>
      <c r="AE279" s="109" t="str">
        <f t="shared" si="150"/>
        <v>RH14_15</v>
      </c>
      <c r="AF279" s="109">
        <f t="shared" si="151"/>
        <v>0.0209674919745702</v>
      </c>
      <c r="AG279" s="109" t="s">
        <v>31</v>
      </c>
      <c r="AH279" s="110" t="s">
        <v>93</v>
      </c>
      <c r="AL279" s="109" t="str">
        <f t="shared" si="139"/>
        <v>COM_FR</v>
      </c>
      <c r="AM279" s="110" t="str">
        <f t="shared" si="152"/>
        <v>INDCHM</v>
      </c>
      <c r="AN279" s="109" t="str">
        <f t="shared" si="153"/>
        <v>RH14_15</v>
      </c>
      <c r="AO279" s="109">
        <f t="shared" si="154"/>
        <v>0.0210417023326588</v>
      </c>
      <c r="AP279" s="109" t="s">
        <v>31</v>
      </c>
      <c r="AQ279" s="110" t="s">
        <v>90</v>
      </c>
      <c r="AU279" s="109" t="str">
        <f t="shared" si="140"/>
        <v>COM_FR</v>
      </c>
      <c r="AV279" s="110" t="str">
        <f t="shared" si="155"/>
        <v>INDCHM</v>
      </c>
      <c r="AW279" s="109" t="str">
        <f t="shared" si="156"/>
        <v>RH14_15</v>
      </c>
      <c r="AX279" s="109">
        <f t="shared" si="157"/>
        <v>0.0207782387307691</v>
      </c>
      <c r="AY279" s="109" t="s">
        <v>31</v>
      </c>
      <c r="AZ279" s="110" t="s">
        <v>89</v>
      </c>
      <c r="BD279" s="109" t="str">
        <f t="shared" si="141"/>
        <v>COM_FR</v>
      </c>
      <c r="BE279" s="110" t="str">
        <f t="shared" si="158"/>
        <v>INDCHM</v>
      </c>
      <c r="BF279" s="109" t="str">
        <f t="shared" si="159"/>
        <v>RH14_15</v>
      </c>
      <c r="BG279" s="109">
        <f t="shared" si="160"/>
        <v>0.0210417023326588</v>
      </c>
      <c r="BH279" s="109" t="s">
        <v>31</v>
      </c>
      <c r="BI279" s="110" t="s">
        <v>91</v>
      </c>
      <c r="BM279" s="109" t="str">
        <f t="shared" si="143"/>
        <v>COM_FR</v>
      </c>
      <c r="BN279" s="110" t="str">
        <f t="shared" si="161"/>
        <v>INDCHM</v>
      </c>
      <c r="BO279" s="109" t="str">
        <f t="shared" si="162"/>
        <v>RH14_15</v>
      </c>
      <c r="BP279" s="109">
        <f t="shared" si="163"/>
        <v>0.0207782387307691</v>
      </c>
      <c r="BQ279" s="109" t="s">
        <v>31</v>
      </c>
      <c r="BR279" s="110" t="s">
        <v>88</v>
      </c>
    </row>
    <row r="280" spans="11:70">
      <c r="K280" s="109" t="s">
        <v>142</v>
      </c>
      <c r="L280" s="110" t="str">
        <f t="shared" si="164"/>
        <v>INDCHM</v>
      </c>
      <c r="M280" s="109" t="str">
        <f t="shared" si="144"/>
        <v>RH16_17</v>
      </c>
      <c r="N280" s="109">
        <f t="shared" si="145"/>
        <v>0.0208967198623784</v>
      </c>
      <c r="O280" s="109" t="s">
        <v>31</v>
      </c>
      <c r="P280" s="110" t="s">
        <v>92</v>
      </c>
      <c r="T280" s="109" t="str">
        <f t="shared" si="135"/>
        <v>COM_FR</v>
      </c>
      <c r="U280" s="110" t="str">
        <f t="shared" si="146"/>
        <v>INDCHM</v>
      </c>
      <c r="V280" s="109" t="str">
        <f t="shared" si="147"/>
        <v>RH16_17</v>
      </c>
      <c r="W280" s="109">
        <f t="shared" si="148"/>
        <v>0.0211925188192021</v>
      </c>
      <c r="X280" s="109" t="s">
        <v>31</v>
      </c>
      <c r="Y280" s="110" t="s">
        <v>87</v>
      </c>
      <c r="AC280" s="109" t="str">
        <f t="shared" si="138"/>
        <v>COM_FR</v>
      </c>
      <c r="AD280" s="110" t="str">
        <f t="shared" si="149"/>
        <v>INDCHM</v>
      </c>
      <c r="AE280" s="109" t="str">
        <f t="shared" si="150"/>
        <v>RH16_17</v>
      </c>
      <c r="AF280" s="109">
        <f t="shared" si="151"/>
        <v>0.0218963821038514</v>
      </c>
      <c r="AG280" s="109" t="s">
        <v>31</v>
      </c>
      <c r="AH280" s="110" t="s">
        <v>93</v>
      </c>
      <c r="AL280" s="109" t="str">
        <f t="shared" si="139"/>
        <v>COM_FR</v>
      </c>
      <c r="AM280" s="110" t="str">
        <f t="shared" si="152"/>
        <v>INDCHM</v>
      </c>
      <c r="AN280" s="109" t="str">
        <f t="shared" si="153"/>
        <v>RH16_17</v>
      </c>
      <c r="AO280" s="109">
        <f t="shared" si="154"/>
        <v>0.0210314702528813</v>
      </c>
      <c r="AP280" s="109" t="s">
        <v>31</v>
      </c>
      <c r="AQ280" s="110" t="s">
        <v>90</v>
      </c>
      <c r="AU280" s="109" t="str">
        <f t="shared" si="140"/>
        <v>COM_FR</v>
      </c>
      <c r="AV280" s="110" t="str">
        <f t="shared" si="155"/>
        <v>INDCHM</v>
      </c>
      <c r="AW280" s="109" t="str">
        <f t="shared" si="156"/>
        <v>RH16_17</v>
      </c>
      <c r="AX280" s="109">
        <f t="shared" si="157"/>
        <v>0.0206919007593365</v>
      </c>
      <c r="AY280" s="109" t="s">
        <v>31</v>
      </c>
      <c r="AZ280" s="110" t="s">
        <v>89</v>
      </c>
      <c r="BD280" s="109" t="str">
        <f t="shared" si="141"/>
        <v>COM_FR</v>
      </c>
      <c r="BE280" s="110" t="str">
        <f t="shared" si="158"/>
        <v>INDCHM</v>
      </c>
      <c r="BF280" s="109" t="str">
        <f t="shared" si="159"/>
        <v>RH16_17</v>
      </c>
      <c r="BG280" s="109">
        <f t="shared" si="160"/>
        <v>0.0210314702528813</v>
      </c>
      <c r="BH280" s="109" t="s">
        <v>31</v>
      </c>
      <c r="BI280" s="110" t="s">
        <v>91</v>
      </c>
      <c r="BM280" s="109" t="str">
        <f t="shared" si="143"/>
        <v>COM_FR</v>
      </c>
      <c r="BN280" s="110" t="str">
        <f t="shared" si="161"/>
        <v>INDCHM</v>
      </c>
      <c r="BO280" s="109" t="str">
        <f t="shared" si="162"/>
        <v>RH16_17</v>
      </c>
      <c r="BP280" s="109">
        <f t="shared" si="163"/>
        <v>0.0206919007593365</v>
      </c>
      <c r="BQ280" s="109" t="s">
        <v>31</v>
      </c>
      <c r="BR280" s="110" t="s">
        <v>88</v>
      </c>
    </row>
    <row r="281" spans="11:70">
      <c r="K281" s="109" t="s">
        <v>142</v>
      </c>
      <c r="L281" s="110" t="str">
        <f t="shared" si="164"/>
        <v>INDCHM</v>
      </c>
      <c r="M281" s="109" t="str">
        <f t="shared" si="144"/>
        <v>RH18_19</v>
      </c>
      <c r="N281" s="109">
        <f t="shared" si="145"/>
        <v>0.0208657701701157</v>
      </c>
      <c r="O281" s="109" t="s">
        <v>31</v>
      </c>
      <c r="P281" s="110" t="s">
        <v>92</v>
      </c>
      <c r="T281" s="109" t="str">
        <f t="shared" si="135"/>
        <v>COM_FR</v>
      </c>
      <c r="U281" s="110" t="str">
        <f t="shared" si="146"/>
        <v>INDCHM</v>
      </c>
      <c r="V281" s="109" t="str">
        <f t="shared" si="147"/>
        <v>RH18_19</v>
      </c>
      <c r="W281" s="109">
        <f t="shared" si="148"/>
        <v>0.0211344683567324</v>
      </c>
      <c r="X281" s="109" t="s">
        <v>31</v>
      </c>
      <c r="Y281" s="110" t="s">
        <v>87</v>
      </c>
      <c r="AC281" s="109" t="str">
        <f t="shared" si="138"/>
        <v>COM_FR</v>
      </c>
      <c r="AD281" s="110" t="str">
        <f t="shared" si="149"/>
        <v>INDCHM</v>
      </c>
      <c r="AE281" s="109" t="str">
        <f t="shared" si="150"/>
        <v>RH18_19</v>
      </c>
      <c r="AF281" s="109">
        <f t="shared" si="151"/>
        <v>0.0217155355129377</v>
      </c>
      <c r="AG281" s="109" t="s">
        <v>31</v>
      </c>
      <c r="AH281" s="110" t="s">
        <v>93</v>
      </c>
      <c r="AL281" s="109" t="str">
        <f t="shared" si="139"/>
        <v>COM_FR</v>
      </c>
      <c r="AM281" s="110" t="str">
        <f t="shared" si="152"/>
        <v>INDCHM</v>
      </c>
      <c r="AN281" s="109" t="str">
        <f t="shared" si="153"/>
        <v>RH18_19</v>
      </c>
      <c r="AO281" s="109">
        <f t="shared" si="154"/>
        <v>0.0207724666848622</v>
      </c>
      <c r="AP281" s="109" t="s">
        <v>31</v>
      </c>
      <c r="AQ281" s="110" t="s">
        <v>90</v>
      </c>
      <c r="AU281" s="109" t="str">
        <f t="shared" si="140"/>
        <v>COM_FR</v>
      </c>
      <c r="AV281" s="110" t="str">
        <f t="shared" si="155"/>
        <v>INDCHM</v>
      </c>
      <c r="AW281" s="109" t="str">
        <f t="shared" si="156"/>
        <v>RH18_19</v>
      </c>
      <c r="AX281" s="109">
        <f t="shared" si="157"/>
        <v>0.0204346889564006</v>
      </c>
      <c r="AY281" s="109" t="s">
        <v>31</v>
      </c>
      <c r="AZ281" s="110" t="s">
        <v>89</v>
      </c>
      <c r="BD281" s="109" t="str">
        <f t="shared" si="141"/>
        <v>COM_FR</v>
      </c>
      <c r="BE281" s="110" t="str">
        <f t="shared" si="158"/>
        <v>INDCHM</v>
      </c>
      <c r="BF281" s="109" t="str">
        <f t="shared" si="159"/>
        <v>RH18_19</v>
      </c>
      <c r="BG281" s="109">
        <f t="shared" si="160"/>
        <v>0.0207724666848622</v>
      </c>
      <c r="BH281" s="109" t="s">
        <v>31</v>
      </c>
      <c r="BI281" s="110" t="s">
        <v>91</v>
      </c>
      <c r="BM281" s="109" t="str">
        <f t="shared" si="143"/>
        <v>COM_FR</v>
      </c>
      <c r="BN281" s="110" t="str">
        <f t="shared" si="161"/>
        <v>INDCHM</v>
      </c>
      <c r="BO281" s="109" t="str">
        <f t="shared" si="162"/>
        <v>RH18_19</v>
      </c>
      <c r="BP281" s="109">
        <f t="shared" si="163"/>
        <v>0.0204346889564006</v>
      </c>
      <c r="BQ281" s="109" t="s">
        <v>31</v>
      </c>
      <c r="BR281" s="110" t="s">
        <v>88</v>
      </c>
    </row>
    <row r="282" spans="11:70">
      <c r="K282" s="109" t="s">
        <v>142</v>
      </c>
      <c r="L282" s="110" t="str">
        <f t="shared" si="164"/>
        <v>INDCHM</v>
      </c>
      <c r="M282" s="109" t="str">
        <f t="shared" si="144"/>
        <v>RH20_21</v>
      </c>
      <c r="N282" s="109">
        <f t="shared" si="145"/>
        <v>0.0208182800695852</v>
      </c>
      <c r="O282" s="109" t="s">
        <v>31</v>
      </c>
      <c r="P282" s="110" t="s">
        <v>92</v>
      </c>
      <c r="T282" s="109" t="str">
        <f t="shared" si="135"/>
        <v>COM_FR</v>
      </c>
      <c r="U282" s="110" t="str">
        <f t="shared" si="146"/>
        <v>INDCHM</v>
      </c>
      <c r="V282" s="109" t="str">
        <f t="shared" si="147"/>
        <v>RH20_21</v>
      </c>
      <c r="W282" s="109">
        <f t="shared" si="148"/>
        <v>0.0216015909557287</v>
      </c>
      <c r="X282" s="109" t="s">
        <v>31</v>
      </c>
      <c r="Y282" s="110" t="s">
        <v>87</v>
      </c>
      <c r="AC282" s="109" t="str">
        <f t="shared" si="138"/>
        <v>COM_FR</v>
      </c>
      <c r="AD282" s="110" t="str">
        <f t="shared" si="149"/>
        <v>INDCHM</v>
      </c>
      <c r="AE282" s="109" t="str">
        <f t="shared" si="150"/>
        <v>RH20_21</v>
      </c>
      <c r="AF282" s="109">
        <f t="shared" si="151"/>
        <v>0.0212535167287306</v>
      </c>
      <c r="AG282" s="109" t="s">
        <v>31</v>
      </c>
      <c r="AH282" s="110" t="s">
        <v>93</v>
      </c>
      <c r="AL282" s="109" t="str">
        <f t="shared" si="139"/>
        <v>COM_FR</v>
      </c>
      <c r="AM282" s="110" t="str">
        <f t="shared" si="152"/>
        <v>INDCHM</v>
      </c>
      <c r="AN282" s="109" t="str">
        <f t="shared" si="153"/>
        <v>RH20_21</v>
      </c>
      <c r="AO282" s="109">
        <f t="shared" si="154"/>
        <v>0.0208717090489964</v>
      </c>
      <c r="AP282" s="109" t="s">
        <v>31</v>
      </c>
      <c r="AQ282" s="110" t="s">
        <v>90</v>
      </c>
      <c r="AU282" s="109" t="str">
        <f t="shared" si="140"/>
        <v>COM_FR</v>
      </c>
      <c r="AV282" s="110" t="str">
        <f t="shared" si="155"/>
        <v>INDCHM</v>
      </c>
      <c r="AW282" s="109" t="str">
        <f t="shared" si="156"/>
        <v>RH20_21</v>
      </c>
      <c r="AX282" s="109">
        <f t="shared" si="157"/>
        <v>0.0208022312711157</v>
      </c>
      <c r="AY282" s="109" t="s">
        <v>31</v>
      </c>
      <c r="AZ282" s="110" t="s">
        <v>89</v>
      </c>
      <c r="BD282" s="109" t="str">
        <f t="shared" si="141"/>
        <v>COM_FR</v>
      </c>
      <c r="BE282" s="110" t="str">
        <f t="shared" si="158"/>
        <v>INDCHM</v>
      </c>
      <c r="BF282" s="109" t="str">
        <f t="shared" si="159"/>
        <v>RH20_21</v>
      </c>
      <c r="BG282" s="109">
        <f t="shared" si="160"/>
        <v>0.0208717090489964</v>
      </c>
      <c r="BH282" s="109" t="s">
        <v>31</v>
      </c>
      <c r="BI282" s="110" t="s">
        <v>91</v>
      </c>
      <c r="BM282" s="109" t="str">
        <f t="shared" si="143"/>
        <v>COM_FR</v>
      </c>
      <c r="BN282" s="110" t="str">
        <f t="shared" si="161"/>
        <v>INDCHM</v>
      </c>
      <c r="BO282" s="109" t="str">
        <f t="shared" si="162"/>
        <v>RH20_21</v>
      </c>
      <c r="BP282" s="109">
        <f t="shared" si="163"/>
        <v>0.0208022312711157</v>
      </c>
      <c r="BQ282" s="109" t="s">
        <v>31</v>
      </c>
      <c r="BR282" s="110" t="s">
        <v>88</v>
      </c>
    </row>
    <row r="283" spans="11:70">
      <c r="K283" s="111" t="s">
        <v>142</v>
      </c>
      <c r="L283" s="110" t="str">
        <f t="shared" si="164"/>
        <v>INDCHM</v>
      </c>
      <c r="M283" s="109" t="str">
        <f t="shared" si="144"/>
        <v>RH22_23</v>
      </c>
      <c r="N283" s="109">
        <f t="shared" si="145"/>
        <v>0.0209309345114678</v>
      </c>
      <c r="O283" s="109" t="s">
        <v>31</v>
      </c>
      <c r="P283" s="110" t="s">
        <v>92</v>
      </c>
      <c r="T283" s="109" t="str">
        <f t="shared" si="135"/>
        <v>COM_FR</v>
      </c>
      <c r="U283" s="110" t="str">
        <f t="shared" si="146"/>
        <v>INDCHM</v>
      </c>
      <c r="V283" s="109" t="str">
        <f t="shared" si="147"/>
        <v>RH22_23</v>
      </c>
      <c r="W283" s="109">
        <f t="shared" si="148"/>
        <v>0.0217726786365968</v>
      </c>
      <c r="X283" s="109" t="s">
        <v>31</v>
      </c>
      <c r="Y283" s="110" t="s">
        <v>87</v>
      </c>
      <c r="AC283" s="109" t="str">
        <f t="shared" si="138"/>
        <v>COM_FR</v>
      </c>
      <c r="AD283" s="110" t="str">
        <f t="shared" si="149"/>
        <v>INDCHM</v>
      </c>
      <c r="AE283" s="109" t="str">
        <f t="shared" si="150"/>
        <v>RH22_23</v>
      </c>
      <c r="AF283" s="109">
        <f t="shared" si="151"/>
        <v>0.0210192787763135</v>
      </c>
      <c r="AG283" s="109" t="s">
        <v>31</v>
      </c>
      <c r="AH283" s="110" t="s">
        <v>93</v>
      </c>
      <c r="AL283" s="109" t="str">
        <f t="shared" si="139"/>
        <v>COM_FR</v>
      </c>
      <c r="AM283" s="110" t="str">
        <f t="shared" si="152"/>
        <v>INDCHM</v>
      </c>
      <c r="AN283" s="109" t="str">
        <f t="shared" si="153"/>
        <v>RH22_23</v>
      </c>
      <c r="AO283" s="109">
        <f t="shared" si="154"/>
        <v>0.0210488298607682</v>
      </c>
      <c r="AP283" s="109" t="s">
        <v>31</v>
      </c>
      <c r="AQ283" s="110" t="s">
        <v>90</v>
      </c>
      <c r="AU283" s="109" t="str">
        <f t="shared" si="140"/>
        <v>COM_FR</v>
      </c>
      <c r="AV283" s="110" t="str">
        <f t="shared" si="155"/>
        <v>INDCHM</v>
      </c>
      <c r="AW283" s="109" t="str">
        <f t="shared" si="156"/>
        <v>RH22_23</v>
      </c>
      <c r="AX283" s="109">
        <f t="shared" si="157"/>
        <v>0.0211656433177729</v>
      </c>
      <c r="AY283" s="109" t="s">
        <v>31</v>
      </c>
      <c r="AZ283" s="110" t="s">
        <v>89</v>
      </c>
      <c r="BD283" s="109" t="str">
        <f t="shared" si="141"/>
        <v>COM_FR</v>
      </c>
      <c r="BE283" s="110" t="str">
        <f t="shared" si="158"/>
        <v>INDCHM</v>
      </c>
      <c r="BF283" s="109" t="str">
        <f t="shared" si="159"/>
        <v>RH22_23</v>
      </c>
      <c r="BG283" s="109">
        <f t="shared" si="160"/>
        <v>0.0210488298607682</v>
      </c>
      <c r="BH283" s="109" t="s">
        <v>31</v>
      </c>
      <c r="BI283" s="110" t="s">
        <v>91</v>
      </c>
      <c r="BM283" s="109" t="str">
        <f t="shared" si="143"/>
        <v>COM_FR</v>
      </c>
      <c r="BN283" s="110" t="str">
        <f t="shared" si="161"/>
        <v>INDCHM</v>
      </c>
      <c r="BO283" s="109" t="str">
        <f t="shared" si="162"/>
        <v>RH22_23</v>
      </c>
      <c r="BP283" s="109">
        <f t="shared" si="163"/>
        <v>0.0211656433177729</v>
      </c>
      <c r="BQ283" s="109" t="s">
        <v>31</v>
      </c>
      <c r="BR283" s="110" t="s">
        <v>88</v>
      </c>
    </row>
    <row r="284" spans="11:70">
      <c r="K284" s="109" t="s">
        <v>142</v>
      </c>
      <c r="L284" s="110" t="str">
        <f t="shared" si="164"/>
        <v>INDCHM</v>
      </c>
      <c r="M284" s="109" t="str">
        <f t="shared" si="144"/>
        <v>SH0_1</v>
      </c>
      <c r="N284" s="109">
        <f t="shared" si="145"/>
        <v>0.0216934658061337</v>
      </c>
      <c r="O284" s="109" t="s">
        <v>31</v>
      </c>
      <c r="P284" s="110" t="s">
        <v>92</v>
      </c>
      <c r="T284" s="109" t="str">
        <f t="shared" si="135"/>
        <v>COM_FR</v>
      </c>
      <c r="U284" s="110" t="str">
        <f t="shared" si="146"/>
        <v>INDCHM</v>
      </c>
      <c r="V284" s="109" t="str">
        <f t="shared" si="147"/>
        <v>SH0_1</v>
      </c>
      <c r="W284" s="109">
        <f t="shared" si="148"/>
        <v>0.0174477618854123</v>
      </c>
      <c r="X284" s="109" t="s">
        <v>31</v>
      </c>
      <c r="Y284" s="110" t="s">
        <v>87</v>
      </c>
      <c r="AC284" s="109" t="str">
        <f t="shared" si="138"/>
        <v>COM_FR</v>
      </c>
      <c r="AD284" s="110" t="str">
        <f t="shared" si="149"/>
        <v>INDCHM</v>
      </c>
      <c r="AE284" s="109" t="str">
        <f t="shared" si="150"/>
        <v>SH0_1</v>
      </c>
      <c r="AF284" s="109">
        <f t="shared" si="151"/>
        <v>0.020811553801597</v>
      </c>
      <c r="AG284" s="109" t="s">
        <v>31</v>
      </c>
      <c r="AH284" s="110" t="s">
        <v>93</v>
      </c>
      <c r="AL284" s="109" t="str">
        <f t="shared" si="139"/>
        <v>COM_FR</v>
      </c>
      <c r="AM284" s="110" t="str">
        <f t="shared" si="152"/>
        <v>INDCHM</v>
      </c>
      <c r="AN284" s="109" t="str">
        <f t="shared" si="153"/>
        <v>SH0_1</v>
      </c>
      <c r="AO284" s="109">
        <f t="shared" si="154"/>
        <v>0.0202895899307037</v>
      </c>
      <c r="AP284" s="109" t="s">
        <v>31</v>
      </c>
      <c r="AQ284" s="110" t="s">
        <v>90</v>
      </c>
      <c r="AU284" s="109" t="str">
        <f t="shared" si="140"/>
        <v>COM_FR</v>
      </c>
      <c r="AV284" s="110" t="str">
        <f t="shared" si="155"/>
        <v>INDCHM</v>
      </c>
      <c r="AW284" s="109" t="str">
        <f t="shared" si="156"/>
        <v>SH0_1</v>
      </c>
      <c r="AX284" s="109">
        <f t="shared" si="157"/>
        <v>0.0235399975380162</v>
      </c>
      <c r="AY284" s="109" t="s">
        <v>31</v>
      </c>
      <c r="AZ284" s="110" t="s">
        <v>89</v>
      </c>
      <c r="BD284" s="109" t="str">
        <f t="shared" si="141"/>
        <v>COM_FR</v>
      </c>
      <c r="BE284" s="110" t="str">
        <f t="shared" si="158"/>
        <v>INDCHM</v>
      </c>
      <c r="BF284" s="109" t="str">
        <f t="shared" si="159"/>
        <v>SH0_1</v>
      </c>
      <c r="BG284" s="109">
        <f t="shared" si="160"/>
        <v>0.0202895899307037</v>
      </c>
      <c r="BH284" s="109" t="s">
        <v>31</v>
      </c>
      <c r="BI284" s="110" t="s">
        <v>91</v>
      </c>
      <c r="BM284" s="109" t="str">
        <f t="shared" si="143"/>
        <v>COM_FR</v>
      </c>
      <c r="BN284" s="110" t="str">
        <f t="shared" si="161"/>
        <v>INDCHM</v>
      </c>
      <c r="BO284" s="109" t="str">
        <f t="shared" si="162"/>
        <v>SH0_1</v>
      </c>
      <c r="BP284" s="109">
        <f t="shared" si="163"/>
        <v>0.0235399975380162</v>
      </c>
      <c r="BQ284" s="109" t="s">
        <v>31</v>
      </c>
      <c r="BR284" s="110" t="s">
        <v>88</v>
      </c>
    </row>
    <row r="285" spans="11:70">
      <c r="K285" s="109" t="s">
        <v>142</v>
      </c>
      <c r="L285" s="110" t="str">
        <f t="shared" si="164"/>
        <v>INDCHM</v>
      </c>
      <c r="M285" s="109" t="str">
        <f t="shared" si="144"/>
        <v>SH2_3</v>
      </c>
      <c r="N285" s="109">
        <f t="shared" si="145"/>
        <v>0.0210916294485409</v>
      </c>
      <c r="O285" s="109" t="s">
        <v>31</v>
      </c>
      <c r="P285" s="110" t="s">
        <v>92</v>
      </c>
      <c r="T285" s="109" t="str">
        <f t="shared" si="135"/>
        <v>COM_FR</v>
      </c>
      <c r="U285" s="110" t="str">
        <f t="shared" si="146"/>
        <v>INDCHM</v>
      </c>
      <c r="V285" s="109" t="str">
        <f t="shared" si="147"/>
        <v>SH2_3</v>
      </c>
      <c r="W285" s="109">
        <f t="shared" si="148"/>
        <v>0.0152457918759897</v>
      </c>
      <c r="X285" s="109" t="s">
        <v>31</v>
      </c>
      <c r="Y285" s="110" t="s">
        <v>87</v>
      </c>
      <c r="AC285" s="109" t="str">
        <f t="shared" si="138"/>
        <v>COM_FR</v>
      </c>
      <c r="AD285" s="110" t="str">
        <f t="shared" si="149"/>
        <v>INDCHM</v>
      </c>
      <c r="AE285" s="109" t="str">
        <f t="shared" si="150"/>
        <v>SH2_3</v>
      </c>
      <c r="AF285" s="109">
        <f t="shared" si="151"/>
        <v>0.0201796299239725</v>
      </c>
      <c r="AG285" s="109" t="s">
        <v>31</v>
      </c>
      <c r="AH285" s="110" t="s">
        <v>93</v>
      </c>
      <c r="AL285" s="109" t="str">
        <f t="shared" si="139"/>
        <v>COM_FR</v>
      </c>
      <c r="AM285" s="110" t="str">
        <f t="shared" si="152"/>
        <v>INDCHM</v>
      </c>
      <c r="AN285" s="109" t="str">
        <f t="shared" si="153"/>
        <v>SH2_3</v>
      </c>
      <c r="AO285" s="109">
        <f t="shared" si="154"/>
        <v>0.0188706568826577</v>
      </c>
      <c r="AP285" s="109" t="s">
        <v>31</v>
      </c>
      <c r="AQ285" s="110" t="s">
        <v>90</v>
      </c>
      <c r="AU285" s="109" t="str">
        <f t="shared" si="140"/>
        <v>COM_FR</v>
      </c>
      <c r="AV285" s="110" t="str">
        <f t="shared" si="155"/>
        <v>INDCHM</v>
      </c>
      <c r="AW285" s="109" t="str">
        <f t="shared" si="156"/>
        <v>SH2_3</v>
      </c>
      <c r="AX285" s="109">
        <f t="shared" si="157"/>
        <v>0.0213085433268016</v>
      </c>
      <c r="AY285" s="109" t="s">
        <v>31</v>
      </c>
      <c r="AZ285" s="110" t="s">
        <v>89</v>
      </c>
      <c r="BD285" s="109" t="str">
        <f t="shared" si="141"/>
        <v>COM_FR</v>
      </c>
      <c r="BE285" s="110" t="str">
        <f t="shared" si="158"/>
        <v>INDCHM</v>
      </c>
      <c r="BF285" s="109" t="str">
        <f t="shared" si="159"/>
        <v>SH2_3</v>
      </c>
      <c r="BG285" s="109">
        <f t="shared" si="160"/>
        <v>0.0188706568826577</v>
      </c>
      <c r="BH285" s="109" t="s">
        <v>31</v>
      </c>
      <c r="BI285" s="110" t="s">
        <v>91</v>
      </c>
      <c r="BM285" s="109" t="str">
        <f t="shared" si="143"/>
        <v>COM_FR</v>
      </c>
      <c r="BN285" s="110" t="str">
        <f t="shared" si="161"/>
        <v>INDCHM</v>
      </c>
      <c r="BO285" s="109" t="str">
        <f t="shared" si="162"/>
        <v>SH2_3</v>
      </c>
      <c r="BP285" s="109">
        <f t="shared" si="163"/>
        <v>0.0213085433268016</v>
      </c>
      <c r="BQ285" s="109" t="s">
        <v>31</v>
      </c>
      <c r="BR285" s="110" t="s">
        <v>88</v>
      </c>
    </row>
    <row r="286" spans="11:70">
      <c r="K286" s="109" t="s">
        <v>142</v>
      </c>
      <c r="L286" s="110" t="str">
        <f t="shared" si="164"/>
        <v>INDCHM</v>
      </c>
      <c r="M286" s="109" t="str">
        <f t="shared" si="144"/>
        <v>SH4_5</v>
      </c>
      <c r="N286" s="109">
        <f t="shared" si="145"/>
        <v>0.0202885549117574</v>
      </c>
      <c r="O286" s="109" t="s">
        <v>31</v>
      </c>
      <c r="P286" s="110" t="s">
        <v>92</v>
      </c>
      <c r="T286" s="109" t="str">
        <f t="shared" si="135"/>
        <v>COM_FR</v>
      </c>
      <c r="U286" s="110" t="str">
        <f t="shared" si="146"/>
        <v>INDCHM</v>
      </c>
      <c r="V286" s="109" t="str">
        <f t="shared" si="147"/>
        <v>SH4_5</v>
      </c>
      <c r="W286" s="109">
        <f t="shared" si="148"/>
        <v>0.0140147850596432</v>
      </c>
      <c r="X286" s="109" t="s">
        <v>31</v>
      </c>
      <c r="Y286" s="110" t="s">
        <v>87</v>
      </c>
      <c r="AC286" s="109" t="str">
        <f t="shared" si="138"/>
        <v>COM_FR</v>
      </c>
      <c r="AD286" s="110" t="str">
        <f t="shared" si="149"/>
        <v>INDCHM</v>
      </c>
      <c r="AE286" s="109" t="str">
        <f t="shared" si="150"/>
        <v>SH4_5</v>
      </c>
      <c r="AF286" s="109">
        <f t="shared" si="151"/>
        <v>0.0196148395220663</v>
      </c>
      <c r="AG286" s="109" t="s">
        <v>31</v>
      </c>
      <c r="AH286" s="110" t="s">
        <v>93</v>
      </c>
      <c r="AL286" s="109" t="str">
        <f t="shared" si="139"/>
        <v>COM_FR</v>
      </c>
      <c r="AM286" s="110" t="str">
        <f t="shared" si="152"/>
        <v>INDCHM</v>
      </c>
      <c r="AN286" s="109" t="str">
        <f t="shared" si="153"/>
        <v>SH4_5</v>
      </c>
      <c r="AO286" s="109">
        <f t="shared" si="154"/>
        <v>0.017500502969476</v>
      </c>
      <c r="AP286" s="109" t="s">
        <v>31</v>
      </c>
      <c r="AQ286" s="110" t="s">
        <v>90</v>
      </c>
      <c r="AU286" s="109" t="str">
        <f t="shared" si="140"/>
        <v>COM_FR</v>
      </c>
      <c r="AV286" s="110" t="str">
        <f t="shared" si="155"/>
        <v>INDCHM</v>
      </c>
      <c r="AW286" s="109" t="str">
        <f t="shared" si="156"/>
        <v>SH4_5</v>
      </c>
      <c r="AX286" s="109">
        <f t="shared" si="157"/>
        <v>0.0184793639312763</v>
      </c>
      <c r="AY286" s="109" t="s">
        <v>31</v>
      </c>
      <c r="AZ286" s="110" t="s">
        <v>89</v>
      </c>
      <c r="BD286" s="109" t="str">
        <f t="shared" si="141"/>
        <v>COM_FR</v>
      </c>
      <c r="BE286" s="110" t="str">
        <f t="shared" si="158"/>
        <v>INDCHM</v>
      </c>
      <c r="BF286" s="109" t="str">
        <f t="shared" si="159"/>
        <v>SH4_5</v>
      </c>
      <c r="BG286" s="109">
        <f t="shared" si="160"/>
        <v>0.017500502969476</v>
      </c>
      <c r="BH286" s="109" t="s">
        <v>31</v>
      </c>
      <c r="BI286" s="110" t="s">
        <v>91</v>
      </c>
      <c r="BM286" s="109" t="str">
        <f t="shared" si="143"/>
        <v>COM_FR</v>
      </c>
      <c r="BN286" s="110" t="str">
        <f t="shared" si="161"/>
        <v>INDCHM</v>
      </c>
      <c r="BO286" s="109" t="str">
        <f t="shared" si="162"/>
        <v>SH4_5</v>
      </c>
      <c r="BP286" s="109">
        <f t="shared" si="163"/>
        <v>0.0184793639312763</v>
      </c>
      <c r="BQ286" s="109" t="s">
        <v>31</v>
      </c>
      <c r="BR286" s="110" t="s">
        <v>88</v>
      </c>
    </row>
    <row r="287" spans="11:70">
      <c r="K287" s="111" t="s">
        <v>142</v>
      </c>
      <c r="L287" s="110" t="str">
        <f t="shared" si="164"/>
        <v>INDCHM</v>
      </c>
      <c r="M287" s="109" t="str">
        <f t="shared" si="144"/>
        <v>SH6_7</v>
      </c>
      <c r="N287" s="109">
        <f t="shared" si="145"/>
        <v>0.0192322364169783</v>
      </c>
      <c r="O287" s="109" t="s">
        <v>31</v>
      </c>
      <c r="P287" s="110" t="s">
        <v>92</v>
      </c>
      <c r="T287" s="109" t="str">
        <f t="shared" si="135"/>
        <v>COM_FR</v>
      </c>
      <c r="U287" s="110" t="str">
        <f t="shared" si="146"/>
        <v>INDCHM</v>
      </c>
      <c r="V287" s="109" t="str">
        <f t="shared" si="147"/>
        <v>SH6_7</v>
      </c>
      <c r="W287" s="109">
        <f t="shared" si="148"/>
        <v>0.0138604432096002</v>
      </c>
      <c r="X287" s="109" t="s">
        <v>31</v>
      </c>
      <c r="Y287" s="110" t="s">
        <v>87</v>
      </c>
      <c r="AC287" s="109" t="str">
        <f t="shared" si="138"/>
        <v>COM_FR</v>
      </c>
      <c r="AD287" s="110" t="str">
        <f t="shared" si="149"/>
        <v>INDCHM</v>
      </c>
      <c r="AE287" s="109" t="str">
        <f t="shared" si="150"/>
        <v>SH6_7</v>
      </c>
      <c r="AF287" s="109">
        <f t="shared" si="151"/>
        <v>0.0172789981084644</v>
      </c>
      <c r="AG287" s="109" t="s">
        <v>31</v>
      </c>
      <c r="AH287" s="110" t="s">
        <v>93</v>
      </c>
      <c r="AL287" s="109" t="str">
        <f t="shared" si="139"/>
        <v>COM_FR</v>
      </c>
      <c r="AM287" s="110" t="str">
        <f t="shared" si="152"/>
        <v>INDCHM</v>
      </c>
      <c r="AN287" s="109" t="str">
        <f t="shared" si="153"/>
        <v>SH6_7</v>
      </c>
      <c r="AO287" s="109">
        <f t="shared" si="154"/>
        <v>0.016421193779789</v>
      </c>
      <c r="AP287" s="109" t="s">
        <v>31</v>
      </c>
      <c r="AQ287" s="110" t="s">
        <v>90</v>
      </c>
      <c r="AU287" s="109" t="str">
        <f t="shared" si="140"/>
        <v>COM_FR</v>
      </c>
      <c r="AV287" s="110" t="str">
        <f t="shared" si="155"/>
        <v>INDCHM</v>
      </c>
      <c r="AW287" s="109" t="str">
        <f t="shared" si="156"/>
        <v>SH6_7</v>
      </c>
      <c r="AX287" s="109">
        <f t="shared" si="157"/>
        <v>0.0171996217128879</v>
      </c>
      <c r="AY287" s="109" t="s">
        <v>31</v>
      </c>
      <c r="AZ287" s="110" t="s">
        <v>89</v>
      </c>
      <c r="BD287" s="109" t="str">
        <f t="shared" si="141"/>
        <v>COM_FR</v>
      </c>
      <c r="BE287" s="110" t="str">
        <f t="shared" si="158"/>
        <v>INDCHM</v>
      </c>
      <c r="BF287" s="109" t="str">
        <f t="shared" si="159"/>
        <v>SH6_7</v>
      </c>
      <c r="BG287" s="109">
        <f t="shared" si="160"/>
        <v>0.016421193779789</v>
      </c>
      <c r="BH287" s="109" t="s">
        <v>31</v>
      </c>
      <c r="BI287" s="110" t="s">
        <v>91</v>
      </c>
      <c r="BM287" s="109" t="str">
        <f t="shared" si="143"/>
        <v>COM_FR</v>
      </c>
      <c r="BN287" s="110" t="str">
        <f t="shared" si="161"/>
        <v>INDCHM</v>
      </c>
      <c r="BO287" s="109" t="str">
        <f t="shared" si="162"/>
        <v>SH6_7</v>
      </c>
      <c r="BP287" s="109">
        <f t="shared" si="163"/>
        <v>0.0171996217128879</v>
      </c>
      <c r="BQ287" s="109" t="s">
        <v>31</v>
      </c>
      <c r="BR287" s="110" t="s">
        <v>88</v>
      </c>
    </row>
    <row r="288" spans="11:70">
      <c r="K288" s="109" t="s">
        <v>142</v>
      </c>
      <c r="L288" s="110" t="str">
        <f t="shared" si="164"/>
        <v>INDCHM</v>
      </c>
      <c r="M288" s="109" t="str">
        <f t="shared" si="144"/>
        <v>SH8_9</v>
      </c>
      <c r="N288" s="109">
        <f t="shared" si="145"/>
        <v>0.0187485070114251</v>
      </c>
      <c r="O288" s="109" t="s">
        <v>31</v>
      </c>
      <c r="P288" s="110" t="s">
        <v>92</v>
      </c>
      <c r="T288" s="109" t="str">
        <f t="shared" si="135"/>
        <v>COM_FR</v>
      </c>
      <c r="U288" s="110" t="str">
        <f t="shared" si="146"/>
        <v>INDCHM</v>
      </c>
      <c r="V288" s="109" t="str">
        <f t="shared" si="147"/>
        <v>SH8_9</v>
      </c>
      <c r="W288" s="109">
        <f t="shared" si="148"/>
        <v>0.0147551071793505</v>
      </c>
      <c r="X288" s="109" t="s">
        <v>31</v>
      </c>
      <c r="Y288" s="110" t="s">
        <v>87</v>
      </c>
      <c r="AC288" s="109" t="str">
        <f t="shared" si="138"/>
        <v>COM_FR</v>
      </c>
      <c r="AD288" s="110" t="str">
        <f t="shared" si="149"/>
        <v>INDCHM</v>
      </c>
      <c r="AE288" s="109" t="str">
        <f t="shared" si="150"/>
        <v>SH8_9</v>
      </c>
      <c r="AF288" s="109">
        <f t="shared" si="151"/>
        <v>0.0155886992614423</v>
      </c>
      <c r="AG288" s="109" t="s">
        <v>31</v>
      </c>
      <c r="AH288" s="110" t="s">
        <v>93</v>
      </c>
      <c r="AL288" s="109" t="str">
        <f t="shared" si="139"/>
        <v>COM_FR</v>
      </c>
      <c r="AM288" s="110" t="str">
        <f t="shared" si="152"/>
        <v>INDCHM</v>
      </c>
      <c r="AN288" s="109" t="str">
        <f t="shared" si="153"/>
        <v>SH8_9</v>
      </c>
      <c r="AO288" s="109">
        <f t="shared" si="154"/>
        <v>0.0161398429577345</v>
      </c>
      <c r="AP288" s="109" t="s">
        <v>31</v>
      </c>
      <c r="AQ288" s="110" t="s">
        <v>90</v>
      </c>
      <c r="AU288" s="109" t="str">
        <f t="shared" si="140"/>
        <v>COM_FR</v>
      </c>
      <c r="AV288" s="110" t="str">
        <f t="shared" si="155"/>
        <v>INDCHM</v>
      </c>
      <c r="AW288" s="109" t="str">
        <f t="shared" si="156"/>
        <v>SH8_9</v>
      </c>
      <c r="AX288" s="109">
        <f t="shared" si="157"/>
        <v>0.017030245273227</v>
      </c>
      <c r="AY288" s="109" t="s">
        <v>31</v>
      </c>
      <c r="AZ288" s="110" t="s">
        <v>89</v>
      </c>
      <c r="BD288" s="109" t="str">
        <f t="shared" si="141"/>
        <v>COM_FR</v>
      </c>
      <c r="BE288" s="110" t="str">
        <f t="shared" si="158"/>
        <v>INDCHM</v>
      </c>
      <c r="BF288" s="109" t="str">
        <f t="shared" si="159"/>
        <v>SH8_9</v>
      </c>
      <c r="BG288" s="109">
        <f t="shared" si="160"/>
        <v>0.0161398429577345</v>
      </c>
      <c r="BH288" s="109" t="s">
        <v>31</v>
      </c>
      <c r="BI288" s="110" t="s">
        <v>91</v>
      </c>
      <c r="BM288" s="109" t="str">
        <f t="shared" si="143"/>
        <v>COM_FR</v>
      </c>
      <c r="BN288" s="110" t="str">
        <f t="shared" si="161"/>
        <v>INDCHM</v>
      </c>
      <c r="BO288" s="109" t="str">
        <f t="shared" si="162"/>
        <v>SH8_9</v>
      </c>
      <c r="BP288" s="109">
        <f t="shared" si="163"/>
        <v>0.017030245273227</v>
      </c>
      <c r="BQ288" s="109" t="s">
        <v>31</v>
      </c>
      <c r="BR288" s="110" t="s">
        <v>88</v>
      </c>
    </row>
    <row r="289" spans="11:70">
      <c r="K289" s="109" t="s">
        <v>142</v>
      </c>
      <c r="L289" s="110" t="str">
        <f t="shared" si="164"/>
        <v>INDCHM</v>
      </c>
      <c r="M289" s="109" t="str">
        <f t="shared" si="144"/>
        <v>SH10_11</v>
      </c>
      <c r="N289" s="109">
        <f t="shared" si="145"/>
        <v>0.0186780472400084</v>
      </c>
      <c r="O289" s="109" t="s">
        <v>31</v>
      </c>
      <c r="P289" s="110" t="s">
        <v>92</v>
      </c>
      <c r="T289" s="109" t="str">
        <f t="shared" ref="T289:T352" si="165">K289</f>
        <v>COM_FR</v>
      </c>
      <c r="U289" s="110" t="str">
        <f t="shared" si="146"/>
        <v>INDCHM</v>
      </c>
      <c r="V289" s="109" t="str">
        <f t="shared" si="147"/>
        <v>SH10_11</v>
      </c>
      <c r="W289" s="109">
        <f t="shared" si="148"/>
        <v>0.0171866616430302</v>
      </c>
      <c r="X289" s="109" t="s">
        <v>31</v>
      </c>
      <c r="Y289" s="110" t="s">
        <v>87</v>
      </c>
      <c r="AC289" s="109" t="str">
        <f t="shared" ref="AC289:AC352" si="166">T289</f>
        <v>COM_FR</v>
      </c>
      <c r="AD289" s="110" t="str">
        <f t="shared" si="149"/>
        <v>INDCHM</v>
      </c>
      <c r="AE289" s="109" t="str">
        <f t="shared" si="150"/>
        <v>SH10_11</v>
      </c>
      <c r="AF289" s="109">
        <f t="shared" si="151"/>
        <v>0.0150973156957682</v>
      </c>
      <c r="AG289" s="109" t="s">
        <v>31</v>
      </c>
      <c r="AH289" s="110" t="s">
        <v>93</v>
      </c>
      <c r="AL289" s="109" t="str">
        <f t="shared" ref="AL289:AL352" si="167">AC289</f>
        <v>COM_FR</v>
      </c>
      <c r="AM289" s="110" t="str">
        <f t="shared" si="152"/>
        <v>INDCHM</v>
      </c>
      <c r="AN289" s="109" t="str">
        <f t="shared" si="153"/>
        <v>SH10_11</v>
      </c>
      <c r="AO289" s="109">
        <f t="shared" si="154"/>
        <v>0.0171295457469424</v>
      </c>
      <c r="AP289" s="109" t="s">
        <v>31</v>
      </c>
      <c r="AQ289" s="110" t="s">
        <v>90</v>
      </c>
      <c r="AU289" s="109" t="str">
        <f t="shared" ref="AU289:AU352" si="168">AL289</f>
        <v>COM_FR</v>
      </c>
      <c r="AV289" s="110" t="str">
        <f t="shared" si="155"/>
        <v>INDCHM</v>
      </c>
      <c r="AW289" s="109" t="str">
        <f t="shared" si="156"/>
        <v>SH10_11</v>
      </c>
      <c r="AX289" s="109">
        <f t="shared" si="157"/>
        <v>0.0187148851387562</v>
      </c>
      <c r="AY289" s="109" t="s">
        <v>31</v>
      </c>
      <c r="AZ289" s="110" t="s">
        <v>89</v>
      </c>
      <c r="BD289" s="109" t="str">
        <f t="shared" ref="BD289:BD352" si="169">AU289</f>
        <v>COM_FR</v>
      </c>
      <c r="BE289" s="110" t="str">
        <f t="shared" si="158"/>
        <v>INDCHM</v>
      </c>
      <c r="BF289" s="109" t="str">
        <f t="shared" si="159"/>
        <v>SH10_11</v>
      </c>
      <c r="BG289" s="109">
        <f t="shared" si="160"/>
        <v>0.0171295457469424</v>
      </c>
      <c r="BH289" s="109" t="s">
        <v>31</v>
      </c>
      <c r="BI289" s="110" t="s">
        <v>91</v>
      </c>
      <c r="BM289" s="109" t="str">
        <f t="shared" ref="BM289:BM352" si="170">BD289</f>
        <v>COM_FR</v>
      </c>
      <c r="BN289" s="110" t="str">
        <f t="shared" si="161"/>
        <v>INDCHM</v>
      </c>
      <c r="BO289" s="109" t="str">
        <f t="shared" si="162"/>
        <v>SH10_11</v>
      </c>
      <c r="BP289" s="109">
        <f t="shared" si="163"/>
        <v>0.0187148851387562</v>
      </c>
      <c r="BQ289" s="109" t="s">
        <v>31</v>
      </c>
      <c r="BR289" s="110" t="s">
        <v>88</v>
      </c>
    </row>
    <row r="290" spans="11:70">
      <c r="K290" s="109" t="s">
        <v>142</v>
      </c>
      <c r="L290" s="110" t="str">
        <f t="shared" si="164"/>
        <v>INDCHM</v>
      </c>
      <c r="M290" s="109" t="str">
        <f t="shared" si="144"/>
        <v>SH12_13</v>
      </c>
      <c r="N290" s="109">
        <f t="shared" si="145"/>
        <v>0.0193543241840057</v>
      </c>
      <c r="O290" s="109" t="s">
        <v>31</v>
      </c>
      <c r="P290" s="110" t="s">
        <v>92</v>
      </c>
      <c r="T290" s="109" t="str">
        <f t="shared" si="165"/>
        <v>COM_FR</v>
      </c>
      <c r="U290" s="110" t="str">
        <f t="shared" si="146"/>
        <v>INDCHM</v>
      </c>
      <c r="V290" s="109" t="str">
        <f t="shared" si="147"/>
        <v>SH12_13</v>
      </c>
      <c r="W290" s="109">
        <f t="shared" si="148"/>
        <v>0.0185329663536096</v>
      </c>
      <c r="X290" s="109" t="s">
        <v>31</v>
      </c>
      <c r="Y290" s="110" t="s">
        <v>87</v>
      </c>
      <c r="AC290" s="109" t="str">
        <f t="shared" si="166"/>
        <v>COM_FR</v>
      </c>
      <c r="AD290" s="110" t="str">
        <f t="shared" si="149"/>
        <v>INDCHM</v>
      </c>
      <c r="AE290" s="109" t="str">
        <f t="shared" si="150"/>
        <v>SH12_13</v>
      </c>
      <c r="AF290" s="109">
        <f t="shared" si="151"/>
        <v>0.0157162719062912</v>
      </c>
      <c r="AG290" s="109" t="s">
        <v>31</v>
      </c>
      <c r="AH290" s="110" t="s">
        <v>93</v>
      </c>
      <c r="AL290" s="109" t="str">
        <f t="shared" si="167"/>
        <v>COM_FR</v>
      </c>
      <c r="AM290" s="110" t="str">
        <f t="shared" si="152"/>
        <v>INDCHM</v>
      </c>
      <c r="AN290" s="109" t="str">
        <f t="shared" si="153"/>
        <v>SH12_13</v>
      </c>
      <c r="AO290" s="109">
        <f t="shared" si="154"/>
        <v>0.0184909585816698</v>
      </c>
      <c r="AP290" s="109" t="s">
        <v>31</v>
      </c>
      <c r="AQ290" s="110" t="s">
        <v>90</v>
      </c>
      <c r="AU290" s="109" t="str">
        <f t="shared" si="168"/>
        <v>COM_FR</v>
      </c>
      <c r="AV290" s="110" t="str">
        <f t="shared" si="155"/>
        <v>INDCHM</v>
      </c>
      <c r="AW290" s="109" t="str">
        <f t="shared" si="156"/>
        <v>SH12_13</v>
      </c>
      <c r="AX290" s="109">
        <f t="shared" si="157"/>
        <v>0.0213435574080405</v>
      </c>
      <c r="AY290" s="109" t="s">
        <v>31</v>
      </c>
      <c r="AZ290" s="110" t="s">
        <v>89</v>
      </c>
      <c r="BD290" s="109" t="str">
        <f t="shared" si="169"/>
        <v>COM_FR</v>
      </c>
      <c r="BE290" s="110" t="str">
        <f t="shared" si="158"/>
        <v>INDCHM</v>
      </c>
      <c r="BF290" s="109" t="str">
        <f t="shared" si="159"/>
        <v>SH12_13</v>
      </c>
      <c r="BG290" s="109">
        <f t="shared" si="160"/>
        <v>0.0184909585816698</v>
      </c>
      <c r="BH290" s="109" t="s">
        <v>31</v>
      </c>
      <c r="BI290" s="110" t="s">
        <v>91</v>
      </c>
      <c r="BM290" s="109" t="str">
        <f t="shared" si="170"/>
        <v>COM_FR</v>
      </c>
      <c r="BN290" s="110" t="str">
        <f t="shared" si="161"/>
        <v>INDCHM</v>
      </c>
      <c r="BO290" s="109" t="str">
        <f t="shared" si="162"/>
        <v>SH12_13</v>
      </c>
      <c r="BP290" s="109">
        <f t="shared" si="163"/>
        <v>0.0213435574080405</v>
      </c>
      <c r="BQ290" s="109" t="s">
        <v>31</v>
      </c>
      <c r="BR290" s="110" t="s">
        <v>88</v>
      </c>
    </row>
    <row r="291" spans="11:70">
      <c r="K291" s="111" t="s">
        <v>142</v>
      </c>
      <c r="L291" s="110" t="str">
        <f t="shared" si="164"/>
        <v>INDCHM</v>
      </c>
      <c r="M291" s="109" t="str">
        <f t="shared" si="144"/>
        <v>SH14_15</v>
      </c>
      <c r="N291" s="109">
        <f t="shared" si="145"/>
        <v>0.0204723701496402</v>
      </c>
      <c r="O291" s="109" t="s">
        <v>31</v>
      </c>
      <c r="P291" s="110" t="s">
        <v>92</v>
      </c>
      <c r="T291" s="109" t="str">
        <f t="shared" si="165"/>
        <v>COM_FR</v>
      </c>
      <c r="U291" s="110" t="str">
        <f t="shared" si="146"/>
        <v>INDCHM</v>
      </c>
      <c r="V291" s="109" t="str">
        <f t="shared" si="147"/>
        <v>SH14_15</v>
      </c>
      <c r="W291" s="109">
        <f t="shared" si="148"/>
        <v>0.0189446065338263</v>
      </c>
      <c r="X291" s="109" t="s">
        <v>31</v>
      </c>
      <c r="Y291" s="110" t="s">
        <v>87</v>
      </c>
      <c r="AC291" s="109" t="str">
        <f t="shared" si="166"/>
        <v>COM_FR</v>
      </c>
      <c r="AD291" s="110" t="str">
        <f t="shared" si="149"/>
        <v>INDCHM</v>
      </c>
      <c r="AE291" s="109" t="str">
        <f t="shared" si="150"/>
        <v>SH14_15</v>
      </c>
      <c r="AF291" s="109">
        <f t="shared" si="151"/>
        <v>0.0181694864820914</v>
      </c>
      <c r="AG291" s="109" t="s">
        <v>31</v>
      </c>
      <c r="AH291" s="110" t="s">
        <v>93</v>
      </c>
      <c r="AL291" s="109" t="str">
        <f t="shared" si="167"/>
        <v>COM_FR</v>
      </c>
      <c r="AM291" s="110" t="str">
        <f t="shared" si="152"/>
        <v>INDCHM</v>
      </c>
      <c r="AN291" s="109" t="str">
        <f t="shared" si="153"/>
        <v>SH14_15</v>
      </c>
      <c r="AO291" s="109">
        <f t="shared" si="154"/>
        <v>0.019740368004096</v>
      </c>
      <c r="AP291" s="109" t="s">
        <v>31</v>
      </c>
      <c r="AQ291" s="110" t="s">
        <v>90</v>
      </c>
      <c r="AU291" s="109" t="str">
        <f t="shared" si="168"/>
        <v>COM_FR</v>
      </c>
      <c r="AV291" s="110" t="str">
        <f t="shared" si="155"/>
        <v>INDCHM</v>
      </c>
      <c r="AW291" s="109" t="str">
        <f t="shared" si="156"/>
        <v>SH14_15</v>
      </c>
      <c r="AX291" s="109">
        <f t="shared" si="157"/>
        <v>0.022952067498314</v>
      </c>
      <c r="AY291" s="109" t="s">
        <v>31</v>
      </c>
      <c r="AZ291" s="110" t="s">
        <v>89</v>
      </c>
      <c r="BD291" s="109" t="str">
        <f t="shared" si="169"/>
        <v>COM_FR</v>
      </c>
      <c r="BE291" s="110" t="str">
        <f t="shared" si="158"/>
        <v>INDCHM</v>
      </c>
      <c r="BF291" s="109" t="str">
        <f t="shared" si="159"/>
        <v>SH14_15</v>
      </c>
      <c r="BG291" s="109">
        <f t="shared" si="160"/>
        <v>0.019740368004096</v>
      </c>
      <c r="BH291" s="109" t="s">
        <v>31</v>
      </c>
      <c r="BI291" s="110" t="s">
        <v>91</v>
      </c>
      <c r="BM291" s="109" t="str">
        <f t="shared" si="170"/>
        <v>COM_FR</v>
      </c>
      <c r="BN291" s="110" t="str">
        <f t="shared" si="161"/>
        <v>INDCHM</v>
      </c>
      <c r="BO291" s="109" t="str">
        <f t="shared" si="162"/>
        <v>SH14_15</v>
      </c>
      <c r="BP291" s="109">
        <f t="shared" si="163"/>
        <v>0.022952067498314</v>
      </c>
      <c r="BQ291" s="109" t="s">
        <v>31</v>
      </c>
      <c r="BR291" s="110" t="s">
        <v>88</v>
      </c>
    </row>
    <row r="292" spans="11:70">
      <c r="K292" s="109" t="s">
        <v>142</v>
      </c>
      <c r="L292" s="110" t="str">
        <f t="shared" si="164"/>
        <v>INDCHM</v>
      </c>
      <c r="M292" s="109" t="str">
        <f t="shared" si="144"/>
        <v>SH16_17</v>
      </c>
      <c r="N292" s="109">
        <f t="shared" si="145"/>
        <v>0.021278922422278</v>
      </c>
      <c r="O292" s="109" t="s">
        <v>31</v>
      </c>
      <c r="P292" s="110" t="s">
        <v>92</v>
      </c>
      <c r="T292" s="109" t="str">
        <f t="shared" si="165"/>
        <v>COM_FR</v>
      </c>
      <c r="U292" s="110" t="str">
        <f t="shared" si="146"/>
        <v>INDCHM</v>
      </c>
      <c r="V292" s="109" t="str">
        <f t="shared" si="147"/>
        <v>SH16_17</v>
      </c>
      <c r="W292" s="109">
        <f t="shared" si="148"/>
        <v>0.0187938640201366</v>
      </c>
      <c r="X292" s="109" t="s">
        <v>31</v>
      </c>
      <c r="Y292" s="110" t="s">
        <v>87</v>
      </c>
      <c r="AC292" s="109" t="str">
        <f t="shared" si="166"/>
        <v>COM_FR</v>
      </c>
      <c r="AD292" s="110" t="str">
        <f t="shared" si="149"/>
        <v>INDCHM</v>
      </c>
      <c r="AE292" s="109" t="str">
        <f t="shared" si="150"/>
        <v>SH16_17</v>
      </c>
      <c r="AF292" s="109">
        <f t="shared" si="151"/>
        <v>0.0199388030090388</v>
      </c>
      <c r="AG292" s="109" t="s">
        <v>31</v>
      </c>
      <c r="AH292" s="110" t="s">
        <v>93</v>
      </c>
      <c r="AL292" s="109" t="str">
        <f t="shared" si="167"/>
        <v>COM_FR</v>
      </c>
      <c r="AM292" s="110" t="str">
        <f t="shared" si="152"/>
        <v>INDCHM</v>
      </c>
      <c r="AN292" s="109" t="str">
        <f t="shared" si="153"/>
        <v>SH16_17</v>
      </c>
      <c r="AO292" s="109">
        <f t="shared" si="154"/>
        <v>0.0204205397465977</v>
      </c>
      <c r="AP292" s="109" t="s">
        <v>31</v>
      </c>
      <c r="AQ292" s="110" t="s">
        <v>90</v>
      </c>
      <c r="AU292" s="109" t="str">
        <f t="shared" si="168"/>
        <v>COM_FR</v>
      </c>
      <c r="AV292" s="110" t="str">
        <f t="shared" si="155"/>
        <v>INDCHM</v>
      </c>
      <c r="AW292" s="109" t="str">
        <f t="shared" si="156"/>
        <v>SH16_17</v>
      </c>
      <c r="AX292" s="109">
        <f t="shared" si="157"/>
        <v>0.0237104459107458</v>
      </c>
      <c r="AY292" s="109" t="s">
        <v>31</v>
      </c>
      <c r="AZ292" s="110" t="s">
        <v>89</v>
      </c>
      <c r="BD292" s="109" t="str">
        <f t="shared" si="169"/>
        <v>COM_FR</v>
      </c>
      <c r="BE292" s="110" t="str">
        <f t="shared" si="158"/>
        <v>INDCHM</v>
      </c>
      <c r="BF292" s="109" t="str">
        <f t="shared" si="159"/>
        <v>SH16_17</v>
      </c>
      <c r="BG292" s="109">
        <f t="shared" si="160"/>
        <v>0.0204205397465977</v>
      </c>
      <c r="BH292" s="109" t="s">
        <v>31</v>
      </c>
      <c r="BI292" s="110" t="s">
        <v>91</v>
      </c>
      <c r="BM292" s="109" t="str">
        <f t="shared" si="170"/>
        <v>COM_FR</v>
      </c>
      <c r="BN292" s="110" t="str">
        <f t="shared" si="161"/>
        <v>INDCHM</v>
      </c>
      <c r="BO292" s="109" t="str">
        <f t="shared" si="162"/>
        <v>SH16_17</v>
      </c>
      <c r="BP292" s="109">
        <f t="shared" si="163"/>
        <v>0.0237104459107458</v>
      </c>
      <c r="BQ292" s="109" t="s">
        <v>31</v>
      </c>
      <c r="BR292" s="110" t="s">
        <v>88</v>
      </c>
    </row>
    <row r="293" spans="11:70">
      <c r="K293" s="109" t="s">
        <v>142</v>
      </c>
      <c r="L293" s="110" t="str">
        <f t="shared" si="164"/>
        <v>INDCHM</v>
      </c>
      <c r="M293" s="109" t="str">
        <f t="shared" si="144"/>
        <v>SH18_19</v>
      </c>
      <c r="N293" s="109">
        <f t="shared" si="145"/>
        <v>0.0217388347288327</v>
      </c>
      <c r="O293" s="109" t="s">
        <v>31</v>
      </c>
      <c r="P293" s="110" t="s">
        <v>92</v>
      </c>
      <c r="T293" s="109" t="str">
        <f t="shared" si="165"/>
        <v>COM_FR</v>
      </c>
      <c r="U293" s="110" t="str">
        <f t="shared" si="146"/>
        <v>INDCHM</v>
      </c>
      <c r="V293" s="109" t="str">
        <f t="shared" si="147"/>
        <v>SH18_19</v>
      </c>
      <c r="W293" s="109">
        <f t="shared" si="148"/>
        <v>0.0189293212414044</v>
      </c>
      <c r="X293" s="109" t="s">
        <v>31</v>
      </c>
      <c r="Y293" s="110" t="s">
        <v>87</v>
      </c>
      <c r="AC293" s="109" t="str">
        <f t="shared" si="166"/>
        <v>COM_FR</v>
      </c>
      <c r="AD293" s="110" t="str">
        <f t="shared" si="149"/>
        <v>INDCHM</v>
      </c>
      <c r="AE293" s="109" t="str">
        <f t="shared" si="150"/>
        <v>SH18_19</v>
      </c>
      <c r="AF293" s="109">
        <f t="shared" si="151"/>
        <v>0.0205951831792654</v>
      </c>
      <c r="AG293" s="109" t="s">
        <v>31</v>
      </c>
      <c r="AH293" s="110" t="s">
        <v>93</v>
      </c>
      <c r="AL293" s="109" t="str">
        <f t="shared" si="167"/>
        <v>COM_FR</v>
      </c>
      <c r="AM293" s="110" t="str">
        <f t="shared" si="152"/>
        <v>INDCHM</v>
      </c>
      <c r="AN293" s="109" t="str">
        <f t="shared" si="153"/>
        <v>SH18_19</v>
      </c>
      <c r="AO293" s="109">
        <f t="shared" si="154"/>
        <v>0.0206910653610991</v>
      </c>
      <c r="AP293" s="109" t="s">
        <v>31</v>
      </c>
      <c r="AQ293" s="110" t="s">
        <v>90</v>
      </c>
      <c r="AU293" s="109" t="str">
        <f t="shared" si="168"/>
        <v>COM_FR</v>
      </c>
      <c r="AV293" s="110" t="str">
        <f t="shared" si="155"/>
        <v>INDCHM</v>
      </c>
      <c r="AW293" s="109" t="str">
        <f t="shared" si="156"/>
        <v>SH18_19</v>
      </c>
      <c r="AX293" s="109">
        <f t="shared" si="157"/>
        <v>0.0239937611707896</v>
      </c>
      <c r="AY293" s="109" t="s">
        <v>31</v>
      </c>
      <c r="AZ293" s="110" t="s">
        <v>89</v>
      </c>
      <c r="BD293" s="109" t="str">
        <f t="shared" si="169"/>
        <v>COM_FR</v>
      </c>
      <c r="BE293" s="110" t="str">
        <f t="shared" si="158"/>
        <v>INDCHM</v>
      </c>
      <c r="BF293" s="109" t="str">
        <f t="shared" si="159"/>
        <v>SH18_19</v>
      </c>
      <c r="BG293" s="109">
        <f t="shared" si="160"/>
        <v>0.0206910653610991</v>
      </c>
      <c r="BH293" s="109" t="s">
        <v>31</v>
      </c>
      <c r="BI293" s="110" t="s">
        <v>91</v>
      </c>
      <c r="BM293" s="109" t="str">
        <f t="shared" si="170"/>
        <v>COM_FR</v>
      </c>
      <c r="BN293" s="110" t="str">
        <f t="shared" si="161"/>
        <v>INDCHM</v>
      </c>
      <c r="BO293" s="109" t="str">
        <f t="shared" si="162"/>
        <v>SH18_19</v>
      </c>
      <c r="BP293" s="109">
        <f t="shared" si="163"/>
        <v>0.0239937611707896</v>
      </c>
      <c r="BQ293" s="109" t="s">
        <v>31</v>
      </c>
      <c r="BR293" s="110" t="s">
        <v>88</v>
      </c>
    </row>
    <row r="294" spans="11:70">
      <c r="K294" s="109" t="s">
        <v>142</v>
      </c>
      <c r="L294" s="110" t="str">
        <f t="shared" si="164"/>
        <v>INDCHM</v>
      </c>
      <c r="M294" s="109" t="str">
        <f t="shared" si="144"/>
        <v>SH20_21</v>
      </c>
      <c r="N294" s="109">
        <f t="shared" si="145"/>
        <v>0.0219554256218374</v>
      </c>
      <c r="O294" s="109" t="s">
        <v>31</v>
      </c>
      <c r="P294" s="110" t="s">
        <v>92</v>
      </c>
      <c r="T294" s="109" t="str">
        <f t="shared" si="165"/>
        <v>COM_FR</v>
      </c>
      <c r="U294" s="110" t="str">
        <f t="shared" si="146"/>
        <v>INDCHM</v>
      </c>
      <c r="V294" s="109" t="str">
        <f t="shared" si="147"/>
        <v>SH20_21</v>
      </c>
      <c r="W294" s="109">
        <f t="shared" si="148"/>
        <v>0.0190946892738074</v>
      </c>
      <c r="X294" s="109" t="s">
        <v>31</v>
      </c>
      <c r="Y294" s="110" t="s">
        <v>87</v>
      </c>
      <c r="AC294" s="109" t="str">
        <f t="shared" si="166"/>
        <v>COM_FR</v>
      </c>
      <c r="AD294" s="110" t="str">
        <f t="shared" si="149"/>
        <v>INDCHM</v>
      </c>
      <c r="AE294" s="109" t="str">
        <f t="shared" si="150"/>
        <v>SH20_21</v>
      </c>
      <c r="AF294" s="109">
        <f t="shared" si="151"/>
        <v>0.0207273778877354</v>
      </c>
      <c r="AG294" s="109" t="s">
        <v>31</v>
      </c>
      <c r="AH294" s="110" t="s">
        <v>93</v>
      </c>
      <c r="AL294" s="109" t="str">
        <f t="shared" si="167"/>
        <v>COM_FR</v>
      </c>
      <c r="AM294" s="110" t="str">
        <f t="shared" si="152"/>
        <v>INDCHM</v>
      </c>
      <c r="AN294" s="109" t="str">
        <f t="shared" si="153"/>
        <v>SH20_21</v>
      </c>
      <c r="AO294" s="109">
        <f t="shared" si="154"/>
        <v>0.0209631637065674</v>
      </c>
      <c r="AP294" s="109" t="s">
        <v>31</v>
      </c>
      <c r="AQ294" s="110" t="s">
        <v>90</v>
      </c>
      <c r="AU294" s="109" t="str">
        <f t="shared" si="168"/>
        <v>COM_FR</v>
      </c>
      <c r="AV294" s="110" t="str">
        <f t="shared" si="155"/>
        <v>INDCHM</v>
      </c>
      <c r="AW294" s="109" t="str">
        <f t="shared" si="156"/>
        <v>SH20_21</v>
      </c>
      <c r="AX294" s="109">
        <f t="shared" si="157"/>
        <v>0.0244748252753431</v>
      </c>
      <c r="AY294" s="109" t="s">
        <v>31</v>
      </c>
      <c r="AZ294" s="110" t="s">
        <v>89</v>
      </c>
      <c r="BD294" s="109" t="str">
        <f t="shared" si="169"/>
        <v>COM_FR</v>
      </c>
      <c r="BE294" s="110" t="str">
        <f t="shared" si="158"/>
        <v>INDCHM</v>
      </c>
      <c r="BF294" s="109" t="str">
        <f t="shared" si="159"/>
        <v>SH20_21</v>
      </c>
      <c r="BG294" s="109">
        <f t="shared" si="160"/>
        <v>0.0209631637065674</v>
      </c>
      <c r="BH294" s="109" t="s">
        <v>31</v>
      </c>
      <c r="BI294" s="110" t="s">
        <v>91</v>
      </c>
      <c r="BM294" s="109" t="str">
        <f t="shared" si="170"/>
        <v>COM_FR</v>
      </c>
      <c r="BN294" s="110" t="str">
        <f t="shared" si="161"/>
        <v>INDCHM</v>
      </c>
      <c r="BO294" s="109" t="str">
        <f t="shared" si="162"/>
        <v>SH20_21</v>
      </c>
      <c r="BP294" s="109">
        <f t="shared" si="163"/>
        <v>0.0244748252753431</v>
      </c>
      <c r="BQ294" s="109" t="s">
        <v>31</v>
      </c>
      <c r="BR294" s="110" t="s">
        <v>88</v>
      </c>
    </row>
    <row r="295" spans="11:70">
      <c r="K295" s="111" t="s">
        <v>142</v>
      </c>
      <c r="L295" s="110" t="str">
        <f t="shared" si="164"/>
        <v>INDCHM</v>
      </c>
      <c r="M295" s="109" t="str">
        <f t="shared" si="144"/>
        <v>SH22_23</v>
      </c>
      <c r="N295" s="109">
        <f t="shared" si="145"/>
        <v>0.0221215642248193</v>
      </c>
      <c r="O295" s="109" t="s">
        <v>31</v>
      </c>
      <c r="P295" s="110" t="s">
        <v>92</v>
      </c>
      <c r="T295" s="109" t="str">
        <f t="shared" si="165"/>
        <v>COM_FR</v>
      </c>
      <c r="U295" s="110" t="str">
        <f t="shared" si="146"/>
        <v>INDCHM</v>
      </c>
      <c r="V295" s="109" t="str">
        <f t="shared" si="147"/>
        <v>SH22_23</v>
      </c>
      <c r="W295" s="109">
        <f t="shared" si="148"/>
        <v>0.0183466180817403</v>
      </c>
      <c r="X295" s="109" t="s">
        <v>31</v>
      </c>
      <c r="Y295" s="110" t="s">
        <v>87</v>
      </c>
      <c r="AC295" s="109" t="str">
        <f t="shared" si="166"/>
        <v>COM_FR</v>
      </c>
      <c r="AD295" s="110" t="str">
        <f t="shared" si="149"/>
        <v>INDCHM</v>
      </c>
      <c r="AE295" s="109" t="str">
        <f t="shared" si="150"/>
        <v>SH22_23</v>
      </c>
      <c r="AF295" s="109">
        <f t="shared" si="151"/>
        <v>0.0207157550987243</v>
      </c>
      <c r="AG295" s="109" t="s">
        <v>31</v>
      </c>
      <c r="AH295" s="110" t="s">
        <v>93</v>
      </c>
      <c r="AL295" s="109" t="str">
        <f t="shared" si="167"/>
        <v>COM_FR</v>
      </c>
      <c r="AM295" s="110" t="str">
        <f t="shared" si="152"/>
        <v>INDCHM</v>
      </c>
      <c r="AN295" s="109" t="str">
        <f t="shared" si="153"/>
        <v>SH22_23</v>
      </c>
      <c r="AO295" s="109">
        <f t="shared" si="154"/>
        <v>0.02077782488644</v>
      </c>
      <c r="AP295" s="109" t="s">
        <v>31</v>
      </c>
      <c r="AQ295" s="110" t="s">
        <v>90</v>
      </c>
      <c r="AU295" s="109" t="str">
        <f t="shared" si="168"/>
        <v>COM_FR</v>
      </c>
      <c r="AV295" s="110" t="str">
        <f t="shared" si="155"/>
        <v>INDCHM</v>
      </c>
      <c r="AW295" s="109" t="str">
        <f t="shared" si="156"/>
        <v>SH22_23</v>
      </c>
      <c r="AX295" s="109">
        <f t="shared" si="157"/>
        <v>0.0241373966840562</v>
      </c>
      <c r="AY295" s="109" t="s">
        <v>31</v>
      </c>
      <c r="AZ295" s="110" t="s">
        <v>89</v>
      </c>
      <c r="BD295" s="109" t="str">
        <f t="shared" si="169"/>
        <v>COM_FR</v>
      </c>
      <c r="BE295" s="110" t="str">
        <f t="shared" si="158"/>
        <v>INDCHM</v>
      </c>
      <c r="BF295" s="109" t="str">
        <f t="shared" si="159"/>
        <v>SH22_23</v>
      </c>
      <c r="BG295" s="109">
        <f t="shared" si="160"/>
        <v>0.02077782488644</v>
      </c>
      <c r="BH295" s="109" t="s">
        <v>31</v>
      </c>
      <c r="BI295" s="110" t="s">
        <v>91</v>
      </c>
      <c r="BM295" s="109" t="str">
        <f t="shared" si="170"/>
        <v>COM_FR</v>
      </c>
      <c r="BN295" s="110" t="str">
        <f t="shared" si="161"/>
        <v>INDCHM</v>
      </c>
      <c r="BO295" s="109" t="str">
        <f t="shared" si="162"/>
        <v>SH22_23</v>
      </c>
      <c r="BP295" s="109">
        <f t="shared" si="163"/>
        <v>0.0241373966840562</v>
      </c>
      <c r="BQ295" s="109" t="s">
        <v>31</v>
      </c>
      <c r="BR295" s="110" t="s">
        <v>88</v>
      </c>
    </row>
    <row r="296" spans="11:70">
      <c r="K296" s="109" t="s">
        <v>142</v>
      </c>
      <c r="L296" s="110" t="str">
        <f t="shared" si="164"/>
        <v>INDCHM</v>
      </c>
      <c r="M296" s="109" t="str">
        <f t="shared" si="144"/>
        <v>FH0_1</v>
      </c>
      <c r="N296" s="109">
        <f t="shared" si="145"/>
        <v>0.0213934931755858</v>
      </c>
      <c r="O296" s="109" t="s">
        <v>31</v>
      </c>
      <c r="P296" s="110" t="s">
        <v>92</v>
      </c>
      <c r="T296" s="109" t="str">
        <f t="shared" si="165"/>
        <v>COM_FR</v>
      </c>
      <c r="U296" s="110" t="str">
        <f t="shared" si="146"/>
        <v>INDCHM</v>
      </c>
      <c r="V296" s="109" t="str">
        <f t="shared" si="147"/>
        <v>FH0_1</v>
      </c>
      <c r="W296" s="109">
        <f t="shared" si="148"/>
        <v>0.0189900151087194</v>
      </c>
      <c r="X296" s="109" t="s">
        <v>31</v>
      </c>
      <c r="Y296" s="110" t="s">
        <v>87</v>
      </c>
      <c r="AC296" s="109" t="str">
        <f t="shared" si="166"/>
        <v>COM_FR</v>
      </c>
      <c r="AD296" s="110" t="str">
        <f t="shared" si="149"/>
        <v>INDCHM</v>
      </c>
      <c r="AE296" s="109" t="str">
        <f t="shared" si="150"/>
        <v>FH0_1</v>
      </c>
      <c r="AF296" s="109">
        <f t="shared" si="151"/>
        <v>0.0225377088372482</v>
      </c>
      <c r="AG296" s="109" t="s">
        <v>31</v>
      </c>
      <c r="AH296" s="110" t="s">
        <v>93</v>
      </c>
      <c r="AL296" s="109" t="str">
        <f t="shared" si="167"/>
        <v>COM_FR</v>
      </c>
      <c r="AM296" s="110" t="str">
        <f t="shared" si="152"/>
        <v>INDCHM</v>
      </c>
      <c r="AN296" s="109" t="str">
        <f t="shared" si="153"/>
        <v>FH0_1</v>
      </c>
      <c r="AO296" s="109">
        <f t="shared" si="154"/>
        <v>0.02082812933826</v>
      </c>
      <c r="AP296" s="109" t="s">
        <v>31</v>
      </c>
      <c r="AQ296" s="110" t="s">
        <v>90</v>
      </c>
      <c r="AU296" s="109" t="str">
        <f t="shared" si="168"/>
        <v>COM_FR</v>
      </c>
      <c r="AV296" s="110" t="str">
        <f t="shared" si="155"/>
        <v>INDCHM</v>
      </c>
      <c r="AW296" s="109" t="str">
        <f t="shared" si="156"/>
        <v>FH0_1</v>
      </c>
      <c r="AX296" s="109">
        <f t="shared" si="157"/>
        <v>0.0222158485714042</v>
      </c>
      <c r="AY296" s="109" t="s">
        <v>31</v>
      </c>
      <c r="AZ296" s="110" t="s">
        <v>89</v>
      </c>
      <c r="BD296" s="109" t="str">
        <f t="shared" si="169"/>
        <v>COM_FR</v>
      </c>
      <c r="BE296" s="110" t="str">
        <f t="shared" si="158"/>
        <v>INDCHM</v>
      </c>
      <c r="BF296" s="109" t="str">
        <f t="shared" si="159"/>
        <v>FH0_1</v>
      </c>
      <c r="BG296" s="109">
        <f t="shared" si="160"/>
        <v>0.02082812933826</v>
      </c>
      <c r="BH296" s="109" t="s">
        <v>31</v>
      </c>
      <c r="BI296" s="110" t="s">
        <v>91</v>
      </c>
      <c r="BM296" s="109" t="str">
        <f t="shared" si="170"/>
        <v>COM_FR</v>
      </c>
      <c r="BN296" s="110" t="str">
        <f t="shared" si="161"/>
        <v>INDCHM</v>
      </c>
      <c r="BO296" s="109" t="str">
        <f t="shared" si="162"/>
        <v>FH0_1</v>
      </c>
      <c r="BP296" s="109">
        <f t="shared" si="163"/>
        <v>0.0222158485714042</v>
      </c>
      <c r="BQ296" s="109" t="s">
        <v>31</v>
      </c>
      <c r="BR296" s="110" t="s">
        <v>88</v>
      </c>
    </row>
    <row r="297" spans="11:70">
      <c r="K297" s="109" t="s">
        <v>142</v>
      </c>
      <c r="L297" s="110" t="str">
        <f t="shared" si="164"/>
        <v>INDCHM</v>
      </c>
      <c r="M297" s="109" t="str">
        <f t="shared" si="144"/>
        <v>FH2_3</v>
      </c>
      <c r="N297" s="109">
        <f t="shared" si="145"/>
        <v>0.02102967448633</v>
      </c>
      <c r="O297" s="109" t="s">
        <v>31</v>
      </c>
      <c r="P297" s="110" t="s">
        <v>92</v>
      </c>
      <c r="T297" s="109" t="str">
        <f t="shared" si="165"/>
        <v>COM_FR</v>
      </c>
      <c r="U297" s="110" t="str">
        <f t="shared" si="146"/>
        <v>INDCHM</v>
      </c>
      <c r="V297" s="109" t="str">
        <f t="shared" si="147"/>
        <v>FH2_3</v>
      </c>
      <c r="W297" s="109">
        <f t="shared" si="148"/>
        <v>0.0166572327084534</v>
      </c>
      <c r="X297" s="109" t="s">
        <v>31</v>
      </c>
      <c r="Y297" s="110" t="s">
        <v>87</v>
      </c>
      <c r="AC297" s="109" t="str">
        <f t="shared" si="166"/>
        <v>COM_FR</v>
      </c>
      <c r="AD297" s="110" t="str">
        <f t="shared" si="149"/>
        <v>INDCHM</v>
      </c>
      <c r="AE297" s="109" t="str">
        <f t="shared" si="150"/>
        <v>FH2_3</v>
      </c>
      <c r="AF297" s="109">
        <f t="shared" si="151"/>
        <v>0.022471121655479</v>
      </c>
      <c r="AG297" s="109" t="s">
        <v>31</v>
      </c>
      <c r="AH297" s="110" t="s">
        <v>93</v>
      </c>
      <c r="AL297" s="109" t="str">
        <f t="shared" si="167"/>
        <v>COM_FR</v>
      </c>
      <c r="AM297" s="110" t="str">
        <f t="shared" si="152"/>
        <v>INDCHM</v>
      </c>
      <c r="AN297" s="109" t="str">
        <f t="shared" si="153"/>
        <v>FH2_3</v>
      </c>
      <c r="AO297" s="109">
        <f t="shared" si="154"/>
        <v>0.0196922594663782</v>
      </c>
      <c r="AP297" s="109" t="s">
        <v>31</v>
      </c>
      <c r="AQ297" s="110" t="s">
        <v>90</v>
      </c>
      <c r="AU297" s="109" t="str">
        <f t="shared" si="168"/>
        <v>COM_FR</v>
      </c>
      <c r="AV297" s="110" t="str">
        <f t="shared" si="155"/>
        <v>INDCHM</v>
      </c>
      <c r="AW297" s="109" t="str">
        <f t="shared" si="156"/>
        <v>FH2_3</v>
      </c>
      <c r="AX297" s="109">
        <f t="shared" si="157"/>
        <v>0.0200672016482474</v>
      </c>
      <c r="AY297" s="109" t="s">
        <v>31</v>
      </c>
      <c r="AZ297" s="110" t="s">
        <v>89</v>
      </c>
      <c r="BD297" s="109" t="str">
        <f t="shared" si="169"/>
        <v>COM_FR</v>
      </c>
      <c r="BE297" s="110" t="str">
        <f t="shared" si="158"/>
        <v>INDCHM</v>
      </c>
      <c r="BF297" s="109" t="str">
        <f t="shared" si="159"/>
        <v>FH2_3</v>
      </c>
      <c r="BG297" s="109">
        <f t="shared" si="160"/>
        <v>0.0196922594663782</v>
      </c>
      <c r="BH297" s="109" t="s">
        <v>31</v>
      </c>
      <c r="BI297" s="110" t="s">
        <v>91</v>
      </c>
      <c r="BM297" s="109" t="str">
        <f t="shared" si="170"/>
        <v>COM_FR</v>
      </c>
      <c r="BN297" s="110" t="str">
        <f t="shared" si="161"/>
        <v>INDCHM</v>
      </c>
      <c r="BO297" s="109" t="str">
        <f t="shared" si="162"/>
        <v>FH2_3</v>
      </c>
      <c r="BP297" s="109">
        <f t="shared" si="163"/>
        <v>0.0200672016482474</v>
      </c>
      <c r="BQ297" s="109" t="s">
        <v>31</v>
      </c>
      <c r="BR297" s="110" t="s">
        <v>88</v>
      </c>
    </row>
    <row r="298" spans="11:70">
      <c r="K298" s="109" t="s">
        <v>142</v>
      </c>
      <c r="L298" s="110" t="str">
        <f t="shared" si="164"/>
        <v>INDCHM</v>
      </c>
      <c r="M298" s="109" t="str">
        <f t="shared" si="144"/>
        <v>FH4_5</v>
      </c>
      <c r="N298" s="109">
        <f t="shared" si="145"/>
        <v>0.0201116701113584</v>
      </c>
      <c r="O298" s="109" t="s">
        <v>31</v>
      </c>
      <c r="P298" s="110" t="s">
        <v>92</v>
      </c>
      <c r="T298" s="109" t="str">
        <f t="shared" si="165"/>
        <v>COM_FR</v>
      </c>
      <c r="U298" s="110" t="str">
        <f t="shared" si="146"/>
        <v>INDCHM</v>
      </c>
      <c r="V298" s="109" t="str">
        <f t="shared" si="147"/>
        <v>FH4_5</v>
      </c>
      <c r="W298" s="109">
        <f t="shared" si="148"/>
        <v>0.0158290452354489</v>
      </c>
      <c r="X298" s="109" t="s">
        <v>31</v>
      </c>
      <c r="Y298" s="110" t="s">
        <v>87</v>
      </c>
      <c r="AC298" s="109" t="str">
        <f t="shared" si="166"/>
        <v>COM_FR</v>
      </c>
      <c r="AD298" s="110" t="str">
        <f t="shared" si="149"/>
        <v>INDCHM</v>
      </c>
      <c r="AE298" s="109" t="str">
        <f t="shared" si="150"/>
        <v>FH4_5</v>
      </c>
      <c r="AF298" s="109">
        <f t="shared" si="151"/>
        <v>0.0209246883499341</v>
      </c>
      <c r="AG298" s="109" t="s">
        <v>31</v>
      </c>
      <c r="AH298" s="110" t="s">
        <v>93</v>
      </c>
      <c r="AL298" s="109" t="str">
        <f t="shared" si="167"/>
        <v>COM_FR</v>
      </c>
      <c r="AM298" s="110" t="str">
        <f t="shared" si="152"/>
        <v>INDCHM</v>
      </c>
      <c r="AN298" s="109" t="str">
        <f t="shared" si="153"/>
        <v>FH4_5</v>
      </c>
      <c r="AO298" s="109">
        <f t="shared" si="154"/>
        <v>0.0185404013701219</v>
      </c>
      <c r="AP298" s="109" t="s">
        <v>31</v>
      </c>
      <c r="AQ298" s="110" t="s">
        <v>90</v>
      </c>
      <c r="AU298" s="109" t="str">
        <f t="shared" si="168"/>
        <v>COM_FR</v>
      </c>
      <c r="AV298" s="110" t="str">
        <f t="shared" si="155"/>
        <v>INDCHM</v>
      </c>
      <c r="AW298" s="109" t="str">
        <f t="shared" si="156"/>
        <v>FH4_5</v>
      </c>
      <c r="AX298" s="109">
        <f t="shared" si="157"/>
        <v>0.0177877243294525</v>
      </c>
      <c r="AY298" s="109" t="s">
        <v>31</v>
      </c>
      <c r="AZ298" s="110" t="s">
        <v>89</v>
      </c>
      <c r="BD298" s="109" t="str">
        <f t="shared" si="169"/>
        <v>COM_FR</v>
      </c>
      <c r="BE298" s="110" t="str">
        <f t="shared" si="158"/>
        <v>INDCHM</v>
      </c>
      <c r="BF298" s="109" t="str">
        <f t="shared" si="159"/>
        <v>FH4_5</v>
      </c>
      <c r="BG298" s="109">
        <f t="shared" si="160"/>
        <v>0.0185404013701219</v>
      </c>
      <c r="BH298" s="109" t="s">
        <v>31</v>
      </c>
      <c r="BI298" s="110" t="s">
        <v>91</v>
      </c>
      <c r="BM298" s="109" t="str">
        <f t="shared" si="170"/>
        <v>COM_FR</v>
      </c>
      <c r="BN298" s="110" t="str">
        <f t="shared" si="161"/>
        <v>INDCHM</v>
      </c>
      <c r="BO298" s="109" t="str">
        <f t="shared" si="162"/>
        <v>FH4_5</v>
      </c>
      <c r="BP298" s="109">
        <f t="shared" si="163"/>
        <v>0.0177877243294525</v>
      </c>
      <c r="BQ298" s="109" t="s">
        <v>31</v>
      </c>
      <c r="BR298" s="110" t="s">
        <v>88</v>
      </c>
    </row>
    <row r="299" spans="11:70">
      <c r="K299" s="111" t="s">
        <v>142</v>
      </c>
      <c r="L299" s="110" t="str">
        <f t="shared" si="164"/>
        <v>INDCHM</v>
      </c>
      <c r="M299" s="109" t="str">
        <f t="shared" si="144"/>
        <v>FH6_7</v>
      </c>
      <c r="N299" s="109">
        <f t="shared" si="145"/>
        <v>0.0192099222047578</v>
      </c>
      <c r="O299" s="109" t="s">
        <v>31</v>
      </c>
      <c r="P299" s="110" t="s">
        <v>92</v>
      </c>
      <c r="T299" s="109" t="str">
        <f t="shared" si="165"/>
        <v>COM_FR</v>
      </c>
      <c r="U299" s="110" t="str">
        <f t="shared" si="146"/>
        <v>INDCHM</v>
      </c>
      <c r="V299" s="109" t="str">
        <f t="shared" si="147"/>
        <v>FH6_7</v>
      </c>
      <c r="W299" s="109">
        <f t="shared" si="148"/>
        <v>0.0159024621248745</v>
      </c>
      <c r="X299" s="109" t="s">
        <v>31</v>
      </c>
      <c r="Y299" s="110" t="s">
        <v>87</v>
      </c>
      <c r="AC299" s="109" t="str">
        <f t="shared" si="166"/>
        <v>COM_FR</v>
      </c>
      <c r="AD299" s="110" t="str">
        <f t="shared" si="149"/>
        <v>INDCHM</v>
      </c>
      <c r="AE299" s="109" t="str">
        <f t="shared" si="150"/>
        <v>FH6_7</v>
      </c>
      <c r="AF299" s="109">
        <f t="shared" si="151"/>
        <v>0.0184080758697192</v>
      </c>
      <c r="AG299" s="109" t="s">
        <v>31</v>
      </c>
      <c r="AH299" s="110" t="s">
        <v>93</v>
      </c>
      <c r="AL299" s="109" t="str">
        <f t="shared" si="167"/>
        <v>COM_FR</v>
      </c>
      <c r="AM299" s="110" t="str">
        <f t="shared" si="152"/>
        <v>INDCHM</v>
      </c>
      <c r="AN299" s="109" t="str">
        <f t="shared" si="153"/>
        <v>FH6_7</v>
      </c>
      <c r="AO299" s="109">
        <f t="shared" si="154"/>
        <v>0.0175903530927638</v>
      </c>
      <c r="AP299" s="109" t="s">
        <v>31</v>
      </c>
      <c r="AQ299" s="110" t="s">
        <v>90</v>
      </c>
      <c r="AU299" s="109" t="str">
        <f t="shared" si="168"/>
        <v>COM_FR</v>
      </c>
      <c r="AV299" s="110" t="str">
        <f t="shared" si="155"/>
        <v>INDCHM</v>
      </c>
      <c r="AW299" s="109" t="str">
        <f t="shared" si="156"/>
        <v>FH6_7</v>
      </c>
      <c r="AX299" s="109">
        <f t="shared" si="157"/>
        <v>0.0165945078402487</v>
      </c>
      <c r="AY299" s="109" t="s">
        <v>31</v>
      </c>
      <c r="AZ299" s="110" t="s">
        <v>89</v>
      </c>
      <c r="BD299" s="109" t="str">
        <f t="shared" si="169"/>
        <v>COM_FR</v>
      </c>
      <c r="BE299" s="110" t="str">
        <f t="shared" si="158"/>
        <v>INDCHM</v>
      </c>
      <c r="BF299" s="109" t="str">
        <f t="shared" si="159"/>
        <v>FH6_7</v>
      </c>
      <c r="BG299" s="109">
        <f t="shared" si="160"/>
        <v>0.0175903530927638</v>
      </c>
      <c r="BH299" s="109" t="s">
        <v>31</v>
      </c>
      <c r="BI299" s="110" t="s">
        <v>91</v>
      </c>
      <c r="BM299" s="109" t="str">
        <f t="shared" si="170"/>
        <v>COM_FR</v>
      </c>
      <c r="BN299" s="110" t="str">
        <f t="shared" si="161"/>
        <v>INDCHM</v>
      </c>
      <c r="BO299" s="109" t="str">
        <f t="shared" si="162"/>
        <v>FH6_7</v>
      </c>
      <c r="BP299" s="109">
        <f t="shared" si="163"/>
        <v>0.0165945078402487</v>
      </c>
      <c r="BQ299" s="109" t="s">
        <v>31</v>
      </c>
      <c r="BR299" s="110" t="s">
        <v>88</v>
      </c>
    </row>
    <row r="300" spans="11:70">
      <c r="K300" s="109" t="s">
        <v>142</v>
      </c>
      <c r="L300" s="110" t="str">
        <f t="shared" si="164"/>
        <v>INDCHM</v>
      </c>
      <c r="M300" s="109" t="str">
        <f t="shared" si="144"/>
        <v>FH8_9</v>
      </c>
      <c r="N300" s="109">
        <f t="shared" si="145"/>
        <v>0.018841834190357</v>
      </c>
      <c r="O300" s="109" t="s">
        <v>31</v>
      </c>
      <c r="P300" s="110" t="s">
        <v>92</v>
      </c>
      <c r="T300" s="109" t="str">
        <f t="shared" si="165"/>
        <v>COM_FR</v>
      </c>
      <c r="U300" s="110" t="str">
        <f t="shared" si="146"/>
        <v>INDCHM</v>
      </c>
      <c r="V300" s="109" t="str">
        <f t="shared" si="147"/>
        <v>FH8_9</v>
      </c>
      <c r="W300" s="109">
        <f t="shared" si="148"/>
        <v>0.0171052366659126</v>
      </c>
      <c r="X300" s="109" t="s">
        <v>31</v>
      </c>
      <c r="Y300" s="110" t="s">
        <v>87</v>
      </c>
      <c r="AC300" s="109" t="str">
        <f t="shared" si="166"/>
        <v>COM_FR</v>
      </c>
      <c r="AD300" s="110" t="str">
        <f t="shared" si="149"/>
        <v>INDCHM</v>
      </c>
      <c r="AE300" s="109" t="str">
        <f t="shared" si="150"/>
        <v>FH8_9</v>
      </c>
      <c r="AF300" s="109">
        <f t="shared" si="151"/>
        <v>0.0169703204195258</v>
      </c>
      <c r="AG300" s="109" t="s">
        <v>31</v>
      </c>
      <c r="AH300" s="110" t="s">
        <v>93</v>
      </c>
      <c r="AL300" s="109" t="str">
        <f t="shared" si="167"/>
        <v>COM_FR</v>
      </c>
      <c r="AM300" s="110" t="str">
        <f t="shared" si="152"/>
        <v>INDCHM</v>
      </c>
      <c r="AN300" s="109" t="str">
        <f t="shared" si="153"/>
        <v>FH8_9</v>
      </c>
      <c r="AO300" s="109">
        <f t="shared" si="154"/>
        <v>0.0174698671638847</v>
      </c>
      <c r="AP300" s="109" t="s">
        <v>31</v>
      </c>
      <c r="AQ300" s="110" t="s">
        <v>90</v>
      </c>
      <c r="AU300" s="109" t="str">
        <f t="shared" si="168"/>
        <v>COM_FR</v>
      </c>
      <c r="AV300" s="110" t="str">
        <f t="shared" si="155"/>
        <v>INDCHM</v>
      </c>
      <c r="AW300" s="109" t="str">
        <f t="shared" si="156"/>
        <v>FH8_9</v>
      </c>
      <c r="AX300" s="109">
        <f t="shared" si="157"/>
        <v>0.0165122579121173</v>
      </c>
      <c r="AY300" s="109" t="s">
        <v>31</v>
      </c>
      <c r="AZ300" s="110" t="s">
        <v>89</v>
      </c>
      <c r="BD300" s="109" t="str">
        <f t="shared" si="169"/>
        <v>COM_FR</v>
      </c>
      <c r="BE300" s="110" t="str">
        <f t="shared" si="158"/>
        <v>INDCHM</v>
      </c>
      <c r="BF300" s="109" t="str">
        <f t="shared" si="159"/>
        <v>FH8_9</v>
      </c>
      <c r="BG300" s="109">
        <f t="shared" si="160"/>
        <v>0.0174698671638847</v>
      </c>
      <c r="BH300" s="109" t="s">
        <v>31</v>
      </c>
      <c r="BI300" s="110" t="s">
        <v>91</v>
      </c>
      <c r="BM300" s="109" t="str">
        <f t="shared" si="170"/>
        <v>COM_FR</v>
      </c>
      <c r="BN300" s="110" t="str">
        <f t="shared" si="161"/>
        <v>INDCHM</v>
      </c>
      <c r="BO300" s="109" t="str">
        <f t="shared" si="162"/>
        <v>FH8_9</v>
      </c>
      <c r="BP300" s="109">
        <f t="shared" si="163"/>
        <v>0.0165122579121173</v>
      </c>
      <c r="BQ300" s="109" t="s">
        <v>31</v>
      </c>
      <c r="BR300" s="110" t="s">
        <v>88</v>
      </c>
    </row>
    <row r="301" spans="11:70">
      <c r="K301" s="109" t="s">
        <v>142</v>
      </c>
      <c r="L301" s="110" t="str">
        <f t="shared" si="164"/>
        <v>INDCHM</v>
      </c>
      <c r="M301" s="109" t="str">
        <f t="shared" si="144"/>
        <v>FH10_11</v>
      </c>
      <c r="N301" s="109">
        <f t="shared" si="145"/>
        <v>0.0189356699331529</v>
      </c>
      <c r="O301" s="109" t="s">
        <v>31</v>
      </c>
      <c r="P301" s="110" t="s">
        <v>92</v>
      </c>
      <c r="T301" s="109" t="str">
        <f t="shared" si="165"/>
        <v>COM_FR</v>
      </c>
      <c r="U301" s="110" t="str">
        <f t="shared" si="146"/>
        <v>INDCHM</v>
      </c>
      <c r="V301" s="109" t="str">
        <f t="shared" si="147"/>
        <v>FH10_11</v>
      </c>
      <c r="W301" s="109">
        <f t="shared" si="148"/>
        <v>0.0198225161188549</v>
      </c>
      <c r="X301" s="109" t="s">
        <v>31</v>
      </c>
      <c r="Y301" s="110" t="s">
        <v>87</v>
      </c>
      <c r="AC301" s="109" t="str">
        <f t="shared" si="166"/>
        <v>COM_FR</v>
      </c>
      <c r="AD301" s="110" t="str">
        <f t="shared" si="149"/>
        <v>INDCHM</v>
      </c>
      <c r="AE301" s="109" t="str">
        <f t="shared" si="150"/>
        <v>FH10_11</v>
      </c>
      <c r="AF301" s="109">
        <f t="shared" si="151"/>
        <v>0.0166723480117681</v>
      </c>
      <c r="AG301" s="109" t="s">
        <v>31</v>
      </c>
      <c r="AH301" s="110" t="s">
        <v>93</v>
      </c>
      <c r="AL301" s="109" t="str">
        <f t="shared" si="167"/>
        <v>COM_FR</v>
      </c>
      <c r="AM301" s="110" t="str">
        <f t="shared" si="152"/>
        <v>INDCHM</v>
      </c>
      <c r="AN301" s="109" t="str">
        <f t="shared" si="153"/>
        <v>FH10_11</v>
      </c>
      <c r="AO301" s="109">
        <f t="shared" si="154"/>
        <v>0.0185481158114173</v>
      </c>
      <c r="AP301" s="109" t="s">
        <v>31</v>
      </c>
      <c r="AQ301" s="110" t="s">
        <v>90</v>
      </c>
      <c r="AU301" s="109" t="str">
        <f t="shared" si="168"/>
        <v>COM_FR</v>
      </c>
      <c r="AV301" s="110" t="str">
        <f t="shared" si="155"/>
        <v>INDCHM</v>
      </c>
      <c r="AW301" s="109" t="str">
        <f t="shared" si="156"/>
        <v>FH10_11</v>
      </c>
      <c r="AX301" s="109">
        <f t="shared" si="157"/>
        <v>0.0182536626877173</v>
      </c>
      <c r="AY301" s="109" t="s">
        <v>31</v>
      </c>
      <c r="AZ301" s="110" t="s">
        <v>89</v>
      </c>
      <c r="BD301" s="109" t="str">
        <f t="shared" si="169"/>
        <v>COM_FR</v>
      </c>
      <c r="BE301" s="110" t="str">
        <f t="shared" si="158"/>
        <v>INDCHM</v>
      </c>
      <c r="BF301" s="109" t="str">
        <f t="shared" si="159"/>
        <v>FH10_11</v>
      </c>
      <c r="BG301" s="109">
        <f t="shared" si="160"/>
        <v>0.0185481158114173</v>
      </c>
      <c r="BH301" s="109" t="s">
        <v>31</v>
      </c>
      <c r="BI301" s="110" t="s">
        <v>91</v>
      </c>
      <c r="BM301" s="109" t="str">
        <f t="shared" si="170"/>
        <v>COM_FR</v>
      </c>
      <c r="BN301" s="110" t="str">
        <f t="shared" si="161"/>
        <v>INDCHM</v>
      </c>
      <c r="BO301" s="109" t="str">
        <f t="shared" si="162"/>
        <v>FH10_11</v>
      </c>
      <c r="BP301" s="109">
        <f t="shared" si="163"/>
        <v>0.0182536626877173</v>
      </c>
      <c r="BQ301" s="109" t="s">
        <v>31</v>
      </c>
      <c r="BR301" s="110" t="s">
        <v>88</v>
      </c>
    </row>
    <row r="302" spans="11:70">
      <c r="K302" s="109" t="s">
        <v>142</v>
      </c>
      <c r="L302" s="110" t="str">
        <f t="shared" si="164"/>
        <v>INDCHM</v>
      </c>
      <c r="M302" s="109" t="str">
        <f t="shared" si="144"/>
        <v>FH12_13</v>
      </c>
      <c r="N302" s="109">
        <f t="shared" si="145"/>
        <v>0.0198847069007047</v>
      </c>
      <c r="O302" s="109" t="s">
        <v>31</v>
      </c>
      <c r="P302" s="110" t="s">
        <v>92</v>
      </c>
      <c r="T302" s="109" t="str">
        <f t="shared" si="165"/>
        <v>COM_FR</v>
      </c>
      <c r="U302" s="110" t="str">
        <f t="shared" si="146"/>
        <v>INDCHM</v>
      </c>
      <c r="V302" s="109" t="str">
        <f t="shared" si="147"/>
        <v>FH12_13</v>
      </c>
      <c r="W302" s="109">
        <f t="shared" si="148"/>
        <v>0.0205767152130325</v>
      </c>
      <c r="X302" s="109" t="s">
        <v>31</v>
      </c>
      <c r="Y302" s="110" t="s">
        <v>87</v>
      </c>
      <c r="AC302" s="109" t="str">
        <f t="shared" si="166"/>
        <v>COM_FR</v>
      </c>
      <c r="AD302" s="110" t="str">
        <f t="shared" si="149"/>
        <v>INDCHM</v>
      </c>
      <c r="AE302" s="109" t="str">
        <f t="shared" si="150"/>
        <v>FH12_13</v>
      </c>
      <c r="AF302" s="109">
        <f t="shared" si="151"/>
        <v>0.0178993947669431</v>
      </c>
      <c r="AG302" s="109" t="s">
        <v>31</v>
      </c>
      <c r="AH302" s="110" t="s">
        <v>93</v>
      </c>
      <c r="AL302" s="109" t="str">
        <f t="shared" si="167"/>
        <v>COM_FR</v>
      </c>
      <c r="AM302" s="110" t="str">
        <f t="shared" si="152"/>
        <v>INDCHM</v>
      </c>
      <c r="AN302" s="109" t="str">
        <f t="shared" si="153"/>
        <v>FH12_13</v>
      </c>
      <c r="AO302" s="109">
        <f t="shared" si="154"/>
        <v>0.0197346377775574</v>
      </c>
      <c r="AP302" s="109" t="s">
        <v>31</v>
      </c>
      <c r="AQ302" s="110" t="s">
        <v>90</v>
      </c>
      <c r="AU302" s="109" t="str">
        <f t="shared" si="168"/>
        <v>COM_FR</v>
      </c>
      <c r="AV302" s="110" t="str">
        <f t="shared" si="155"/>
        <v>INDCHM</v>
      </c>
      <c r="AW302" s="109" t="str">
        <f t="shared" si="156"/>
        <v>FH12_13</v>
      </c>
      <c r="AX302" s="109">
        <f t="shared" si="157"/>
        <v>0.0202626994046479</v>
      </c>
      <c r="AY302" s="109" t="s">
        <v>31</v>
      </c>
      <c r="AZ302" s="110" t="s">
        <v>89</v>
      </c>
      <c r="BD302" s="109" t="str">
        <f t="shared" si="169"/>
        <v>COM_FR</v>
      </c>
      <c r="BE302" s="110" t="str">
        <f t="shared" si="158"/>
        <v>INDCHM</v>
      </c>
      <c r="BF302" s="109" t="str">
        <f t="shared" si="159"/>
        <v>FH12_13</v>
      </c>
      <c r="BG302" s="109">
        <f t="shared" si="160"/>
        <v>0.0197346377775574</v>
      </c>
      <c r="BH302" s="109" t="s">
        <v>31</v>
      </c>
      <c r="BI302" s="110" t="s">
        <v>91</v>
      </c>
      <c r="BM302" s="109" t="str">
        <f t="shared" si="170"/>
        <v>COM_FR</v>
      </c>
      <c r="BN302" s="110" t="str">
        <f t="shared" si="161"/>
        <v>INDCHM</v>
      </c>
      <c r="BO302" s="109" t="str">
        <f t="shared" si="162"/>
        <v>FH12_13</v>
      </c>
      <c r="BP302" s="109">
        <f t="shared" si="163"/>
        <v>0.0202626994046479</v>
      </c>
      <c r="BQ302" s="109" t="s">
        <v>31</v>
      </c>
      <c r="BR302" s="110" t="s">
        <v>88</v>
      </c>
    </row>
    <row r="303" spans="11:70">
      <c r="K303" s="111" t="s">
        <v>142</v>
      </c>
      <c r="L303" s="110" t="str">
        <f t="shared" si="164"/>
        <v>INDCHM</v>
      </c>
      <c r="M303" s="109" t="str">
        <f t="shared" si="144"/>
        <v>FH14_15</v>
      </c>
      <c r="N303" s="109">
        <f t="shared" si="145"/>
        <v>0.0208389906197208</v>
      </c>
      <c r="O303" s="109" t="s">
        <v>31</v>
      </c>
      <c r="P303" s="110" t="s">
        <v>92</v>
      </c>
      <c r="T303" s="109" t="str">
        <f t="shared" si="165"/>
        <v>COM_FR</v>
      </c>
      <c r="U303" s="110" t="str">
        <f t="shared" si="146"/>
        <v>INDCHM</v>
      </c>
      <c r="V303" s="109" t="str">
        <f t="shared" si="147"/>
        <v>FH14_15</v>
      </c>
      <c r="W303" s="109">
        <f t="shared" si="148"/>
        <v>0.0201344120759709</v>
      </c>
      <c r="X303" s="109" t="s">
        <v>31</v>
      </c>
      <c r="Y303" s="110" t="s">
        <v>87</v>
      </c>
      <c r="AC303" s="109" t="str">
        <f t="shared" si="166"/>
        <v>COM_FR</v>
      </c>
      <c r="AD303" s="110" t="str">
        <f t="shared" si="149"/>
        <v>INDCHM</v>
      </c>
      <c r="AE303" s="109" t="str">
        <f t="shared" si="150"/>
        <v>FH14_15</v>
      </c>
      <c r="AF303" s="109">
        <f t="shared" si="151"/>
        <v>0.0207530234250215</v>
      </c>
      <c r="AG303" s="109" t="s">
        <v>31</v>
      </c>
      <c r="AH303" s="110" t="s">
        <v>93</v>
      </c>
      <c r="AL303" s="109" t="str">
        <f t="shared" si="167"/>
        <v>COM_FR</v>
      </c>
      <c r="AM303" s="110" t="str">
        <f t="shared" si="152"/>
        <v>INDCHM</v>
      </c>
      <c r="AN303" s="109" t="str">
        <f t="shared" si="153"/>
        <v>FH14_15</v>
      </c>
      <c r="AO303" s="109">
        <f t="shared" si="154"/>
        <v>0.0206212544677413</v>
      </c>
      <c r="AP303" s="109" t="s">
        <v>31</v>
      </c>
      <c r="AQ303" s="110" t="s">
        <v>90</v>
      </c>
      <c r="AU303" s="109" t="str">
        <f t="shared" si="168"/>
        <v>COM_FR</v>
      </c>
      <c r="AV303" s="110" t="str">
        <f t="shared" si="155"/>
        <v>INDCHM</v>
      </c>
      <c r="AW303" s="109" t="str">
        <f t="shared" si="156"/>
        <v>FH14_15</v>
      </c>
      <c r="AX303" s="109">
        <f t="shared" si="157"/>
        <v>0.0211728179792687</v>
      </c>
      <c r="AY303" s="109" t="s">
        <v>31</v>
      </c>
      <c r="AZ303" s="110" t="s">
        <v>89</v>
      </c>
      <c r="BD303" s="109" t="str">
        <f t="shared" si="169"/>
        <v>COM_FR</v>
      </c>
      <c r="BE303" s="110" t="str">
        <f t="shared" si="158"/>
        <v>INDCHM</v>
      </c>
      <c r="BF303" s="109" t="str">
        <f t="shared" si="159"/>
        <v>FH14_15</v>
      </c>
      <c r="BG303" s="109">
        <f t="shared" si="160"/>
        <v>0.0206212544677413</v>
      </c>
      <c r="BH303" s="109" t="s">
        <v>31</v>
      </c>
      <c r="BI303" s="110" t="s">
        <v>91</v>
      </c>
      <c r="BM303" s="109" t="str">
        <f t="shared" si="170"/>
        <v>COM_FR</v>
      </c>
      <c r="BN303" s="110" t="str">
        <f t="shared" si="161"/>
        <v>INDCHM</v>
      </c>
      <c r="BO303" s="109" t="str">
        <f t="shared" si="162"/>
        <v>FH14_15</v>
      </c>
      <c r="BP303" s="109">
        <f t="shared" si="163"/>
        <v>0.0211728179792687</v>
      </c>
      <c r="BQ303" s="109" t="s">
        <v>31</v>
      </c>
      <c r="BR303" s="110" t="s">
        <v>88</v>
      </c>
    </row>
    <row r="304" spans="11:70">
      <c r="K304" s="109" t="s">
        <v>142</v>
      </c>
      <c r="L304" s="110" t="str">
        <f t="shared" si="164"/>
        <v>INDCHM</v>
      </c>
      <c r="M304" s="109" t="str">
        <f t="shared" si="144"/>
        <v>FH16_17</v>
      </c>
      <c r="N304" s="109">
        <f t="shared" si="145"/>
        <v>0.0211595818818846</v>
      </c>
      <c r="O304" s="109" t="s">
        <v>31</v>
      </c>
      <c r="P304" s="110" t="s">
        <v>92</v>
      </c>
      <c r="T304" s="109" t="str">
        <f t="shared" si="165"/>
        <v>COM_FR</v>
      </c>
      <c r="U304" s="110" t="str">
        <f t="shared" si="146"/>
        <v>INDCHM</v>
      </c>
      <c r="V304" s="109" t="str">
        <f t="shared" si="147"/>
        <v>FH16_17</v>
      </c>
      <c r="W304" s="109">
        <f t="shared" si="148"/>
        <v>0.019900470527556</v>
      </c>
      <c r="X304" s="109" t="s">
        <v>31</v>
      </c>
      <c r="Y304" s="110" t="s">
        <v>87</v>
      </c>
      <c r="AC304" s="109" t="str">
        <f t="shared" si="166"/>
        <v>COM_FR</v>
      </c>
      <c r="AD304" s="110" t="str">
        <f t="shared" ref="AD304:AD319" si="171">U304</f>
        <v>INDCHM</v>
      </c>
      <c r="AE304" s="109" t="str">
        <f t="shared" ref="AE304:AE319" si="172">V304</f>
        <v>FH16_17</v>
      </c>
      <c r="AF304" s="109">
        <f t="shared" si="151"/>
        <v>0.021834856434323</v>
      </c>
      <c r="AG304" s="109" t="s">
        <v>31</v>
      </c>
      <c r="AH304" s="110" t="s">
        <v>93</v>
      </c>
      <c r="AL304" s="109" t="str">
        <f t="shared" si="167"/>
        <v>COM_FR</v>
      </c>
      <c r="AM304" s="110" t="str">
        <f t="shared" ref="AM304:AM319" si="173">AD304</f>
        <v>INDCHM</v>
      </c>
      <c r="AN304" s="109" t="str">
        <f t="shared" ref="AN304:AN319" si="174">AE304</f>
        <v>FH16_17</v>
      </c>
      <c r="AO304" s="109">
        <f t="shared" si="154"/>
        <v>0.0208617629033817</v>
      </c>
      <c r="AP304" s="109" t="s">
        <v>31</v>
      </c>
      <c r="AQ304" s="110" t="s">
        <v>90</v>
      </c>
      <c r="AU304" s="109" t="str">
        <f t="shared" si="168"/>
        <v>COM_FR</v>
      </c>
      <c r="AV304" s="110" t="str">
        <f t="shared" ref="AV304:AV319" si="175">AM304</f>
        <v>INDCHM</v>
      </c>
      <c r="AW304" s="109" t="str">
        <f t="shared" ref="AW304:AW319" si="176">AN304</f>
        <v>FH16_17</v>
      </c>
      <c r="AX304" s="109">
        <f t="shared" si="157"/>
        <v>0.0213427940914599</v>
      </c>
      <c r="AY304" s="109" t="s">
        <v>31</v>
      </c>
      <c r="AZ304" s="110" t="s">
        <v>89</v>
      </c>
      <c r="BD304" s="109" t="str">
        <f t="shared" si="169"/>
        <v>COM_FR</v>
      </c>
      <c r="BE304" s="110" t="str">
        <f t="shared" ref="BE304:BE319" si="177">AV304</f>
        <v>INDCHM</v>
      </c>
      <c r="BF304" s="109" t="str">
        <f t="shared" ref="BF304:BF319" si="178">AW304</f>
        <v>FH16_17</v>
      </c>
      <c r="BG304" s="109">
        <f t="shared" si="160"/>
        <v>0.0208617629033817</v>
      </c>
      <c r="BH304" s="109" t="s">
        <v>31</v>
      </c>
      <c r="BI304" s="110" t="s">
        <v>91</v>
      </c>
      <c r="BM304" s="109" t="str">
        <f t="shared" si="170"/>
        <v>COM_FR</v>
      </c>
      <c r="BN304" s="110" t="str">
        <f t="shared" ref="BN304:BN319" si="179">BE304</f>
        <v>INDCHM</v>
      </c>
      <c r="BO304" s="109" t="str">
        <f t="shared" ref="BO304:BO319" si="180">BF304</f>
        <v>FH16_17</v>
      </c>
      <c r="BP304" s="109">
        <f t="shared" ref="BP304:BP319" si="181">AX304</f>
        <v>0.0213427940914599</v>
      </c>
      <c r="BQ304" s="109" t="s">
        <v>31</v>
      </c>
      <c r="BR304" s="110" t="s">
        <v>88</v>
      </c>
    </row>
    <row r="305" spans="11:70">
      <c r="K305" s="109" t="s">
        <v>142</v>
      </c>
      <c r="L305" s="110" t="str">
        <f t="shared" si="164"/>
        <v>INDCHM</v>
      </c>
      <c r="M305" s="109" t="str">
        <f t="shared" si="144"/>
        <v>FH18_19</v>
      </c>
      <c r="N305" s="109">
        <f t="shared" si="145"/>
        <v>0.0212246785407572</v>
      </c>
      <c r="O305" s="109" t="s">
        <v>31</v>
      </c>
      <c r="P305" s="110" t="s">
        <v>92</v>
      </c>
      <c r="T305" s="109" t="str">
        <f t="shared" si="165"/>
        <v>COM_FR</v>
      </c>
      <c r="U305" s="110" t="str">
        <f t="shared" ref="U305:U320" si="182">L305</f>
        <v>INDCHM</v>
      </c>
      <c r="V305" s="109" t="str">
        <f t="shared" ref="V305:V320" si="183">M305</f>
        <v>FH18_19</v>
      </c>
      <c r="W305" s="109">
        <f t="shared" si="148"/>
        <v>0.02010785636109</v>
      </c>
      <c r="X305" s="109" t="s">
        <v>31</v>
      </c>
      <c r="Y305" s="110" t="s">
        <v>87</v>
      </c>
      <c r="AC305" s="109" t="str">
        <f t="shared" si="166"/>
        <v>COM_FR</v>
      </c>
      <c r="AD305" s="110" t="str">
        <f t="shared" si="171"/>
        <v>INDCHM</v>
      </c>
      <c r="AE305" s="109" t="str">
        <f t="shared" si="172"/>
        <v>FH18_19</v>
      </c>
      <c r="AF305" s="109">
        <f t="shared" si="151"/>
        <v>0.0218516633411387</v>
      </c>
      <c r="AG305" s="109" t="s">
        <v>31</v>
      </c>
      <c r="AH305" s="110" t="s">
        <v>93</v>
      </c>
      <c r="AL305" s="109" t="str">
        <f t="shared" si="167"/>
        <v>COM_FR</v>
      </c>
      <c r="AM305" s="110" t="str">
        <f t="shared" si="173"/>
        <v>INDCHM</v>
      </c>
      <c r="AN305" s="109" t="str">
        <f t="shared" si="174"/>
        <v>FH18_19</v>
      </c>
      <c r="AO305" s="109">
        <f t="shared" si="154"/>
        <v>0.0207872227642541</v>
      </c>
      <c r="AP305" s="109" t="s">
        <v>31</v>
      </c>
      <c r="AQ305" s="110" t="s">
        <v>90</v>
      </c>
      <c r="AU305" s="109" t="str">
        <f t="shared" si="168"/>
        <v>COM_FR</v>
      </c>
      <c r="AV305" s="110" t="str">
        <f t="shared" si="175"/>
        <v>INDCHM</v>
      </c>
      <c r="AW305" s="109" t="str">
        <f t="shared" si="176"/>
        <v>FH18_19</v>
      </c>
      <c r="AX305" s="109">
        <f t="shared" si="157"/>
        <v>0.021302546509601</v>
      </c>
      <c r="AY305" s="109" t="s">
        <v>31</v>
      </c>
      <c r="AZ305" s="110" t="s">
        <v>89</v>
      </c>
      <c r="BD305" s="109" t="str">
        <f t="shared" si="169"/>
        <v>COM_FR</v>
      </c>
      <c r="BE305" s="110" t="str">
        <f t="shared" si="177"/>
        <v>INDCHM</v>
      </c>
      <c r="BF305" s="109" t="str">
        <f t="shared" si="178"/>
        <v>FH18_19</v>
      </c>
      <c r="BG305" s="109">
        <f t="shared" ref="BG305:BG320" si="184">AO305</f>
        <v>0.0207872227642541</v>
      </c>
      <c r="BH305" s="109" t="s">
        <v>31</v>
      </c>
      <c r="BI305" s="110" t="s">
        <v>91</v>
      </c>
      <c r="BM305" s="109" t="str">
        <f t="shared" si="170"/>
        <v>COM_FR</v>
      </c>
      <c r="BN305" s="110" t="str">
        <f t="shared" si="179"/>
        <v>INDCHM</v>
      </c>
      <c r="BO305" s="109" t="str">
        <f t="shared" si="180"/>
        <v>FH18_19</v>
      </c>
      <c r="BP305" s="109">
        <f t="shared" si="181"/>
        <v>0.021302546509601</v>
      </c>
      <c r="BQ305" s="109" t="s">
        <v>31</v>
      </c>
      <c r="BR305" s="110" t="s">
        <v>88</v>
      </c>
    </row>
    <row r="306" spans="11:70">
      <c r="K306" s="109" t="s">
        <v>142</v>
      </c>
      <c r="L306" s="110" t="str">
        <f t="shared" si="164"/>
        <v>INDCHM</v>
      </c>
      <c r="M306" s="109" t="str">
        <f t="shared" si="144"/>
        <v>FH20_21</v>
      </c>
      <c r="N306" s="109">
        <f t="shared" si="145"/>
        <v>0.021196759693815</v>
      </c>
      <c r="O306" s="109" t="s">
        <v>31</v>
      </c>
      <c r="P306" s="110" t="s">
        <v>92</v>
      </c>
      <c r="T306" s="109" t="str">
        <f t="shared" si="165"/>
        <v>COM_FR</v>
      </c>
      <c r="U306" s="110" t="str">
        <f t="shared" si="182"/>
        <v>INDCHM</v>
      </c>
      <c r="V306" s="109" t="str">
        <f t="shared" si="183"/>
        <v>FH20_21</v>
      </c>
      <c r="W306" s="109">
        <f t="shared" si="148"/>
        <v>0.0209690367288275</v>
      </c>
      <c r="X306" s="109" t="s">
        <v>31</v>
      </c>
      <c r="Y306" s="110" t="s">
        <v>87</v>
      </c>
      <c r="AC306" s="109" t="str">
        <f t="shared" si="166"/>
        <v>COM_FR</v>
      </c>
      <c r="AD306" s="110" t="str">
        <f t="shared" si="171"/>
        <v>INDCHM</v>
      </c>
      <c r="AE306" s="109" t="str">
        <f t="shared" si="172"/>
        <v>FH20_21</v>
      </c>
      <c r="AF306" s="109">
        <f t="shared" si="151"/>
        <v>0.0215704297529681</v>
      </c>
      <c r="AG306" s="109" t="s">
        <v>31</v>
      </c>
      <c r="AH306" s="110" t="s">
        <v>93</v>
      </c>
      <c r="AL306" s="109" t="str">
        <f t="shared" si="167"/>
        <v>COM_FR</v>
      </c>
      <c r="AM306" s="110" t="str">
        <f t="shared" si="173"/>
        <v>INDCHM</v>
      </c>
      <c r="AN306" s="109" t="str">
        <f t="shared" si="174"/>
        <v>FH20_21</v>
      </c>
      <c r="AO306" s="109">
        <f t="shared" si="154"/>
        <v>0.0209999265660562</v>
      </c>
      <c r="AP306" s="109" t="s">
        <v>31</v>
      </c>
      <c r="AQ306" s="110" t="s">
        <v>90</v>
      </c>
      <c r="AU306" s="109" t="str">
        <f t="shared" si="168"/>
        <v>COM_FR</v>
      </c>
      <c r="AV306" s="110" t="str">
        <f t="shared" si="175"/>
        <v>INDCHM</v>
      </c>
      <c r="AW306" s="109" t="str">
        <f t="shared" si="176"/>
        <v>FH20_21</v>
      </c>
      <c r="AX306" s="109">
        <f t="shared" si="157"/>
        <v>0.0217291485724036</v>
      </c>
      <c r="AY306" s="109" t="s">
        <v>31</v>
      </c>
      <c r="AZ306" s="110" t="s">
        <v>89</v>
      </c>
      <c r="BD306" s="109" t="str">
        <f t="shared" si="169"/>
        <v>COM_FR</v>
      </c>
      <c r="BE306" s="110" t="str">
        <f t="shared" si="177"/>
        <v>INDCHM</v>
      </c>
      <c r="BF306" s="109" t="str">
        <f t="shared" si="178"/>
        <v>FH20_21</v>
      </c>
      <c r="BG306" s="109">
        <f t="shared" si="184"/>
        <v>0.0209999265660562</v>
      </c>
      <c r="BH306" s="109" t="s">
        <v>31</v>
      </c>
      <c r="BI306" s="110" t="s">
        <v>91</v>
      </c>
      <c r="BM306" s="109" t="str">
        <f t="shared" si="170"/>
        <v>COM_FR</v>
      </c>
      <c r="BN306" s="110" t="str">
        <f t="shared" si="179"/>
        <v>INDCHM</v>
      </c>
      <c r="BO306" s="109" t="str">
        <f t="shared" si="180"/>
        <v>FH20_21</v>
      </c>
      <c r="BP306" s="109">
        <f t="shared" si="181"/>
        <v>0.0217291485724036</v>
      </c>
      <c r="BQ306" s="109" t="s">
        <v>31</v>
      </c>
      <c r="BR306" s="110" t="s">
        <v>88</v>
      </c>
    </row>
    <row r="307" spans="11:70">
      <c r="K307" s="111" t="s">
        <v>142</v>
      </c>
      <c r="L307" s="110" t="str">
        <f t="shared" si="164"/>
        <v>INDCHM</v>
      </c>
      <c r="M307" s="109" t="str">
        <f t="shared" si="144"/>
        <v>FH22_23</v>
      </c>
      <c r="N307" s="109">
        <f t="shared" si="145"/>
        <v>0.0213786036359911</v>
      </c>
      <c r="O307" s="109" t="s">
        <v>31</v>
      </c>
      <c r="P307" s="110" t="s">
        <v>92</v>
      </c>
      <c r="T307" s="109" t="str">
        <f t="shared" si="165"/>
        <v>COM_FR</v>
      </c>
      <c r="U307" s="110" t="str">
        <f t="shared" si="182"/>
        <v>INDCHM</v>
      </c>
      <c r="V307" s="109" t="str">
        <f t="shared" si="183"/>
        <v>FH22_23</v>
      </c>
      <c r="W307" s="109">
        <f t="shared" si="148"/>
        <v>0.0206911985722815</v>
      </c>
      <c r="X307" s="109" t="s">
        <v>31</v>
      </c>
      <c r="Y307" s="110" t="s">
        <v>87</v>
      </c>
      <c r="AC307" s="109" t="str">
        <f t="shared" si="166"/>
        <v>COM_FR</v>
      </c>
      <c r="AD307" s="110" t="str">
        <f t="shared" si="171"/>
        <v>INDCHM</v>
      </c>
      <c r="AE307" s="109" t="str">
        <f t="shared" si="172"/>
        <v>FH22_23</v>
      </c>
      <c r="AF307" s="109">
        <f t="shared" si="151"/>
        <v>0.0217091411685177</v>
      </c>
      <c r="AG307" s="109" t="s">
        <v>31</v>
      </c>
      <c r="AH307" s="110" t="s">
        <v>93</v>
      </c>
      <c r="AL307" s="109" t="str">
        <f t="shared" si="167"/>
        <v>COM_FR</v>
      </c>
      <c r="AM307" s="110" t="str">
        <f t="shared" si="173"/>
        <v>INDCHM</v>
      </c>
      <c r="AN307" s="109" t="str">
        <f t="shared" si="174"/>
        <v>FH22_23</v>
      </c>
      <c r="AO307" s="109">
        <f t="shared" si="154"/>
        <v>0.0212075715419054</v>
      </c>
      <c r="AP307" s="109" t="s">
        <v>31</v>
      </c>
      <c r="AQ307" s="110" t="s">
        <v>90</v>
      </c>
      <c r="AU307" s="109" t="str">
        <f t="shared" si="168"/>
        <v>COM_FR</v>
      </c>
      <c r="AV307" s="110" t="str">
        <f t="shared" si="175"/>
        <v>INDCHM</v>
      </c>
      <c r="AW307" s="109" t="str">
        <f t="shared" si="176"/>
        <v>FH22_23</v>
      </c>
      <c r="AX307" s="109">
        <f t="shared" si="157"/>
        <v>0.0225545958608362</v>
      </c>
      <c r="AY307" s="109" t="s">
        <v>31</v>
      </c>
      <c r="AZ307" s="110" t="s">
        <v>89</v>
      </c>
      <c r="BD307" s="109" t="str">
        <f t="shared" si="169"/>
        <v>COM_FR</v>
      </c>
      <c r="BE307" s="110" t="str">
        <f t="shared" si="177"/>
        <v>INDCHM</v>
      </c>
      <c r="BF307" s="109" t="str">
        <f t="shared" si="178"/>
        <v>FH22_23</v>
      </c>
      <c r="BG307" s="109">
        <f t="shared" si="184"/>
        <v>0.0212075715419054</v>
      </c>
      <c r="BH307" s="109" t="s">
        <v>31</v>
      </c>
      <c r="BI307" s="110" t="s">
        <v>91</v>
      </c>
      <c r="BM307" s="109" t="str">
        <f t="shared" si="170"/>
        <v>COM_FR</v>
      </c>
      <c r="BN307" s="110" t="str">
        <f t="shared" si="179"/>
        <v>INDCHM</v>
      </c>
      <c r="BO307" s="109" t="str">
        <f t="shared" si="180"/>
        <v>FH22_23</v>
      </c>
      <c r="BP307" s="109">
        <f t="shared" si="181"/>
        <v>0.0225545958608362</v>
      </c>
      <c r="BQ307" s="109" t="s">
        <v>31</v>
      </c>
      <c r="BR307" s="110" t="s">
        <v>88</v>
      </c>
    </row>
    <row r="308" spans="11:70">
      <c r="K308" s="109" t="s">
        <v>142</v>
      </c>
      <c r="L308" s="110" t="str">
        <f t="shared" si="164"/>
        <v>INDCHM</v>
      </c>
      <c r="M308" s="109" t="str">
        <f t="shared" si="144"/>
        <v>WH0_1</v>
      </c>
      <c r="N308" s="109">
        <f t="shared" si="145"/>
        <v>0.0233000948138204</v>
      </c>
      <c r="O308" s="109" t="s">
        <v>31</v>
      </c>
      <c r="P308" s="110" t="s">
        <v>92</v>
      </c>
      <c r="T308" s="109" t="str">
        <f t="shared" si="165"/>
        <v>COM_FR</v>
      </c>
      <c r="U308" s="110" t="str">
        <f t="shared" si="182"/>
        <v>INDCHM</v>
      </c>
      <c r="V308" s="109" t="str">
        <f t="shared" si="183"/>
        <v>WH0_1</v>
      </c>
      <c r="W308" s="109">
        <f t="shared" si="148"/>
        <v>0.027052832396289</v>
      </c>
      <c r="X308" s="109" t="s">
        <v>31</v>
      </c>
      <c r="Y308" s="110" t="s">
        <v>87</v>
      </c>
      <c r="AC308" s="109" t="str">
        <f t="shared" si="166"/>
        <v>COM_FR</v>
      </c>
      <c r="AD308" s="110" t="str">
        <f t="shared" si="171"/>
        <v>INDCHM</v>
      </c>
      <c r="AE308" s="109" t="str">
        <f t="shared" si="172"/>
        <v>WH0_1</v>
      </c>
      <c r="AF308" s="109">
        <f t="shared" si="151"/>
        <v>0.0269775312483662</v>
      </c>
      <c r="AG308" s="109" t="s">
        <v>31</v>
      </c>
      <c r="AH308" s="110" t="s">
        <v>93</v>
      </c>
      <c r="AL308" s="109" t="str">
        <f t="shared" si="167"/>
        <v>COM_FR</v>
      </c>
      <c r="AM308" s="110" t="str">
        <f t="shared" si="173"/>
        <v>INDCHM</v>
      </c>
      <c r="AN308" s="109" t="str">
        <f t="shared" si="174"/>
        <v>WH0_1</v>
      </c>
      <c r="AO308" s="109">
        <f t="shared" si="154"/>
        <v>0.0260079601453114</v>
      </c>
      <c r="AP308" s="109" t="s">
        <v>31</v>
      </c>
      <c r="AQ308" s="110" t="s">
        <v>90</v>
      </c>
      <c r="AU308" s="109" t="str">
        <f t="shared" si="168"/>
        <v>COM_FR</v>
      </c>
      <c r="AV308" s="110" t="str">
        <f t="shared" si="175"/>
        <v>INDCHM</v>
      </c>
      <c r="AW308" s="109" t="str">
        <f t="shared" si="176"/>
        <v>WH0_1</v>
      </c>
      <c r="AX308" s="109">
        <f t="shared" si="157"/>
        <v>0.0251920133192881</v>
      </c>
      <c r="AY308" s="109" t="s">
        <v>31</v>
      </c>
      <c r="AZ308" s="110" t="s">
        <v>89</v>
      </c>
      <c r="BD308" s="109" t="str">
        <f t="shared" si="169"/>
        <v>COM_FR</v>
      </c>
      <c r="BE308" s="110" t="str">
        <f t="shared" si="177"/>
        <v>INDCHM</v>
      </c>
      <c r="BF308" s="109" t="str">
        <f t="shared" si="178"/>
        <v>WH0_1</v>
      </c>
      <c r="BG308" s="109">
        <f t="shared" si="184"/>
        <v>0.0260079601453114</v>
      </c>
      <c r="BH308" s="109" t="s">
        <v>31</v>
      </c>
      <c r="BI308" s="110" t="s">
        <v>91</v>
      </c>
      <c r="BM308" s="109" t="str">
        <f t="shared" si="170"/>
        <v>COM_FR</v>
      </c>
      <c r="BN308" s="110" t="str">
        <f t="shared" si="179"/>
        <v>INDCHM</v>
      </c>
      <c r="BO308" s="109" t="str">
        <f t="shared" si="180"/>
        <v>WH0_1</v>
      </c>
      <c r="BP308" s="109">
        <f t="shared" si="181"/>
        <v>0.0251920133192881</v>
      </c>
      <c r="BQ308" s="109" t="s">
        <v>31</v>
      </c>
      <c r="BR308" s="110" t="s">
        <v>88</v>
      </c>
    </row>
    <row r="309" spans="11:70">
      <c r="K309" s="109" t="s">
        <v>142</v>
      </c>
      <c r="L309" s="110" t="str">
        <f t="shared" si="164"/>
        <v>INDCHM</v>
      </c>
      <c r="M309" s="109" t="str">
        <f t="shared" si="144"/>
        <v>WH2_3</v>
      </c>
      <c r="N309" s="109">
        <f t="shared" si="145"/>
        <v>0.0229492798370929</v>
      </c>
      <c r="O309" s="109" t="s">
        <v>31</v>
      </c>
      <c r="P309" s="110" t="s">
        <v>92</v>
      </c>
      <c r="T309" s="109" t="str">
        <f t="shared" si="165"/>
        <v>COM_FR</v>
      </c>
      <c r="U309" s="110" t="str">
        <f t="shared" si="182"/>
        <v>INDCHM</v>
      </c>
      <c r="V309" s="109" t="str">
        <f t="shared" si="183"/>
        <v>WH2_3</v>
      </c>
      <c r="W309" s="109">
        <f t="shared" si="148"/>
        <v>0.025013577036883</v>
      </c>
      <c r="X309" s="109" t="s">
        <v>31</v>
      </c>
      <c r="Y309" s="110" t="s">
        <v>87</v>
      </c>
      <c r="AC309" s="109" t="str">
        <f t="shared" si="166"/>
        <v>COM_FR</v>
      </c>
      <c r="AD309" s="110" t="str">
        <f t="shared" si="171"/>
        <v>INDCHM</v>
      </c>
      <c r="AE309" s="109" t="str">
        <f t="shared" si="172"/>
        <v>WH2_3</v>
      </c>
      <c r="AF309" s="109">
        <f t="shared" si="151"/>
        <v>0.026652958693426</v>
      </c>
      <c r="AG309" s="109" t="s">
        <v>31</v>
      </c>
      <c r="AH309" s="110" t="s">
        <v>93</v>
      </c>
      <c r="AL309" s="109" t="str">
        <f t="shared" si="167"/>
        <v>COM_FR</v>
      </c>
      <c r="AM309" s="110" t="str">
        <f t="shared" si="173"/>
        <v>INDCHM</v>
      </c>
      <c r="AN309" s="109" t="str">
        <f t="shared" si="174"/>
        <v>WH2_3</v>
      </c>
      <c r="AO309" s="109">
        <f t="shared" si="154"/>
        <v>0.0252822319214758</v>
      </c>
      <c r="AP309" s="109" t="s">
        <v>31</v>
      </c>
      <c r="AQ309" s="110" t="s">
        <v>90</v>
      </c>
      <c r="AU309" s="109" t="str">
        <f t="shared" si="168"/>
        <v>COM_FR</v>
      </c>
      <c r="AV309" s="110" t="str">
        <f t="shared" si="175"/>
        <v>INDCHM</v>
      </c>
      <c r="AW309" s="109" t="str">
        <f t="shared" si="176"/>
        <v>WH2_3</v>
      </c>
      <c r="AX309" s="109">
        <f t="shared" si="157"/>
        <v>0.0240114562974125</v>
      </c>
      <c r="AY309" s="109" t="s">
        <v>31</v>
      </c>
      <c r="AZ309" s="110" t="s">
        <v>89</v>
      </c>
      <c r="BD309" s="109" t="str">
        <f t="shared" si="169"/>
        <v>COM_FR</v>
      </c>
      <c r="BE309" s="110" t="str">
        <f t="shared" si="177"/>
        <v>INDCHM</v>
      </c>
      <c r="BF309" s="109" t="str">
        <f t="shared" si="178"/>
        <v>WH2_3</v>
      </c>
      <c r="BG309" s="109">
        <f t="shared" si="184"/>
        <v>0.0252822319214758</v>
      </c>
      <c r="BH309" s="109" t="s">
        <v>31</v>
      </c>
      <c r="BI309" s="110" t="s">
        <v>91</v>
      </c>
      <c r="BM309" s="109" t="str">
        <f t="shared" si="170"/>
        <v>COM_FR</v>
      </c>
      <c r="BN309" s="110" t="str">
        <f t="shared" si="179"/>
        <v>INDCHM</v>
      </c>
      <c r="BO309" s="109" t="str">
        <f t="shared" si="180"/>
        <v>WH2_3</v>
      </c>
      <c r="BP309" s="109">
        <f t="shared" si="181"/>
        <v>0.0240114562974125</v>
      </c>
      <c r="BQ309" s="109" t="s">
        <v>31</v>
      </c>
      <c r="BR309" s="110" t="s">
        <v>88</v>
      </c>
    </row>
    <row r="310" spans="11:70">
      <c r="K310" s="109" t="s">
        <v>142</v>
      </c>
      <c r="L310" s="110" t="str">
        <f t="shared" si="164"/>
        <v>INDCHM</v>
      </c>
      <c r="M310" s="109" t="str">
        <f t="shared" si="144"/>
        <v>WH4_5</v>
      </c>
      <c r="N310" s="109">
        <f t="shared" si="145"/>
        <v>0.0222223809455457</v>
      </c>
      <c r="O310" s="109" t="s">
        <v>31</v>
      </c>
      <c r="P310" s="110" t="s">
        <v>92</v>
      </c>
      <c r="T310" s="109" t="str">
        <f t="shared" si="165"/>
        <v>COM_FR</v>
      </c>
      <c r="U310" s="110" t="str">
        <f t="shared" si="182"/>
        <v>INDCHM</v>
      </c>
      <c r="V310" s="109" t="str">
        <f t="shared" si="183"/>
        <v>WH4_5</v>
      </c>
      <c r="W310" s="109">
        <f t="shared" si="148"/>
        <v>0.023696203770169</v>
      </c>
      <c r="X310" s="109" t="s">
        <v>31</v>
      </c>
      <c r="Y310" s="110" t="s">
        <v>87</v>
      </c>
      <c r="AC310" s="109" t="str">
        <f t="shared" si="166"/>
        <v>COM_FR</v>
      </c>
      <c r="AD310" s="110" t="str">
        <f t="shared" si="171"/>
        <v>INDCHM</v>
      </c>
      <c r="AE310" s="109" t="str">
        <f t="shared" si="172"/>
        <v>WH4_5</v>
      </c>
      <c r="AF310" s="109">
        <f t="shared" si="151"/>
        <v>0.0249170715686325</v>
      </c>
      <c r="AG310" s="109" t="s">
        <v>31</v>
      </c>
      <c r="AH310" s="110" t="s">
        <v>93</v>
      </c>
      <c r="AL310" s="109" t="str">
        <f t="shared" si="167"/>
        <v>COM_FR</v>
      </c>
      <c r="AM310" s="110" t="str">
        <f t="shared" si="173"/>
        <v>INDCHM</v>
      </c>
      <c r="AN310" s="109" t="str">
        <f t="shared" si="174"/>
        <v>WH4_5</v>
      </c>
      <c r="AO310" s="109">
        <f t="shared" si="154"/>
        <v>0.0239165993198236</v>
      </c>
      <c r="AP310" s="109" t="s">
        <v>31</v>
      </c>
      <c r="AQ310" s="110" t="s">
        <v>90</v>
      </c>
      <c r="AU310" s="109" t="str">
        <f t="shared" si="168"/>
        <v>COM_FR</v>
      </c>
      <c r="AV310" s="110" t="str">
        <f t="shared" si="175"/>
        <v>INDCHM</v>
      </c>
      <c r="AW310" s="109" t="str">
        <f t="shared" si="176"/>
        <v>WH4_5</v>
      </c>
      <c r="AX310" s="109">
        <f t="shared" si="157"/>
        <v>0.021583935635486</v>
      </c>
      <c r="AY310" s="109" t="s">
        <v>31</v>
      </c>
      <c r="AZ310" s="110" t="s">
        <v>89</v>
      </c>
      <c r="BD310" s="109" t="str">
        <f t="shared" si="169"/>
        <v>COM_FR</v>
      </c>
      <c r="BE310" s="110" t="str">
        <f t="shared" si="177"/>
        <v>INDCHM</v>
      </c>
      <c r="BF310" s="109" t="str">
        <f t="shared" si="178"/>
        <v>WH4_5</v>
      </c>
      <c r="BG310" s="109">
        <f t="shared" si="184"/>
        <v>0.0239165993198236</v>
      </c>
      <c r="BH310" s="109" t="s">
        <v>31</v>
      </c>
      <c r="BI310" s="110" t="s">
        <v>91</v>
      </c>
      <c r="BM310" s="109" t="str">
        <f t="shared" si="170"/>
        <v>COM_FR</v>
      </c>
      <c r="BN310" s="110" t="str">
        <f t="shared" si="179"/>
        <v>INDCHM</v>
      </c>
      <c r="BO310" s="109" t="str">
        <f t="shared" si="180"/>
        <v>WH4_5</v>
      </c>
      <c r="BP310" s="109">
        <f t="shared" si="181"/>
        <v>0.021583935635486</v>
      </c>
      <c r="BQ310" s="109" t="s">
        <v>31</v>
      </c>
      <c r="BR310" s="110" t="s">
        <v>88</v>
      </c>
    </row>
    <row r="311" spans="11:70">
      <c r="K311" s="111" t="s">
        <v>142</v>
      </c>
      <c r="L311" s="110" t="str">
        <f t="shared" si="164"/>
        <v>INDCHM</v>
      </c>
      <c r="M311" s="109" t="str">
        <f t="shared" si="144"/>
        <v>WH6_7</v>
      </c>
      <c r="N311" s="109">
        <f t="shared" si="145"/>
        <v>0.0212585220509218</v>
      </c>
      <c r="O311" s="109" t="s">
        <v>31</v>
      </c>
      <c r="P311" s="110" t="s">
        <v>92</v>
      </c>
      <c r="T311" s="109" t="str">
        <f t="shared" si="165"/>
        <v>COM_FR</v>
      </c>
      <c r="U311" s="110" t="str">
        <f t="shared" si="182"/>
        <v>INDCHM</v>
      </c>
      <c r="V311" s="109" t="str">
        <f t="shared" si="183"/>
        <v>WH6_7</v>
      </c>
      <c r="W311" s="109">
        <f t="shared" si="148"/>
        <v>0.0235544674010497</v>
      </c>
      <c r="X311" s="109" t="s">
        <v>31</v>
      </c>
      <c r="Y311" s="110" t="s">
        <v>87</v>
      </c>
      <c r="AC311" s="109" t="str">
        <f t="shared" si="166"/>
        <v>COM_FR</v>
      </c>
      <c r="AD311" s="110" t="str">
        <f t="shared" si="171"/>
        <v>INDCHM</v>
      </c>
      <c r="AE311" s="109" t="str">
        <f t="shared" si="172"/>
        <v>WH6_7</v>
      </c>
      <c r="AF311" s="109">
        <f t="shared" si="151"/>
        <v>0.0223149487779418</v>
      </c>
      <c r="AG311" s="109" t="s">
        <v>31</v>
      </c>
      <c r="AH311" s="110" t="s">
        <v>93</v>
      </c>
      <c r="AL311" s="109" t="str">
        <f t="shared" si="167"/>
        <v>COM_FR</v>
      </c>
      <c r="AM311" s="110" t="str">
        <f t="shared" si="173"/>
        <v>INDCHM</v>
      </c>
      <c r="AN311" s="109" t="str">
        <f t="shared" si="174"/>
        <v>WH6_7</v>
      </c>
      <c r="AO311" s="109">
        <f t="shared" si="154"/>
        <v>0.0226308904433103</v>
      </c>
      <c r="AP311" s="109" t="s">
        <v>31</v>
      </c>
      <c r="AQ311" s="110" t="s">
        <v>90</v>
      </c>
      <c r="AU311" s="109" t="str">
        <f t="shared" si="168"/>
        <v>COM_FR</v>
      </c>
      <c r="AV311" s="110" t="str">
        <f t="shared" si="175"/>
        <v>INDCHM</v>
      </c>
      <c r="AW311" s="109" t="str">
        <f t="shared" si="176"/>
        <v>WH6_7</v>
      </c>
      <c r="AX311" s="109">
        <f t="shared" si="157"/>
        <v>0.0195664574996017</v>
      </c>
      <c r="AY311" s="109" t="s">
        <v>31</v>
      </c>
      <c r="AZ311" s="110" t="s">
        <v>89</v>
      </c>
      <c r="BD311" s="109" t="str">
        <f t="shared" si="169"/>
        <v>COM_FR</v>
      </c>
      <c r="BE311" s="110" t="str">
        <f t="shared" si="177"/>
        <v>INDCHM</v>
      </c>
      <c r="BF311" s="109" t="str">
        <f t="shared" si="178"/>
        <v>WH6_7</v>
      </c>
      <c r="BG311" s="109">
        <f t="shared" si="184"/>
        <v>0.0226308904433103</v>
      </c>
      <c r="BH311" s="109" t="s">
        <v>31</v>
      </c>
      <c r="BI311" s="110" t="s">
        <v>91</v>
      </c>
      <c r="BM311" s="109" t="str">
        <f t="shared" si="170"/>
        <v>COM_FR</v>
      </c>
      <c r="BN311" s="110" t="str">
        <f t="shared" si="179"/>
        <v>INDCHM</v>
      </c>
      <c r="BO311" s="109" t="str">
        <f t="shared" si="180"/>
        <v>WH6_7</v>
      </c>
      <c r="BP311" s="109">
        <f t="shared" si="181"/>
        <v>0.0195664574996017</v>
      </c>
      <c r="BQ311" s="109" t="s">
        <v>31</v>
      </c>
      <c r="BR311" s="110" t="s">
        <v>88</v>
      </c>
    </row>
    <row r="312" spans="11:70">
      <c r="K312" s="109" t="s">
        <v>142</v>
      </c>
      <c r="L312" s="110" t="str">
        <f t="shared" si="164"/>
        <v>INDCHM</v>
      </c>
      <c r="M312" s="109" t="str">
        <f t="shared" si="144"/>
        <v>WH8_9</v>
      </c>
      <c r="N312" s="109">
        <f t="shared" si="145"/>
        <v>0.0207811308875425</v>
      </c>
      <c r="O312" s="109" t="s">
        <v>31</v>
      </c>
      <c r="P312" s="110" t="s">
        <v>92</v>
      </c>
      <c r="T312" s="109" t="str">
        <f t="shared" si="165"/>
        <v>COM_FR</v>
      </c>
      <c r="U312" s="110" t="str">
        <f t="shared" si="182"/>
        <v>INDCHM</v>
      </c>
      <c r="V312" s="109" t="str">
        <f t="shared" si="183"/>
        <v>WH8_9</v>
      </c>
      <c r="W312" s="109">
        <f t="shared" si="148"/>
        <v>0.0243002057667018</v>
      </c>
      <c r="X312" s="109" t="s">
        <v>31</v>
      </c>
      <c r="Y312" s="110" t="s">
        <v>87</v>
      </c>
      <c r="AC312" s="109" t="str">
        <f t="shared" si="166"/>
        <v>COM_FR</v>
      </c>
      <c r="AD312" s="110" t="str">
        <f t="shared" si="171"/>
        <v>INDCHM</v>
      </c>
      <c r="AE312" s="109" t="str">
        <f t="shared" si="172"/>
        <v>WH8_9</v>
      </c>
      <c r="AF312" s="109">
        <f t="shared" si="151"/>
        <v>0.0206945793819697</v>
      </c>
      <c r="AG312" s="109" t="s">
        <v>31</v>
      </c>
      <c r="AH312" s="110" t="s">
        <v>93</v>
      </c>
      <c r="AL312" s="109" t="str">
        <f t="shared" si="167"/>
        <v>COM_FR</v>
      </c>
      <c r="AM312" s="110" t="str">
        <f t="shared" si="173"/>
        <v>INDCHM</v>
      </c>
      <c r="AN312" s="109" t="str">
        <f t="shared" si="174"/>
        <v>WH8_9</v>
      </c>
      <c r="AO312" s="109">
        <f t="shared" si="154"/>
        <v>0.0221985165054664</v>
      </c>
      <c r="AP312" s="109" t="s">
        <v>31</v>
      </c>
      <c r="AQ312" s="110" t="s">
        <v>90</v>
      </c>
      <c r="AU312" s="109" t="str">
        <f t="shared" si="168"/>
        <v>COM_FR</v>
      </c>
      <c r="AV312" s="110" t="str">
        <f t="shared" si="175"/>
        <v>INDCHM</v>
      </c>
      <c r="AW312" s="109" t="str">
        <f t="shared" si="176"/>
        <v>WH8_9</v>
      </c>
      <c r="AX312" s="109">
        <f t="shared" si="157"/>
        <v>0.0189268898351184</v>
      </c>
      <c r="AY312" s="109" t="s">
        <v>31</v>
      </c>
      <c r="AZ312" s="110" t="s">
        <v>89</v>
      </c>
      <c r="BD312" s="109" t="str">
        <f t="shared" si="169"/>
        <v>COM_FR</v>
      </c>
      <c r="BE312" s="110" t="str">
        <f t="shared" si="177"/>
        <v>INDCHM</v>
      </c>
      <c r="BF312" s="109" t="str">
        <f t="shared" si="178"/>
        <v>WH8_9</v>
      </c>
      <c r="BG312" s="109">
        <f t="shared" si="184"/>
        <v>0.0221985165054664</v>
      </c>
      <c r="BH312" s="109" t="s">
        <v>31</v>
      </c>
      <c r="BI312" s="110" t="s">
        <v>91</v>
      </c>
      <c r="BM312" s="109" t="str">
        <f t="shared" si="170"/>
        <v>COM_FR</v>
      </c>
      <c r="BN312" s="110" t="str">
        <f t="shared" si="179"/>
        <v>INDCHM</v>
      </c>
      <c r="BO312" s="109" t="str">
        <f t="shared" si="180"/>
        <v>WH8_9</v>
      </c>
      <c r="BP312" s="109">
        <f t="shared" si="181"/>
        <v>0.0189268898351184</v>
      </c>
      <c r="BQ312" s="109" t="s">
        <v>31</v>
      </c>
      <c r="BR312" s="110" t="s">
        <v>88</v>
      </c>
    </row>
    <row r="313" spans="11:70">
      <c r="K313" s="109" t="s">
        <v>142</v>
      </c>
      <c r="L313" s="110" t="str">
        <f t="shared" si="164"/>
        <v>INDCHM</v>
      </c>
      <c r="M313" s="109" t="str">
        <f t="shared" si="144"/>
        <v>WH10_11</v>
      </c>
      <c r="N313" s="109">
        <f t="shared" si="145"/>
        <v>0.0207247431264493</v>
      </c>
      <c r="O313" s="109" t="s">
        <v>31</v>
      </c>
      <c r="P313" s="110" t="s">
        <v>92</v>
      </c>
      <c r="T313" s="109" t="str">
        <f t="shared" si="165"/>
        <v>COM_FR</v>
      </c>
      <c r="U313" s="110" t="str">
        <f t="shared" si="182"/>
        <v>INDCHM</v>
      </c>
      <c r="V313" s="109" t="str">
        <f t="shared" si="183"/>
        <v>WH10_11</v>
      </c>
      <c r="W313" s="109">
        <f t="shared" si="148"/>
        <v>0.0269606064596627</v>
      </c>
      <c r="X313" s="109" t="s">
        <v>31</v>
      </c>
      <c r="Y313" s="110" t="s">
        <v>87</v>
      </c>
      <c r="AC313" s="109" t="str">
        <f t="shared" si="166"/>
        <v>COM_FR</v>
      </c>
      <c r="AD313" s="110" t="str">
        <f t="shared" si="171"/>
        <v>INDCHM</v>
      </c>
      <c r="AE313" s="109" t="str">
        <f t="shared" si="172"/>
        <v>WH10_11</v>
      </c>
      <c r="AF313" s="109">
        <f t="shared" si="151"/>
        <v>0.0203373562220637</v>
      </c>
      <c r="AG313" s="109" t="s">
        <v>31</v>
      </c>
      <c r="AH313" s="110" t="s">
        <v>93</v>
      </c>
      <c r="AL313" s="109" t="str">
        <f t="shared" si="167"/>
        <v>COM_FR</v>
      </c>
      <c r="AM313" s="110" t="str">
        <f t="shared" si="173"/>
        <v>INDCHM</v>
      </c>
      <c r="AN313" s="109" t="str">
        <f t="shared" si="174"/>
        <v>WH10_11</v>
      </c>
      <c r="AO313" s="109">
        <f t="shared" si="154"/>
        <v>0.0228944317474162</v>
      </c>
      <c r="AP313" s="109" t="s">
        <v>31</v>
      </c>
      <c r="AQ313" s="110" t="s">
        <v>90</v>
      </c>
      <c r="AU313" s="109" t="str">
        <f t="shared" si="168"/>
        <v>COM_FR</v>
      </c>
      <c r="AV313" s="110" t="str">
        <f t="shared" si="175"/>
        <v>INDCHM</v>
      </c>
      <c r="AW313" s="109" t="str">
        <f t="shared" si="176"/>
        <v>WH10_11</v>
      </c>
      <c r="AX313" s="109">
        <f t="shared" si="157"/>
        <v>0.0193167729407143</v>
      </c>
      <c r="AY313" s="109" t="s">
        <v>31</v>
      </c>
      <c r="AZ313" s="110" t="s">
        <v>89</v>
      </c>
      <c r="BD313" s="109" t="str">
        <f t="shared" si="169"/>
        <v>COM_FR</v>
      </c>
      <c r="BE313" s="110" t="str">
        <f t="shared" si="177"/>
        <v>INDCHM</v>
      </c>
      <c r="BF313" s="109" t="str">
        <f t="shared" si="178"/>
        <v>WH10_11</v>
      </c>
      <c r="BG313" s="109">
        <f t="shared" si="184"/>
        <v>0.0228944317474162</v>
      </c>
      <c r="BH313" s="109" t="s">
        <v>31</v>
      </c>
      <c r="BI313" s="110" t="s">
        <v>91</v>
      </c>
      <c r="BM313" s="109" t="str">
        <f t="shared" si="170"/>
        <v>COM_FR</v>
      </c>
      <c r="BN313" s="110" t="str">
        <f t="shared" si="179"/>
        <v>INDCHM</v>
      </c>
      <c r="BO313" s="109" t="str">
        <f t="shared" si="180"/>
        <v>WH10_11</v>
      </c>
      <c r="BP313" s="109">
        <f t="shared" si="181"/>
        <v>0.0193167729407143</v>
      </c>
      <c r="BQ313" s="109" t="s">
        <v>31</v>
      </c>
      <c r="BR313" s="110" t="s">
        <v>88</v>
      </c>
    </row>
    <row r="314" spans="11:70">
      <c r="K314" s="109" t="s">
        <v>142</v>
      </c>
      <c r="L314" s="110" t="str">
        <f t="shared" si="164"/>
        <v>INDCHM</v>
      </c>
      <c r="M314" s="109" t="str">
        <f t="shared" si="144"/>
        <v>WH12_13</v>
      </c>
      <c r="N314" s="109">
        <f t="shared" si="145"/>
        <v>0.0213134263086159</v>
      </c>
      <c r="O314" s="109" t="s">
        <v>31</v>
      </c>
      <c r="P314" s="110" t="s">
        <v>92</v>
      </c>
      <c r="T314" s="109" t="str">
        <f t="shared" si="165"/>
        <v>COM_FR</v>
      </c>
      <c r="U314" s="110" t="str">
        <f t="shared" si="182"/>
        <v>INDCHM</v>
      </c>
      <c r="V314" s="109" t="str">
        <f t="shared" si="183"/>
        <v>WH12_13</v>
      </c>
      <c r="W314" s="109">
        <f t="shared" si="148"/>
        <v>0.0281941532212526</v>
      </c>
      <c r="X314" s="109" t="s">
        <v>31</v>
      </c>
      <c r="Y314" s="110" t="s">
        <v>87</v>
      </c>
      <c r="AC314" s="109" t="str">
        <f t="shared" si="166"/>
        <v>COM_FR</v>
      </c>
      <c r="AD314" s="110" t="str">
        <f t="shared" si="171"/>
        <v>INDCHM</v>
      </c>
      <c r="AE314" s="109" t="str">
        <f t="shared" si="172"/>
        <v>WH12_13</v>
      </c>
      <c r="AF314" s="109">
        <f t="shared" si="151"/>
        <v>0.0215779233299048</v>
      </c>
      <c r="AG314" s="109" t="s">
        <v>31</v>
      </c>
      <c r="AH314" s="110" t="s">
        <v>93</v>
      </c>
      <c r="AL314" s="109" t="str">
        <f t="shared" si="167"/>
        <v>COM_FR</v>
      </c>
      <c r="AM314" s="110" t="str">
        <f t="shared" si="173"/>
        <v>INDCHM</v>
      </c>
      <c r="AN314" s="109" t="str">
        <f t="shared" si="174"/>
        <v>WH12_13</v>
      </c>
      <c r="AO314" s="109">
        <f t="shared" si="154"/>
        <v>0.0243699220566265</v>
      </c>
      <c r="AP314" s="109" t="s">
        <v>31</v>
      </c>
      <c r="AQ314" s="110" t="s">
        <v>90</v>
      </c>
      <c r="AU314" s="109" t="str">
        <f t="shared" si="168"/>
        <v>COM_FR</v>
      </c>
      <c r="AV314" s="110" t="str">
        <f t="shared" si="175"/>
        <v>INDCHM</v>
      </c>
      <c r="AW314" s="109" t="str">
        <f t="shared" si="176"/>
        <v>WH12_13</v>
      </c>
      <c r="AX314" s="109">
        <f t="shared" si="157"/>
        <v>0.0217136791659968</v>
      </c>
      <c r="AY314" s="109" t="s">
        <v>31</v>
      </c>
      <c r="AZ314" s="110" t="s">
        <v>89</v>
      </c>
      <c r="BD314" s="109" t="str">
        <f t="shared" si="169"/>
        <v>COM_FR</v>
      </c>
      <c r="BE314" s="110" t="str">
        <f t="shared" si="177"/>
        <v>INDCHM</v>
      </c>
      <c r="BF314" s="109" t="str">
        <f t="shared" si="178"/>
        <v>WH12_13</v>
      </c>
      <c r="BG314" s="109">
        <f t="shared" si="184"/>
        <v>0.0243699220566265</v>
      </c>
      <c r="BH314" s="109" t="s">
        <v>31</v>
      </c>
      <c r="BI314" s="110" t="s">
        <v>91</v>
      </c>
      <c r="BM314" s="109" t="str">
        <f t="shared" si="170"/>
        <v>COM_FR</v>
      </c>
      <c r="BN314" s="110" t="str">
        <f t="shared" si="179"/>
        <v>INDCHM</v>
      </c>
      <c r="BO314" s="109" t="str">
        <f t="shared" si="180"/>
        <v>WH12_13</v>
      </c>
      <c r="BP314" s="109">
        <f t="shared" si="181"/>
        <v>0.0217136791659968</v>
      </c>
      <c r="BQ314" s="109" t="s">
        <v>31</v>
      </c>
      <c r="BR314" s="110" t="s">
        <v>88</v>
      </c>
    </row>
    <row r="315" spans="11:70">
      <c r="K315" s="111" t="s">
        <v>142</v>
      </c>
      <c r="L315" s="110" t="str">
        <f t="shared" si="164"/>
        <v>INDCHM</v>
      </c>
      <c r="M315" s="109" t="str">
        <f t="shared" si="144"/>
        <v>WH14_15</v>
      </c>
      <c r="N315" s="109">
        <f t="shared" si="145"/>
        <v>0.0224691056303517</v>
      </c>
      <c r="O315" s="109" t="s">
        <v>31</v>
      </c>
      <c r="P315" s="110" t="s">
        <v>92</v>
      </c>
      <c r="T315" s="109" t="str">
        <f t="shared" si="165"/>
        <v>COM_FR</v>
      </c>
      <c r="U315" s="110" t="str">
        <f t="shared" si="182"/>
        <v>INDCHM</v>
      </c>
      <c r="V315" s="109" t="str">
        <f t="shared" si="183"/>
        <v>WH14_15</v>
      </c>
      <c r="W315" s="109">
        <f t="shared" si="148"/>
        <v>0.0277591077183275</v>
      </c>
      <c r="X315" s="109" t="s">
        <v>31</v>
      </c>
      <c r="Y315" s="110" t="s">
        <v>87</v>
      </c>
      <c r="AC315" s="109" t="str">
        <f t="shared" si="166"/>
        <v>COM_FR</v>
      </c>
      <c r="AD315" s="110" t="str">
        <f t="shared" si="171"/>
        <v>INDCHM</v>
      </c>
      <c r="AE315" s="109" t="str">
        <f t="shared" si="172"/>
        <v>WH14_15</v>
      </c>
      <c r="AF315" s="109">
        <f t="shared" si="151"/>
        <v>0.0244372230846757</v>
      </c>
      <c r="AG315" s="109" t="s">
        <v>31</v>
      </c>
      <c r="AH315" s="110" t="s">
        <v>93</v>
      </c>
      <c r="AL315" s="109" t="str">
        <f t="shared" si="167"/>
        <v>COM_FR</v>
      </c>
      <c r="AM315" s="110" t="str">
        <f t="shared" si="173"/>
        <v>INDCHM</v>
      </c>
      <c r="AN315" s="109" t="str">
        <f t="shared" si="174"/>
        <v>WH14_15</v>
      </c>
      <c r="AO315" s="109">
        <f t="shared" si="154"/>
        <v>0.0252966565536165</v>
      </c>
      <c r="AP315" s="109" t="s">
        <v>31</v>
      </c>
      <c r="AQ315" s="110" t="s">
        <v>90</v>
      </c>
      <c r="AU315" s="109" t="str">
        <f t="shared" si="168"/>
        <v>COM_FR</v>
      </c>
      <c r="AV315" s="110" t="str">
        <f t="shared" si="175"/>
        <v>INDCHM</v>
      </c>
      <c r="AW315" s="109" t="str">
        <f t="shared" si="176"/>
        <v>WH14_15</v>
      </c>
      <c r="AX315" s="109">
        <f t="shared" si="157"/>
        <v>0.0231546162990083</v>
      </c>
      <c r="AY315" s="109" t="s">
        <v>31</v>
      </c>
      <c r="AZ315" s="110" t="s">
        <v>89</v>
      </c>
      <c r="BD315" s="109" t="str">
        <f t="shared" si="169"/>
        <v>COM_FR</v>
      </c>
      <c r="BE315" s="110" t="str">
        <f t="shared" si="177"/>
        <v>INDCHM</v>
      </c>
      <c r="BF315" s="109" t="str">
        <f t="shared" si="178"/>
        <v>WH14_15</v>
      </c>
      <c r="BG315" s="109">
        <f t="shared" si="184"/>
        <v>0.0252966565536165</v>
      </c>
      <c r="BH315" s="109" t="s">
        <v>31</v>
      </c>
      <c r="BI315" s="110" t="s">
        <v>91</v>
      </c>
      <c r="BM315" s="109" t="str">
        <f t="shared" si="170"/>
        <v>COM_FR</v>
      </c>
      <c r="BN315" s="110" t="str">
        <f t="shared" si="179"/>
        <v>INDCHM</v>
      </c>
      <c r="BO315" s="109" t="str">
        <f t="shared" si="180"/>
        <v>WH14_15</v>
      </c>
      <c r="BP315" s="109">
        <f t="shared" si="181"/>
        <v>0.0231546162990083</v>
      </c>
      <c r="BQ315" s="109" t="s">
        <v>31</v>
      </c>
      <c r="BR315" s="110" t="s">
        <v>88</v>
      </c>
    </row>
    <row r="316" spans="11:70">
      <c r="K316" s="109" t="s">
        <v>142</v>
      </c>
      <c r="L316" s="110" t="str">
        <f t="shared" si="164"/>
        <v>INDCHM</v>
      </c>
      <c r="M316" s="109" t="str">
        <f t="shared" si="144"/>
        <v>WH16_17</v>
      </c>
      <c r="N316" s="109">
        <f t="shared" si="145"/>
        <v>0.0228058793544892</v>
      </c>
      <c r="O316" s="109" t="s">
        <v>31</v>
      </c>
      <c r="P316" s="110" t="s">
        <v>92</v>
      </c>
      <c r="T316" s="109" t="str">
        <f t="shared" si="165"/>
        <v>COM_FR</v>
      </c>
      <c r="U316" s="110" t="str">
        <f t="shared" si="182"/>
        <v>INDCHM</v>
      </c>
      <c r="V316" s="109" t="str">
        <f t="shared" si="183"/>
        <v>WH16_17</v>
      </c>
      <c r="W316" s="109">
        <f t="shared" si="148"/>
        <v>0.0270225001421144</v>
      </c>
      <c r="X316" s="109" t="s">
        <v>31</v>
      </c>
      <c r="Y316" s="110" t="s">
        <v>87</v>
      </c>
      <c r="AC316" s="109" t="str">
        <f t="shared" si="166"/>
        <v>COM_FR</v>
      </c>
      <c r="AD316" s="110" t="str">
        <f t="shared" si="171"/>
        <v>INDCHM</v>
      </c>
      <c r="AE316" s="109" t="str">
        <f t="shared" si="172"/>
        <v>WH16_17</v>
      </c>
      <c r="AF316" s="109">
        <f t="shared" si="151"/>
        <v>0.0257055276901567</v>
      </c>
      <c r="AG316" s="109" t="s">
        <v>31</v>
      </c>
      <c r="AH316" s="110" t="s">
        <v>93</v>
      </c>
      <c r="AL316" s="109" t="str">
        <f t="shared" si="167"/>
        <v>COM_FR</v>
      </c>
      <c r="AM316" s="110" t="str">
        <f t="shared" si="173"/>
        <v>INDCHM</v>
      </c>
      <c r="AN316" s="109" t="str">
        <f t="shared" si="174"/>
        <v>WH16_17</v>
      </c>
      <c r="AO316" s="109">
        <f t="shared" si="154"/>
        <v>0.0253035348263485</v>
      </c>
      <c r="AP316" s="109" t="s">
        <v>31</v>
      </c>
      <c r="AQ316" s="110" t="s">
        <v>90</v>
      </c>
      <c r="AU316" s="109" t="str">
        <f t="shared" si="168"/>
        <v>COM_FR</v>
      </c>
      <c r="AV316" s="110" t="str">
        <f t="shared" si="175"/>
        <v>INDCHM</v>
      </c>
      <c r="AW316" s="109" t="str">
        <f t="shared" si="176"/>
        <v>WH16_17</v>
      </c>
      <c r="AX316" s="109">
        <f t="shared" si="157"/>
        <v>0.0233585702637121</v>
      </c>
      <c r="AY316" s="109" t="s">
        <v>31</v>
      </c>
      <c r="AZ316" s="110" t="s">
        <v>89</v>
      </c>
      <c r="BD316" s="109" t="str">
        <f t="shared" si="169"/>
        <v>COM_FR</v>
      </c>
      <c r="BE316" s="110" t="str">
        <f t="shared" si="177"/>
        <v>INDCHM</v>
      </c>
      <c r="BF316" s="109" t="str">
        <f t="shared" si="178"/>
        <v>WH16_17</v>
      </c>
      <c r="BG316" s="109">
        <f t="shared" si="184"/>
        <v>0.0253035348263485</v>
      </c>
      <c r="BH316" s="109" t="s">
        <v>31</v>
      </c>
      <c r="BI316" s="110" t="s">
        <v>91</v>
      </c>
      <c r="BM316" s="109" t="str">
        <f t="shared" si="170"/>
        <v>COM_FR</v>
      </c>
      <c r="BN316" s="110" t="str">
        <f t="shared" si="179"/>
        <v>INDCHM</v>
      </c>
      <c r="BO316" s="109" t="str">
        <f t="shared" si="180"/>
        <v>WH16_17</v>
      </c>
      <c r="BP316" s="109">
        <f t="shared" si="181"/>
        <v>0.0233585702637121</v>
      </c>
      <c r="BQ316" s="109" t="s">
        <v>31</v>
      </c>
      <c r="BR316" s="110" t="s">
        <v>88</v>
      </c>
    </row>
    <row r="317" spans="11:70">
      <c r="K317" s="109" t="s">
        <v>142</v>
      </c>
      <c r="L317" s="110" t="str">
        <f t="shared" si="164"/>
        <v>INDCHM</v>
      </c>
      <c r="M317" s="109" t="str">
        <f t="shared" si="144"/>
        <v>WH18_19</v>
      </c>
      <c r="N317" s="109">
        <f t="shared" si="145"/>
        <v>0.0228335510535675</v>
      </c>
      <c r="O317" s="109" t="s">
        <v>31</v>
      </c>
      <c r="P317" s="110" t="s">
        <v>92</v>
      </c>
      <c r="T317" s="109" t="str">
        <f t="shared" si="165"/>
        <v>COM_FR</v>
      </c>
      <c r="U317" s="110" t="str">
        <f t="shared" si="182"/>
        <v>INDCHM</v>
      </c>
      <c r="V317" s="109" t="str">
        <f t="shared" si="183"/>
        <v>WH18_19</v>
      </c>
      <c r="W317" s="109">
        <f t="shared" si="148"/>
        <v>0.0267517944660614</v>
      </c>
      <c r="X317" s="109" t="s">
        <v>31</v>
      </c>
      <c r="Y317" s="110" t="s">
        <v>87</v>
      </c>
      <c r="AC317" s="109" t="str">
        <f t="shared" si="166"/>
        <v>COM_FR</v>
      </c>
      <c r="AD317" s="110" t="str">
        <f t="shared" si="171"/>
        <v>INDCHM</v>
      </c>
      <c r="AE317" s="109" t="str">
        <f t="shared" si="172"/>
        <v>WH18_19</v>
      </c>
      <c r="AF317" s="109">
        <f t="shared" si="151"/>
        <v>0.0255927943653416</v>
      </c>
      <c r="AG317" s="109" t="s">
        <v>31</v>
      </c>
      <c r="AH317" s="110" t="s">
        <v>93</v>
      </c>
      <c r="AL317" s="109" t="str">
        <f t="shared" si="167"/>
        <v>COM_FR</v>
      </c>
      <c r="AM317" s="110" t="str">
        <f t="shared" si="173"/>
        <v>INDCHM</v>
      </c>
      <c r="AN317" s="109" t="str">
        <f t="shared" si="174"/>
        <v>WH18_19</v>
      </c>
      <c r="AO317" s="109">
        <f t="shared" si="154"/>
        <v>0.0249695860312862</v>
      </c>
      <c r="AP317" s="109" t="s">
        <v>31</v>
      </c>
      <c r="AQ317" s="110" t="s">
        <v>90</v>
      </c>
      <c r="AU317" s="109" t="str">
        <f t="shared" si="168"/>
        <v>COM_FR</v>
      </c>
      <c r="AV317" s="110" t="str">
        <f t="shared" si="175"/>
        <v>INDCHM</v>
      </c>
      <c r="AW317" s="109" t="str">
        <f t="shared" si="176"/>
        <v>WH18_19</v>
      </c>
      <c r="AX317" s="109">
        <f t="shared" si="157"/>
        <v>0.023127630615324</v>
      </c>
      <c r="AY317" s="109" t="s">
        <v>31</v>
      </c>
      <c r="AZ317" s="110" t="s">
        <v>89</v>
      </c>
      <c r="BD317" s="109" t="str">
        <f t="shared" si="169"/>
        <v>COM_FR</v>
      </c>
      <c r="BE317" s="110" t="str">
        <f t="shared" si="177"/>
        <v>INDCHM</v>
      </c>
      <c r="BF317" s="109" t="str">
        <f t="shared" si="178"/>
        <v>WH18_19</v>
      </c>
      <c r="BG317" s="109">
        <f t="shared" si="184"/>
        <v>0.0249695860312862</v>
      </c>
      <c r="BH317" s="109" t="s">
        <v>31</v>
      </c>
      <c r="BI317" s="110" t="s">
        <v>91</v>
      </c>
      <c r="BM317" s="109" t="str">
        <f t="shared" si="170"/>
        <v>COM_FR</v>
      </c>
      <c r="BN317" s="110" t="str">
        <f t="shared" si="179"/>
        <v>INDCHM</v>
      </c>
      <c r="BO317" s="109" t="str">
        <f t="shared" si="180"/>
        <v>WH18_19</v>
      </c>
      <c r="BP317" s="109">
        <f t="shared" si="181"/>
        <v>0.023127630615324</v>
      </c>
      <c r="BQ317" s="109" t="s">
        <v>31</v>
      </c>
      <c r="BR317" s="110" t="s">
        <v>88</v>
      </c>
    </row>
    <row r="318" spans="11:70">
      <c r="K318" s="109" t="s">
        <v>142</v>
      </c>
      <c r="L318" s="110" t="str">
        <f t="shared" si="164"/>
        <v>INDCHM</v>
      </c>
      <c r="M318" s="109" t="str">
        <f t="shared" si="144"/>
        <v>WH20_21</v>
      </c>
      <c r="N318" s="109">
        <f t="shared" si="145"/>
        <v>0.0227154557821904</v>
      </c>
      <c r="O318" s="109" t="s">
        <v>31</v>
      </c>
      <c r="P318" s="110" t="s">
        <v>92</v>
      </c>
      <c r="T318" s="109" t="str">
        <f t="shared" si="165"/>
        <v>COM_FR</v>
      </c>
      <c r="U318" s="110" t="str">
        <f t="shared" si="182"/>
        <v>INDCHM</v>
      </c>
      <c r="V318" s="109" t="str">
        <f t="shared" si="183"/>
        <v>WH20_21</v>
      </c>
      <c r="W318" s="109">
        <f t="shared" si="148"/>
        <v>0.0283933513791526</v>
      </c>
      <c r="X318" s="109" t="s">
        <v>31</v>
      </c>
      <c r="Y318" s="110" t="s">
        <v>87</v>
      </c>
      <c r="AC318" s="109" t="str">
        <f t="shared" si="166"/>
        <v>COM_FR</v>
      </c>
      <c r="AD318" s="110" t="str">
        <f t="shared" si="171"/>
        <v>INDCHM</v>
      </c>
      <c r="AE318" s="109" t="str">
        <f t="shared" si="172"/>
        <v>WH20_21</v>
      </c>
      <c r="AF318" s="109">
        <f t="shared" si="151"/>
        <v>0.0251280963570105</v>
      </c>
      <c r="AG318" s="109" t="s">
        <v>31</v>
      </c>
      <c r="AH318" s="110" t="s">
        <v>93</v>
      </c>
      <c r="AL318" s="109" t="str">
        <f t="shared" si="167"/>
        <v>COM_FR</v>
      </c>
      <c r="AM318" s="110" t="str">
        <f t="shared" si="173"/>
        <v>INDCHM</v>
      </c>
      <c r="AN318" s="109" t="str">
        <f t="shared" si="174"/>
        <v>WH20_21</v>
      </c>
      <c r="AO318" s="109">
        <f t="shared" si="154"/>
        <v>0.0251936667769471</v>
      </c>
      <c r="AP318" s="109" t="s">
        <v>31</v>
      </c>
      <c r="AQ318" s="110" t="s">
        <v>90</v>
      </c>
      <c r="AU318" s="109" t="str">
        <f t="shared" si="168"/>
        <v>COM_FR</v>
      </c>
      <c r="AV318" s="110" t="str">
        <f t="shared" si="175"/>
        <v>INDCHM</v>
      </c>
      <c r="AW318" s="109" t="str">
        <f t="shared" si="176"/>
        <v>WH20_21</v>
      </c>
      <c r="AX318" s="109">
        <f t="shared" si="157"/>
        <v>0.0230669226777415</v>
      </c>
      <c r="AY318" s="109" t="s">
        <v>31</v>
      </c>
      <c r="AZ318" s="110" t="s">
        <v>89</v>
      </c>
      <c r="BD318" s="109" t="str">
        <f t="shared" si="169"/>
        <v>COM_FR</v>
      </c>
      <c r="BE318" s="110" t="str">
        <f t="shared" si="177"/>
        <v>INDCHM</v>
      </c>
      <c r="BF318" s="109" t="str">
        <f t="shared" si="178"/>
        <v>WH20_21</v>
      </c>
      <c r="BG318" s="109">
        <f t="shared" si="184"/>
        <v>0.0251936667769471</v>
      </c>
      <c r="BH318" s="109" t="s">
        <v>31</v>
      </c>
      <c r="BI318" s="110" t="s">
        <v>91</v>
      </c>
      <c r="BM318" s="109" t="str">
        <f t="shared" si="170"/>
        <v>COM_FR</v>
      </c>
      <c r="BN318" s="110" t="str">
        <f t="shared" si="179"/>
        <v>INDCHM</v>
      </c>
      <c r="BO318" s="109" t="str">
        <f t="shared" si="180"/>
        <v>WH20_21</v>
      </c>
      <c r="BP318" s="109">
        <f t="shared" si="181"/>
        <v>0.0230669226777415</v>
      </c>
      <c r="BQ318" s="109" t="s">
        <v>31</v>
      </c>
      <c r="BR318" s="110" t="s">
        <v>88</v>
      </c>
    </row>
    <row r="319" spans="11:70">
      <c r="K319" s="111" t="s">
        <v>142</v>
      </c>
      <c r="L319" s="110" t="str">
        <f t="shared" si="164"/>
        <v>INDCHM</v>
      </c>
      <c r="M319" s="109" t="str">
        <f t="shared" si="144"/>
        <v>WH22_23</v>
      </c>
      <c r="N319" s="109">
        <f t="shared" si="145"/>
        <v>0.0228898262899369</v>
      </c>
      <c r="O319" s="109" t="s">
        <v>31</v>
      </c>
      <c r="P319" s="110" t="s">
        <v>92</v>
      </c>
      <c r="T319" s="109" t="str">
        <f t="shared" si="165"/>
        <v>COM_FR</v>
      </c>
      <c r="U319" s="110" t="str">
        <f t="shared" si="182"/>
        <v>INDCHM</v>
      </c>
      <c r="V319" s="109" t="str">
        <f t="shared" si="183"/>
        <v>WH22_23</v>
      </c>
      <c r="W319" s="109">
        <f t="shared" si="148"/>
        <v>0.0283097816617008</v>
      </c>
      <c r="X319" s="109" t="s">
        <v>31</v>
      </c>
      <c r="Y319" s="110" t="s">
        <v>87</v>
      </c>
      <c r="AC319" s="109" t="str">
        <f t="shared" si="166"/>
        <v>COM_FR</v>
      </c>
      <c r="AD319" s="110" t="str">
        <f t="shared" si="171"/>
        <v>INDCHM</v>
      </c>
      <c r="AE319" s="109" t="str">
        <f t="shared" si="172"/>
        <v>WH22_23</v>
      </c>
      <c r="AF319" s="109">
        <f t="shared" si="151"/>
        <v>0.0254920738775338</v>
      </c>
      <c r="AG319" s="109" t="s">
        <v>31</v>
      </c>
      <c r="AH319" s="110" t="s">
        <v>93</v>
      </c>
      <c r="AL319" s="109" t="str">
        <f t="shared" si="167"/>
        <v>COM_FR</v>
      </c>
      <c r="AM319" s="110" t="str">
        <f t="shared" si="173"/>
        <v>INDCHM</v>
      </c>
      <c r="AN319" s="109" t="str">
        <f t="shared" si="174"/>
        <v>WH22_23</v>
      </c>
      <c r="AO319" s="109">
        <f t="shared" si="154"/>
        <v>0.025793097568826</v>
      </c>
      <c r="AP319" s="109" t="s">
        <v>31</v>
      </c>
      <c r="AQ319" s="110" t="s">
        <v>90</v>
      </c>
      <c r="AU319" s="109" t="str">
        <f t="shared" si="168"/>
        <v>COM_FR</v>
      </c>
      <c r="AV319" s="110" t="str">
        <f t="shared" si="175"/>
        <v>INDCHM</v>
      </c>
      <c r="AW319" s="109" t="str">
        <f t="shared" si="176"/>
        <v>WH22_23</v>
      </c>
      <c r="AX319" s="109">
        <f t="shared" si="157"/>
        <v>0.0246581494217923</v>
      </c>
      <c r="AY319" s="109" t="s">
        <v>31</v>
      </c>
      <c r="AZ319" s="110" t="s">
        <v>89</v>
      </c>
      <c r="BD319" s="109" t="str">
        <f t="shared" si="169"/>
        <v>COM_FR</v>
      </c>
      <c r="BE319" s="110" t="str">
        <f t="shared" si="177"/>
        <v>INDCHM</v>
      </c>
      <c r="BF319" s="109" t="str">
        <f t="shared" si="178"/>
        <v>WH22_23</v>
      </c>
      <c r="BG319" s="109">
        <f t="shared" si="184"/>
        <v>0.025793097568826</v>
      </c>
      <c r="BH319" s="109" t="s">
        <v>31</v>
      </c>
      <c r="BI319" s="110" t="s">
        <v>91</v>
      </c>
      <c r="BM319" s="109" t="str">
        <f t="shared" si="170"/>
        <v>COM_FR</v>
      </c>
      <c r="BN319" s="110" t="str">
        <f t="shared" si="179"/>
        <v>INDCHM</v>
      </c>
      <c r="BO319" s="109" t="str">
        <f t="shared" si="180"/>
        <v>WH22_23</v>
      </c>
      <c r="BP319" s="109">
        <f t="shared" si="181"/>
        <v>0.0246581494217923</v>
      </c>
      <c r="BQ319" s="109" t="s">
        <v>31</v>
      </c>
      <c r="BR319" s="110" t="s">
        <v>88</v>
      </c>
    </row>
    <row r="320" spans="11:70">
      <c r="K320" s="109" t="s">
        <v>142</v>
      </c>
      <c r="L320" s="110" t="str">
        <f>C15</f>
        <v>INDIRON</v>
      </c>
      <c r="M320" s="109" t="str">
        <f t="shared" ref="M320:M383" si="185">M272</f>
        <v>RH0_1</v>
      </c>
      <c r="N320" s="109">
        <f t="shared" si="145"/>
        <v>0.0207246590371655</v>
      </c>
      <c r="O320" s="109" t="s">
        <v>31</v>
      </c>
      <c r="P320" s="110" t="s">
        <v>92</v>
      </c>
      <c r="T320" s="109" t="str">
        <f t="shared" si="165"/>
        <v>COM_FR</v>
      </c>
      <c r="U320" s="110" t="str">
        <f t="shared" si="182"/>
        <v>INDIRON</v>
      </c>
      <c r="V320" s="109" t="str">
        <f t="shared" si="183"/>
        <v>RH0_1</v>
      </c>
      <c r="W320" s="109">
        <f t="shared" si="148"/>
        <v>0.0211149417251545</v>
      </c>
      <c r="X320" s="109" t="s">
        <v>31</v>
      </c>
      <c r="Y320" s="110" t="s">
        <v>87</v>
      </c>
      <c r="AC320" s="109" t="str">
        <f t="shared" si="166"/>
        <v>COM_FR</v>
      </c>
      <c r="AD320" s="110" t="str">
        <f t="shared" ref="AD320:AD367" si="186">U320</f>
        <v>INDIRON</v>
      </c>
      <c r="AE320" s="109" t="str">
        <f t="shared" ref="AE320:AE367" si="187">V320</f>
        <v>RH0_1</v>
      </c>
      <c r="AF320" s="109">
        <f t="shared" si="151"/>
        <v>0.0215588607712188</v>
      </c>
      <c r="AG320" s="109" t="s">
        <v>31</v>
      </c>
      <c r="AH320" s="110" t="s">
        <v>93</v>
      </c>
      <c r="AL320" s="109" t="str">
        <f t="shared" si="167"/>
        <v>COM_FR</v>
      </c>
      <c r="AM320" s="110" t="str">
        <f t="shared" ref="AM320:AM367" si="188">AD320</f>
        <v>INDIRON</v>
      </c>
      <c r="AN320" s="109" t="str">
        <f t="shared" ref="AN320:AN367" si="189">AE320</f>
        <v>RH0_1</v>
      </c>
      <c r="AO320" s="109">
        <f t="shared" si="154"/>
        <v>0.0211002816156798</v>
      </c>
      <c r="AP320" s="109" t="s">
        <v>31</v>
      </c>
      <c r="AQ320" s="110" t="s">
        <v>90</v>
      </c>
      <c r="AU320" s="109" t="str">
        <f t="shared" si="168"/>
        <v>COM_FR</v>
      </c>
      <c r="AV320" s="110" t="str">
        <f t="shared" ref="AV320:AV367" si="190">AM320</f>
        <v>INDIRON</v>
      </c>
      <c r="AW320" s="109" t="str">
        <f t="shared" ref="AW320:AW367" si="191">AN320</f>
        <v>RH0_1</v>
      </c>
      <c r="AX320" s="109">
        <f t="shared" si="157"/>
        <v>0.0216553453978117</v>
      </c>
      <c r="AY320" s="109" t="s">
        <v>31</v>
      </c>
      <c r="AZ320" s="110" t="s">
        <v>89</v>
      </c>
      <c r="BD320" s="109" t="str">
        <f t="shared" si="169"/>
        <v>COM_FR</v>
      </c>
      <c r="BE320" s="110" t="str">
        <f t="shared" ref="BE320:BE367" si="192">AV320</f>
        <v>INDIRON</v>
      </c>
      <c r="BF320" s="109" t="str">
        <f t="shared" ref="BF320:BF367" si="193">AW320</f>
        <v>RH0_1</v>
      </c>
      <c r="BG320" s="109">
        <f t="shared" si="184"/>
        <v>0.0211002816156798</v>
      </c>
      <c r="BH320" s="109" t="s">
        <v>31</v>
      </c>
      <c r="BI320" s="110" t="s">
        <v>91</v>
      </c>
      <c r="BM320" s="109" t="str">
        <f t="shared" si="170"/>
        <v>COM_FR</v>
      </c>
      <c r="BN320" s="110" t="str">
        <f t="shared" ref="BN320:BN367" si="194">BE320</f>
        <v>INDIRON</v>
      </c>
      <c r="BO320" s="109" t="str">
        <f t="shared" ref="BO320:BO367" si="195">BF320</f>
        <v>RH0_1</v>
      </c>
      <c r="BP320" s="109">
        <f t="shared" ref="BP320:BP367" si="196">AX320</f>
        <v>0.0216553453978117</v>
      </c>
      <c r="BQ320" s="109" t="s">
        <v>31</v>
      </c>
      <c r="BR320" s="110" t="s">
        <v>88</v>
      </c>
    </row>
    <row r="321" spans="11:70">
      <c r="K321" s="109" t="s">
        <v>142</v>
      </c>
      <c r="L321" s="110" t="str">
        <f t="shared" ref="L321:L367" si="197">L320</f>
        <v>INDIRON</v>
      </c>
      <c r="M321" s="109" t="str">
        <f t="shared" si="185"/>
        <v>RH2_3</v>
      </c>
      <c r="N321" s="109">
        <f t="shared" si="145"/>
        <v>0.0206069139508455</v>
      </c>
      <c r="O321" s="109" t="s">
        <v>31</v>
      </c>
      <c r="P321" s="110" t="s">
        <v>92</v>
      </c>
      <c r="T321" s="109" t="str">
        <f t="shared" si="165"/>
        <v>COM_FR</v>
      </c>
      <c r="U321" s="110" t="str">
        <f t="shared" ref="U321:U367" si="198">L321</f>
        <v>INDIRON</v>
      </c>
      <c r="V321" s="109" t="str">
        <f t="shared" ref="V321:V367" si="199">M321</f>
        <v>RH2_3</v>
      </c>
      <c r="W321" s="109">
        <f t="shared" si="148"/>
        <v>0.019269377650939</v>
      </c>
      <c r="X321" s="109" t="s">
        <v>31</v>
      </c>
      <c r="Y321" s="110" t="s">
        <v>87</v>
      </c>
      <c r="AC321" s="109" t="str">
        <f t="shared" si="166"/>
        <v>COM_FR</v>
      </c>
      <c r="AD321" s="110" t="str">
        <f t="shared" si="186"/>
        <v>INDIRON</v>
      </c>
      <c r="AE321" s="109" t="str">
        <f t="shared" si="187"/>
        <v>RH2_3</v>
      </c>
      <c r="AF321" s="109">
        <f t="shared" si="151"/>
        <v>0.021716461727875</v>
      </c>
      <c r="AG321" s="109" t="s">
        <v>31</v>
      </c>
      <c r="AH321" s="110" t="s">
        <v>93</v>
      </c>
      <c r="AL321" s="109" t="str">
        <f t="shared" si="167"/>
        <v>COM_FR</v>
      </c>
      <c r="AM321" s="110" t="str">
        <f t="shared" si="188"/>
        <v>INDIRON</v>
      </c>
      <c r="AN321" s="109" t="str">
        <f t="shared" si="189"/>
        <v>RH2_3</v>
      </c>
      <c r="AO321" s="109">
        <f t="shared" si="154"/>
        <v>0.0202044634746338</v>
      </c>
      <c r="AP321" s="109" t="s">
        <v>31</v>
      </c>
      <c r="AQ321" s="110" t="s">
        <v>90</v>
      </c>
      <c r="AU321" s="109" t="str">
        <f t="shared" si="168"/>
        <v>COM_FR</v>
      </c>
      <c r="AV321" s="110" t="str">
        <f t="shared" si="190"/>
        <v>INDIRON</v>
      </c>
      <c r="AW321" s="109" t="str">
        <f t="shared" si="191"/>
        <v>RH2_3</v>
      </c>
      <c r="AX321" s="109">
        <f t="shared" si="157"/>
        <v>0.0197617928172299</v>
      </c>
      <c r="AY321" s="109" t="s">
        <v>31</v>
      </c>
      <c r="AZ321" s="110" t="s">
        <v>89</v>
      </c>
      <c r="BD321" s="109" t="str">
        <f t="shared" si="169"/>
        <v>COM_FR</v>
      </c>
      <c r="BE321" s="110" t="str">
        <f t="shared" si="192"/>
        <v>INDIRON</v>
      </c>
      <c r="BF321" s="109" t="str">
        <f t="shared" si="193"/>
        <v>RH2_3</v>
      </c>
      <c r="BG321" s="109">
        <f t="shared" ref="BG321:BG367" si="200">AO321</f>
        <v>0.0202044634746338</v>
      </c>
      <c r="BH321" s="109" t="s">
        <v>31</v>
      </c>
      <c r="BI321" s="110" t="s">
        <v>91</v>
      </c>
      <c r="BM321" s="109" t="str">
        <f t="shared" si="170"/>
        <v>COM_FR</v>
      </c>
      <c r="BN321" s="110" t="str">
        <f t="shared" si="194"/>
        <v>INDIRON</v>
      </c>
      <c r="BO321" s="109" t="str">
        <f t="shared" si="195"/>
        <v>RH2_3</v>
      </c>
      <c r="BP321" s="109">
        <f t="shared" si="196"/>
        <v>0.0197617928172299</v>
      </c>
      <c r="BQ321" s="109" t="s">
        <v>31</v>
      </c>
      <c r="BR321" s="110" t="s">
        <v>88</v>
      </c>
    </row>
    <row r="322" spans="11:70">
      <c r="K322" s="109" t="s">
        <v>142</v>
      </c>
      <c r="L322" s="110" t="str">
        <f t="shared" si="197"/>
        <v>INDIRON</v>
      </c>
      <c r="M322" s="109" t="str">
        <f t="shared" si="185"/>
        <v>RH4_5</v>
      </c>
      <c r="N322" s="109">
        <f t="shared" si="145"/>
        <v>0.0199087438710615</v>
      </c>
      <c r="O322" s="109" t="s">
        <v>31</v>
      </c>
      <c r="P322" s="110" t="s">
        <v>92</v>
      </c>
      <c r="T322" s="109" t="str">
        <f t="shared" si="165"/>
        <v>COM_FR</v>
      </c>
      <c r="U322" s="110" t="str">
        <f t="shared" si="198"/>
        <v>INDIRON</v>
      </c>
      <c r="V322" s="109" t="str">
        <f t="shared" si="199"/>
        <v>RH4_5</v>
      </c>
      <c r="W322" s="109">
        <f t="shared" si="148"/>
        <v>0.0185538915735157</v>
      </c>
      <c r="X322" s="109" t="s">
        <v>31</v>
      </c>
      <c r="Y322" s="110" t="s">
        <v>87</v>
      </c>
      <c r="AC322" s="109" t="str">
        <f t="shared" si="166"/>
        <v>COM_FR</v>
      </c>
      <c r="AD322" s="110" t="str">
        <f t="shared" si="186"/>
        <v>INDIRON</v>
      </c>
      <c r="AE322" s="109" t="str">
        <f t="shared" si="187"/>
        <v>RH4_5</v>
      </c>
      <c r="AF322" s="109">
        <f t="shared" si="151"/>
        <v>0.0210410330240004</v>
      </c>
      <c r="AG322" s="109" t="s">
        <v>31</v>
      </c>
      <c r="AH322" s="110" t="s">
        <v>93</v>
      </c>
      <c r="AL322" s="109" t="str">
        <f t="shared" si="167"/>
        <v>COM_FR</v>
      </c>
      <c r="AM322" s="110" t="str">
        <f t="shared" si="188"/>
        <v>INDIRON</v>
      </c>
      <c r="AN322" s="109" t="str">
        <f t="shared" si="189"/>
        <v>RH4_5</v>
      </c>
      <c r="AO322" s="109">
        <f t="shared" si="154"/>
        <v>0.0191598666763358</v>
      </c>
      <c r="AP322" s="109" t="s">
        <v>31</v>
      </c>
      <c r="AQ322" s="110" t="s">
        <v>90</v>
      </c>
      <c r="AU322" s="109" t="str">
        <f t="shared" si="168"/>
        <v>COM_FR</v>
      </c>
      <c r="AV322" s="110" t="str">
        <f t="shared" si="190"/>
        <v>INDIRON</v>
      </c>
      <c r="AW322" s="109" t="str">
        <f t="shared" si="191"/>
        <v>RH4_5</v>
      </c>
      <c r="AX322" s="109">
        <f t="shared" si="157"/>
        <v>0.0176014946901204</v>
      </c>
      <c r="AY322" s="109" t="s">
        <v>31</v>
      </c>
      <c r="AZ322" s="110" t="s">
        <v>89</v>
      </c>
      <c r="BD322" s="109" t="str">
        <f t="shared" si="169"/>
        <v>COM_FR</v>
      </c>
      <c r="BE322" s="110" t="str">
        <f t="shared" si="192"/>
        <v>INDIRON</v>
      </c>
      <c r="BF322" s="109" t="str">
        <f t="shared" si="193"/>
        <v>RH4_5</v>
      </c>
      <c r="BG322" s="109">
        <f t="shared" si="200"/>
        <v>0.0191598666763358</v>
      </c>
      <c r="BH322" s="109" t="s">
        <v>31</v>
      </c>
      <c r="BI322" s="110" t="s">
        <v>91</v>
      </c>
      <c r="BM322" s="109" t="str">
        <f t="shared" si="170"/>
        <v>COM_FR</v>
      </c>
      <c r="BN322" s="110" t="str">
        <f t="shared" si="194"/>
        <v>INDIRON</v>
      </c>
      <c r="BO322" s="109" t="str">
        <f t="shared" si="195"/>
        <v>RH4_5</v>
      </c>
      <c r="BP322" s="109">
        <f t="shared" si="196"/>
        <v>0.0176014946901204</v>
      </c>
      <c r="BQ322" s="109" t="s">
        <v>31</v>
      </c>
      <c r="BR322" s="110" t="s">
        <v>88</v>
      </c>
    </row>
    <row r="323" spans="11:70">
      <c r="K323" s="111" t="s">
        <v>142</v>
      </c>
      <c r="L323" s="110" t="str">
        <f t="shared" si="197"/>
        <v>INDIRON</v>
      </c>
      <c r="M323" s="109" t="str">
        <f t="shared" si="185"/>
        <v>RH6_7</v>
      </c>
      <c r="N323" s="109">
        <f t="shared" si="145"/>
        <v>0.019131142691048</v>
      </c>
      <c r="O323" s="109" t="s">
        <v>31</v>
      </c>
      <c r="P323" s="110" t="s">
        <v>92</v>
      </c>
      <c r="T323" s="109" t="str">
        <f t="shared" si="165"/>
        <v>COM_FR</v>
      </c>
      <c r="U323" s="110" t="str">
        <f t="shared" si="198"/>
        <v>INDIRON</v>
      </c>
      <c r="V323" s="109" t="str">
        <f t="shared" si="199"/>
        <v>RH6_7</v>
      </c>
      <c r="W323" s="109">
        <f t="shared" si="148"/>
        <v>0.0188033521186996</v>
      </c>
      <c r="X323" s="109" t="s">
        <v>31</v>
      </c>
      <c r="Y323" s="110" t="s">
        <v>87</v>
      </c>
      <c r="AC323" s="109" t="str">
        <f t="shared" si="166"/>
        <v>COM_FR</v>
      </c>
      <c r="AD323" s="110" t="str">
        <f t="shared" si="186"/>
        <v>INDIRON</v>
      </c>
      <c r="AE323" s="109" t="str">
        <f t="shared" si="187"/>
        <v>RH6_7</v>
      </c>
      <c r="AF323" s="109">
        <f t="shared" si="151"/>
        <v>0.0186236423856643</v>
      </c>
      <c r="AG323" s="109" t="s">
        <v>31</v>
      </c>
      <c r="AH323" s="110" t="s">
        <v>93</v>
      </c>
      <c r="AL323" s="109" t="str">
        <f t="shared" si="167"/>
        <v>COM_FR</v>
      </c>
      <c r="AM323" s="110" t="str">
        <f t="shared" si="188"/>
        <v>INDIRON</v>
      </c>
      <c r="AN323" s="109" t="str">
        <f t="shared" si="189"/>
        <v>RH6_7</v>
      </c>
      <c r="AO323" s="109">
        <f t="shared" si="154"/>
        <v>0.0183190275812949</v>
      </c>
      <c r="AP323" s="109" t="s">
        <v>31</v>
      </c>
      <c r="AQ323" s="110" t="s">
        <v>90</v>
      </c>
      <c r="AU323" s="109" t="str">
        <f t="shared" si="168"/>
        <v>COM_FR</v>
      </c>
      <c r="AV323" s="110" t="str">
        <f t="shared" si="190"/>
        <v>INDIRON</v>
      </c>
      <c r="AW323" s="109" t="str">
        <f t="shared" si="191"/>
        <v>RH6_7</v>
      </c>
      <c r="AX323" s="109">
        <f t="shared" si="157"/>
        <v>0.0167442934477807</v>
      </c>
      <c r="AY323" s="109" t="s">
        <v>31</v>
      </c>
      <c r="AZ323" s="110" t="s">
        <v>89</v>
      </c>
      <c r="BD323" s="109" t="str">
        <f t="shared" si="169"/>
        <v>COM_FR</v>
      </c>
      <c r="BE323" s="110" t="str">
        <f t="shared" si="192"/>
        <v>INDIRON</v>
      </c>
      <c r="BF323" s="109" t="str">
        <f t="shared" si="193"/>
        <v>RH6_7</v>
      </c>
      <c r="BG323" s="109">
        <f t="shared" si="200"/>
        <v>0.0183190275812949</v>
      </c>
      <c r="BH323" s="109" t="s">
        <v>31</v>
      </c>
      <c r="BI323" s="110" t="s">
        <v>91</v>
      </c>
      <c r="BM323" s="109" t="str">
        <f t="shared" si="170"/>
        <v>COM_FR</v>
      </c>
      <c r="BN323" s="110" t="str">
        <f t="shared" si="194"/>
        <v>INDIRON</v>
      </c>
      <c r="BO323" s="109" t="str">
        <f t="shared" si="195"/>
        <v>RH6_7</v>
      </c>
      <c r="BP323" s="109">
        <f t="shared" si="196"/>
        <v>0.0167442934477807</v>
      </c>
      <c r="BQ323" s="109" t="s">
        <v>31</v>
      </c>
      <c r="BR323" s="110" t="s">
        <v>88</v>
      </c>
    </row>
    <row r="324" spans="11:70">
      <c r="K324" s="109" t="s">
        <v>142</v>
      </c>
      <c r="L324" s="110" t="str">
        <f t="shared" si="197"/>
        <v>INDIRON</v>
      </c>
      <c r="M324" s="109" t="str">
        <f t="shared" si="185"/>
        <v>RH8_9</v>
      </c>
      <c r="N324" s="109">
        <f t="shared" si="145"/>
        <v>0.0188308994526831</v>
      </c>
      <c r="O324" s="109" t="s">
        <v>31</v>
      </c>
      <c r="P324" s="110" t="s">
        <v>92</v>
      </c>
      <c r="T324" s="109" t="str">
        <f t="shared" si="165"/>
        <v>COM_FR</v>
      </c>
      <c r="U324" s="110" t="str">
        <f t="shared" si="198"/>
        <v>INDIRON</v>
      </c>
      <c r="V324" s="109" t="str">
        <f t="shared" si="199"/>
        <v>RH8_9</v>
      </c>
      <c r="W324" s="109">
        <f t="shared" si="148"/>
        <v>0.0202757842956449</v>
      </c>
      <c r="X324" s="109" t="s">
        <v>31</v>
      </c>
      <c r="Y324" s="110" t="s">
        <v>87</v>
      </c>
      <c r="AC324" s="109" t="str">
        <f t="shared" si="166"/>
        <v>COM_FR</v>
      </c>
      <c r="AD324" s="110" t="str">
        <f t="shared" si="186"/>
        <v>INDIRON</v>
      </c>
      <c r="AE324" s="109" t="str">
        <f t="shared" si="187"/>
        <v>RH8_9</v>
      </c>
      <c r="AF324" s="109">
        <f t="shared" si="151"/>
        <v>0.0171569347582401</v>
      </c>
      <c r="AG324" s="109" t="s">
        <v>31</v>
      </c>
      <c r="AH324" s="110" t="s">
        <v>93</v>
      </c>
      <c r="AL324" s="109" t="str">
        <f t="shared" si="167"/>
        <v>COM_FR</v>
      </c>
      <c r="AM324" s="110" t="str">
        <f t="shared" si="188"/>
        <v>INDIRON</v>
      </c>
      <c r="AN324" s="109" t="str">
        <f t="shared" si="189"/>
        <v>RH8_9</v>
      </c>
      <c r="AO324" s="109">
        <f t="shared" si="154"/>
        <v>0.0183672329720752</v>
      </c>
      <c r="AP324" s="109" t="s">
        <v>31</v>
      </c>
      <c r="AQ324" s="110" t="s">
        <v>90</v>
      </c>
      <c r="AU324" s="109" t="str">
        <f t="shared" si="168"/>
        <v>COM_FR</v>
      </c>
      <c r="AV324" s="110" t="str">
        <f t="shared" si="190"/>
        <v>INDIRON</v>
      </c>
      <c r="AW324" s="109" t="str">
        <f t="shared" si="191"/>
        <v>RH8_9</v>
      </c>
      <c r="AX324" s="109">
        <f t="shared" si="157"/>
        <v>0.0168878417223846</v>
      </c>
      <c r="AY324" s="109" t="s">
        <v>31</v>
      </c>
      <c r="AZ324" s="110" t="s">
        <v>89</v>
      </c>
      <c r="BD324" s="109" t="str">
        <f t="shared" si="169"/>
        <v>COM_FR</v>
      </c>
      <c r="BE324" s="110" t="str">
        <f t="shared" si="192"/>
        <v>INDIRON</v>
      </c>
      <c r="BF324" s="109" t="str">
        <f t="shared" si="193"/>
        <v>RH8_9</v>
      </c>
      <c r="BG324" s="109">
        <f t="shared" si="200"/>
        <v>0.0183672329720752</v>
      </c>
      <c r="BH324" s="109" t="s">
        <v>31</v>
      </c>
      <c r="BI324" s="110" t="s">
        <v>91</v>
      </c>
      <c r="BM324" s="109" t="str">
        <f t="shared" si="170"/>
        <v>COM_FR</v>
      </c>
      <c r="BN324" s="110" t="str">
        <f t="shared" si="194"/>
        <v>INDIRON</v>
      </c>
      <c r="BO324" s="109" t="str">
        <f t="shared" si="195"/>
        <v>RH8_9</v>
      </c>
      <c r="BP324" s="109">
        <f t="shared" si="196"/>
        <v>0.0168878417223846</v>
      </c>
      <c r="BQ324" s="109" t="s">
        <v>31</v>
      </c>
      <c r="BR324" s="110" t="s">
        <v>88</v>
      </c>
    </row>
    <row r="325" spans="11:70">
      <c r="K325" s="109" t="s">
        <v>142</v>
      </c>
      <c r="L325" s="110" t="str">
        <f t="shared" si="197"/>
        <v>INDIRON</v>
      </c>
      <c r="M325" s="109" t="str">
        <f t="shared" si="185"/>
        <v>RH10_11</v>
      </c>
      <c r="N325" s="109">
        <f t="shared" si="145"/>
        <v>0.0188922096207154</v>
      </c>
      <c r="O325" s="109" t="s">
        <v>31</v>
      </c>
      <c r="P325" s="110" t="s">
        <v>92</v>
      </c>
      <c r="T325" s="109" t="str">
        <f t="shared" si="165"/>
        <v>COM_FR</v>
      </c>
      <c r="U325" s="110" t="str">
        <f t="shared" si="198"/>
        <v>INDIRON</v>
      </c>
      <c r="V325" s="109" t="str">
        <f t="shared" si="199"/>
        <v>RH10_11</v>
      </c>
      <c r="W325" s="109">
        <f t="shared" si="148"/>
        <v>0.0226727094068072</v>
      </c>
      <c r="X325" s="109" t="s">
        <v>31</v>
      </c>
      <c r="Y325" s="110" t="s">
        <v>87</v>
      </c>
      <c r="AC325" s="109" t="str">
        <f t="shared" si="166"/>
        <v>COM_FR</v>
      </c>
      <c r="AD325" s="110" t="str">
        <f t="shared" si="186"/>
        <v>INDIRON</v>
      </c>
      <c r="AE325" s="109" t="str">
        <f t="shared" si="187"/>
        <v>RH10_11</v>
      </c>
      <c r="AF325" s="109">
        <f t="shared" si="151"/>
        <v>0.016996069788382</v>
      </c>
      <c r="AG325" s="109" t="s">
        <v>31</v>
      </c>
      <c r="AH325" s="110" t="s">
        <v>93</v>
      </c>
      <c r="AL325" s="109" t="str">
        <f t="shared" si="167"/>
        <v>COM_FR</v>
      </c>
      <c r="AM325" s="110" t="str">
        <f t="shared" si="188"/>
        <v>INDIRON</v>
      </c>
      <c r="AN325" s="109" t="str">
        <f t="shared" si="189"/>
        <v>RH10_11</v>
      </c>
      <c r="AO325" s="109">
        <f t="shared" si="154"/>
        <v>0.0195161233742294</v>
      </c>
      <c r="AP325" s="109" t="s">
        <v>31</v>
      </c>
      <c r="AQ325" s="110" t="s">
        <v>90</v>
      </c>
      <c r="AU325" s="109" t="str">
        <f t="shared" si="168"/>
        <v>COM_FR</v>
      </c>
      <c r="AV325" s="110" t="str">
        <f t="shared" si="190"/>
        <v>INDIRON</v>
      </c>
      <c r="AW325" s="109" t="str">
        <f t="shared" si="191"/>
        <v>RH10_11</v>
      </c>
      <c r="AX325" s="109">
        <f t="shared" si="157"/>
        <v>0.0187422674180833</v>
      </c>
      <c r="AY325" s="109" t="s">
        <v>31</v>
      </c>
      <c r="AZ325" s="110" t="s">
        <v>89</v>
      </c>
      <c r="BD325" s="109" t="str">
        <f t="shared" si="169"/>
        <v>COM_FR</v>
      </c>
      <c r="BE325" s="110" t="str">
        <f t="shared" si="192"/>
        <v>INDIRON</v>
      </c>
      <c r="BF325" s="109" t="str">
        <f t="shared" si="193"/>
        <v>RH10_11</v>
      </c>
      <c r="BG325" s="109">
        <f t="shared" si="200"/>
        <v>0.0195161233742294</v>
      </c>
      <c r="BH325" s="109" t="s">
        <v>31</v>
      </c>
      <c r="BI325" s="110" t="s">
        <v>91</v>
      </c>
      <c r="BM325" s="109" t="str">
        <f t="shared" si="170"/>
        <v>COM_FR</v>
      </c>
      <c r="BN325" s="110" t="str">
        <f t="shared" si="194"/>
        <v>INDIRON</v>
      </c>
      <c r="BO325" s="109" t="str">
        <f t="shared" si="195"/>
        <v>RH10_11</v>
      </c>
      <c r="BP325" s="109">
        <f t="shared" si="196"/>
        <v>0.0187422674180833</v>
      </c>
      <c r="BQ325" s="109" t="s">
        <v>31</v>
      </c>
      <c r="BR325" s="110" t="s">
        <v>88</v>
      </c>
    </row>
    <row r="326" spans="11:70">
      <c r="K326" s="109" t="s">
        <v>142</v>
      </c>
      <c r="L326" s="110" t="str">
        <f t="shared" si="197"/>
        <v>INDIRON</v>
      </c>
      <c r="M326" s="109" t="str">
        <f t="shared" si="185"/>
        <v>RH12_13</v>
      </c>
      <c r="N326" s="109">
        <f t="shared" si="145"/>
        <v>0.0197356728752531</v>
      </c>
      <c r="O326" s="109" t="s">
        <v>31</v>
      </c>
      <c r="P326" s="110" t="s">
        <v>92</v>
      </c>
      <c r="T326" s="109" t="str">
        <f t="shared" si="165"/>
        <v>COM_FR</v>
      </c>
      <c r="U326" s="110" t="str">
        <f t="shared" si="198"/>
        <v>INDIRON</v>
      </c>
      <c r="V326" s="109" t="str">
        <f t="shared" si="199"/>
        <v>RH12_13</v>
      </c>
      <c r="W326" s="109">
        <f t="shared" si="148"/>
        <v>0.0227084613240583</v>
      </c>
      <c r="X326" s="109" t="s">
        <v>31</v>
      </c>
      <c r="Y326" s="110" t="s">
        <v>87</v>
      </c>
      <c r="AC326" s="109" t="str">
        <f t="shared" si="166"/>
        <v>COM_FR</v>
      </c>
      <c r="AD326" s="110" t="str">
        <f t="shared" si="186"/>
        <v>INDIRON</v>
      </c>
      <c r="AE326" s="109" t="str">
        <f t="shared" si="187"/>
        <v>RH12_13</v>
      </c>
      <c r="AF326" s="109">
        <f t="shared" si="151"/>
        <v>0.0181900219421491</v>
      </c>
      <c r="AG326" s="109" t="s">
        <v>31</v>
      </c>
      <c r="AH326" s="110" t="s">
        <v>93</v>
      </c>
      <c r="AL326" s="109" t="str">
        <f t="shared" si="167"/>
        <v>COM_FR</v>
      </c>
      <c r="AM326" s="110" t="str">
        <f t="shared" si="188"/>
        <v>INDIRON</v>
      </c>
      <c r="AN326" s="109" t="str">
        <f t="shared" si="189"/>
        <v>RH12_13</v>
      </c>
      <c r="AO326" s="109">
        <f t="shared" si="154"/>
        <v>0.0203929774116346</v>
      </c>
      <c r="AP326" s="109" t="s">
        <v>31</v>
      </c>
      <c r="AQ326" s="110" t="s">
        <v>90</v>
      </c>
      <c r="AU326" s="109" t="str">
        <f t="shared" si="168"/>
        <v>COM_FR</v>
      </c>
      <c r="AV326" s="110" t="str">
        <f t="shared" si="190"/>
        <v>INDIRON</v>
      </c>
      <c r="AW326" s="109" t="str">
        <f t="shared" si="191"/>
        <v>RH12_13</v>
      </c>
      <c r="AX326" s="109">
        <f t="shared" si="157"/>
        <v>0.0203766512243404</v>
      </c>
      <c r="AY326" s="109" t="s">
        <v>31</v>
      </c>
      <c r="AZ326" s="110" t="s">
        <v>89</v>
      </c>
      <c r="BD326" s="109" t="str">
        <f t="shared" si="169"/>
        <v>COM_FR</v>
      </c>
      <c r="BE326" s="110" t="str">
        <f t="shared" si="192"/>
        <v>INDIRON</v>
      </c>
      <c r="BF326" s="109" t="str">
        <f t="shared" si="193"/>
        <v>RH12_13</v>
      </c>
      <c r="BG326" s="109">
        <f t="shared" si="200"/>
        <v>0.0203929774116346</v>
      </c>
      <c r="BH326" s="109" t="s">
        <v>31</v>
      </c>
      <c r="BI326" s="110" t="s">
        <v>91</v>
      </c>
      <c r="BM326" s="109" t="str">
        <f t="shared" si="170"/>
        <v>COM_FR</v>
      </c>
      <c r="BN326" s="110" t="str">
        <f t="shared" si="194"/>
        <v>INDIRON</v>
      </c>
      <c r="BO326" s="109" t="str">
        <f t="shared" si="195"/>
        <v>RH12_13</v>
      </c>
      <c r="BP326" s="109">
        <f t="shared" si="196"/>
        <v>0.0203766512243404</v>
      </c>
      <c r="BQ326" s="109" t="s">
        <v>31</v>
      </c>
      <c r="BR326" s="110" t="s">
        <v>88</v>
      </c>
    </row>
    <row r="327" spans="11:70">
      <c r="K327" s="111" t="s">
        <v>142</v>
      </c>
      <c r="L327" s="110" t="str">
        <f t="shared" si="197"/>
        <v>INDIRON</v>
      </c>
      <c r="M327" s="109" t="str">
        <f t="shared" si="185"/>
        <v>RH14_15</v>
      </c>
      <c r="N327" s="109">
        <f t="shared" si="145"/>
        <v>0.0205351902664844</v>
      </c>
      <c r="O327" s="109" t="s">
        <v>31</v>
      </c>
      <c r="P327" s="110" t="s">
        <v>92</v>
      </c>
      <c r="T327" s="109" t="str">
        <f t="shared" si="165"/>
        <v>COM_FR</v>
      </c>
      <c r="U327" s="110" t="str">
        <f t="shared" si="198"/>
        <v>INDIRON</v>
      </c>
      <c r="V327" s="109" t="str">
        <f t="shared" si="199"/>
        <v>RH14_15</v>
      </c>
      <c r="W327" s="109">
        <f t="shared" si="148"/>
        <v>0.0220528299189836</v>
      </c>
      <c r="X327" s="109" t="s">
        <v>31</v>
      </c>
      <c r="Y327" s="110" t="s">
        <v>87</v>
      </c>
      <c r="AC327" s="109" t="str">
        <f t="shared" si="166"/>
        <v>COM_FR</v>
      </c>
      <c r="AD327" s="110" t="str">
        <f t="shared" si="186"/>
        <v>INDIRON</v>
      </c>
      <c r="AE327" s="109" t="str">
        <f t="shared" si="187"/>
        <v>RH14_15</v>
      </c>
      <c r="AF327" s="109">
        <f t="shared" si="151"/>
        <v>0.0209674919745702</v>
      </c>
      <c r="AG327" s="109" t="s">
        <v>31</v>
      </c>
      <c r="AH327" s="110" t="s">
        <v>93</v>
      </c>
      <c r="AL327" s="109" t="str">
        <f t="shared" si="167"/>
        <v>COM_FR</v>
      </c>
      <c r="AM327" s="110" t="str">
        <f t="shared" si="188"/>
        <v>INDIRON</v>
      </c>
      <c r="AN327" s="109" t="str">
        <f t="shared" si="189"/>
        <v>RH14_15</v>
      </c>
      <c r="AO327" s="109">
        <f t="shared" si="154"/>
        <v>0.0210417023326588</v>
      </c>
      <c r="AP327" s="109" t="s">
        <v>31</v>
      </c>
      <c r="AQ327" s="110" t="s">
        <v>90</v>
      </c>
      <c r="AU327" s="109" t="str">
        <f t="shared" si="168"/>
        <v>COM_FR</v>
      </c>
      <c r="AV327" s="110" t="str">
        <f t="shared" si="190"/>
        <v>INDIRON</v>
      </c>
      <c r="AW327" s="109" t="str">
        <f t="shared" si="191"/>
        <v>RH14_15</v>
      </c>
      <c r="AX327" s="109">
        <f t="shared" si="157"/>
        <v>0.0207782387307691</v>
      </c>
      <c r="AY327" s="109" t="s">
        <v>31</v>
      </c>
      <c r="AZ327" s="110" t="s">
        <v>89</v>
      </c>
      <c r="BD327" s="109" t="str">
        <f t="shared" si="169"/>
        <v>COM_FR</v>
      </c>
      <c r="BE327" s="110" t="str">
        <f t="shared" si="192"/>
        <v>INDIRON</v>
      </c>
      <c r="BF327" s="109" t="str">
        <f t="shared" si="193"/>
        <v>RH14_15</v>
      </c>
      <c r="BG327" s="109">
        <f t="shared" si="200"/>
        <v>0.0210417023326588</v>
      </c>
      <c r="BH327" s="109" t="s">
        <v>31</v>
      </c>
      <c r="BI327" s="110" t="s">
        <v>91</v>
      </c>
      <c r="BM327" s="109" t="str">
        <f t="shared" si="170"/>
        <v>COM_FR</v>
      </c>
      <c r="BN327" s="110" t="str">
        <f t="shared" si="194"/>
        <v>INDIRON</v>
      </c>
      <c r="BO327" s="109" t="str">
        <f t="shared" si="195"/>
        <v>RH14_15</v>
      </c>
      <c r="BP327" s="109">
        <f t="shared" si="196"/>
        <v>0.0207782387307691</v>
      </c>
      <c r="BQ327" s="109" t="s">
        <v>31</v>
      </c>
      <c r="BR327" s="110" t="s">
        <v>88</v>
      </c>
    </row>
    <row r="328" spans="11:70">
      <c r="K328" s="109" t="s">
        <v>142</v>
      </c>
      <c r="L328" s="110" t="str">
        <f t="shared" si="197"/>
        <v>INDIRON</v>
      </c>
      <c r="M328" s="109" t="str">
        <f t="shared" si="185"/>
        <v>RH16_17</v>
      </c>
      <c r="N328" s="109">
        <f t="shared" si="145"/>
        <v>0.0208967198623784</v>
      </c>
      <c r="O328" s="109" t="s">
        <v>31</v>
      </c>
      <c r="P328" s="110" t="s">
        <v>92</v>
      </c>
      <c r="T328" s="109" t="str">
        <f t="shared" si="165"/>
        <v>COM_FR</v>
      </c>
      <c r="U328" s="110" t="str">
        <f t="shared" si="198"/>
        <v>INDIRON</v>
      </c>
      <c r="V328" s="109" t="str">
        <f t="shared" si="199"/>
        <v>RH16_17</v>
      </c>
      <c r="W328" s="109">
        <f t="shared" si="148"/>
        <v>0.0211925188192021</v>
      </c>
      <c r="X328" s="109" t="s">
        <v>31</v>
      </c>
      <c r="Y328" s="110" t="s">
        <v>87</v>
      </c>
      <c r="AC328" s="109" t="str">
        <f t="shared" si="166"/>
        <v>COM_FR</v>
      </c>
      <c r="AD328" s="110" t="str">
        <f t="shared" si="186"/>
        <v>INDIRON</v>
      </c>
      <c r="AE328" s="109" t="str">
        <f t="shared" si="187"/>
        <v>RH16_17</v>
      </c>
      <c r="AF328" s="109">
        <f t="shared" si="151"/>
        <v>0.0218963821038514</v>
      </c>
      <c r="AG328" s="109" t="s">
        <v>31</v>
      </c>
      <c r="AH328" s="110" t="s">
        <v>93</v>
      </c>
      <c r="AL328" s="109" t="str">
        <f t="shared" si="167"/>
        <v>COM_FR</v>
      </c>
      <c r="AM328" s="110" t="str">
        <f t="shared" si="188"/>
        <v>INDIRON</v>
      </c>
      <c r="AN328" s="109" t="str">
        <f t="shared" si="189"/>
        <v>RH16_17</v>
      </c>
      <c r="AO328" s="109">
        <f t="shared" si="154"/>
        <v>0.0210314702528813</v>
      </c>
      <c r="AP328" s="109" t="s">
        <v>31</v>
      </c>
      <c r="AQ328" s="110" t="s">
        <v>90</v>
      </c>
      <c r="AU328" s="109" t="str">
        <f t="shared" si="168"/>
        <v>COM_FR</v>
      </c>
      <c r="AV328" s="110" t="str">
        <f t="shared" si="190"/>
        <v>INDIRON</v>
      </c>
      <c r="AW328" s="109" t="str">
        <f t="shared" si="191"/>
        <v>RH16_17</v>
      </c>
      <c r="AX328" s="109">
        <f t="shared" si="157"/>
        <v>0.0206919007593365</v>
      </c>
      <c r="AY328" s="109" t="s">
        <v>31</v>
      </c>
      <c r="AZ328" s="110" t="s">
        <v>89</v>
      </c>
      <c r="BD328" s="109" t="str">
        <f t="shared" si="169"/>
        <v>COM_FR</v>
      </c>
      <c r="BE328" s="110" t="str">
        <f t="shared" si="192"/>
        <v>INDIRON</v>
      </c>
      <c r="BF328" s="109" t="str">
        <f t="shared" si="193"/>
        <v>RH16_17</v>
      </c>
      <c r="BG328" s="109">
        <f t="shared" si="200"/>
        <v>0.0210314702528813</v>
      </c>
      <c r="BH328" s="109" t="s">
        <v>31</v>
      </c>
      <c r="BI328" s="110" t="s">
        <v>91</v>
      </c>
      <c r="BM328" s="109" t="str">
        <f t="shared" si="170"/>
        <v>COM_FR</v>
      </c>
      <c r="BN328" s="110" t="str">
        <f t="shared" si="194"/>
        <v>INDIRON</v>
      </c>
      <c r="BO328" s="109" t="str">
        <f t="shared" si="195"/>
        <v>RH16_17</v>
      </c>
      <c r="BP328" s="109">
        <f t="shared" si="196"/>
        <v>0.0206919007593365</v>
      </c>
      <c r="BQ328" s="109" t="s">
        <v>31</v>
      </c>
      <c r="BR328" s="110" t="s">
        <v>88</v>
      </c>
    </row>
    <row r="329" spans="11:70">
      <c r="K329" s="109" t="s">
        <v>142</v>
      </c>
      <c r="L329" s="110" t="str">
        <f t="shared" si="197"/>
        <v>INDIRON</v>
      </c>
      <c r="M329" s="109" t="str">
        <f t="shared" si="185"/>
        <v>RH18_19</v>
      </c>
      <c r="N329" s="109">
        <f t="shared" si="145"/>
        <v>0.0208657701701157</v>
      </c>
      <c r="O329" s="109" t="s">
        <v>31</v>
      </c>
      <c r="P329" s="110" t="s">
        <v>92</v>
      </c>
      <c r="T329" s="109" t="str">
        <f t="shared" si="165"/>
        <v>COM_FR</v>
      </c>
      <c r="U329" s="110" t="str">
        <f t="shared" si="198"/>
        <v>INDIRON</v>
      </c>
      <c r="V329" s="109" t="str">
        <f t="shared" si="199"/>
        <v>RH18_19</v>
      </c>
      <c r="W329" s="109">
        <f t="shared" si="148"/>
        <v>0.0211344683567324</v>
      </c>
      <c r="X329" s="109" t="s">
        <v>31</v>
      </c>
      <c r="Y329" s="110" t="s">
        <v>87</v>
      </c>
      <c r="AC329" s="109" t="str">
        <f t="shared" si="166"/>
        <v>COM_FR</v>
      </c>
      <c r="AD329" s="110" t="str">
        <f t="shared" si="186"/>
        <v>INDIRON</v>
      </c>
      <c r="AE329" s="109" t="str">
        <f t="shared" si="187"/>
        <v>RH18_19</v>
      </c>
      <c r="AF329" s="109">
        <f t="shared" si="151"/>
        <v>0.0217155355129377</v>
      </c>
      <c r="AG329" s="109" t="s">
        <v>31</v>
      </c>
      <c r="AH329" s="110" t="s">
        <v>93</v>
      </c>
      <c r="AL329" s="109" t="str">
        <f t="shared" si="167"/>
        <v>COM_FR</v>
      </c>
      <c r="AM329" s="110" t="str">
        <f t="shared" si="188"/>
        <v>INDIRON</v>
      </c>
      <c r="AN329" s="109" t="str">
        <f t="shared" si="189"/>
        <v>RH18_19</v>
      </c>
      <c r="AO329" s="109">
        <f t="shared" si="154"/>
        <v>0.0207724666848622</v>
      </c>
      <c r="AP329" s="109" t="s">
        <v>31</v>
      </c>
      <c r="AQ329" s="110" t="s">
        <v>90</v>
      </c>
      <c r="AU329" s="109" t="str">
        <f t="shared" si="168"/>
        <v>COM_FR</v>
      </c>
      <c r="AV329" s="110" t="str">
        <f t="shared" si="190"/>
        <v>INDIRON</v>
      </c>
      <c r="AW329" s="109" t="str">
        <f t="shared" si="191"/>
        <v>RH18_19</v>
      </c>
      <c r="AX329" s="109">
        <f t="shared" si="157"/>
        <v>0.0204346889564006</v>
      </c>
      <c r="AY329" s="109" t="s">
        <v>31</v>
      </c>
      <c r="AZ329" s="110" t="s">
        <v>89</v>
      </c>
      <c r="BD329" s="109" t="str">
        <f t="shared" si="169"/>
        <v>COM_FR</v>
      </c>
      <c r="BE329" s="110" t="str">
        <f t="shared" si="192"/>
        <v>INDIRON</v>
      </c>
      <c r="BF329" s="109" t="str">
        <f t="shared" si="193"/>
        <v>RH18_19</v>
      </c>
      <c r="BG329" s="109">
        <f t="shared" si="200"/>
        <v>0.0207724666848622</v>
      </c>
      <c r="BH329" s="109" t="s">
        <v>31</v>
      </c>
      <c r="BI329" s="110" t="s">
        <v>91</v>
      </c>
      <c r="BM329" s="109" t="str">
        <f t="shared" si="170"/>
        <v>COM_FR</v>
      </c>
      <c r="BN329" s="110" t="str">
        <f t="shared" si="194"/>
        <v>INDIRON</v>
      </c>
      <c r="BO329" s="109" t="str">
        <f t="shared" si="195"/>
        <v>RH18_19</v>
      </c>
      <c r="BP329" s="109">
        <f t="shared" si="196"/>
        <v>0.0204346889564006</v>
      </c>
      <c r="BQ329" s="109" t="s">
        <v>31</v>
      </c>
      <c r="BR329" s="110" t="s">
        <v>88</v>
      </c>
    </row>
    <row r="330" spans="11:70">
      <c r="K330" s="109" t="s">
        <v>142</v>
      </c>
      <c r="L330" s="110" t="str">
        <f t="shared" si="197"/>
        <v>INDIRON</v>
      </c>
      <c r="M330" s="109" t="str">
        <f t="shared" si="185"/>
        <v>RH20_21</v>
      </c>
      <c r="N330" s="109">
        <f t="shared" si="145"/>
        <v>0.0208182800695852</v>
      </c>
      <c r="O330" s="109" t="s">
        <v>31</v>
      </c>
      <c r="P330" s="110" t="s">
        <v>92</v>
      </c>
      <c r="T330" s="109" t="str">
        <f t="shared" si="165"/>
        <v>COM_FR</v>
      </c>
      <c r="U330" s="110" t="str">
        <f t="shared" si="198"/>
        <v>INDIRON</v>
      </c>
      <c r="V330" s="109" t="str">
        <f t="shared" si="199"/>
        <v>RH20_21</v>
      </c>
      <c r="W330" s="109">
        <f t="shared" si="148"/>
        <v>0.0216015909557287</v>
      </c>
      <c r="X330" s="109" t="s">
        <v>31</v>
      </c>
      <c r="Y330" s="110" t="s">
        <v>87</v>
      </c>
      <c r="AC330" s="109" t="str">
        <f t="shared" si="166"/>
        <v>COM_FR</v>
      </c>
      <c r="AD330" s="110" t="str">
        <f t="shared" si="186"/>
        <v>INDIRON</v>
      </c>
      <c r="AE330" s="109" t="str">
        <f t="shared" si="187"/>
        <v>RH20_21</v>
      </c>
      <c r="AF330" s="109">
        <f t="shared" si="151"/>
        <v>0.0212535167287306</v>
      </c>
      <c r="AG330" s="109" t="s">
        <v>31</v>
      </c>
      <c r="AH330" s="110" t="s">
        <v>93</v>
      </c>
      <c r="AL330" s="109" t="str">
        <f t="shared" si="167"/>
        <v>COM_FR</v>
      </c>
      <c r="AM330" s="110" t="str">
        <f t="shared" si="188"/>
        <v>INDIRON</v>
      </c>
      <c r="AN330" s="109" t="str">
        <f t="shared" si="189"/>
        <v>RH20_21</v>
      </c>
      <c r="AO330" s="109">
        <f t="shared" si="154"/>
        <v>0.0208717090489964</v>
      </c>
      <c r="AP330" s="109" t="s">
        <v>31</v>
      </c>
      <c r="AQ330" s="110" t="s">
        <v>90</v>
      </c>
      <c r="AU330" s="109" t="str">
        <f t="shared" si="168"/>
        <v>COM_FR</v>
      </c>
      <c r="AV330" s="110" t="str">
        <f t="shared" si="190"/>
        <v>INDIRON</v>
      </c>
      <c r="AW330" s="109" t="str">
        <f t="shared" si="191"/>
        <v>RH20_21</v>
      </c>
      <c r="AX330" s="109">
        <f t="shared" si="157"/>
        <v>0.0208022312711157</v>
      </c>
      <c r="AY330" s="109" t="s">
        <v>31</v>
      </c>
      <c r="AZ330" s="110" t="s">
        <v>89</v>
      </c>
      <c r="BD330" s="109" t="str">
        <f t="shared" si="169"/>
        <v>COM_FR</v>
      </c>
      <c r="BE330" s="110" t="str">
        <f t="shared" si="192"/>
        <v>INDIRON</v>
      </c>
      <c r="BF330" s="109" t="str">
        <f t="shared" si="193"/>
        <v>RH20_21</v>
      </c>
      <c r="BG330" s="109">
        <f t="shared" si="200"/>
        <v>0.0208717090489964</v>
      </c>
      <c r="BH330" s="109" t="s">
        <v>31</v>
      </c>
      <c r="BI330" s="110" t="s">
        <v>91</v>
      </c>
      <c r="BM330" s="109" t="str">
        <f t="shared" si="170"/>
        <v>COM_FR</v>
      </c>
      <c r="BN330" s="110" t="str">
        <f t="shared" si="194"/>
        <v>INDIRON</v>
      </c>
      <c r="BO330" s="109" t="str">
        <f t="shared" si="195"/>
        <v>RH20_21</v>
      </c>
      <c r="BP330" s="109">
        <f t="shared" si="196"/>
        <v>0.0208022312711157</v>
      </c>
      <c r="BQ330" s="109" t="s">
        <v>31</v>
      </c>
      <c r="BR330" s="110" t="s">
        <v>88</v>
      </c>
    </row>
    <row r="331" spans="11:70">
      <c r="K331" s="111" t="s">
        <v>142</v>
      </c>
      <c r="L331" s="110" t="str">
        <f t="shared" si="197"/>
        <v>INDIRON</v>
      </c>
      <c r="M331" s="109" t="str">
        <f t="shared" si="185"/>
        <v>RH22_23</v>
      </c>
      <c r="N331" s="109">
        <f t="shared" si="145"/>
        <v>0.0209309345114678</v>
      </c>
      <c r="O331" s="109" t="s">
        <v>31</v>
      </c>
      <c r="P331" s="110" t="s">
        <v>92</v>
      </c>
      <c r="T331" s="109" t="str">
        <f t="shared" si="165"/>
        <v>COM_FR</v>
      </c>
      <c r="U331" s="110" t="str">
        <f t="shared" si="198"/>
        <v>INDIRON</v>
      </c>
      <c r="V331" s="109" t="str">
        <f t="shared" si="199"/>
        <v>RH22_23</v>
      </c>
      <c r="W331" s="109">
        <f t="shared" si="148"/>
        <v>0.0217726786365968</v>
      </c>
      <c r="X331" s="109" t="s">
        <v>31</v>
      </c>
      <c r="Y331" s="110" t="s">
        <v>87</v>
      </c>
      <c r="AC331" s="109" t="str">
        <f t="shared" si="166"/>
        <v>COM_FR</v>
      </c>
      <c r="AD331" s="110" t="str">
        <f t="shared" si="186"/>
        <v>INDIRON</v>
      </c>
      <c r="AE331" s="109" t="str">
        <f t="shared" si="187"/>
        <v>RH22_23</v>
      </c>
      <c r="AF331" s="109">
        <f t="shared" si="151"/>
        <v>0.0210192787763135</v>
      </c>
      <c r="AG331" s="109" t="s">
        <v>31</v>
      </c>
      <c r="AH331" s="110" t="s">
        <v>93</v>
      </c>
      <c r="AL331" s="109" t="str">
        <f t="shared" si="167"/>
        <v>COM_FR</v>
      </c>
      <c r="AM331" s="110" t="str">
        <f t="shared" si="188"/>
        <v>INDIRON</v>
      </c>
      <c r="AN331" s="109" t="str">
        <f t="shared" si="189"/>
        <v>RH22_23</v>
      </c>
      <c r="AO331" s="109">
        <f t="shared" si="154"/>
        <v>0.0210488298607682</v>
      </c>
      <c r="AP331" s="109" t="s">
        <v>31</v>
      </c>
      <c r="AQ331" s="110" t="s">
        <v>90</v>
      </c>
      <c r="AU331" s="109" t="str">
        <f t="shared" si="168"/>
        <v>COM_FR</v>
      </c>
      <c r="AV331" s="110" t="str">
        <f t="shared" si="190"/>
        <v>INDIRON</v>
      </c>
      <c r="AW331" s="109" t="str">
        <f t="shared" si="191"/>
        <v>RH22_23</v>
      </c>
      <c r="AX331" s="109">
        <f t="shared" si="157"/>
        <v>0.0211656433177729</v>
      </c>
      <c r="AY331" s="109" t="s">
        <v>31</v>
      </c>
      <c r="AZ331" s="110" t="s">
        <v>89</v>
      </c>
      <c r="BD331" s="109" t="str">
        <f t="shared" si="169"/>
        <v>COM_FR</v>
      </c>
      <c r="BE331" s="110" t="str">
        <f t="shared" si="192"/>
        <v>INDIRON</v>
      </c>
      <c r="BF331" s="109" t="str">
        <f t="shared" si="193"/>
        <v>RH22_23</v>
      </c>
      <c r="BG331" s="109">
        <f t="shared" si="200"/>
        <v>0.0210488298607682</v>
      </c>
      <c r="BH331" s="109" t="s">
        <v>31</v>
      </c>
      <c r="BI331" s="110" t="s">
        <v>91</v>
      </c>
      <c r="BM331" s="109" t="str">
        <f t="shared" si="170"/>
        <v>COM_FR</v>
      </c>
      <c r="BN331" s="110" t="str">
        <f t="shared" si="194"/>
        <v>INDIRON</v>
      </c>
      <c r="BO331" s="109" t="str">
        <f t="shared" si="195"/>
        <v>RH22_23</v>
      </c>
      <c r="BP331" s="109">
        <f t="shared" si="196"/>
        <v>0.0211656433177729</v>
      </c>
      <c r="BQ331" s="109" t="s">
        <v>31</v>
      </c>
      <c r="BR331" s="110" t="s">
        <v>88</v>
      </c>
    </row>
    <row r="332" spans="11:70">
      <c r="K332" s="109" t="s">
        <v>142</v>
      </c>
      <c r="L332" s="110" t="str">
        <f t="shared" si="197"/>
        <v>INDIRON</v>
      </c>
      <c r="M332" s="109" t="str">
        <f t="shared" si="185"/>
        <v>SH0_1</v>
      </c>
      <c r="N332" s="109">
        <f t="shared" si="145"/>
        <v>0.0216934658061337</v>
      </c>
      <c r="O332" s="109" t="s">
        <v>31</v>
      </c>
      <c r="P332" s="110" t="s">
        <v>92</v>
      </c>
      <c r="T332" s="109" t="str">
        <f t="shared" si="165"/>
        <v>COM_FR</v>
      </c>
      <c r="U332" s="110" t="str">
        <f t="shared" si="198"/>
        <v>INDIRON</v>
      </c>
      <c r="V332" s="109" t="str">
        <f t="shared" si="199"/>
        <v>SH0_1</v>
      </c>
      <c r="W332" s="109">
        <f t="shared" si="148"/>
        <v>0.0174477618854123</v>
      </c>
      <c r="X332" s="109" t="s">
        <v>31</v>
      </c>
      <c r="Y332" s="110" t="s">
        <v>87</v>
      </c>
      <c r="AC332" s="109" t="str">
        <f t="shared" si="166"/>
        <v>COM_FR</v>
      </c>
      <c r="AD332" s="110" t="str">
        <f t="shared" si="186"/>
        <v>INDIRON</v>
      </c>
      <c r="AE332" s="109" t="str">
        <f t="shared" si="187"/>
        <v>SH0_1</v>
      </c>
      <c r="AF332" s="109">
        <f t="shared" si="151"/>
        <v>0.020811553801597</v>
      </c>
      <c r="AG332" s="109" t="s">
        <v>31</v>
      </c>
      <c r="AH332" s="110" t="s">
        <v>93</v>
      </c>
      <c r="AL332" s="109" t="str">
        <f t="shared" si="167"/>
        <v>COM_FR</v>
      </c>
      <c r="AM332" s="110" t="str">
        <f t="shared" si="188"/>
        <v>INDIRON</v>
      </c>
      <c r="AN332" s="109" t="str">
        <f t="shared" si="189"/>
        <v>SH0_1</v>
      </c>
      <c r="AO332" s="109">
        <f t="shared" si="154"/>
        <v>0.0202895899307037</v>
      </c>
      <c r="AP332" s="109" t="s">
        <v>31</v>
      </c>
      <c r="AQ332" s="110" t="s">
        <v>90</v>
      </c>
      <c r="AU332" s="109" t="str">
        <f t="shared" si="168"/>
        <v>COM_FR</v>
      </c>
      <c r="AV332" s="110" t="str">
        <f t="shared" si="190"/>
        <v>INDIRON</v>
      </c>
      <c r="AW332" s="109" t="str">
        <f t="shared" si="191"/>
        <v>SH0_1</v>
      </c>
      <c r="AX332" s="109">
        <f t="shared" si="157"/>
        <v>0.0235399975380162</v>
      </c>
      <c r="AY332" s="109" t="s">
        <v>31</v>
      </c>
      <c r="AZ332" s="110" t="s">
        <v>89</v>
      </c>
      <c r="BD332" s="109" t="str">
        <f t="shared" si="169"/>
        <v>COM_FR</v>
      </c>
      <c r="BE332" s="110" t="str">
        <f t="shared" si="192"/>
        <v>INDIRON</v>
      </c>
      <c r="BF332" s="109" t="str">
        <f t="shared" si="193"/>
        <v>SH0_1</v>
      </c>
      <c r="BG332" s="109">
        <f t="shared" si="200"/>
        <v>0.0202895899307037</v>
      </c>
      <c r="BH332" s="109" t="s">
        <v>31</v>
      </c>
      <c r="BI332" s="110" t="s">
        <v>91</v>
      </c>
      <c r="BM332" s="109" t="str">
        <f t="shared" si="170"/>
        <v>COM_FR</v>
      </c>
      <c r="BN332" s="110" t="str">
        <f t="shared" si="194"/>
        <v>INDIRON</v>
      </c>
      <c r="BO332" s="109" t="str">
        <f t="shared" si="195"/>
        <v>SH0_1</v>
      </c>
      <c r="BP332" s="109">
        <f t="shared" si="196"/>
        <v>0.0235399975380162</v>
      </c>
      <c r="BQ332" s="109" t="s">
        <v>31</v>
      </c>
      <c r="BR332" s="110" t="s">
        <v>88</v>
      </c>
    </row>
    <row r="333" spans="11:70">
      <c r="K333" s="109" t="s">
        <v>142</v>
      </c>
      <c r="L333" s="110" t="str">
        <f t="shared" si="197"/>
        <v>INDIRON</v>
      </c>
      <c r="M333" s="109" t="str">
        <f t="shared" si="185"/>
        <v>SH2_3</v>
      </c>
      <c r="N333" s="109">
        <f t="shared" si="145"/>
        <v>0.0210916294485409</v>
      </c>
      <c r="O333" s="109" t="s">
        <v>31</v>
      </c>
      <c r="P333" s="110" t="s">
        <v>92</v>
      </c>
      <c r="T333" s="109" t="str">
        <f t="shared" si="165"/>
        <v>COM_FR</v>
      </c>
      <c r="U333" s="110" t="str">
        <f t="shared" si="198"/>
        <v>INDIRON</v>
      </c>
      <c r="V333" s="109" t="str">
        <f t="shared" si="199"/>
        <v>SH2_3</v>
      </c>
      <c r="W333" s="109">
        <f t="shared" si="148"/>
        <v>0.0152457918759897</v>
      </c>
      <c r="X333" s="109" t="s">
        <v>31</v>
      </c>
      <c r="Y333" s="110" t="s">
        <v>87</v>
      </c>
      <c r="AC333" s="109" t="str">
        <f t="shared" si="166"/>
        <v>COM_FR</v>
      </c>
      <c r="AD333" s="110" t="str">
        <f t="shared" si="186"/>
        <v>INDIRON</v>
      </c>
      <c r="AE333" s="109" t="str">
        <f t="shared" si="187"/>
        <v>SH2_3</v>
      </c>
      <c r="AF333" s="109">
        <f t="shared" si="151"/>
        <v>0.0201796299239725</v>
      </c>
      <c r="AG333" s="109" t="s">
        <v>31</v>
      </c>
      <c r="AH333" s="110" t="s">
        <v>93</v>
      </c>
      <c r="AL333" s="109" t="str">
        <f t="shared" si="167"/>
        <v>COM_FR</v>
      </c>
      <c r="AM333" s="110" t="str">
        <f t="shared" si="188"/>
        <v>INDIRON</v>
      </c>
      <c r="AN333" s="109" t="str">
        <f t="shared" si="189"/>
        <v>SH2_3</v>
      </c>
      <c r="AO333" s="109">
        <f t="shared" si="154"/>
        <v>0.0188706568826577</v>
      </c>
      <c r="AP333" s="109" t="s">
        <v>31</v>
      </c>
      <c r="AQ333" s="110" t="s">
        <v>90</v>
      </c>
      <c r="AU333" s="109" t="str">
        <f t="shared" si="168"/>
        <v>COM_FR</v>
      </c>
      <c r="AV333" s="110" t="str">
        <f t="shared" si="190"/>
        <v>INDIRON</v>
      </c>
      <c r="AW333" s="109" t="str">
        <f t="shared" si="191"/>
        <v>SH2_3</v>
      </c>
      <c r="AX333" s="109">
        <f t="shared" si="157"/>
        <v>0.0213085433268016</v>
      </c>
      <c r="AY333" s="109" t="s">
        <v>31</v>
      </c>
      <c r="AZ333" s="110" t="s">
        <v>89</v>
      </c>
      <c r="BD333" s="109" t="str">
        <f t="shared" si="169"/>
        <v>COM_FR</v>
      </c>
      <c r="BE333" s="110" t="str">
        <f t="shared" si="192"/>
        <v>INDIRON</v>
      </c>
      <c r="BF333" s="109" t="str">
        <f t="shared" si="193"/>
        <v>SH2_3</v>
      </c>
      <c r="BG333" s="109">
        <f t="shared" si="200"/>
        <v>0.0188706568826577</v>
      </c>
      <c r="BH333" s="109" t="s">
        <v>31</v>
      </c>
      <c r="BI333" s="110" t="s">
        <v>91</v>
      </c>
      <c r="BM333" s="109" t="str">
        <f t="shared" si="170"/>
        <v>COM_FR</v>
      </c>
      <c r="BN333" s="110" t="str">
        <f t="shared" si="194"/>
        <v>INDIRON</v>
      </c>
      <c r="BO333" s="109" t="str">
        <f t="shared" si="195"/>
        <v>SH2_3</v>
      </c>
      <c r="BP333" s="109">
        <f t="shared" si="196"/>
        <v>0.0213085433268016</v>
      </c>
      <c r="BQ333" s="109" t="s">
        <v>31</v>
      </c>
      <c r="BR333" s="110" t="s">
        <v>88</v>
      </c>
    </row>
    <row r="334" spans="11:70">
      <c r="K334" s="109" t="s">
        <v>142</v>
      </c>
      <c r="L334" s="110" t="str">
        <f t="shared" si="197"/>
        <v>INDIRON</v>
      </c>
      <c r="M334" s="109" t="str">
        <f t="shared" si="185"/>
        <v>SH4_5</v>
      </c>
      <c r="N334" s="109">
        <f t="shared" si="145"/>
        <v>0.0202885549117574</v>
      </c>
      <c r="O334" s="109" t="s">
        <v>31</v>
      </c>
      <c r="P334" s="110" t="s">
        <v>92</v>
      </c>
      <c r="T334" s="109" t="str">
        <f t="shared" si="165"/>
        <v>COM_FR</v>
      </c>
      <c r="U334" s="110" t="str">
        <f t="shared" si="198"/>
        <v>INDIRON</v>
      </c>
      <c r="V334" s="109" t="str">
        <f t="shared" si="199"/>
        <v>SH4_5</v>
      </c>
      <c r="W334" s="109">
        <f t="shared" si="148"/>
        <v>0.0140147850596432</v>
      </c>
      <c r="X334" s="109" t="s">
        <v>31</v>
      </c>
      <c r="Y334" s="110" t="s">
        <v>87</v>
      </c>
      <c r="AC334" s="109" t="str">
        <f t="shared" si="166"/>
        <v>COM_FR</v>
      </c>
      <c r="AD334" s="110" t="str">
        <f t="shared" si="186"/>
        <v>INDIRON</v>
      </c>
      <c r="AE334" s="109" t="str">
        <f t="shared" si="187"/>
        <v>SH4_5</v>
      </c>
      <c r="AF334" s="109">
        <f t="shared" si="151"/>
        <v>0.0196148395220663</v>
      </c>
      <c r="AG334" s="109" t="s">
        <v>31</v>
      </c>
      <c r="AH334" s="110" t="s">
        <v>93</v>
      </c>
      <c r="AL334" s="109" t="str">
        <f t="shared" si="167"/>
        <v>COM_FR</v>
      </c>
      <c r="AM334" s="110" t="str">
        <f t="shared" si="188"/>
        <v>INDIRON</v>
      </c>
      <c r="AN334" s="109" t="str">
        <f t="shared" si="189"/>
        <v>SH4_5</v>
      </c>
      <c r="AO334" s="109">
        <f t="shared" si="154"/>
        <v>0.017500502969476</v>
      </c>
      <c r="AP334" s="109" t="s">
        <v>31</v>
      </c>
      <c r="AQ334" s="110" t="s">
        <v>90</v>
      </c>
      <c r="AU334" s="109" t="str">
        <f t="shared" si="168"/>
        <v>COM_FR</v>
      </c>
      <c r="AV334" s="110" t="str">
        <f t="shared" si="190"/>
        <v>INDIRON</v>
      </c>
      <c r="AW334" s="109" t="str">
        <f t="shared" si="191"/>
        <v>SH4_5</v>
      </c>
      <c r="AX334" s="109">
        <f t="shared" si="157"/>
        <v>0.0184793639312763</v>
      </c>
      <c r="AY334" s="109" t="s">
        <v>31</v>
      </c>
      <c r="AZ334" s="110" t="s">
        <v>89</v>
      </c>
      <c r="BD334" s="109" t="str">
        <f t="shared" si="169"/>
        <v>COM_FR</v>
      </c>
      <c r="BE334" s="110" t="str">
        <f t="shared" si="192"/>
        <v>INDIRON</v>
      </c>
      <c r="BF334" s="109" t="str">
        <f t="shared" si="193"/>
        <v>SH4_5</v>
      </c>
      <c r="BG334" s="109">
        <f t="shared" si="200"/>
        <v>0.017500502969476</v>
      </c>
      <c r="BH334" s="109" t="s">
        <v>31</v>
      </c>
      <c r="BI334" s="110" t="s">
        <v>91</v>
      </c>
      <c r="BM334" s="109" t="str">
        <f t="shared" si="170"/>
        <v>COM_FR</v>
      </c>
      <c r="BN334" s="110" t="str">
        <f t="shared" si="194"/>
        <v>INDIRON</v>
      </c>
      <c r="BO334" s="109" t="str">
        <f t="shared" si="195"/>
        <v>SH4_5</v>
      </c>
      <c r="BP334" s="109">
        <f t="shared" si="196"/>
        <v>0.0184793639312763</v>
      </c>
      <c r="BQ334" s="109" t="s">
        <v>31</v>
      </c>
      <c r="BR334" s="110" t="s">
        <v>88</v>
      </c>
    </row>
    <row r="335" spans="11:70">
      <c r="K335" s="111" t="s">
        <v>142</v>
      </c>
      <c r="L335" s="110" t="str">
        <f t="shared" si="197"/>
        <v>INDIRON</v>
      </c>
      <c r="M335" s="109" t="str">
        <f t="shared" si="185"/>
        <v>SH6_7</v>
      </c>
      <c r="N335" s="109">
        <f t="shared" si="145"/>
        <v>0.0192322364169783</v>
      </c>
      <c r="O335" s="109" t="s">
        <v>31</v>
      </c>
      <c r="P335" s="110" t="s">
        <v>92</v>
      </c>
      <c r="T335" s="109" t="str">
        <f t="shared" si="165"/>
        <v>COM_FR</v>
      </c>
      <c r="U335" s="110" t="str">
        <f t="shared" si="198"/>
        <v>INDIRON</v>
      </c>
      <c r="V335" s="109" t="str">
        <f t="shared" si="199"/>
        <v>SH6_7</v>
      </c>
      <c r="W335" s="109">
        <f t="shared" si="148"/>
        <v>0.0138604432096002</v>
      </c>
      <c r="X335" s="109" t="s">
        <v>31</v>
      </c>
      <c r="Y335" s="110" t="s">
        <v>87</v>
      </c>
      <c r="AC335" s="109" t="str">
        <f t="shared" si="166"/>
        <v>COM_FR</v>
      </c>
      <c r="AD335" s="110" t="str">
        <f t="shared" si="186"/>
        <v>INDIRON</v>
      </c>
      <c r="AE335" s="109" t="str">
        <f t="shared" si="187"/>
        <v>SH6_7</v>
      </c>
      <c r="AF335" s="109">
        <f t="shared" si="151"/>
        <v>0.0172789981084644</v>
      </c>
      <c r="AG335" s="109" t="s">
        <v>31</v>
      </c>
      <c r="AH335" s="110" t="s">
        <v>93</v>
      </c>
      <c r="AL335" s="109" t="str">
        <f t="shared" si="167"/>
        <v>COM_FR</v>
      </c>
      <c r="AM335" s="110" t="str">
        <f t="shared" si="188"/>
        <v>INDIRON</v>
      </c>
      <c r="AN335" s="109" t="str">
        <f t="shared" si="189"/>
        <v>SH6_7</v>
      </c>
      <c r="AO335" s="109">
        <f t="shared" si="154"/>
        <v>0.016421193779789</v>
      </c>
      <c r="AP335" s="109" t="s">
        <v>31</v>
      </c>
      <c r="AQ335" s="110" t="s">
        <v>90</v>
      </c>
      <c r="AU335" s="109" t="str">
        <f t="shared" si="168"/>
        <v>COM_FR</v>
      </c>
      <c r="AV335" s="110" t="str">
        <f t="shared" si="190"/>
        <v>INDIRON</v>
      </c>
      <c r="AW335" s="109" t="str">
        <f t="shared" si="191"/>
        <v>SH6_7</v>
      </c>
      <c r="AX335" s="109">
        <f t="shared" si="157"/>
        <v>0.0171996217128879</v>
      </c>
      <c r="AY335" s="109" t="s">
        <v>31</v>
      </c>
      <c r="AZ335" s="110" t="s">
        <v>89</v>
      </c>
      <c r="BD335" s="109" t="str">
        <f t="shared" si="169"/>
        <v>COM_FR</v>
      </c>
      <c r="BE335" s="110" t="str">
        <f t="shared" si="192"/>
        <v>INDIRON</v>
      </c>
      <c r="BF335" s="109" t="str">
        <f t="shared" si="193"/>
        <v>SH6_7</v>
      </c>
      <c r="BG335" s="109">
        <f t="shared" si="200"/>
        <v>0.016421193779789</v>
      </c>
      <c r="BH335" s="109" t="s">
        <v>31</v>
      </c>
      <c r="BI335" s="110" t="s">
        <v>91</v>
      </c>
      <c r="BM335" s="109" t="str">
        <f t="shared" si="170"/>
        <v>COM_FR</v>
      </c>
      <c r="BN335" s="110" t="str">
        <f t="shared" si="194"/>
        <v>INDIRON</v>
      </c>
      <c r="BO335" s="109" t="str">
        <f t="shared" si="195"/>
        <v>SH6_7</v>
      </c>
      <c r="BP335" s="109">
        <f t="shared" si="196"/>
        <v>0.0171996217128879</v>
      </c>
      <c r="BQ335" s="109" t="s">
        <v>31</v>
      </c>
      <c r="BR335" s="110" t="s">
        <v>88</v>
      </c>
    </row>
    <row r="336" spans="11:70">
      <c r="K336" s="109" t="s">
        <v>142</v>
      </c>
      <c r="L336" s="110" t="str">
        <f t="shared" si="197"/>
        <v>INDIRON</v>
      </c>
      <c r="M336" s="109" t="str">
        <f t="shared" si="185"/>
        <v>SH8_9</v>
      </c>
      <c r="N336" s="109">
        <f t="shared" ref="N336:N399" si="201">N288</f>
        <v>0.0187485070114251</v>
      </c>
      <c r="O336" s="109" t="s">
        <v>31</v>
      </c>
      <c r="P336" s="110" t="s">
        <v>92</v>
      </c>
      <c r="T336" s="109" t="str">
        <f t="shared" si="165"/>
        <v>COM_FR</v>
      </c>
      <c r="U336" s="110" t="str">
        <f t="shared" si="198"/>
        <v>INDIRON</v>
      </c>
      <c r="V336" s="109" t="str">
        <f t="shared" si="199"/>
        <v>SH8_9</v>
      </c>
      <c r="W336" s="109">
        <f t="shared" ref="W336:W399" si="202">W288</f>
        <v>0.0147551071793505</v>
      </c>
      <c r="X336" s="109" t="s">
        <v>31</v>
      </c>
      <c r="Y336" s="110" t="s">
        <v>87</v>
      </c>
      <c r="AC336" s="109" t="str">
        <f t="shared" si="166"/>
        <v>COM_FR</v>
      </c>
      <c r="AD336" s="110" t="str">
        <f t="shared" si="186"/>
        <v>INDIRON</v>
      </c>
      <c r="AE336" s="109" t="str">
        <f t="shared" si="187"/>
        <v>SH8_9</v>
      </c>
      <c r="AF336" s="109">
        <f t="shared" ref="AF336:AF399" si="203">AF288</f>
        <v>0.0155886992614423</v>
      </c>
      <c r="AG336" s="109" t="s">
        <v>31</v>
      </c>
      <c r="AH336" s="110" t="s">
        <v>93</v>
      </c>
      <c r="AL336" s="109" t="str">
        <f t="shared" si="167"/>
        <v>COM_FR</v>
      </c>
      <c r="AM336" s="110" t="str">
        <f t="shared" si="188"/>
        <v>INDIRON</v>
      </c>
      <c r="AN336" s="109" t="str">
        <f t="shared" si="189"/>
        <v>SH8_9</v>
      </c>
      <c r="AO336" s="109">
        <f t="shared" ref="AO336:AO399" si="204">AO288</f>
        <v>0.0161398429577345</v>
      </c>
      <c r="AP336" s="109" t="s">
        <v>31</v>
      </c>
      <c r="AQ336" s="110" t="s">
        <v>90</v>
      </c>
      <c r="AU336" s="109" t="str">
        <f t="shared" si="168"/>
        <v>COM_FR</v>
      </c>
      <c r="AV336" s="110" t="str">
        <f t="shared" si="190"/>
        <v>INDIRON</v>
      </c>
      <c r="AW336" s="109" t="str">
        <f t="shared" si="191"/>
        <v>SH8_9</v>
      </c>
      <c r="AX336" s="109">
        <f t="shared" ref="AX336:AX399" si="205">AX288</f>
        <v>0.017030245273227</v>
      </c>
      <c r="AY336" s="109" t="s">
        <v>31</v>
      </c>
      <c r="AZ336" s="110" t="s">
        <v>89</v>
      </c>
      <c r="BD336" s="109" t="str">
        <f t="shared" si="169"/>
        <v>COM_FR</v>
      </c>
      <c r="BE336" s="110" t="str">
        <f t="shared" si="192"/>
        <v>INDIRON</v>
      </c>
      <c r="BF336" s="109" t="str">
        <f t="shared" si="193"/>
        <v>SH8_9</v>
      </c>
      <c r="BG336" s="109">
        <f t="shared" si="200"/>
        <v>0.0161398429577345</v>
      </c>
      <c r="BH336" s="109" t="s">
        <v>31</v>
      </c>
      <c r="BI336" s="110" t="s">
        <v>91</v>
      </c>
      <c r="BM336" s="109" t="str">
        <f t="shared" si="170"/>
        <v>COM_FR</v>
      </c>
      <c r="BN336" s="110" t="str">
        <f t="shared" si="194"/>
        <v>INDIRON</v>
      </c>
      <c r="BO336" s="109" t="str">
        <f t="shared" si="195"/>
        <v>SH8_9</v>
      </c>
      <c r="BP336" s="109">
        <f t="shared" si="196"/>
        <v>0.017030245273227</v>
      </c>
      <c r="BQ336" s="109" t="s">
        <v>31</v>
      </c>
      <c r="BR336" s="110" t="s">
        <v>88</v>
      </c>
    </row>
    <row r="337" spans="11:70">
      <c r="K337" s="109" t="s">
        <v>142</v>
      </c>
      <c r="L337" s="110" t="str">
        <f t="shared" si="197"/>
        <v>INDIRON</v>
      </c>
      <c r="M337" s="109" t="str">
        <f t="shared" si="185"/>
        <v>SH10_11</v>
      </c>
      <c r="N337" s="109">
        <f t="shared" si="201"/>
        <v>0.0186780472400084</v>
      </c>
      <c r="O337" s="109" t="s">
        <v>31</v>
      </c>
      <c r="P337" s="110" t="s">
        <v>92</v>
      </c>
      <c r="T337" s="109" t="str">
        <f t="shared" si="165"/>
        <v>COM_FR</v>
      </c>
      <c r="U337" s="110" t="str">
        <f t="shared" si="198"/>
        <v>INDIRON</v>
      </c>
      <c r="V337" s="109" t="str">
        <f t="shared" si="199"/>
        <v>SH10_11</v>
      </c>
      <c r="W337" s="109">
        <f t="shared" si="202"/>
        <v>0.0171866616430302</v>
      </c>
      <c r="X337" s="109" t="s">
        <v>31</v>
      </c>
      <c r="Y337" s="110" t="s">
        <v>87</v>
      </c>
      <c r="AC337" s="109" t="str">
        <f t="shared" si="166"/>
        <v>COM_FR</v>
      </c>
      <c r="AD337" s="110" t="str">
        <f t="shared" si="186"/>
        <v>INDIRON</v>
      </c>
      <c r="AE337" s="109" t="str">
        <f t="shared" si="187"/>
        <v>SH10_11</v>
      </c>
      <c r="AF337" s="109">
        <f t="shared" si="203"/>
        <v>0.0150973156957682</v>
      </c>
      <c r="AG337" s="109" t="s">
        <v>31</v>
      </c>
      <c r="AH337" s="110" t="s">
        <v>93</v>
      </c>
      <c r="AL337" s="109" t="str">
        <f t="shared" si="167"/>
        <v>COM_FR</v>
      </c>
      <c r="AM337" s="110" t="str">
        <f t="shared" si="188"/>
        <v>INDIRON</v>
      </c>
      <c r="AN337" s="109" t="str">
        <f t="shared" si="189"/>
        <v>SH10_11</v>
      </c>
      <c r="AO337" s="109">
        <f t="shared" si="204"/>
        <v>0.0171295457469424</v>
      </c>
      <c r="AP337" s="109" t="s">
        <v>31</v>
      </c>
      <c r="AQ337" s="110" t="s">
        <v>90</v>
      </c>
      <c r="AU337" s="109" t="str">
        <f t="shared" si="168"/>
        <v>COM_FR</v>
      </c>
      <c r="AV337" s="110" t="str">
        <f t="shared" si="190"/>
        <v>INDIRON</v>
      </c>
      <c r="AW337" s="109" t="str">
        <f t="shared" si="191"/>
        <v>SH10_11</v>
      </c>
      <c r="AX337" s="109">
        <f t="shared" si="205"/>
        <v>0.0187148851387562</v>
      </c>
      <c r="AY337" s="109" t="s">
        <v>31</v>
      </c>
      <c r="AZ337" s="110" t="s">
        <v>89</v>
      </c>
      <c r="BD337" s="109" t="str">
        <f t="shared" si="169"/>
        <v>COM_FR</v>
      </c>
      <c r="BE337" s="110" t="str">
        <f t="shared" si="192"/>
        <v>INDIRON</v>
      </c>
      <c r="BF337" s="109" t="str">
        <f t="shared" si="193"/>
        <v>SH10_11</v>
      </c>
      <c r="BG337" s="109">
        <f t="shared" si="200"/>
        <v>0.0171295457469424</v>
      </c>
      <c r="BH337" s="109" t="s">
        <v>31</v>
      </c>
      <c r="BI337" s="110" t="s">
        <v>91</v>
      </c>
      <c r="BM337" s="109" t="str">
        <f t="shared" si="170"/>
        <v>COM_FR</v>
      </c>
      <c r="BN337" s="110" t="str">
        <f t="shared" si="194"/>
        <v>INDIRON</v>
      </c>
      <c r="BO337" s="109" t="str">
        <f t="shared" si="195"/>
        <v>SH10_11</v>
      </c>
      <c r="BP337" s="109">
        <f t="shared" si="196"/>
        <v>0.0187148851387562</v>
      </c>
      <c r="BQ337" s="109" t="s">
        <v>31</v>
      </c>
      <c r="BR337" s="110" t="s">
        <v>88</v>
      </c>
    </row>
    <row r="338" spans="11:70">
      <c r="K338" s="109" t="s">
        <v>142</v>
      </c>
      <c r="L338" s="110" t="str">
        <f t="shared" si="197"/>
        <v>INDIRON</v>
      </c>
      <c r="M338" s="109" t="str">
        <f t="shared" si="185"/>
        <v>SH12_13</v>
      </c>
      <c r="N338" s="109">
        <f t="shared" si="201"/>
        <v>0.0193543241840057</v>
      </c>
      <c r="O338" s="109" t="s">
        <v>31</v>
      </c>
      <c r="P338" s="110" t="s">
        <v>92</v>
      </c>
      <c r="T338" s="109" t="str">
        <f t="shared" si="165"/>
        <v>COM_FR</v>
      </c>
      <c r="U338" s="110" t="str">
        <f t="shared" si="198"/>
        <v>INDIRON</v>
      </c>
      <c r="V338" s="109" t="str">
        <f t="shared" si="199"/>
        <v>SH12_13</v>
      </c>
      <c r="W338" s="109">
        <f t="shared" si="202"/>
        <v>0.0185329663536096</v>
      </c>
      <c r="X338" s="109" t="s">
        <v>31</v>
      </c>
      <c r="Y338" s="110" t="s">
        <v>87</v>
      </c>
      <c r="AC338" s="109" t="str">
        <f t="shared" si="166"/>
        <v>COM_FR</v>
      </c>
      <c r="AD338" s="110" t="str">
        <f t="shared" si="186"/>
        <v>INDIRON</v>
      </c>
      <c r="AE338" s="109" t="str">
        <f t="shared" si="187"/>
        <v>SH12_13</v>
      </c>
      <c r="AF338" s="109">
        <f t="shared" si="203"/>
        <v>0.0157162719062912</v>
      </c>
      <c r="AG338" s="109" t="s">
        <v>31</v>
      </c>
      <c r="AH338" s="110" t="s">
        <v>93</v>
      </c>
      <c r="AL338" s="109" t="str">
        <f t="shared" si="167"/>
        <v>COM_FR</v>
      </c>
      <c r="AM338" s="110" t="str">
        <f t="shared" si="188"/>
        <v>INDIRON</v>
      </c>
      <c r="AN338" s="109" t="str">
        <f t="shared" si="189"/>
        <v>SH12_13</v>
      </c>
      <c r="AO338" s="109">
        <f t="shared" si="204"/>
        <v>0.0184909585816698</v>
      </c>
      <c r="AP338" s="109" t="s">
        <v>31</v>
      </c>
      <c r="AQ338" s="110" t="s">
        <v>90</v>
      </c>
      <c r="AU338" s="109" t="str">
        <f t="shared" si="168"/>
        <v>COM_FR</v>
      </c>
      <c r="AV338" s="110" t="str">
        <f t="shared" si="190"/>
        <v>INDIRON</v>
      </c>
      <c r="AW338" s="109" t="str">
        <f t="shared" si="191"/>
        <v>SH12_13</v>
      </c>
      <c r="AX338" s="109">
        <f t="shared" si="205"/>
        <v>0.0213435574080405</v>
      </c>
      <c r="AY338" s="109" t="s">
        <v>31</v>
      </c>
      <c r="AZ338" s="110" t="s">
        <v>89</v>
      </c>
      <c r="BD338" s="109" t="str">
        <f t="shared" si="169"/>
        <v>COM_FR</v>
      </c>
      <c r="BE338" s="110" t="str">
        <f t="shared" si="192"/>
        <v>INDIRON</v>
      </c>
      <c r="BF338" s="109" t="str">
        <f t="shared" si="193"/>
        <v>SH12_13</v>
      </c>
      <c r="BG338" s="109">
        <f t="shared" si="200"/>
        <v>0.0184909585816698</v>
      </c>
      <c r="BH338" s="109" t="s">
        <v>31</v>
      </c>
      <c r="BI338" s="110" t="s">
        <v>91</v>
      </c>
      <c r="BM338" s="109" t="str">
        <f t="shared" si="170"/>
        <v>COM_FR</v>
      </c>
      <c r="BN338" s="110" t="str">
        <f t="shared" si="194"/>
        <v>INDIRON</v>
      </c>
      <c r="BO338" s="109" t="str">
        <f t="shared" si="195"/>
        <v>SH12_13</v>
      </c>
      <c r="BP338" s="109">
        <f t="shared" si="196"/>
        <v>0.0213435574080405</v>
      </c>
      <c r="BQ338" s="109" t="s">
        <v>31</v>
      </c>
      <c r="BR338" s="110" t="s">
        <v>88</v>
      </c>
    </row>
    <row r="339" spans="11:70">
      <c r="K339" s="111" t="s">
        <v>142</v>
      </c>
      <c r="L339" s="110" t="str">
        <f t="shared" si="197"/>
        <v>INDIRON</v>
      </c>
      <c r="M339" s="109" t="str">
        <f t="shared" si="185"/>
        <v>SH14_15</v>
      </c>
      <c r="N339" s="109">
        <f t="shared" si="201"/>
        <v>0.0204723701496402</v>
      </c>
      <c r="O339" s="109" t="s">
        <v>31</v>
      </c>
      <c r="P339" s="110" t="s">
        <v>92</v>
      </c>
      <c r="T339" s="109" t="str">
        <f t="shared" si="165"/>
        <v>COM_FR</v>
      </c>
      <c r="U339" s="110" t="str">
        <f t="shared" si="198"/>
        <v>INDIRON</v>
      </c>
      <c r="V339" s="109" t="str">
        <f t="shared" si="199"/>
        <v>SH14_15</v>
      </c>
      <c r="W339" s="109">
        <f t="shared" si="202"/>
        <v>0.0189446065338263</v>
      </c>
      <c r="X339" s="109" t="s">
        <v>31</v>
      </c>
      <c r="Y339" s="110" t="s">
        <v>87</v>
      </c>
      <c r="AC339" s="109" t="str">
        <f t="shared" si="166"/>
        <v>COM_FR</v>
      </c>
      <c r="AD339" s="110" t="str">
        <f t="shared" si="186"/>
        <v>INDIRON</v>
      </c>
      <c r="AE339" s="109" t="str">
        <f t="shared" si="187"/>
        <v>SH14_15</v>
      </c>
      <c r="AF339" s="109">
        <f t="shared" si="203"/>
        <v>0.0181694864820914</v>
      </c>
      <c r="AG339" s="109" t="s">
        <v>31</v>
      </c>
      <c r="AH339" s="110" t="s">
        <v>93</v>
      </c>
      <c r="AL339" s="109" t="str">
        <f t="shared" si="167"/>
        <v>COM_FR</v>
      </c>
      <c r="AM339" s="110" t="str">
        <f t="shared" si="188"/>
        <v>INDIRON</v>
      </c>
      <c r="AN339" s="109" t="str">
        <f t="shared" si="189"/>
        <v>SH14_15</v>
      </c>
      <c r="AO339" s="109">
        <f t="shared" si="204"/>
        <v>0.019740368004096</v>
      </c>
      <c r="AP339" s="109" t="s">
        <v>31</v>
      </c>
      <c r="AQ339" s="110" t="s">
        <v>90</v>
      </c>
      <c r="AU339" s="109" t="str">
        <f t="shared" si="168"/>
        <v>COM_FR</v>
      </c>
      <c r="AV339" s="110" t="str">
        <f t="shared" si="190"/>
        <v>INDIRON</v>
      </c>
      <c r="AW339" s="109" t="str">
        <f t="shared" si="191"/>
        <v>SH14_15</v>
      </c>
      <c r="AX339" s="109">
        <f t="shared" si="205"/>
        <v>0.022952067498314</v>
      </c>
      <c r="AY339" s="109" t="s">
        <v>31</v>
      </c>
      <c r="AZ339" s="110" t="s">
        <v>89</v>
      </c>
      <c r="BD339" s="109" t="str">
        <f t="shared" si="169"/>
        <v>COM_FR</v>
      </c>
      <c r="BE339" s="110" t="str">
        <f t="shared" si="192"/>
        <v>INDIRON</v>
      </c>
      <c r="BF339" s="109" t="str">
        <f t="shared" si="193"/>
        <v>SH14_15</v>
      </c>
      <c r="BG339" s="109">
        <f t="shared" si="200"/>
        <v>0.019740368004096</v>
      </c>
      <c r="BH339" s="109" t="s">
        <v>31</v>
      </c>
      <c r="BI339" s="110" t="s">
        <v>91</v>
      </c>
      <c r="BM339" s="109" t="str">
        <f t="shared" si="170"/>
        <v>COM_FR</v>
      </c>
      <c r="BN339" s="110" t="str">
        <f t="shared" si="194"/>
        <v>INDIRON</v>
      </c>
      <c r="BO339" s="109" t="str">
        <f t="shared" si="195"/>
        <v>SH14_15</v>
      </c>
      <c r="BP339" s="109">
        <f t="shared" si="196"/>
        <v>0.022952067498314</v>
      </c>
      <c r="BQ339" s="109" t="s">
        <v>31</v>
      </c>
      <c r="BR339" s="110" t="s">
        <v>88</v>
      </c>
    </row>
    <row r="340" spans="11:70">
      <c r="K340" s="109" t="s">
        <v>142</v>
      </c>
      <c r="L340" s="110" t="str">
        <f t="shared" si="197"/>
        <v>INDIRON</v>
      </c>
      <c r="M340" s="109" t="str">
        <f t="shared" si="185"/>
        <v>SH16_17</v>
      </c>
      <c r="N340" s="109">
        <f t="shared" si="201"/>
        <v>0.021278922422278</v>
      </c>
      <c r="O340" s="109" t="s">
        <v>31</v>
      </c>
      <c r="P340" s="110" t="s">
        <v>92</v>
      </c>
      <c r="T340" s="109" t="str">
        <f t="shared" si="165"/>
        <v>COM_FR</v>
      </c>
      <c r="U340" s="110" t="str">
        <f t="shared" si="198"/>
        <v>INDIRON</v>
      </c>
      <c r="V340" s="109" t="str">
        <f t="shared" si="199"/>
        <v>SH16_17</v>
      </c>
      <c r="W340" s="109">
        <f t="shared" si="202"/>
        <v>0.0187938640201366</v>
      </c>
      <c r="X340" s="109" t="s">
        <v>31</v>
      </c>
      <c r="Y340" s="110" t="s">
        <v>87</v>
      </c>
      <c r="AC340" s="109" t="str">
        <f t="shared" si="166"/>
        <v>COM_FR</v>
      </c>
      <c r="AD340" s="110" t="str">
        <f t="shared" si="186"/>
        <v>INDIRON</v>
      </c>
      <c r="AE340" s="109" t="str">
        <f t="shared" si="187"/>
        <v>SH16_17</v>
      </c>
      <c r="AF340" s="109">
        <f t="shared" si="203"/>
        <v>0.0199388030090388</v>
      </c>
      <c r="AG340" s="109" t="s">
        <v>31</v>
      </c>
      <c r="AH340" s="110" t="s">
        <v>93</v>
      </c>
      <c r="AL340" s="109" t="str">
        <f t="shared" si="167"/>
        <v>COM_FR</v>
      </c>
      <c r="AM340" s="110" t="str">
        <f t="shared" si="188"/>
        <v>INDIRON</v>
      </c>
      <c r="AN340" s="109" t="str">
        <f t="shared" si="189"/>
        <v>SH16_17</v>
      </c>
      <c r="AO340" s="109">
        <f t="shared" si="204"/>
        <v>0.0204205397465977</v>
      </c>
      <c r="AP340" s="109" t="s">
        <v>31</v>
      </c>
      <c r="AQ340" s="110" t="s">
        <v>90</v>
      </c>
      <c r="AU340" s="109" t="str">
        <f t="shared" si="168"/>
        <v>COM_FR</v>
      </c>
      <c r="AV340" s="110" t="str">
        <f t="shared" si="190"/>
        <v>INDIRON</v>
      </c>
      <c r="AW340" s="109" t="str">
        <f t="shared" si="191"/>
        <v>SH16_17</v>
      </c>
      <c r="AX340" s="109">
        <f t="shared" si="205"/>
        <v>0.0237104459107458</v>
      </c>
      <c r="AY340" s="109" t="s">
        <v>31</v>
      </c>
      <c r="AZ340" s="110" t="s">
        <v>89</v>
      </c>
      <c r="BD340" s="109" t="str">
        <f t="shared" si="169"/>
        <v>COM_FR</v>
      </c>
      <c r="BE340" s="110" t="str">
        <f t="shared" si="192"/>
        <v>INDIRON</v>
      </c>
      <c r="BF340" s="109" t="str">
        <f t="shared" si="193"/>
        <v>SH16_17</v>
      </c>
      <c r="BG340" s="109">
        <f t="shared" si="200"/>
        <v>0.0204205397465977</v>
      </c>
      <c r="BH340" s="109" t="s">
        <v>31</v>
      </c>
      <c r="BI340" s="110" t="s">
        <v>91</v>
      </c>
      <c r="BM340" s="109" t="str">
        <f t="shared" si="170"/>
        <v>COM_FR</v>
      </c>
      <c r="BN340" s="110" t="str">
        <f t="shared" si="194"/>
        <v>INDIRON</v>
      </c>
      <c r="BO340" s="109" t="str">
        <f t="shared" si="195"/>
        <v>SH16_17</v>
      </c>
      <c r="BP340" s="109">
        <f t="shared" si="196"/>
        <v>0.0237104459107458</v>
      </c>
      <c r="BQ340" s="109" t="s">
        <v>31</v>
      </c>
      <c r="BR340" s="110" t="s">
        <v>88</v>
      </c>
    </row>
    <row r="341" spans="11:70">
      <c r="K341" s="109" t="s">
        <v>142</v>
      </c>
      <c r="L341" s="110" t="str">
        <f t="shared" si="197"/>
        <v>INDIRON</v>
      </c>
      <c r="M341" s="109" t="str">
        <f t="shared" si="185"/>
        <v>SH18_19</v>
      </c>
      <c r="N341" s="109">
        <f t="shared" si="201"/>
        <v>0.0217388347288327</v>
      </c>
      <c r="O341" s="109" t="s">
        <v>31</v>
      </c>
      <c r="P341" s="110" t="s">
        <v>92</v>
      </c>
      <c r="T341" s="109" t="str">
        <f t="shared" si="165"/>
        <v>COM_FR</v>
      </c>
      <c r="U341" s="110" t="str">
        <f t="shared" si="198"/>
        <v>INDIRON</v>
      </c>
      <c r="V341" s="109" t="str">
        <f t="shared" si="199"/>
        <v>SH18_19</v>
      </c>
      <c r="W341" s="109">
        <f t="shared" si="202"/>
        <v>0.0189293212414044</v>
      </c>
      <c r="X341" s="109" t="s">
        <v>31</v>
      </c>
      <c r="Y341" s="110" t="s">
        <v>87</v>
      </c>
      <c r="AC341" s="109" t="str">
        <f t="shared" si="166"/>
        <v>COM_FR</v>
      </c>
      <c r="AD341" s="110" t="str">
        <f t="shared" si="186"/>
        <v>INDIRON</v>
      </c>
      <c r="AE341" s="109" t="str">
        <f t="shared" si="187"/>
        <v>SH18_19</v>
      </c>
      <c r="AF341" s="109">
        <f t="shared" si="203"/>
        <v>0.0205951831792654</v>
      </c>
      <c r="AG341" s="109" t="s">
        <v>31</v>
      </c>
      <c r="AH341" s="110" t="s">
        <v>93</v>
      </c>
      <c r="AL341" s="109" t="str">
        <f t="shared" si="167"/>
        <v>COM_FR</v>
      </c>
      <c r="AM341" s="110" t="str">
        <f t="shared" si="188"/>
        <v>INDIRON</v>
      </c>
      <c r="AN341" s="109" t="str">
        <f t="shared" si="189"/>
        <v>SH18_19</v>
      </c>
      <c r="AO341" s="109">
        <f t="shared" si="204"/>
        <v>0.0206910653610991</v>
      </c>
      <c r="AP341" s="109" t="s">
        <v>31</v>
      </c>
      <c r="AQ341" s="110" t="s">
        <v>90</v>
      </c>
      <c r="AU341" s="109" t="str">
        <f t="shared" si="168"/>
        <v>COM_FR</v>
      </c>
      <c r="AV341" s="110" t="str">
        <f t="shared" si="190"/>
        <v>INDIRON</v>
      </c>
      <c r="AW341" s="109" t="str">
        <f t="shared" si="191"/>
        <v>SH18_19</v>
      </c>
      <c r="AX341" s="109">
        <f t="shared" si="205"/>
        <v>0.0239937611707896</v>
      </c>
      <c r="AY341" s="109" t="s">
        <v>31</v>
      </c>
      <c r="AZ341" s="110" t="s">
        <v>89</v>
      </c>
      <c r="BD341" s="109" t="str">
        <f t="shared" si="169"/>
        <v>COM_FR</v>
      </c>
      <c r="BE341" s="110" t="str">
        <f t="shared" si="192"/>
        <v>INDIRON</v>
      </c>
      <c r="BF341" s="109" t="str">
        <f t="shared" si="193"/>
        <v>SH18_19</v>
      </c>
      <c r="BG341" s="109">
        <f t="shared" si="200"/>
        <v>0.0206910653610991</v>
      </c>
      <c r="BH341" s="109" t="s">
        <v>31</v>
      </c>
      <c r="BI341" s="110" t="s">
        <v>91</v>
      </c>
      <c r="BM341" s="109" t="str">
        <f t="shared" si="170"/>
        <v>COM_FR</v>
      </c>
      <c r="BN341" s="110" t="str">
        <f t="shared" si="194"/>
        <v>INDIRON</v>
      </c>
      <c r="BO341" s="109" t="str">
        <f t="shared" si="195"/>
        <v>SH18_19</v>
      </c>
      <c r="BP341" s="109">
        <f t="shared" si="196"/>
        <v>0.0239937611707896</v>
      </c>
      <c r="BQ341" s="109" t="s">
        <v>31</v>
      </c>
      <c r="BR341" s="110" t="s">
        <v>88</v>
      </c>
    </row>
    <row r="342" spans="11:70">
      <c r="K342" s="109" t="s">
        <v>142</v>
      </c>
      <c r="L342" s="110" t="str">
        <f t="shared" si="197"/>
        <v>INDIRON</v>
      </c>
      <c r="M342" s="109" t="str">
        <f t="shared" si="185"/>
        <v>SH20_21</v>
      </c>
      <c r="N342" s="109">
        <f t="shared" si="201"/>
        <v>0.0219554256218374</v>
      </c>
      <c r="O342" s="109" t="s">
        <v>31</v>
      </c>
      <c r="P342" s="110" t="s">
        <v>92</v>
      </c>
      <c r="T342" s="109" t="str">
        <f t="shared" si="165"/>
        <v>COM_FR</v>
      </c>
      <c r="U342" s="110" t="str">
        <f t="shared" si="198"/>
        <v>INDIRON</v>
      </c>
      <c r="V342" s="109" t="str">
        <f t="shared" si="199"/>
        <v>SH20_21</v>
      </c>
      <c r="W342" s="109">
        <f t="shared" si="202"/>
        <v>0.0190946892738074</v>
      </c>
      <c r="X342" s="109" t="s">
        <v>31</v>
      </c>
      <c r="Y342" s="110" t="s">
        <v>87</v>
      </c>
      <c r="AC342" s="109" t="str">
        <f t="shared" si="166"/>
        <v>COM_FR</v>
      </c>
      <c r="AD342" s="110" t="str">
        <f t="shared" si="186"/>
        <v>INDIRON</v>
      </c>
      <c r="AE342" s="109" t="str">
        <f t="shared" si="187"/>
        <v>SH20_21</v>
      </c>
      <c r="AF342" s="109">
        <f t="shared" si="203"/>
        <v>0.0207273778877354</v>
      </c>
      <c r="AG342" s="109" t="s">
        <v>31</v>
      </c>
      <c r="AH342" s="110" t="s">
        <v>93</v>
      </c>
      <c r="AL342" s="109" t="str">
        <f t="shared" si="167"/>
        <v>COM_FR</v>
      </c>
      <c r="AM342" s="110" t="str">
        <f t="shared" si="188"/>
        <v>INDIRON</v>
      </c>
      <c r="AN342" s="109" t="str">
        <f t="shared" si="189"/>
        <v>SH20_21</v>
      </c>
      <c r="AO342" s="109">
        <f t="shared" si="204"/>
        <v>0.0209631637065674</v>
      </c>
      <c r="AP342" s="109" t="s">
        <v>31</v>
      </c>
      <c r="AQ342" s="110" t="s">
        <v>90</v>
      </c>
      <c r="AU342" s="109" t="str">
        <f t="shared" si="168"/>
        <v>COM_FR</v>
      </c>
      <c r="AV342" s="110" t="str">
        <f t="shared" si="190"/>
        <v>INDIRON</v>
      </c>
      <c r="AW342" s="109" t="str">
        <f t="shared" si="191"/>
        <v>SH20_21</v>
      </c>
      <c r="AX342" s="109">
        <f t="shared" si="205"/>
        <v>0.0244748252753431</v>
      </c>
      <c r="AY342" s="109" t="s">
        <v>31</v>
      </c>
      <c r="AZ342" s="110" t="s">
        <v>89</v>
      </c>
      <c r="BD342" s="109" t="str">
        <f t="shared" si="169"/>
        <v>COM_FR</v>
      </c>
      <c r="BE342" s="110" t="str">
        <f t="shared" si="192"/>
        <v>INDIRON</v>
      </c>
      <c r="BF342" s="109" t="str">
        <f t="shared" si="193"/>
        <v>SH20_21</v>
      </c>
      <c r="BG342" s="109">
        <f t="shared" si="200"/>
        <v>0.0209631637065674</v>
      </c>
      <c r="BH342" s="109" t="s">
        <v>31</v>
      </c>
      <c r="BI342" s="110" t="s">
        <v>91</v>
      </c>
      <c r="BM342" s="109" t="str">
        <f t="shared" si="170"/>
        <v>COM_FR</v>
      </c>
      <c r="BN342" s="110" t="str">
        <f t="shared" si="194"/>
        <v>INDIRON</v>
      </c>
      <c r="BO342" s="109" t="str">
        <f t="shared" si="195"/>
        <v>SH20_21</v>
      </c>
      <c r="BP342" s="109">
        <f t="shared" si="196"/>
        <v>0.0244748252753431</v>
      </c>
      <c r="BQ342" s="109" t="s">
        <v>31</v>
      </c>
      <c r="BR342" s="110" t="s">
        <v>88</v>
      </c>
    </row>
    <row r="343" spans="11:70">
      <c r="K343" s="111" t="s">
        <v>142</v>
      </c>
      <c r="L343" s="110" t="str">
        <f t="shared" si="197"/>
        <v>INDIRON</v>
      </c>
      <c r="M343" s="109" t="str">
        <f t="shared" si="185"/>
        <v>SH22_23</v>
      </c>
      <c r="N343" s="109">
        <f t="shared" si="201"/>
        <v>0.0221215642248193</v>
      </c>
      <c r="O343" s="109" t="s">
        <v>31</v>
      </c>
      <c r="P343" s="110" t="s">
        <v>92</v>
      </c>
      <c r="T343" s="109" t="str">
        <f t="shared" si="165"/>
        <v>COM_FR</v>
      </c>
      <c r="U343" s="110" t="str">
        <f t="shared" si="198"/>
        <v>INDIRON</v>
      </c>
      <c r="V343" s="109" t="str">
        <f t="shared" si="199"/>
        <v>SH22_23</v>
      </c>
      <c r="W343" s="109">
        <f t="shared" si="202"/>
        <v>0.0183466180817403</v>
      </c>
      <c r="X343" s="109" t="s">
        <v>31</v>
      </c>
      <c r="Y343" s="110" t="s">
        <v>87</v>
      </c>
      <c r="AC343" s="109" t="str">
        <f t="shared" si="166"/>
        <v>COM_FR</v>
      </c>
      <c r="AD343" s="110" t="str">
        <f t="shared" si="186"/>
        <v>INDIRON</v>
      </c>
      <c r="AE343" s="109" t="str">
        <f t="shared" si="187"/>
        <v>SH22_23</v>
      </c>
      <c r="AF343" s="109">
        <f t="shared" si="203"/>
        <v>0.0207157550987243</v>
      </c>
      <c r="AG343" s="109" t="s">
        <v>31</v>
      </c>
      <c r="AH343" s="110" t="s">
        <v>93</v>
      </c>
      <c r="AL343" s="109" t="str">
        <f t="shared" si="167"/>
        <v>COM_FR</v>
      </c>
      <c r="AM343" s="110" t="str">
        <f t="shared" si="188"/>
        <v>INDIRON</v>
      </c>
      <c r="AN343" s="109" t="str">
        <f t="shared" si="189"/>
        <v>SH22_23</v>
      </c>
      <c r="AO343" s="109">
        <f t="shared" si="204"/>
        <v>0.02077782488644</v>
      </c>
      <c r="AP343" s="109" t="s">
        <v>31</v>
      </c>
      <c r="AQ343" s="110" t="s">
        <v>90</v>
      </c>
      <c r="AU343" s="109" t="str">
        <f t="shared" si="168"/>
        <v>COM_FR</v>
      </c>
      <c r="AV343" s="110" t="str">
        <f t="shared" si="190"/>
        <v>INDIRON</v>
      </c>
      <c r="AW343" s="109" t="str">
        <f t="shared" si="191"/>
        <v>SH22_23</v>
      </c>
      <c r="AX343" s="109">
        <f t="shared" si="205"/>
        <v>0.0241373966840562</v>
      </c>
      <c r="AY343" s="109" t="s">
        <v>31</v>
      </c>
      <c r="AZ343" s="110" t="s">
        <v>89</v>
      </c>
      <c r="BD343" s="109" t="str">
        <f t="shared" si="169"/>
        <v>COM_FR</v>
      </c>
      <c r="BE343" s="110" t="str">
        <f t="shared" si="192"/>
        <v>INDIRON</v>
      </c>
      <c r="BF343" s="109" t="str">
        <f t="shared" si="193"/>
        <v>SH22_23</v>
      </c>
      <c r="BG343" s="109">
        <f t="shared" si="200"/>
        <v>0.02077782488644</v>
      </c>
      <c r="BH343" s="109" t="s">
        <v>31</v>
      </c>
      <c r="BI343" s="110" t="s">
        <v>91</v>
      </c>
      <c r="BM343" s="109" t="str">
        <f t="shared" si="170"/>
        <v>COM_FR</v>
      </c>
      <c r="BN343" s="110" t="str">
        <f t="shared" si="194"/>
        <v>INDIRON</v>
      </c>
      <c r="BO343" s="109" t="str">
        <f t="shared" si="195"/>
        <v>SH22_23</v>
      </c>
      <c r="BP343" s="109">
        <f t="shared" si="196"/>
        <v>0.0241373966840562</v>
      </c>
      <c r="BQ343" s="109" t="s">
        <v>31</v>
      </c>
      <c r="BR343" s="110" t="s">
        <v>88</v>
      </c>
    </row>
    <row r="344" spans="11:70">
      <c r="K344" s="109" t="s">
        <v>142</v>
      </c>
      <c r="L344" s="110" t="str">
        <f t="shared" si="197"/>
        <v>INDIRON</v>
      </c>
      <c r="M344" s="109" t="str">
        <f t="shared" si="185"/>
        <v>FH0_1</v>
      </c>
      <c r="N344" s="109">
        <f t="shared" si="201"/>
        <v>0.0213934931755858</v>
      </c>
      <c r="O344" s="109" t="s">
        <v>31</v>
      </c>
      <c r="P344" s="110" t="s">
        <v>92</v>
      </c>
      <c r="T344" s="109" t="str">
        <f t="shared" si="165"/>
        <v>COM_FR</v>
      </c>
      <c r="U344" s="110" t="str">
        <f t="shared" si="198"/>
        <v>INDIRON</v>
      </c>
      <c r="V344" s="109" t="str">
        <f t="shared" si="199"/>
        <v>FH0_1</v>
      </c>
      <c r="W344" s="109">
        <f t="shared" si="202"/>
        <v>0.0189900151087194</v>
      </c>
      <c r="X344" s="109" t="s">
        <v>31</v>
      </c>
      <c r="Y344" s="110" t="s">
        <v>87</v>
      </c>
      <c r="AC344" s="109" t="str">
        <f t="shared" si="166"/>
        <v>COM_FR</v>
      </c>
      <c r="AD344" s="110" t="str">
        <f t="shared" si="186"/>
        <v>INDIRON</v>
      </c>
      <c r="AE344" s="109" t="str">
        <f t="shared" si="187"/>
        <v>FH0_1</v>
      </c>
      <c r="AF344" s="109">
        <f t="shared" si="203"/>
        <v>0.0225377088372482</v>
      </c>
      <c r="AG344" s="109" t="s">
        <v>31</v>
      </c>
      <c r="AH344" s="110" t="s">
        <v>93</v>
      </c>
      <c r="AL344" s="109" t="str">
        <f t="shared" si="167"/>
        <v>COM_FR</v>
      </c>
      <c r="AM344" s="110" t="str">
        <f t="shared" si="188"/>
        <v>INDIRON</v>
      </c>
      <c r="AN344" s="109" t="str">
        <f t="shared" si="189"/>
        <v>FH0_1</v>
      </c>
      <c r="AO344" s="109">
        <f t="shared" si="204"/>
        <v>0.02082812933826</v>
      </c>
      <c r="AP344" s="109" t="s">
        <v>31</v>
      </c>
      <c r="AQ344" s="110" t="s">
        <v>90</v>
      </c>
      <c r="AU344" s="109" t="str">
        <f t="shared" si="168"/>
        <v>COM_FR</v>
      </c>
      <c r="AV344" s="110" t="str">
        <f t="shared" si="190"/>
        <v>INDIRON</v>
      </c>
      <c r="AW344" s="109" t="str">
        <f t="shared" si="191"/>
        <v>FH0_1</v>
      </c>
      <c r="AX344" s="109">
        <f t="shared" si="205"/>
        <v>0.0222158485714042</v>
      </c>
      <c r="AY344" s="109" t="s">
        <v>31</v>
      </c>
      <c r="AZ344" s="110" t="s">
        <v>89</v>
      </c>
      <c r="BD344" s="109" t="str">
        <f t="shared" si="169"/>
        <v>COM_FR</v>
      </c>
      <c r="BE344" s="110" t="str">
        <f t="shared" si="192"/>
        <v>INDIRON</v>
      </c>
      <c r="BF344" s="109" t="str">
        <f t="shared" si="193"/>
        <v>FH0_1</v>
      </c>
      <c r="BG344" s="109">
        <f t="shared" si="200"/>
        <v>0.02082812933826</v>
      </c>
      <c r="BH344" s="109" t="s">
        <v>31</v>
      </c>
      <c r="BI344" s="110" t="s">
        <v>91</v>
      </c>
      <c r="BM344" s="109" t="str">
        <f t="shared" si="170"/>
        <v>COM_FR</v>
      </c>
      <c r="BN344" s="110" t="str">
        <f t="shared" si="194"/>
        <v>INDIRON</v>
      </c>
      <c r="BO344" s="109" t="str">
        <f t="shared" si="195"/>
        <v>FH0_1</v>
      </c>
      <c r="BP344" s="109">
        <f t="shared" si="196"/>
        <v>0.0222158485714042</v>
      </c>
      <c r="BQ344" s="109" t="s">
        <v>31</v>
      </c>
      <c r="BR344" s="110" t="s">
        <v>88</v>
      </c>
    </row>
    <row r="345" spans="11:70">
      <c r="K345" s="109" t="s">
        <v>142</v>
      </c>
      <c r="L345" s="110" t="str">
        <f t="shared" si="197"/>
        <v>INDIRON</v>
      </c>
      <c r="M345" s="109" t="str">
        <f t="shared" si="185"/>
        <v>FH2_3</v>
      </c>
      <c r="N345" s="109">
        <f t="shared" si="201"/>
        <v>0.02102967448633</v>
      </c>
      <c r="O345" s="109" t="s">
        <v>31</v>
      </c>
      <c r="P345" s="110" t="s">
        <v>92</v>
      </c>
      <c r="T345" s="109" t="str">
        <f t="shared" si="165"/>
        <v>COM_FR</v>
      </c>
      <c r="U345" s="110" t="str">
        <f t="shared" si="198"/>
        <v>INDIRON</v>
      </c>
      <c r="V345" s="109" t="str">
        <f t="shared" si="199"/>
        <v>FH2_3</v>
      </c>
      <c r="W345" s="109">
        <f t="shared" si="202"/>
        <v>0.0166572327084534</v>
      </c>
      <c r="X345" s="109" t="s">
        <v>31</v>
      </c>
      <c r="Y345" s="110" t="s">
        <v>87</v>
      </c>
      <c r="AC345" s="109" t="str">
        <f t="shared" si="166"/>
        <v>COM_FR</v>
      </c>
      <c r="AD345" s="110" t="str">
        <f t="shared" si="186"/>
        <v>INDIRON</v>
      </c>
      <c r="AE345" s="109" t="str">
        <f t="shared" si="187"/>
        <v>FH2_3</v>
      </c>
      <c r="AF345" s="109">
        <f t="shared" si="203"/>
        <v>0.022471121655479</v>
      </c>
      <c r="AG345" s="109" t="s">
        <v>31</v>
      </c>
      <c r="AH345" s="110" t="s">
        <v>93</v>
      </c>
      <c r="AL345" s="109" t="str">
        <f t="shared" si="167"/>
        <v>COM_FR</v>
      </c>
      <c r="AM345" s="110" t="str">
        <f t="shared" si="188"/>
        <v>INDIRON</v>
      </c>
      <c r="AN345" s="109" t="str">
        <f t="shared" si="189"/>
        <v>FH2_3</v>
      </c>
      <c r="AO345" s="109">
        <f t="shared" si="204"/>
        <v>0.0196922594663782</v>
      </c>
      <c r="AP345" s="109" t="s">
        <v>31</v>
      </c>
      <c r="AQ345" s="110" t="s">
        <v>90</v>
      </c>
      <c r="AU345" s="109" t="str">
        <f t="shared" si="168"/>
        <v>COM_FR</v>
      </c>
      <c r="AV345" s="110" t="str">
        <f t="shared" si="190"/>
        <v>INDIRON</v>
      </c>
      <c r="AW345" s="109" t="str">
        <f t="shared" si="191"/>
        <v>FH2_3</v>
      </c>
      <c r="AX345" s="109">
        <f t="shared" si="205"/>
        <v>0.0200672016482474</v>
      </c>
      <c r="AY345" s="109" t="s">
        <v>31</v>
      </c>
      <c r="AZ345" s="110" t="s">
        <v>89</v>
      </c>
      <c r="BD345" s="109" t="str">
        <f t="shared" si="169"/>
        <v>COM_FR</v>
      </c>
      <c r="BE345" s="110" t="str">
        <f t="shared" si="192"/>
        <v>INDIRON</v>
      </c>
      <c r="BF345" s="109" t="str">
        <f t="shared" si="193"/>
        <v>FH2_3</v>
      </c>
      <c r="BG345" s="109">
        <f t="shared" si="200"/>
        <v>0.0196922594663782</v>
      </c>
      <c r="BH345" s="109" t="s">
        <v>31</v>
      </c>
      <c r="BI345" s="110" t="s">
        <v>91</v>
      </c>
      <c r="BM345" s="109" t="str">
        <f t="shared" si="170"/>
        <v>COM_FR</v>
      </c>
      <c r="BN345" s="110" t="str">
        <f t="shared" si="194"/>
        <v>INDIRON</v>
      </c>
      <c r="BO345" s="109" t="str">
        <f t="shared" si="195"/>
        <v>FH2_3</v>
      </c>
      <c r="BP345" s="109">
        <f t="shared" si="196"/>
        <v>0.0200672016482474</v>
      </c>
      <c r="BQ345" s="109" t="s">
        <v>31</v>
      </c>
      <c r="BR345" s="110" t="s">
        <v>88</v>
      </c>
    </row>
    <row r="346" spans="11:70">
      <c r="K346" s="109" t="s">
        <v>142</v>
      </c>
      <c r="L346" s="110" t="str">
        <f t="shared" si="197"/>
        <v>INDIRON</v>
      </c>
      <c r="M346" s="109" t="str">
        <f t="shared" si="185"/>
        <v>FH4_5</v>
      </c>
      <c r="N346" s="109">
        <f t="shared" si="201"/>
        <v>0.0201116701113584</v>
      </c>
      <c r="O346" s="109" t="s">
        <v>31</v>
      </c>
      <c r="P346" s="110" t="s">
        <v>92</v>
      </c>
      <c r="T346" s="109" t="str">
        <f t="shared" si="165"/>
        <v>COM_FR</v>
      </c>
      <c r="U346" s="110" t="str">
        <f t="shared" si="198"/>
        <v>INDIRON</v>
      </c>
      <c r="V346" s="109" t="str">
        <f t="shared" si="199"/>
        <v>FH4_5</v>
      </c>
      <c r="W346" s="109">
        <f t="shared" si="202"/>
        <v>0.0158290452354489</v>
      </c>
      <c r="X346" s="109" t="s">
        <v>31</v>
      </c>
      <c r="Y346" s="110" t="s">
        <v>87</v>
      </c>
      <c r="AC346" s="109" t="str">
        <f t="shared" si="166"/>
        <v>COM_FR</v>
      </c>
      <c r="AD346" s="110" t="str">
        <f t="shared" si="186"/>
        <v>INDIRON</v>
      </c>
      <c r="AE346" s="109" t="str">
        <f t="shared" si="187"/>
        <v>FH4_5</v>
      </c>
      <c r="AF346" s="109">
        <f t="shared" si="203"/>
        <v>0.0209246883499341</v>
      </c>
      <c r="AG346" s="109" t="s">
        <v>31</v>
      </c>
      <c r="AH346" s="110" t="s">
        <v>93</v>
      </c>
      <c r="AL346" s="109" t="str">
        <f t="shared" si="167"/>
        <v>COM_FR</v>
      </c>
      <c r="AM346" s="110" t="str">
        <f t="shared" si="188"/>
        <v>INDIRON</v>
      </c>
      <c r="AN346" s="109" t="str">
        <f t="shared" si="189"/>
        <v>FH4_5</v>
      </c>
      <c r="AO346" s="109">
        <f t="shared" si="204"/>
        <v>0.0185404013701219</v>
      </c>
      <c r="AP346" s="109" t="s">
        <v>31</v>
      </c>
      <c r="AQ346" s="110" t="s">
        <v>90</v>
      </c>
      <c r="AU346" s="109" t="str">
        <f t="shared" si="168"/>
        <v>COM_FR</v>
      </c>
      <c r="AV346" s="110" t="str">
        <f t="shared" si="190"/>
        <v>INDIRON</v>
      </c>
      <c r="AW346" s="109" t="str">
        <f t="shared" si="191"/>
        <v>FH4_5</v>
      </c>
      <c r="AX346" s="109">
        <f t="shared" si="205"/>
        <v>0.0177877243294525</v>
      </c>
      <c r="AY346" s="109" t="s">
        <v>31</v>
      </c>
      <c r="AZ346" s="110" t="s">
        <v>89</v>
      </c>
      <c r="BD346" s="109" t="str">
        <f t="shared" si="169"/>
        <v>COM_FR</v>
      </c>
      <c r="BE346" s="110" t="str">
        <f t="shared" si="192"/>
        <v>INDIRON</v>
      </c>
      <c r="BF346" s="109" t="str">
        <f t="shared" si="193"/>
        <v>FH4_5</v>
      </c>
      <c r="BG346" s="109">
        <f t="shared" si="200"/>
        <v>0.0185404013701219</v>
      </c>
      <c r="BH346" s="109" t="s">
        <v>31</v>
      </c>
      <c r="BI346" s="110" t="s">
        <v>91</v>
      </c>
      <c r="BM346" s="109" t="str">
        <f t="shared" si="170"/>
        <v>COM_FR</v>
      </c>
      <c r="BN346" s="110" t="str">
        <f t="shared" si="194"/>
        <v>INDIRON</v>
      </c>
      <c r="BO346" s="109" t="str">
        <f t="shared" si="195"/>
        <v>FH4_5</v>
      </c>
      <c r="BP346" s="109">
        <f t="shared" si="196"/>
        <v>0.0177877243294525</v>
      </c>
      <c r="BQ346" s="109" t="s">
        <v>31</v>
      </c>
      <c r="BR346" s="110" t="s">
        <v>88</v>
      </c>
    </row>
    <row r="347" spans="11:70">
      <c r="K347" s="111" t="s">
        <v>142</v>
      </c>
      <c r="L347" s="110" t="str">
        <f t="shared" si="197"/>
        <v>INDIRON</v>
      </c>
      <c r="M347" s="109" t="str">
        <f t="shared" si="185"/>
        <v>FH6_7</v>
      </c>
      <c r="N347" s="109">
        <f t="shared" si="201"/>
        <v>0.0192099222047578</v>
      </c>
      <c r="O347" s="109" t="s">
        <v>31</v>
      </c>
      <c r="P347" s="110" t="s">
        <v>92</v>
      </c>
      <c r="T347" s="109" t="str">
        <f t="shared" si="165"/>
        <v>COM_FR</v>
      </c>
      <c r="U347" s="110" t="str">
        <f t="shared" si="198"/>
        <v>INDIRON</v>
      </c>
      <c r="V347" s="109" t="str">
        <f t="shared" si="199"/>
        <v>FH6_7</v>
      </c>
      <c r="W347" s="109">
        <f t="shared" si="202"/>
        <v>0.0159024621248745</v>
      </c>
      <c r="X347" s="109" t="s">
        <v>31</v>
      </c>
      <c r="Y347" s="110" t="s">
        <v>87</v>
      </c>
      <c r="AC347" s="109" t="str">
        <f t="shared" si="166"/>
        <v>COM_FR</v>
      </c>
      <c r="AD347" s="110" t="str">
        <f t="shared" si="186"/>
        <v>INDIRON</v>
      </c>
      <c r="AE347" s="109" t="str">
        <f t="shared" si="187"/>
        <v>FH6_7</v>
      </c>
      <c r="AF347" s="109">
        <f t="shared" si="203"/>
        <v>0.0184080758697192</v>
      </c>
      <c r="AG347" s="109" t="s">
        <v>31</v>
      </c>
      <c r="AH347" s="110" t="s">
        <v>93</v>
      </c>
      <c r="AL347" s="109" t="str">
        <f t="shared" si="167"/>
        <v>COM_FR</v>
      </c>
      <c r="AM347" s="110" t="str">
        <f t="shared" si="188"/>
        <v>INDIRON</v>
      </c>
      <c r="AN347" s="109" t="str">
        <f t="shared" si="189"/>
        <v>FH6_7</v>
      </c>
      <c r="AO347" s="109">
        <f t="shared" si="204"/>
        <v>0.0175903530927638</v>
      </c>
      <c r="AP347" s="109" t="s">
        <v>31</v>
      </c>
      <c r="AQ347" s="110" t="s">
        <v>90</v>
      </c>
      <c r="AU347" s="109" t="str">
        <f t="shared" si="168"/>
        <v>COM_FR</v>
      </c>
      <c r="AV347" s="110" t="str">
        <f t="shared" si="190"/>
        <v>INDIRON</v>
      </c>
      <c r="AW347" s="109" t="str">
        <f t="shared" si="191"/>
        <v>FH6_7</v>
      </c>
      <c r="AX347" s="109">
        <f t="shared" si="205"/>
        <v>0.0165945078402487</v>
      </c>
      <c r="AY347" s="109" t="s">
        <v>31</v>
      </c>
      <c r="AZ347" s="110" t="s">
        <v>89</v>
      </c>
      <c r="BD347" s="109" t="str">
        <f t="shared" si="169"/>
        <v>COM_FR</v>
      </c>
      <c r="BE347" s="110" t="str">
        <f t="shared" si="192"/>
        <v>INDIRON</v>
      </c>
      <c r="BF347" s="109" t="str">
        <f t="shared" si="193"/>
        <v>FH6_7</v>
      </c>
      <c r="BG347" s="109">
        <f t="shared" si="200"/>
        <v>0.0175903530927638</v>
      </c>
      <c r="BH347" s="109" t="s">
        <v>31</v>
      </c>
      <c r="BI347" s="110" t="s">
        <v>91</v>
      </c>
      <c r="BM347" s="109" t="str">
        <f t="shared" si="170"/>
        <v>COM_FR</v>
      </c>
      <c r="BN347" s="110" t="str">
        <f t="shared" si="194"/>
        <v>INDIRON</v>
      </c>
      <c r="BO347" s="109" t="str">
        <f t="shared" si="195"/>
        <v>FH6_7</v>
      </c>
      <c r="BP347" s="109">
        <f t="shared" si="196"/>
        <v>0.0165945078402487</v>
      </c>
      <c r="BQ347" s="109" t="s">
        <v>31</v>
      </c>
      <c r="BR347" s="110" t="s">
        <v>88</v>
      </c>
    </row>
    <row r="348" spans="11:70">
      <c r="K348" s="109" t="s">
        <v>142</v>
      </c>
      <c r="L348" s="110" t="str">
        <f t="shared" si="197"/>
        <v>INDIRON</v>
      </c>
      <c r="M348" s="109" t="str">
        <f t="shared" si="185"/>
        <v>FH8_9</v>
      </c>
      <c r="N348" s="109">
        <f t="shared" si="201"/>
        <v>0.018841834190357</v>
      </c>
      <c r="O348" s="109" t="s">
        <v>31</v>
      </c>
      <c r="P348" s="110" t="s">
        <v>92</v>
      </c>
      <c r="T348" s="109" t="str">
        <f t="shared" si="165"/>
        <v>COM_FR</v>
      </c>
      <c r="U348" s="110" t="str">
        <f t="shared" si="198"/>
        <v>INDIRON</v>
      </c>
      <c r="V348" s="109" t="str">
        <f t="shared" si="199"/>
        <v>FH8_9</v>
      </c>
      <c r="W348" s="109">
        <f t="shared" si="202"/>
        <v>0.0171052366659126</v>
      </c>
      <c r="X348" s="109" t="s">
        <v>31</v>
      </c>
      <c r="Y348" s="110" t="s">
        <v>87</v>
      </c>
      <c r="AC348" s="109" t="str">
        <f t="shared" si="166"/>
        <v>COM_FR</v>
      </c>
      <c r="AD348" s="110" t="str">
        <f t="shared" si="186"/>
        <v>INDIRON</v>
      </c>
      <c r="AE348" s="109" t="str">
        <f t="shared" si="187"/>
        <v>FH8_9</v>
      </c>
      <c r="AF348" s="109">
        <f t="shared" si="203"/>
        <v>0.0169703204195258</v>
      </c>
      <c r="AG348" s="109" t="s">
        <v>31</v>
      </c>
      <c r="AH348" s="110" t="s">
        <v>93</v>
      </c>
      <c r="AL348" s="109" t="str">
        <f t="shared" si="167"/>
        <v>COM_FR</v>
      </c>
      <c r="AM348" s="110" t="str">
        <f t="shared" si="188"/>
        <v>INDIRON</v>
      </c>
      <c r="AN348" s="109" t="str">
        <f t="shared" si="189"/>
        <v>FH8_9</v>
      </c>
      <c r="AO348" s="109">
        <f t="shared" si="204"/>
        <v>0.0174698671638847</v>
      </c>
      <c r="AP348" s="109" t="s">
        <v>31</v>
      </c>
      <c r="AQ348" s="110" t="s">
        <v>90</v>
      </c>
      <c r="AU348" s="109" t="str">
        <f t="shared" si="168"/>
        <v>COM_FR</v>
      </c>
      <c r="AV348" s="110" t="str">
        <f t="shared" si="190"/>
        <v>INDIRON</v>
      </c>
      <c r="AW348" s="109" t="str">
        <f t="shared" si="191"/>
        <v>FH8_9</v>
      </c>
      <c r="AX348" s="109">
        <f t="shared" si="205"/>
        <v>0.0165122579121173</v>
      </c>
      <c r="AY348" s="109" t="s">
        <v>31</v>
      </c>
      <c r="AZ348" s="110" t="s">
        <v>89</v>
      </c>
      <c r="BD348" s="109" t="str">
        <f t="shared" si="169"/>
        <v>COM_FR</v>
      </c>
      <c r="BE348" s="110" t="str">
        <f t="shared" si="192"/>
        <v>INDIRON</v>
      </c>
      <c r="BF348" s="109" t="str">
        <f t="shared" si="193"/>
        <v>FH8_9</v>
      </c>
      <c r="BG348" s="109">
        <f t="shared" si="200"/>
        <v>0.0174698671638847</v>
      </c>
      <c r="BH348" s="109" t="s">
        <v>31</v>
      </c>
      <c r="BI348" s="110" t="s">
        <v>91</v>
      </c>
      <c r="BM348" s="109" t="str">
        <f t="shared" si="170"/>
        <v>COM_FR</v>
      </c>
      <c r="BN348" s="110" t="str">
        <f t="shared" si="194"/>
        <v>INDIRON</v>
      </c>
      <c r="BO348" s="109" t="str">
        <f t="shared" si="195"/>
        <v>FH8_9</v>
      </c>
      <c r="BP348" s="109">
        <f t="shared" si="196"/>
        <v>0.0165122579121173</v>
      </c>
      <c r="BQ348" s="109" t="s">
        <v>31</v>
      </c>
      <c r="BR348" s="110" t="s">
        <v>88</v>
      </c>
    </row>
    <row r="349" spans="11:70">
      <c r="K349" s="109" t="s">
        <v>142</v>
      </c>
      <c r="L349" s="110" t="str">
        <f t="shared" si="197"/>
        <v>INDIRON</v>
      </c>
      <c r="M349" s="109" t="str">
        <f t="shared" si="185"/>
        <v>FH10_11</v>
      </c>
      <c r="N349" s="109">
        <f t="shared" si="201"/>
        <v>0.0189356699331529</v>
      </c>
      <c r="O349" s="109" t="s">
        <v>31</v>
      </c>
      <c r="P349" s="110" t="s">
        <v>92</v>
      </c>
      <c r="T349" s="109" t="str">
        <f t="shared" si="165"/>
        <v>COM_FR</v>
      </c>
      <c r="U349" s="110" t="str">
        <f t="shared" si="198"/>
        <v>INDIRON</v>
      </c>
      <c r="V349" s="109" t="str">
        <f t="shared" si="199"/>
        <v>FH10_11</v>
      </c>
      <c r="W349" s="109">
        <f t="shared" si="202"/>
        <v>0.0198225161188549</v>
      </c>
      <c r="X349" s="109" t="s">
        <v>31</v>
      </c>
      <c r="Y349" s="110" t="s">
        <v>87</v>
      </c>
      <c r="AC349" s="109" t="str">
        <f t="shared" si="166"/>
        <v>COM_FR</v>
      </c>
      <c r="AD349" s="110" t="str">
        <f t="shared" si="186"/>
        <v>INDIRON</v>
      </c>
      <c r="AE349" s="109" t="str">
        <f t="shared" si="187"/>
        <v>FH10_11</v>
      </c>
      <c r="AF349" s="109">
        <f t="shared" si="203"/>
        <v>0.0166723480117681</v>
      </c>
      <c r="AG349" s="109" t="s">
        <v>31</v>
      </c>
      <c r="AH349" s="110" t="s">
        <v>93</v>
      </c>
      <c r="AL349" s="109" t="str">
        <f t="shared" si="167"/>
        <v>COM_FR</v>
      </c>
      <c r="AM349" s="110" t="str">
        <f t="shared" si="188"/>
        <v>INDIRON</v>
      </c>
      <c r="AN349" s="109" t="str">
        <f t="shared" si="189"/>
        <v>FH10_11</v>
      </c>
      <c r="AO349" s="109">
        <f t="shared" si="204"/>
        <v>0.0185481158114173</v>
      </c>
      <c r="AP349" s="109" t="s">
        <v>31</v>
      </c>
      <c r="AQ349" s="110" t="s">
        <v>90</v>
      </c>
      <c r="AU349" s="109" t="str">
        <f t="shared" si="168"/>
        <v>COM_FR</v>
      </c>
      <c r="AV349" s="110" t="str">
        <f t="shared" si="190"/>
        <v>INDIRON</v>
      </c>
      <c r="AW349" s="109" t="str">
        <f t="shared" si="191"/>
        <v>FH10_11</v>
      </c>
      <c r="AX349" s="109">
        <f t="shared" si="205"/>
        <v>0.0182536626877173</v>
      </c>
      <c r="AY349" s="109" t="s">
        <v>31</v>
      </c>
      <c r="AZ349" s="110" t="s">
        <v>89</v>
      </c>
      <c r="BD349" s="109" t="str">
        <f t="shared" si="169"/>
        <v>COM_FR</v>
      </c>
      <c r="BE349" s="110" t="str">
        <f t="shared" si="192"/>
        <v>INDIRON</v>
      </c>
      <c r="BF349" s="109" t="str">
        <f t="shared" si="193"/>
        <v>FH10_11</v>
      </c>
      <c r="BG349" s="109">
        <f t="shared" si="200"/>
        <v>0.0185481158114173</v>
      </c>
      <c r="BH349" s="109" t="s">
        <v>31</v>
      </c>
      <c r="BI349" s="110" t="s">
        <v>91</v>
      </c>
      <c r="BM349" s="109" t="str">
        <f t="shared" si="170"/>
        <v>COM_FR</v>
      </c>
      <c r="BN349" s="110" t="str">
        <f t="shared" si="194"/>
        <v>INDIRON</v>
      </c>
      <c r="BO349" s="109" t="str">
        <f t="shared" si="195"/>
        <v>FH10_11</v>
      </c>
      <c r="BP349" s="109">
        <f t="shared" si="196"/>
        <v>0.0182536626877173</v>
      </c>
      <c r="BQ349" s="109" t="s">
        <v>31</v>
      </c>
      <c r="BR349" s="110" t="s">
        <v>88</v>
      </c>
    </row>
    <row r="350" spans="11:70">
      <c r="K350" s="109" t="s">
        <v>142</v>
      </c>
      <c r="L350" s="110" t="str">
        <f t="shared" si="197"/>
        <v>INDIRON</v>
      </c>
      <c r="M350" s="109" t="str">
        <f t="shared" si="185"/>
        <v>FH12_13</v>
      </c>
      <c r="N350" s="109">
        <f t="shared" si="201"/>
        <v>0.0198847069007047</v>
      </c>
      <c r="O350" s="109" t="s">
        <v>31</v>
      </c>
      <c r="P350" s="110" t="s">
        <v>92</v>
      </c>
      <c r="T350" s="109" t="str">
        <f t="shared" si="165"/>
        <v>COM_FR</v>
      </c>
      <c r="U350" s="110" t="str">
        <f t="shared" si="198"/>
        <v>INDIRON</v>
      </c>
      <c r="V350" s="109" t="str">
        <f t="shared" si="199"/>
        <v>FH12_13</v>
      </c>
      <c r="W350" s="109">
        <f t="shared" si="202"/>
        <v>0.0205767152130325</v>
      </c>
      <c r="X350" s="109" t="s">
        <v>31</v>
      </c>
      <c r="Y350" s="110" t="s">
        <v>87</v>
      </c>
      <c r="AC350" s="109" t="str">
        <f t="shared" si="166"/>
        <v>COM_FR</v>
      </c>
      <c r="AD350" s="110" t="str">
        <f t="shared" si="186"/>
        <v>INDIRON</v>
      </c>
      <c r="AE350" s="109" t="str">
        <f t="shared" si="187"/>
        <v>FH12_13</v>
      </c>
      <c r="AF350" s="109">
        <f t="shared" si="203"/>
        <v>0.0178993947669431</v>
      </c>
      <c r="AG350" s="109" t="s">
        <v>31</v>
      </c>
      <c r="AH350" s="110" t="s">
        <v>93</v>
      </c>
      <c r="AL350" s="109" t="str">
        <f t="shared" si="167"/>
        <v>COM_FR</v>
      </c>
      <c r="AM350" s="110" t="str">
        <f t="shared" si="188"/>
        <v>INDIRON</v>
      </c>
      <c r="AN350" s="109" t="str">
        <f t="shared" si="189"/>
        <v>FH12_13</v>
      </c>
      <c r="AO350" s="109">
        <f t="shared" si="204"/>
        <v>0.0197346377775574</v>
      </c>
      <c r="AP350" s="109" t="s">
        <v>31</v>
      </c>
      <c r="AQ350" s="110" t="s">
        <v>90</v>
      </c>
      <c r="AU350" s="109" t="str">
        <f t="shared" si="168"/>
        <v>COM_FR</v>
      </c>
      <c r="AV350" s="110" t="str">
        <f t="shared" si="190"/>
        <v>INDIRON</v>
      </c>
      <c r="AW350" s="109" t="str">
        <f t="shared" si="191"/>
        <v>FH12_13</v>
      </c>
      <c r="AX350" s="109">
        <f t="shared" si="205"/>
        <v>0.0202626994046479</v>
      </c>
      <c r="AY350" s="109" t="s">
        <v>31</v>
      </c>
      <c r="AZ350" s="110" t="s">
        <v>89</v>
      </c>
      <c r="BD350" s="109" t="str">
        <f t="shared" si="169"/>
        <v>COM_FR</v>
      </c>
      <c r="BE350" s="110" t="str">
        <f t="shared" si="192"/>
        <v>INDIRON</v>
      </c>
      <c r="BF350" s="109" t="str">
        <f t="shared" si="193"/>
        <v>FH12_13</v>
      </c>
      <c r="BG350" s="109">
        <f t="shared" si="200"/>
        <v>0.0197346377775574</v>
      </c>
      <c r="BH350" s="109" t="s">
        <v>31</v>
      </c>
      <c r="BI350" s="110" t="s">
        <v>91</v>
      </c>
      <c r="BM350" s="109" t="str">
        <f t="shared" si="170"/>
        <v>COM_FR</v>
      </c>
      <c r="BN350" s="110" t="str">
        <f t="shared" si="194"/>
        <v>INDIRON</v>
      </c>
      <c r="BO350" s="109" t="str">
        <f t="shared" si="195"/>
        <v>FH12_13</v>
      </c>
      <c r="BP350" s="109">
        <f t="shared" si="196"/>
        <v>0.0202626994046479</v>
      </c>
      <c r="BQ350" s="109" t="s">
        <v>31</v>
      </c>
      <c r="BR350" s="110" t="s">
        <v>88</v>
      </c>
    </row>
    <row r="351" spans="11:70">
      <c r="K351" s="111" t="s">
        <v>142</v>
      </c>
      <c r="L351" s="110" t="str">
        <f t="shared" si="197"/>
        <v>INDIRON</v>
      </c>
      <c r="M351" s="109" t="str">
        <f t="shared" si="185"/>
        <v>FH14_15</v>
      </c>
      <c r="N351" s="109">
        <f t="shared" si="201"/>
        <v>0.0208389906197208</v>
      </c>
      <c r="O351" s="109" t="s">
        <v>31</v>
      </c>
      <c r="P351" s="110" t="s">
        <v>92</v>
      </c>
      <c r="T351" s="109" t="str">
        <f t="shared" si="165"/>
        <v>COM_FR</v>
      </c>
      <c r="U351" s="110" t="str">
        <f t="shared" si="198"/>
        <v>INDIRON</v>
      </c>
      <c r="V351" s="109" t="str">
        <f t="shared" si="199"/>
        <v>FH14_15</v>
      </c>
      <c r="W351" s="109">
        <f t="shared" si="202"/>
        <v>0.0201344120759709</v>
      </c>
      <c r="X351" s="109" t="s">
        <v>31</v>
      </c>
      <c r="Y351" s="110" t="s">
        <v>87</v>
      </c>
      <c r="AC351" s="109" t="str">
        <f t="shared" si="166"/>
        <v>COM_FR</v>
      </c>
      <c r="AD351" s="110" t="str">
        <f t="shared" si="186"/>
        <v>INDIRON</v>
      </c>
      <c r="AE351" s="109" t="str">
        <f t="shared" si="187"/>
        <v>FH14_15</v>
      </c>
      <c r="AF351" s="109">
        <f t="shared" si="203"/>
        <v>0.0207530234250215</v>
      </c>
      <c r="AG351" s="109" t="s">
        <v>31</v>
      </c>
      <c r="AH351" s="110" t="s">
        <v>93</v>
      </c>
      <c r="AL351" s="109" t="str">
        <f t="shared" si="167"/>
        <v>COM_FR</v>
      </c>
      <c r="AM351" s="110" t="str">
        <f t="shared" si="188"/>
        <v>INDIRON</v>
      </c>
      <c r="AN351" s="109" t="str">
        <f t="shared" si="189"/>
        <v>FH14_15</v>
      </c>
      <c r="AO351" s="109">
        <f t="shared" si="204"/>
        <v>0.0206212544677413</v>
      </c>
      <c r="AP351" s="109" t="s">
        <v>31</v>
      </c>
      <c r="AQ351" s="110" t="s">
        <v>90</v>
      </c>
      <c r="AU351" s="109" t="str">
        <f t="shared" si="168"/>
        <v>COM_FR</v>
      </c>
      <c r="AV351" s="110" t="str">
        <f t="shared" si="190"/>
        <v>INDIRON</v>
      </c>
      <c r="AW351" s="109" t="str">
        <f t="shared" si="191"/>
        <v>FH14_15</v>
      </c>
      <c r="AX351" s="109">
        <f t="shared" si="205"/>
        <v>0.0211728179792687</v>
      </c>
      <c r="AY351" s="109" t="s">
        <v>31</v>
      </c>
      <c r="AZ351" s="110" t="s">
        <v>89</v>
      </c>
      <c r="BD351" s="109" t="str">
        <f t="shared" si="169"/>
        <v>COM_FR</v>
      </c>
      <c r="BE351" s="110" t="str">
        <f t="shared" si="192"/>
        <v>INDIRON</v>
      </c>
      <c r="BF351" s="109" t="str">
        <f t="shared" si="193"/>
        <v>FH14_15</v>
      </c>
      <c r="BG351" s="109">
        <f t="shared" si="200"/>
        <v>0.0206212544677413</v>
      </c>
      <c r="BH351" s="109" t="s">
        <v>31</v>
      </c>
      <c r="BI351" s="110" t="s">
        <v>91</v>
      </c>
      <c r="BM351" s="109" t="str">
        <f t="shared" si="170"/>
        <v>COM_FR</v>
      </c>
      <c r="BN351" s="110" t="str">
        <f t="shared" si="194"/>
        <v>INDIRON</v>
      </c>
      <c r="BO351" s="109" t="str">
        <f t="shared" si="195"/>
        <v>FH14_15</v>
      </c>
      <c r="BP351" s="109">
        <f t="shared" si="196"/>
        <v>0.0211728179792687</v>
      </c>
      <c r="BQ351" s="109" t="s">
        <v>31</v>
      </c>
      <c r="BR351" s="110" t="s">
        <v>88</v>
      </c>
    </row>
    <row r="352" spans="11:70">
      <c r="K352" s="109" t="s">
        <v>142</v>
      </c>
      <c r="L352" s="110" t="str">
        <f t="shared" si="197"/>
        <v>INDIRON</v>
      </c>
      <c r="M352" s="109" t="str">
        <f t="shared" si="185"/>
        <v>FH16_17</v>
      </c>
      <c r="N352" s="109">
        <f t="shared" si="201"/>
        <v>0.0211595818818846</v>
      </c>
      <c r="O352" s="109" t="s">
        <v>31</v>
      </c>
      <c r="P352" s="110" t="s">
        <v>92</v>
      </c>
      <c r="T352" s="109" t="str">
        <f t="shared" si="165"/>
        <v>COM_FR</v>
      </c>
      <c r="U352" s="110" t="str">
        <f t="shared" si="198"/>
        <v>INDIRON</v>
      </c>
      <c r="V352" s="109" t="str">
        <f t="shared" si="199"/>
        <v>FH16_17</v>
      </c>
      <c r="W352" s="109">
        <f t="shared" si="202"/>
        <v>0.019900470527556</v>
      </c>
      <c r="X352" s="109" t="s">
        <v>31</v>
      </c>
      <c r="Y352" s="110" t="s">
        <v>87</v>
      </c>
      <c r="AC352" s="109" t="str">
        <f t="shared" si="166"/>
        <v>COM_FR</v>
      </c>
      <c r="AD352" s="110" t="str">
        <f t="shared" si="186"/>
        <v>INDIRON</v>
      </c>
      <c r="AE352" s="109" t="str">
        <f t="shared" si="187"/>
        <v>FH16_17</v>
      </c>
      <c r="AF352" s="109">
        <f t="shared" si="203"/>
        <v>0.021834856434323</v>
      </c>
      <c r="AG352" s="109" t="s">
        <v>31</v>
      </c>
      <c r="AH352" s="110" t="s">
        <v>93</v>
      </c>
      <c r="AL352" s="109" t="str">
        <f t="shared" si="167"/>
        <v>COM_FR</v>
      </c>
      <c r="AM352" s="110" t="str">
        <f t="shared" si="188"/>
        <v>INDIRON</v>
      </c>
      <c r="AN352" s="109" t="str">
        <f t="shared" si="189"/>
        <v>FH16_17</v>
      </c>
      <c r="AO352" s="109">
        <f t="shared" si="204"/>
        <v>0.0208617629033817</v>
      </c>
      <c r="AP352" s="109" t="s">
        <v>31</v>
      </c>
      <c r="AQ352" s="110" t="s">
        <v>90</v>
      </c>
      <c r="AU352" s="109" t="str">
        <f t="shared" si="168"/>
        <v>COM_FR</v>
      </c>
      <c r="AV352" s="110" t="str">
        <f t="shared" si="190"/>
        <v>INDIRON</v>
      </c>
      <c r="AW352" s="109" t="str">
        <f t="shared" si="191"/>
        <v>FH16_17</v>
      </c>
      <c r="AX352" s="109">
        <f t="shared" si="205"/>
        <v>0.0213427940914599</v>
      </c>
      <c r="AY352" s="109" t="s">
        <v>31</v>
      </c>
      <c r="AZ352" s="110" t="s">
        <v>89</v>
      </c>
      <c r="BD352" s="109" t="str">
        <f t="shared" si="169"/>
        <v>COM_FR</v>
      </c>
      <c r="BE352" s="110" t="str">
        <f t="shared" si="192"/>
        <v>INDIRON</v>
      </c>
      <c r="BF352" s="109" t="str">
        <f t="shared" si="193"/>
        <v>FH16_17</v>
      </c>
      <c r="BG352" s="109">
        <f t="shared" si="200"/>
        <v>0.0208617629033817</v>
      </c>
      <c r="BH352" s="109" t="s">
        <v>31</v>
      </c>
      <c r="BI352" s="110" t="s">
        <v>91</v>
      </c>
      <c r="BM352" s="109" t="str">
        <f t="shared" si="170"/>
        <v>COM_FR</v>
      </c>
      <c r="BN352" s="110" t="str">
        <f t="shared" si="194"/>
        <v>INDIRON</v>
      </c>
      <c r="BO352" s="109" t="str">
        <f t="shared" si="195"/>
        <v>FH16_17</v>
      </c>
      <c r="BP352" s="109">
        <f t="shared" si="196"/>
        <v>0.0213427940914599</v>
      </c>
      <c r="BQ352" s="109" t="s">
        <v>31</v>
      </c>
      <c r="BR352" s="110" t="s">
        <v>88</v>
      </c>
    </row>
    <row r="353" spans="11:70">
      <c r="K353" s="109" t="s">
        <v>142</v>
      </c>
      <c r="L353" s="110" t="str">
        <f t="shared" si="197"/>
        <v>INDIRON</v>
      </c>
      <c r="M353" s="109" t="str">
        <f t="shared" si="185"/>
        <v>FH18_19</v>
      </c>
      <c r="N353" s="109">
        <f t="shared" si="201"/>
        <v>0.0212246785407572</v>
      </c>
      <c r="O353" s="109" t="s">
        <v>31</v>
      </c>
      <c r="P353" s="110" t="s">
        <v>92</v>
      </c>
      <c r="T353" s="109" t="str">
        <f t="shared" ref="T353:T416" si="206">K353</f>
        <v>COM_FR</v>
      </c>
      <c r="U353" s="110" t="str">
        <f t="shared" si="198"/>
        <v>INDIRON</v>
      </c>
      <c r="V353" s="109" t="str">
        <f t="shared" si="199"/>
        <v>FH18_19</v>
      </c>
      <c r="W353" s="109">
        <f t="shared" si="202"/>
        <v>0.02010785636109</v>
      </c>
      <c r="X353" s="109" t="s">
        <v>31</v>
      </c>
      <c r="Y353" s="110" t="s">
        <v>87</v>
      </c>
      <c r="AC353" s="109" t="str">
        <f t="shared" ref="AC353:AC416" si="207">T353</f>
        <v>COM_FR</v>
      </c>
      <c r="AD353" s="110" t="str">
        <f t="shared" si="186"/>
        <v>INDIRON</v>
      </c>
      <c r="AE353" s="109" t="str">
        <f t="shared" si="187"/>
        <v>FH18_19</v>
      </c>
      <c r="AF353" s="109">
        <f t="shared" si="203"/>
        <v>0.0218516633411387</v>
      </c>
      <c r="AG353" s="109" t="s">
        <v>31</v>
      </c>
      <c r="AH353" s="110" t="s">
        <v>93</v>
      </c>
      <c r="AL353" s="109" t="str">
        <f t="shared" ref="AL353:AL416" si="208">AC353</f>
        <v>COM_FR</v>
      </c>
      <c r="AM353" s="110" t="str">
        <f t="shared" si="188"/>
        <v>INDIRON</v>
      </c>
      <c r="AN353" s="109" t="str">
        <f t="shared" si="189"/>
        <v>FH18_19</v>
      </c>
      <c r="AO353" s="109">
        <f t="shared" si="204"/>
        <v>0.0207872227642541</v>
      </c>
      <c r="AP353" s="109" t="s">
        <v>31</v>
      </c>
      <c r="AQ353" s="110" t="s">
        <v>90</v>
      </c>
      <c r="AU353" s="109" t="str">
        <f t="shared" ref="AU353:AU416" si="209">AL353</f>
        <v>COM_FR</v>
      </c>
      <c r="AV353" s="110" t="str">
        <f t="shared" si="190"/>
        <v>INDIRON</v>
      </c>
      <c r="AW353" s="109" t="str">
        <f t="shared" si="191"/>
        <v>FH18_19</v>
      </c>
      <c r="AX353" s="109">
        <f t="shared" si="205"/>
        <v>0.021302546509601</v>
      </c>
      <c r="AY353" s="109" t="s">
        <v>31</v>
      </c>
      <c r="AZ353" s="110" t="s">
        <v>89</v>
      </c>
      <c r="BD353" s="109" t="str">
        <f t="shared" ref="BD353:BD416" si="210">AU353</f>
        <v>COM_FR</v>
      </c>
      <c r="BE353" s="110" t="str">
        <f t="shared" si="192"/>
        <v>INDIRON</v>
      </c>
      <c r="BF353" s="109" t="str">
        <f t="shared" si="193"/>
        <v>FH18_19</v>
      </c>
      <c r="BG353" s="109">
        <f t="shared" si="200"/>
        <v>0.0207872227642541</v>
      </c>
      <c r="BH353" s="109" t="s">
        <v>31</v>
      </c>
      <c r="BI353" s="110" t="s">
        <v>91</v>
      </c>
      <c r="BM353" s="109" t="str">
        <f t="shared" ref="BM353:BM416" si="211">BD353</f>
        <v>COM_FR</v>
      </c>
      <c r="BN353" s="110" t="str">
        <f t="shared" si="194"/>
        <v>INDIRON</v>
      </c>
      <c r="BO353" s="109" t="str">
        <f t="shared" si="195"/>
        <v>FH18_19</v>
      </c>
      <c r="BP353" s="109">
        <f t="shared" si="196"/>
        <v>0.021302546509601</v>
      </c>
      <c r="BQ353" s="109" t="s">
        <v>31</v>
      </c>
      <c r="BR353" s="110" t="s">
        <v>88</v>
      </c>
    </row>
    <row r="354" spans="11:70">
      <c r="K354" s="109" t="s">
        <v>142</v>
      </c>
      <c r="L354" s="110" t="str">
        <f t="shared" si="197"/>
        <v>INDIRON</v>
      </c>
      <c r="M354" s="109" t="str">
        <f t="shared" si="185"/>
        <v>FH20_21</v>
      </c>
      <c r="N354" s="109">
        <f t="shared" si="201"/>
        <v>0.021196759693815</v>
      </c>
      <c r="O354" s="109" t="s">
        <v>31</v>
      </c>
      <c r="P354" s="110" t="s">
        <v>92</v>
      </c>
      <c r="T354" s="109" t="str">
        <f t="shared" si="206"/>
        <v>COM_FR</v>
      </c>
      <c r="U354" s="110" t="str">
        <f t="shared" si="198"/>
        <v>INDIRON</v>
      </c>
      <c r="V354" s="109" t="str">
        <f t="shared" si="199"/>
        <v>FH20_21</v>
      </c>
      <c r="W354" s="109">
        <f t="shared" si="202"/>
        <v>0.0209690367288275</v>
      </c>
      <c r="X354" s="109" t="s">
        <v>31</v>
      </c>
      <c r="Y354" s="110" t="s">
        <v>87</v>
      </c>
      <c r="AC354" s="109" t="str">
        <f t="shared" si="207"/>
        <v>COM_FR</v>
      </c>
      <c r="AD354" s="110" t="str">
        <f t="shared" si="186"/>
        <v>INDIRON</v>
      </c>
      <c r="AE354" s="109" t="str">
        <f t="shared" si="187"/>
        <v>FH20_21</v>
      </c>
      <c r="AF354" s="109">
        <f t="shared" si="203"/>
        <v>0.0215704297529681</v>
      </c>
      <c r="AG354" s="109" t="s">
        <v>31</v>
      </c>
      <c r="AH354" s="110" t="s">
        <v>93</v>
      </c>
      <c r="AL354" s="109" t="str">
        <f t="shared" si="208"/>
        <v>COM_FR</v>
      </c>
      <c r="AM354" s="110" t="str">
        <f t="shared" si="188"/>
        <v>INDIRON</v>
      </c>
      <c r="AN354" s="109" t="str">
        <f t="shared" si="189"/>
        <v>FH20_21</v>
      </c>
      <c r="AO354" s="109">
        <f t="shared" si="204"/>
        <v>0.0209999265660562</v>
      </c>
      <c r="AP354" s="109" t="s">
        <v>31</v>
      </c>
      <c r="AQ354" s="110" t="s">
        <v>90</v>
      </c>
      <c r="AU354" s="109" t="str">
        <f t="shared" si="209"/>
        <v>COM_FR</v>
      </c>
      <c r="AV354" s="110" t="str">
        <f t="shared" si="190"/>
        <v>INDIRON</v>
      </c>
      <c r="AW354" s="109" t="str">
        <f t="shared" si="191"/>
        <v>FH20_21</v>
      </c>
      <c r="AX354" s="109">
        <f t="shared" si="205"/>
        <v>0.0217291485724036</v>
      </c>
      <c r="AY354" s="109" t="s">
        <v>31</v>
      </c>
      <c r="AZ354" s="110" t="s">
        <v>89</v>
      </c>
      <c r="BD354" s="109" t="str">
        <f t="shared" si="210"/>
        <v>COM_FR</v>
      </c>
      <c r="BE354" s="110" t="str">
        <f t="shared" si="192"/>
        <v>INDIRON</v>
      </c>
      <c r="BF354" s="109" t="str">
        <f t="shared" si="193"/>
        <v>FH20_21</v>
      </c>
      <c r="BG354" s="109">
        <f t="shared" si="200"/>
        <v>0.0209999265660562</v>
      </c>
      <c r="BH354" s="109" t="s">
        <v>31</v>
      </c>
      <c r="BI354" s="110" t="s">
        <v>91</v>
      </c>
      <c r="BM354" s="109" t="str">
        <f t="shared" si="211"/>
        <v>COM_FR</v>
      </c>
      <c r="BN354" s="110" t="str">
        <f t="shared" si="194"/>
        <v>INDIRON</v>
      </c>
      <c r="BO354" s="109" t="str">
        <f t="shared" si="195"/>
        <v>FH20_21</v>
      </c>
      <c r="BP354" s="109">
        <f t="shared" si="196"/>
        <v>0.0217291485724036</v>
      </c>
      <c r="BQ354" s="109" t="s">
        <v>31</v>
      </c>
      <c r="BR354" s="110" t="s">
        <v>88</v>
      </c>
    </row>
    <row r="355" spans="11:70">
      <c r="K355" s="111" t="s">
        <v>142</v>
      </c>
      <c r="L355" s="110" t="str">
        <f t="shared" si="197"/>
        <v>INDIRON</v>
      </c>
      <c r="M355" s="109" t="str">
        <f t="shared" si="185"/>
        <v>FH22_23</v>
      </c>
      <c r="N355" s="109">
        <f t="shared" si="201"/>
        <v>0.0213786036359911</v>
      </c>
      <c r="O355" s="109" t="s">
        <v>31</v>
      </c>
      <c r="P355" s="110" t="s">
        <v>92</v>
      </c>
      <c r="T355" s="109" t="str">
        <f t="shared" si="206"/>
        <v>COM_FR</v>
      </c>
      <c r="U355" s="110" t="str">
        <f t="shared" si="198"/>
        <v>INDIRON</v>
      </c>
      <c r="V355" s="109" t="str">
        <f t="shared" si="199"/>
        <v>FH22_23</v>
      </c>
      <c r="W355" s="109">
        <f t="shared" si="202"/>
        <v>0.0206911985722815</v>
      </c>
      <c r="X355" s="109" t="s">
        <v>31</v>
      </c>
      <c r="Y355" s="110" t="s">
        <v>87</v>
      </c>
      <c r="AC355" s="109" t="str">
        <f t="shared" si="207"/>
        <v>COM_FR</v>
      </c>
      <c r="AD355" s="110" t="str">
        <f t="shared" si="186"/>
        <v>INDIRON</v>
      </c>
      <c r="AE355" s="109" t="str">
        <f t="shared" si="187"/>
        <v>FH22_23</v>
      </c>
      <c r="AF355" s="109">
        <f t="shared" si="203"/>
        <v>0.0217091411685177</v>
      </c>
      <c r="AG355" s="109" t="s">
        <v>31</v>
      </c>
      <c r="AH355" s="110" t="s">
        <v>93</v>
      </c>
      <c r="AL355" s="109" t="str">
        <f t="shared" si="208"/>
        <v>COM_FR</v>
      </c>
      <c r="AM355" s="110" t="str">
        <f t="shared" si="188"/>
        <v>INDIRON</v>
      </c>
      <c r="AN355" s="109" t="str">
        <f t="shared" si="189"/>
        <v>FH22_23</v>
      </c>
      <c r="AO355" s="109">
        <f t="shared" si="204"/>
        <v>0.0212075715419054</v>
      </c>
      <c r="AP355" s="109" t="s">
        <v>31</v>
      </c>
      <c r="AQ355" s="110" t="s">
        <v>90</v>
      </c>
      <c r="AU355" s="109" t="str">
        <f t="shared" si="209"/>
        <v>COM_FR</v>
      </c>
      <c r="AV355" s="110" t="str">
        <f t="shared" si="190"/>
        <v>INDIRON</v>
      </c>
      <c r="AW355" s="109" t="str">
        <f t="shared" si="191"/>
        <v>FH22_23</v>
      </c>
      <c r="AX355" s="109">
        <f t="shared" si="205"/>
        <v>0.0225545958608362</v>
      </c>
      <c r="AY355" s="109" t="s">
        <v>31</v>
      </c>
      <c r="AZ355" s="110" t="s">
        <v>89</v>
      </c>
      <c r="BD355" s="109" t="str">
        <f t="shared" si="210"/>
        <v>COM_FR</v>
      </c>
      <c r="BE355" s="110" t="str">
        <f t="shared" si="192"/>
        <v>INDIRON</v>
      </c>
      <c r="BF355" s="109" t="str">
        <f t="shared" si="193"/>
        <v>FH22_23</v>
      </c>
      <c r="BG355" s="109">
        <f t="shared" si="200"/>
        <v>0.0212075715419054</v>
      </c>
      <c r="BH355" s="109" t="s">
        <v>31</v>
      </c>
      <c r="BI355" s="110" t="s">
        <v>91</v>
      </c>
      <c r="BM355" s="109" t="str">
        <f t="shared" si="211"/>
        <v>COM_FR</v>
      </c>
      <c r="BN355" s="110" t="str">
        <f t="shared" si="194"/>
        <v>INDIRON</v>
      </c>
      <c r="BO355" s="109" t="str">
        <f t="shared" si="195"/>
        <v>FH22_23</v>
      </c>
      <c r="BP355" s="109">
        <f t="shared" si="196"/>
        <v>0.0225545958608362</v>
      </c>
      <c r="BQ355" s="109" t="s">
        <v>31</v>
      </c>
      <c r="BR355" s="110" t="s">
        <v>88</v>
      </c>
    </row>
    <row r="356" spans="11:70">
      <c r="K356" s="109" t="s">
        <v>142</v>
      </c>
      <c r="L356" s="110" t="str">
        <f t="shared" si="197"/>
        <v>INDIRON</v>
      </c>
      <c r="M356" s="109" t="str">
        <f t="shared" si="185"/>
        <v>WH0_1</v>
      </c>
      <c r="N356" s="109">
        <f t="shared" si="201"/>
        <v>0.0233000948138204</v>
      </c>
      <c r="O356" s="109" t="s">
        <v>31</v>
      </c>
      <c r="P356" s="110" t="s">
        <v>92</v>
      </c>
      <c r="T356" s="109" t="str">
        <f t="shared" si="206"/>
        <v>COM_FR</v>
      </c>
      <c r="U356" s="110" t="str">
        <f t="shared" si="198"/>
        <v>INDIRON</v>
      </c>
      <c r="V356" s="109" t="str">
        <f t="shared" si="199"/>
        <v>WH0_1</v>
      </c>
      <c r="W356" s="109">
        <f t="shared" si="202"/>
        <v>0.027052832396289</v>
      </c>
      <c r="X356" s="109" t="s">
        <v>31</v>
      </c>
      <c r="Y356" s="110" t="s">
        <v>87</v>
      </c>
      <c r="AC356" s="109" t="str">
        <f t="shared" si="207"/>
        <v>COM_FR</v>
      </c>
      <c r="AD356" s="110" t="str">
        <f t="shared" si="186"/>
        <v>INDIRON</v>
      </c>
      <c r="AE356" s="109" t="str">
        <f t="shared" si="187"/>
        <v>WH0_1</v>
      </c>
      <c r="AF356" s="109">
        <f t="shared" si="203"/>
        <v>0.0269775312483662</v>
      </c>
      <c r="AG356" s="109" t="s">
        <v>31</v>
      </c>
      <c r="AH356" s="110" t="s">
        <v>93</v>
      </c>
      <c r="AL356" s="109" t="str">
        <f t="shared" si="208"/>
        <v>COM_FR</v>
      </c>
      <c r="AM356" s="110" t="str">
        <f t="shared" si="188"/>
        <v>INDIRON</v>
      </c>
      <c r="AN356" s="109" t="str">
        <f t="shared" si="189"/>
        <v>WH0_1</v>
      </c>
      <c r="AO356" s="109">
        <f t="shared" si="204"/>
        <v>0.0260079601453114</v>
      </c>
      <c r="AP356" s="109" t="s">
        <v>31</v>
      </c>
      <c r="AQ356" s="110" t="s">
        <v>90</v>
      </c>
      <c r="AU356" s="109" t="str">
        <f t="shared" si="209"/>
        <v>COM_FR</v>
      </c>
      <c r="AV356" s="110" t="str">
        <f t="shared" si="190"/>
        <v>INDIRON</v>
      </c>
      <c r="AW356" s="109" t="str">
        <f t="shared" si="191"/>
        <v>WH0_1</v>
      </c>
      <c r="AX356" s="109">
        <f t="shared" si="205"/>
        <v>0.0251920133192881</v>
      </c>
      <c r="AY356" s="109" t="s">
        <v>31</v>
      </c>
      <c r="AZ356" s="110" t="s">
        <v>89</v>
      </c>
      <c r="BD356" s="109" t="str">
        <f t="shared" si="210"/>
        <v>COM_FR</v>
      </c>
      <c r="BE356" s="110" t="str">
        <f t="shared" si="192"/>
        <v>INDIRON</v>
      </c>
      <c r="BF356" s="109" t="str">
        <f t="shared" si="193"/>
        <v>WH0_1</v>
      </c>
      <c r="BG356" s="109">
        <f t="shared" si="200"/>
        <v>0.0260079601453114</v>
      </c>
      <c r="BH356" s="109" t="s">
        <v>31</v>
      </c>
      <c r="BI356" s="110" t="s">
        <v>91</v>
      </c>
      <c r="BM356" s="109" t="str">
        <f t="shared" si="211"/>
        <v>COM_FR</v>
      </c>
      <c r="BN356" s="110" t="str">
        <f t="shared" si="194"/>
        <v>INDIRON</v>
      </c>
      <c r="BO356" s="109" t="str">
        <f t="shared" si="195"/>
        <v>WH0_1</v>
      </c>
      <c r="BP356" s="109">
        <f t="shared" si="196"/>
        <v>0.0251920133192881</v>
      </c>
      <c r="BQ356" s="109" t="s">
        <v>31</v>
      </c>
      <c r="BR356" s="110" t="s">
        <v>88</v>
      </c>
    </row>
    <row r="357" spans="11:70">
      <c r="K357" s="109" t="s">
        <v>142</v>
      </c>
      <c r="L357" s="110" t="str">
        <f t="shared" si="197"/>
        <v>INDIRON</v>
      </c>
      <c r="M357" s="109" t="str">
        <f t="shared" si="185"/>
        <v>WH2_3</v>
      </c>
      <c r="N357" s="109">
        <f t="shared" si="201"/>
        <v>0.0229492798370929</v>
      </c>
      <c r="O357" s="109" t="s">
        <v>31</v>
      </c>
      <c r="P357" s="110" t="s">
        <v>92</v>
      </c>
      <c r="T357" s="109" t="str">
        <f t="shared" si="206"/>
        <v>COM_FR</v>
      </c>
      <c r="U357" s="110" t="str">
        <f t="shared" si="198"/>
        <v>INDIRON</v>
      </c>
      <c r="V357" s="109" t="str">
        <f t="shared" si="199"/>
        <v>WH2_3</v>
      </c>
      <c r="W357" s="109">
        <f t="shared" si="202"/>
        <v>0.025013577036883</v>
      </c>
      <c r="X357" s="109" t="s">
        <v>31</v>
      </c>
      <c r="Y357" s="110" t="s">
        <v>87</v>
      </c>
      <c r="AC357" s="109" t="str">
        <f t="shared" si="207"/>
        <v>COM_FR</v>
      </c>
      <c r="AD357" s="110" t="str">
        <f t="shared" si="186"/>
        <v>INDIRON</v>
      </c>
      <c r="AE357" s="109" t="str">
        <f t="shared" si="187"/>
        <v>WH2_3</v>
      </c>
      <c r="AF357" s="109">
        <f t="shared" si="203"/>
        <v>0.026652958693426</v>
      </c>
      <c r="AG357" s="109" t="s">
        <v>31</v>
      </c>
      <c r="AH357" s="110" t="s">
        <v>93</v>
      </c>
      <c r="AL357" s="109" t="str">
        <f t="shared" si="208"/>
        <v>COM_FR</v>
      </c>
      <c r="AM357" s="110" t="str">
        <f t="shared" si="188"/>
        <v>INDIRON</v>
      </c>
      <c r="AN357" s="109" t="str">
        <f t="shared" si="189"/>
        <v>WH2_3</v>
      </c>
      <c r="AO357" s="109">
        <f t="shared" si="204"/>
        <v>0.0252822319214758</v>
      </c>
      <c r="AP357" s="109" t="s">
        <v>31</v>
      </c>
      <c r="AQ357" s="110" t="s">
        <v>90</v>
      </c>
      <c r="AU357" s="109" t="str">
        <f t="shared" si="209"/>
        <v>COM_FR</v>
      </c>
      <c r="AV357" s="110" t="str">
        <f t="shared" si="190"/>
        <v>INDIRON</v>
      </c>
      <c r="AW357" s="109" t="str">
        <f t="shared" si="191"/>
        <v>WH2_3</v>
      </c>
      <c r="AX357" s="109">
        <f t="shared" si="205"/>
        <v>0.0240114562974125</v>
      </c>
      <c r="AY357" s="109" t="s">
        <v>31</v>
      </c>
      <c r="AZ357" s="110" t="s">
        <v>89</v>
      </c>
      <c r="BD357" s="109" t="str">
        <f t="shared" si="210"/>
        <v>COM_FR</v>
      </c>
      <c r="BE357" s="110" t="str">
        <f t="shared" si="192"/>
        <v>INDIRON</v>
      </c>
      <c r="BF357" s="109" t="str">
        <f t="shared" si="193"/>
        <v>WH2_3</v>
      </c>
      <c r="BG357" s="109">
        <f t="shared" si="200"/>
        <v>0.0252822319214758</v>
      </c>
      <c r="BH357" s="109" t="s">
        <v>31</v>
      </c>
      <c r="BI357" s="110" t="s">
        <v>91</v>
      </c>
      <c r="BM357" s="109" t="str">
        <f t="shared" si="211"/>
        <v>COM_FR</v>
      </c>
      <c r="BN357" s="110" t="str">
        <f t="shared" si="194"/>
        <v>INDIRON</v>
      </c>
      <c r="BO357" s="109" t="str">
        <f t="shared" si="195"/>
        <v>WH2_3</v>
      </c>
      <c r="BP357" s="109">
        <f t="shared" si="196"/>
        <v>0.0240114562974125</v>
      </c>
      <c r="BQ357" s="109" t="s">
        <v>31</v>
      </c>
      <c r="BR357" s="110" t="s">
        <v>88</v>
      </c>
    </row>
    <row r="358" spans="11:70">
      <c r="K358" s="109" t="s">
        <v>142</v>
      </c>
      <c r="L358" s="110" t="str">
        <f t="shared" si="197"/>
        <v>INDIRON</v>
      </c>
      <c r="M358" s="109" t="str">
        <f t="shared" si="185"/>
        <v>WH4_5</v>
      </c>
      <c r="N358" s="109">
        <f t="shared" si="201"/>
        <v>0.0222223809455457</v>
      </c>
      <c r="O358" s="109" t="s">
        <v>31</v>
      </c>
      <c r="P358" s="110" t="s">
        <v>92</v>
      </c>
      <c r="T358" s="109" t="str">
        <f t="shared" si="206"/>
        <v>COM_FR</v>
      </c>
      <c r="U358" s="110" t="str">
        <f t="shared" si="198"/>
        <v>INDIRON</v>
      </c>
      <c r="V358" s="109" t="str">
        <f t="shared" si="199"/>
        <v>WH4_5</v>
      </c>
      <c r="W358" s="109">
        <f t="shared" si="202"/>
        <v>0.023696203770169</v>
      </c>
      <c r="X358" s="109" t="s">
        <v>31</v>
      </c>
      <c r="Y358" s="110" t="s">
        <v>87</v>
      </c>
      <c r="AC358" s="109" t="str">
        <f t="shared" si="207"/>
        <v>COM_FR</v>
      </c>
      <c r="AD358" s="110" t="str">
        <f t="shared" si="186"/>
        <v>INDIRON</v>
      </c>
      <c r="AE358" s="109" t="str">
        <f t="shared" si="187"/>
        <v>WH4_5</v>
      </c>
      <c r="AF358" s="109">
        <f t="shared" si="203"/>
        <v>0.0249170715686325</v>
      </c>
      <c r="AG358" s="109" t="s">
        <v>31</v>
      </c>
      <c r="AH358" s="110" t="s">
        <v>93</v>
      </c>
      <c r="AL358" s="109" t="str">
        <f t="shared" si="208"/>
        <v>COM_FR</v>
      </c>
      <c r="AM358" s="110" t="str">
        <f t="shared" si="188"/>
        <v>INDIRON</v>
      </c>
      <c r="AN358" s="109" t="str">
        <f t="shared" si="189"/>
        <v>WH4_5</v>
      </c>
      <c r="AO358" s="109">
        <f t="shared" si="204"/>
        <v>0.0239165993198236</v>
      </c>
      <c r="AP358" s="109" t="s">
        <v>31</v>
      </c>
      <c r="AQ358" s="110" t="s">
        <v>90</v>
      </c>
      <c r="AU358" s="109" t="str">
        <f t="shared" si="209"/>
        <v>COM_FR</v>
      </c>
      <c r="AV358" s="110" t="str">
        <f t="shared" si="190"/>
        <v>INDIRON</v>
      </c>
      <c r="AW358" s="109" t="str">
        <f t="shared" si="191"/>
        <v>WH4_5</v>
      </c>
      <c r="AX358" s="109">
        <f t="shared" si="205"/>
        <v>0.021583935635486</v>
      </c>
      <c r="AY358" s="109" t="s">
        <v>31</v>
      </c>
      <c r="AZ358" s="110" t="s">
        <v>89</v>
      </c>
      <c r="BD358" s="109" t="str">
        <f t="shared" si="210"/>
        <v>COM_FR</v>
      </c>
      <c r="BE358" s="110" t="str">
        <f t="shared" si="192"/>
        <v>INDIRON</v>
      </c>
      <c r="BF358" s="109" t="str">
        <f t="shared" si="193"/>
        <v>WH4_5</v>
      </c>
      <c r="BG358" s="109">
        <f t="shared" si="200"/>
        <v>0.0239165993198236</v>
      </c>
      <c r="BH358" s="109" t="s">
        <v>31</v>
      </c>
      <c r="BI358" s="110" t="s">
        <v>91</v>
      </c>
      <c r="BM358" s="109" t="str">
        <f t="shared" si="211"/>
        <v>COM_FR</v>
      </c>
      <c r="BN358" s="110" t="str">
        <f t="shared" si="194"/>
        <v>INDIRON</v>
      </c>
      <c r="BO358" s="109" t="str">
        <f t="shared" si="195"/>
        <v>WH4_5</v>
      </c>
      <c r="BP358" s="109">
        <f t="shared" si="196"/>
        <v>0.021583935635486</v>
      </c>
      <c r="BQ358" s="109" t="s">
        <v>31</v>
      </c>
      <c r="BR358" s="110" t="s">
        <v>88</v>
      </c>
    </row>
    <row r="359" spans="11:70">
      <c r="K359" s="111" t="s">
        <v>142</v>
      </c>
      <c r="L359" s="110" t="str">
        <f t="shared" si="197"/>
        <v>INDIRON</v>
      </c>
      <c r="M359" s="109" t="str">
        <f t="shared" si="185"/>
        <v>WH6_7</v>
      </c>
      <c r="N359" s="109">
        <f t="shared" si="201"/>
        <v>0.0212585220509218</v>
      </c>
      <c r="O359" s="109" t="s">
        <v>31</v>
      </c>
      <c r="P359" s="110" t="s">
        <v>92</v>
      </c>
      <c r="T359" s="109" t="str">
        <f t="shared" si="206"/>
        <v>COM_FR</v>
      </c>
      <c r="U359" s="110" t="str">
        <f t="shared" si="198"/>
        <v>INDIRON</v>
      </c>
      <c r="V359" s="109" t="str">
        <f t="shared" si="199"/>
        <v>WH6_7</v>
      </c>
      <c r="W359" s="109">
        <f t="shared" si="202"/>
        <v>0.0235544674010497</v>
      </c>
      <c r="X359" s="109" t="s">
        <v>31</v>
      </c>
      <c r="Y359" s="110" t="s">
        <v>87</v>
      </c>
      <c r="AC359" s="109" t="str">
        <f t="shared" si="207"/>
        <v>COM_FR</v>
      </c>
      <c r="AD359" s="110" t="str">
        <f t="shared" si="186"/>
        <v>INDIRON</v>
      </c>
      <c r="AE359" s="109" t="str">
        <f t="shared" si="187"/>
        <v>WH6_7</v>
      </c>
      <c r="AF359" s="109">
        <f t="shared" si="203"/>
        <v>0.0223149487779418</v>
      </c>
      <c r="AG359" s="109" t="s">
        <v>31</v>
      </c>
      <c r="AH359" s="110" t="s">
        <v>93</v>
      </c>
      <c r="AL359" s="109" t="str">
        <f t="shared" si="208"/>
        <v>COM_FR</v>
      </c>
      <c r="AM359" s="110" t="str">
        <f t="shared" si="188"/>
        <v>INDIRON</v>
      </c>
      <c r="AN359" s="109" t="str">
        <f t="shared" si="189"/>
        <v>WH6_7</v>
      </c>
      <c r="AO359" s="109">
        <f t="shared" si="204"/>
        <v>0.0226308904433103</v>
      </c>
      <c r="AP359" s="109" t="s">
        <v>31</v>
      </c>
      <c r="AQ359" s="110" t="s">
        <v>90</v>
      </c>
      <c r="AU359" s="109" t="str">
        <f t="shared" si="209"/>
        <v>COM_FR</v>
      </c>
      <c r="AV359" s="110" t="str">
        <f t="shared" si="190"/>
        <v>INDIRON</v>
      </c>
      <c r="AW359" s="109" t="str">
        <f t="shared" si="191"/>
        <v>WH6_7</v>
      </c>
      <c r="AX359" s="109">
        <f t="shared" si="205"/>
        <v>0.0195664574996017</v>
      </c>
      <c r="AY359" s="109" t="s">
        <v>31</v>
      </c>
      <c r="AZ359" s="110" t="s">
        <v>89</v>
      </c>
      <c r="BD359" s="109" t="str">
        <f t="shared" si="210"/>
        <v>COM_FR</v>
      </c>
      <c r="BE359" s="110" t="str">
        <f t="shared" si="192"/>
        <v>INDIRON</v>
      </c>
      <c r="BF359" s="109" t="str">
        <f t="shared" si="193"/>
        <v>WH6_7</v>
      </c>
      <c r="BG359" s="109">
        <f t="shared" si="200"/>
        <v>0.0226308904433103</v>
      </c>
      <c r="BH359" s="109" t="s">
        <v>31</v>
      </c>
      <c r="BI359" s="110" t="s">
        <v>91</v>
      </c>
      <c r="BM359" s="109" t="str">
        <f t="shared" si="211"/>
        <v>COM_FR</v>
      </c>
      <c r="BN359" s="110" t="str">
        <f t="shared" si="194"/>
        <v>INDIRON</v>
      </c>
      <c r="BO359" s="109" t="str">
        <f t="shared" si="195"/>
        <v>WH6_7</v>
      </c>
      <c r="BP359" s="109">
        <f t="shared" si="196"/>
        <v>0.0195664574996017</v>
      </c>
      <c r="BQ359" s="109" t="s">
        <v>31</v>
      </c>
      <c r="BR359" s="110" t="s">
        <v>88</v>
      </c>
    </row>
    <row r="360" spans="11:70">
      <c r="K360" s="109" t="s">
        <v>142</v>
      </c>
      <c r="L360" s="110" t="str">
        <f t="shared" si="197"/>
        <v>INDIRON</v>
      </c>
      <c r="M360" s="109" t="str">
        <f t="shared" si="185"/>
        <v>WH8_9</v>
      </c>
      <c r="N360" s="109">
        <f t="shared" si="201"/>
        <v>0.0207811308875425</v>
      </c>
      <c r="O360" s="109" t="s">
        <v>31</v>
      </c>
      <c r="P360" s="110" t="s">
        <v>92</v>
      </c>
      <c r="T360" s="109" t="str">
        <f t="shared" si="206"/>
        <v>COM_FR</v>
      </c>
      <c r="U360" s="110" t="str">
        <f t="shared" si="198"/>
        <v>INDIRON</v>
      </c>
      <c r="V360" s="109" t="str">
        <f t="shared" si="199"/>
        <v>WH8_9</v>
      </c>
      <c r="W360" s="109">
        <f t="shared" si="202"/>
        <v>0.0243002057667018</v>
      </c>
      <c r="X360" s="109" t="s">
        <v>31</v>
      </c>
      <c r="Y360" s="110" t="s">
        <v>87</v>
      </c>
      <c r="AC360" s="109" t="str">
        <f t="shared" si="207"/>
        <v>COM_FR</v>
      </c>
      <c r="AD360" s="110" t="str">
        <f t="shared" si="186"/>
        <v>INDIRON</v>
      </c>
      <c r="AE360" s="109" t="str">
        <f t="shared" si="187"/>
        <v>WH8_9</v>
      </c>
      <c r="AF360" s="109">
        <f t="shared" si="203"/>
        <v>0.0206945793819697</v>
      </c>
      <c r="AG360" s="109" t="s">
        <v>31</v>
      </c>
      <c r="AH360" s="110" t="s">
        <v>93</v>
      </c>
      <c r="AL360" s="109" t="str">
        <f t="shared" si="208"/>
        <v>COM_FR</v>
      </c>
      <c r="AM360" s="110" t="str">
        <f t="shared" si="188"/>
        <v>INDIRON</v>
      </c>
      <c r="AN360" s="109" t="str">
        <f t="shared" si="189"/>
        <v>WH8_9</v>
      </c>
      <c r="AO360" s="109">
        <f t="shared" si="204"/>
        <v>0.0221985165054664</v>
      </c>
      <c r="AP360" s="109" t="s">
        <v>31</v>
      </c>
      <c r="AQ360" s="110" t="s">
        <v>90</v>
      </c>
      <c r="AU360" s="109" t="str">
        <f t="shared" si="209"/>
        <v>COM_FR</v>
      </c>
      <c r="AV360" s="110" t="str">
        <f t="shared" si="190"/>
        <v>INDIRON</v>
      </c>
      <c r="AW360" s="109" t="str">
        <f t="shared" si="191"/>
        <v>WH8_9</v>
      </c>
      <c r="AX360" s="109">
        <f t="shared" si="205"/>
        <v>0.0189268898351184</v>
      </c>
      <c r="AY360" s="109" t="s">
        <v>31</v>
      </c>
      <c r="AZ360" s="110" t="s">
        <v>89</v>
      </c>
      <c r="BD360" s="109" t="str">
        <f t="shared" si="210"/>
        <v>COM_FR</v>
      </c>
      <c r="BE360" s="110" t="str">
        <f t="shared" si="192"/>
        <v>INDIRON</v>
      </c>
      <c r="BF360" s="109" t="str">
        <f t="shared" si="193"/>
        <v>WH8_9</v>
      </c>
      <c r="BG360" s="109">
        <f t="shared" si="200"/>
        <v>0.0221985165054664</v>
      </c>
      <c r="BH360" s="109" t="s">
        <v>31</v>
      </c>
      <c r="BI360" s="110" t="s">
        <v>91</v>
      </c>
      <c r="BM360" s="109" t="str">
        <f t="shared" si="211"/>
        <v>COM_FR</v>
      </c>
      <c r="BN360" s="110" t="str">
        <f t="shared" si="194"/>
        <v>INDIRON</v>
      </c>
      <c r="BO360" s="109" t="str">
        <f t="shared" si="195"/>
        <v>WH8_9</v>
      </c>
      <c r="BP360" s="109">
        <f t="shared" si="196"/>
        <v>0.0189268898351184</v>
      </c>
      <c r="BQ360" s="109" t="s">
        <v>31</v>
      </c>
      <c r="BR360" s="110" t="s">
        <v>88</v>
      </c>
    </row>
    <row r="361" spans="11:70">
      <c r="K361" s="109" t="s">
        <v>142</v>
      </c>
      <c r="L361" s="110" t="str">
        <f t="shared" si="197"/>
        <v>INDIRON</v>
      </c>
      <c r="M361" s="109" t="str">
        <f t="shared" si="185"/>
        <v>WH10_11</v>
      </c>
      <c r="N361" s="109">
        <f t="shared" si="201"/>
        <v>0.0207247431264493</v>
      </c>
      <c r="O361" s="109" t="s">
        <v>31</v>
      </c>
      <c r="P361" s="110" t="s">
        <v>92</v>
      </c>
      <c r="T361" s="109" t="str">
        <f t="shared" si="206"/>
        <v>COM_FR</v>
      </c>
      <c r="U361" s="110" t="str">
        <f t="shared" si="198"/>
        <v>INDIRON</v>
      </c>
      <c r="V361" s="109" t="str">
        <f t="shared" si="199"/>
        <v>WH10_11</v>
      </c>
      <c r="W361" s="109">
        <f t="shared" si="202"/>
        <v>0.0269606064596627</v>
      </c>
      <c r="X361" s="109" t="s">
        <v>31</v>
      </c>
      <c r="Y361" s="110" t="s">
        <v>87</v>
      </c>
      <c r="AC361" s="109" t="str">
        <f t="shared" si="207"/>
        <v>COM_FR</v>
      </c>
      <c r="AD361" s="110" t="str">
        <f t="shared" si="186"/>
        <v>INDIRON</v>
      </c>
      <c r="AE361" s="109" t="str">
        <f t="shared" si="187"/>
        <v>WH10_11</v>
      </c>
      <c r="AF361" s="109">
        <f t="shared" si="203"/>
        <v>0.0203373562220637</v>
      </c>
      <c r="AG361" s="109" t="s">
        <v>31</v>
      </c>
      <c r="AH361" s="110" t="s">
        <v>93</v>
      </c>
      <c r="AL361" s="109" t="str">
        <f t="shared" si="208"/>
        <v>COM_FR</v>
      </c>
      <c r="AM361" s="110" t="str">
        <f t="shared" si="188"/>
        <v>INDIRON</v>
      </c>
      <c r="AN361" s="109" t="str">
        <f t="shared" si="189"/>
        <v>WH10_11</v>
      </c>
      <c r="AO361" s="109">
        <f t="shared" si="204"/>
        <v>0.0228944317474162</v>
      </c>
      <c r="AP361" s="109" t="s">
        <v>31</v>
      </c>
      <c r="AQ361" s="110" t="s">
        <v>90</v>
      </c>
      <c r="AU361" s="109" t="str">
        <f t="shared" si="209"/>
        <v>COM_FR</v>
      </c>
      <c r="AV361" s="110" t="str">
        <f t="shared" si="190"/>
        <v>INDIRON</v>
      </c>
      <c r="AW361" s="109" t="str">
        <f t="shared" si="191"/>
        <v>WH10_11</v>
      </c>
      <c r="AX361" s="109">
        <f t="shared" si="205"/>
        <v>0.0193167729407143</v>
      </c>
      <c r="AY361" s="109" t="s">
        <v>31</v>
      </c>
      <c r="AZ361" s="110" t="s">
        <v>89</v>
      </c>
      <c r="BD361" s="109" t="str">
        <f t="shared" si="210"/>
        <v>COM_FR</v>
      </c>
      <c r="BE361" s="110" t="str">
        <f t="shared" si="192"/>
        <v>INDIRON</v>
      </c>
      <c r="BF361" s="109" t="str">
        <f t="shared" si="193"/>
        <v>WH10_11</v>
      </c>
      <c r="BG361" s="109">
        <f t="shared" si="200"/>
        <v>0.0228944317474162</v>
      </c>
      <c r="BH361" s="109" t="s">
        <v>31</v>
      </c>
      <c r="BI361" s="110" t="s">
        <v>91</v>
      </c>
      <c r="BM361" s="109" t="str">
        <f t="shared" si="211"/>
        <v>COM_FR</v>
      </c>
      <c r="BN361" s="110" t="str">
        <f t="shared" si="194"/>
        <v>INDIRON</v>
      </c>
      <c r="BO361" s="109" t="str">
        <f t="shared" si="195"/>
        <v>WH10_11</v>
      </c>
      <c r="BP361" s="109">
        <f t="shared" si="196"/>
        <v>0.0193167729407143</v>
      </c>
      <c r="BQ361" s="109" t="s">
        <v>31</v>
      </c>
      <c r="BR361" s="110" t="s">
        <v>88</v>
      </c>
    </row>
    <row r="362" spans="11:70">
      <c r="K362" s="109" t="s">
        <v>142</v>
      </c>
      <c r="L362" s="110" t="str">
        <f t="shared" si="197"/>
        <v>INDIRON</v>
      </c>
      <c r="M362" s="109" t="str">
        <f t="shared" si="185"/>
        <v>WH12_13</v>
      </c>
      <c r="N362" s="109">
        <f t="shared" si="201"/>
        <v>0.0213134263086159</v>
      </c>
      <c r="O362" s="109" t="s">
        <v>31</v>
      </c>
      <c r="P362" s="110" t="s">
        <v>92</v>
      </c>
      <c r="T362" s="109" t="str">
        <f t="shared" si="206"/>
        <v>COM_FR</v>
      </c>
      <c r="U362" s="110" t="str">
        <f t="shared" si="198"/>
        <v>INDIRON</v>
      </c>
      <c r="V362" s="109" t="str">
        <f t="shared" si="199"/>
        <v>WH12_13</v>
      </c>
      <c r="W362" s="109">
        <f t="shared" si="202"/>
        <v>0.0281941532212526</v>
      </c>
      <c r="X362" s="109" t="s">
        <v>31</v>
      </c>
      <c r="Y362" s="110" t="s">
        <v>87</v>
      </c>
      <c r="AC362" s="109" t="str">
        <f t="shared" si="207"/>
        <v>COM_FR</v>
      </c>
      <c r="AD362" s="110" t="str">
        <f t="shared" si="186"/>
        <v>INDIRON</v>
      </c>
      <c r="AE362" s="109" t="str">
        <f t="shared" si="187"/>
        <v>WH12_13</v>
      </c>
      <c r="AF362" s="109">
        <f t="shared" si="203"/>
        <v>0.0215779233299048</v>
      </c>
      <c r="AG362" s="109" t="s">
        <v>31</v>
      </c>
      <c r="AH362" s="110" t="s">
        <v>93</v>
      </c>
      <c r="AL362" s="109" t="str">
        <f t="shared" si="208"/>
        <v>COM_FR</v>
      </c>
      <c r="AM362" s="110" t="str">
        <f t="shared" si="188"/>
        <v>INDIRON</v>
      </c>
      <c r="AN362" s="109" t="str">
        <f t="shared" si="189"/>
        <v>WH12_13</v>
      </c>
      <c r="AO362" s="109">
        <f t="shared" si="204"/>
        <v>0.0243699220566265</v>
      </c>
      <c r="AP362" s="109" t="s">
        <v>31</v>
      </c>
      <c r="AQ362" s="110" t="s">
        <v>90</v>
      </c>
      <c r="AU362" s="109" t="str">
        <f t="shared" si="209"/>
        <v>COM_FR</v>
      </c>
      <c r="AV362" s="110" t="str">
        <f t="shared" si="190"/>
        <v>INDIRON</v>
      </c>
      <c r="AW362" s="109" t="str">
        <f t="shared" si="191"/>
        <v>WH12_13</v>
      </c>
      <c r="AX362" s="109">
        <f t="shared" si="205"/>
        <v>0.0217136791659968</v>
      </c>
      <c r="AY362" s="109" t="s">
        <v>31</v>
      </c>
      <c r="AZ362" s="110" t="s">
        <v>89</v>
      </c>
      <c r="BD362" s="109" t="str">
        <f t="shared" si="210"/>
        <v>COM_FR</v>
      </c>
      <c r="BE362" s="110" t="str">
        <f t="shared" si="192"/>
        <v>INDIRON</v>
      </c>
      <c r="BF362" s="109" t="str">
        <f t="shared" si="193"/>
        <v>WH12_13</v>
      </c>
      <c r="BG362" s="109">
        <f t="shared" si="200"/>
        <v>0.0243699220566265</v>
      </c>
      <c r="BH362" s="109" t="s">
        <v>31</v>
      </c>
      <c r="BI362" s="110" t="s">
        <v>91</v>
      </c>
      <c r="BM362" s="109" t="str">
        <f t="shared" si="211"/>
        <v>COM_FR</v>
      </c>
      <c r="BN362" s="110" t="str">
        <f t="shared" si="194"/>
        <v>INDIRON</v>
      </c>
      <c r="BO362" s="109" t="str">
        <f t="shared" si="195"/>
        <v>WH12_13</v>
      </c>
      <c r="BP362" s="109">
        <f t="shared" si="196"/>
        <v>0.0217136791659968</v>
      </c>
      <c r="BQ362" s="109" t="s">
        <v>31</v>
      </c>
      <c r="BR362" s="110" t="s">
        <v>88</v>
      </c>
    </row>
    <row r="363" spans="11:70">
      <c r="K363" s="111" t="s">
        <v>142</v>
      </c>
      <c r="L363" s="110" t="str">
        <f t="shared" si="197"/>
        <v>INDIRON</v>
      </c>
      <c r="M363" s="109" t="str">
        <f t="shared" si="185"/>
        <v>WH14_15</v>
      </c>
      <c r="N363" s="109">
        <f t="shared" si="201"/>
        <v>0.0224691056303517</v>
      </c>
      <c r="O363" s="109" t="s">
        <v>31</v>
      </c>
      <c r="P363" s="110" t="s">
        <v>92</v>
      </c>
      <c r="T363" s="109" t="str">
        <f t="shared" si="206"/>
        <v>COM_FR</v>
      </c>
      <c r="U363" s="110" t="str">
        <f t="shared" si="198"/>
        <v>INDIRON</v>
      </c>
      <c r="V363" s="109" t="str">
        <f t="shared" si="199"/>
        <v>WH14_15</v>
      </c>
      <c r="W363" s="109">
        <f t="shared" si="202"/>
        <v>0.0277591077183275</v>
      </c>
      <c r="X363" s="109" t="s">
        <v>31</v>
      </c>
      <c r="Y363" s="110" t="s">
        <v>87</v>
      </c>
      <c r="AC363" s="109" t="str">
        <f t="shared" si="207"/>
        <v>COM_FR</v>
      </c>
      <c r="AD363" s="110" t="str">
        <f t="shared" si="186"/>
        <v>INDIRON</v>
      </c>
      <c r="AE363" s="109" t="str">
        <f t="shared" si="187"/>
        <v>WH14_15</v>
      </c>
      <c r="AF363" s="109">
        <f t="shared" si="203"/>
        <v>0.0244372230846757</v>
      </c>
      <c r="AG363" s="109" t="s">
        <v>31</v>
      </c>
      <c r="AH363" s="110" t="s">
        <v>93</v>
      </c>
      <c r="AL363" s="109" t="str">
        <f t="shared" si="208"/>
        <v>COM_FR</v>
      </c>
      <c r="AM363" s="110" t="str">
        <f t="shared" si="188"/>
        <v>INDIRON</v>
      </c>
      <c r="AN363" s="109" t="str">
        <f t="shared" si="189"/>
        <v>WH14_15</v>
      </c>
      <c r="AO363" s="109">
        <f t="shared" si="204"/>
        <v>0.0252966565536165</v>
      </c>
      <c r="AP363" s="109" t="s">
        <v>31</v>
      </c>
      <c r="AQ363" s="110" t="s">
        <v>90</v>
      </c>
      <c r="AU363" s="109" t="str">
        <f t="shared" si="209"/>
        <v>COM_FR</v>
      </c>
      <c r="AV363" s="110" t="str">
        <f t="shared" si="190"/>
        <v>INDIRON</v>
      </c>
      <c r="AW363" s="109" t="str">
        <f t="shared" si="191"/>
        <v>WH14_15</v>
      </c>
      <c r="AX363" s="109">
        <f t="shared" si="205"/>
        <v>0.0231546162990083</v>
      </c>
      <c r="AY363" s="109" t="s">
        <v>31</v>
      </c>
      <c r="AZ363" s="110" t="s">
        <v>89</v>
      </c>
      <c r="BD363" s="109" t="str">
        <f t="shared" si="210"/>
        <v>COM_FR</v>
      </c>
      <c r="BE363" s="110" t="str">
        <f t="shared" si="192"/>
        <v>INDIRON</v>
      </c>
      <c r="BF363" s="109" t="str">
        <f t="shared" si="193"/>
        <v>WH14_15</v>
      </c>
      <c r="BG363" s="109">
        <f t="shared" si="200"/>
        <v>0.0252966565536165</v>
      </c>
      <c r="BH363" s="109" t="s">
        <v>31</v>
      </c>
      <c r="BI363" s="110" t="s">
        <v>91</v>
      </c>
      <c r="BM363" s="109" t="str">
        <f t="shared" si="211"/>
        <v>COM_FR</v>
      </c>
      <c r="BN363" s="110" t="str">
        <f t="shared" si="194"/>
        <v>INDIRON</v>
      </c>
      <c r="BO363" s="109" t="str">
        <f t="shared" si="195"/>
        <v>WH14_15</v>
      </c>
      <c r="BP363" s="109">
        <f t="shared" si="196"/>
        <v>0.0231546162990083</v>
      </c>
      <c r="BQ363" s="109" t="s">
        <v>31</v>
      </c>
      <c r="BR363" s="110" t="s">
        <v>88</v>
      </c>
    </row>
    <row r="364" spans="11:70">
      <c r="K364" s="109" t="s">
        <v>142</v>
      </c>
      <c r="L364" s="110" t="str">
        <f t="shared" si="197"/>
        <v>INDIRON</v>
      </c>
      <c r="M364" s="109" t="str">
        <f t="shared" si="185"/>
        <v>WH16_17</v>
      </c>
      <c r="N364" s="109">
        <f t="shared" si="201"/>
        <v>0.0228058793544892</v>
      </c>
      <c r="O364" s="109" t="s">
        <v>31</v>
      </c>
      <c r="P364" s="110" t="s">
        <v>92</v>
      </c>
      <c r="T364" s="109" t="str">
        <f t="shared" si="206"/>
        <v>COM_FR</v>
      </c>
      <c r="U364" s="110" t="str">
        <f t="shared" si="198"/>
        <v>INDIRON</v>
      </c>
      <c r="V364" s="109" t="str">
        <f t="shared" si="199"/>
        <v>WH16_17</v>
      </c>
      <c r="W364" s="109">
        <f t="shared" si="202"/>
        <v>0.0270225001421144</v>
      </c>
      <c r="X364" s="109" t="s">
        <v>31</v>
      </c>
      <c r="Y364" s="110" t="s">
        <v>87</v>
      </c>
      <c r="AC364" s="109" t="str">
        <f t="shared" si="207"/>
        <v>COM_FR</v>
      </c>
      <c r="AD364" s="110" t="str">
        <f t="shared" si="186"/>
        <v>INDIRON</v>
      </c>
      <c r="AE364" s="109" t="str">
        <f t="shared" si="187"/>
        <v>WH16_17</v>
      </c>
      <c r="AF364" s="109">
        <f t="shared" si="203"/>
        <v>0.0257055276901567</v>
      </c>
      <c r="AG364" s="109" t="s">
        <v>31</v>
      </c>
      <c r="AH364" s="110" t="s">
        <v>93</v>
      </c>
      <c r="AL364" s="109" t="str">
        <f t="shared" si="208"/>
        <v>COM_FR</v>
      </c>
      <c r="AM364" s="110" t="str">
        <f t="shared" si="188"/>
        <v>INDIRON</v>
      </c>
      <c r="AN364" s="109" t="str">
        <f t="shared" si="189"/>
        <v>WH16_17</v>
      </c>
      <c r="AO364" s="109">
        <f t="shared" si="204"/>
        <v>0.0253035348263485</v>
      </c>
      <c r="AP364" s="109" t="s">
        <v>31</v>
      </c>
      <c r="AQ364" s="110" t="s">
        <v>90</v>
      </c>
      <c r="AU364" s="109" t="str">
        <f t="shared" si="209"/>
        <v>COM_FR</v>
      </c>
      <c r="AV364" s="110" t="str">
        <f t="shared" si="190"/>
        <v>INDIRON</v>
      </c>
      <c r="AW364" s="109" t="str">
        <f t="shared" si="191"/>
        <v>WH16_17</v>
      </c>
      <c r="AX364" s="109">
        <f t="shared" si="205"/>
        <v>0.0233585702637121</v>
      </c>
      <c r="AY364" s="109" t="s">
        <v>31</v>
      </c>
      <c r="AZ364" s="110" t="s">
        <v>89</v>
      </c>
      <c r="BD364" s="109" t="str">
        <f t="shared" si="210"/>
        <v>COM_FR</v>
      </c>
      <c r="BE364" s="110" t="str">
        <f t="shared" si="192"/>
        <v>INDIRON</v>
      </c>
      <c r="BF364" s="109" t="str">
        <f t="shared" si="193"/>
        <v>WH16_17</v>
      </c>
      <c r="BG364" s="109">
        <f t="shared" si="200"/>
        <v>0.0253035348263485</v>
      </c>
      <c r="BH364" s="109" t="s">
        <v>31</v>
      </c>
      <c r="BI364" s="110" t="s">
        <v>91</v>
      </c>
      <c r="BM364" s="109" t="str">
        <f t="shared" si="211"/>
        <v>COM_FR</v>
      </c>
      <c r="BN364" s="110" t="str">
        <f t="shared" si="194"/>
        <v>INDIRON</v>
      </c>
      <c r="BO364" s="109" t="str">
        <f t="shared" si="195"/>
        <v>WH16_17</v>
      </c>
      <c r="BP364" s="109">
        <f t="shared" si="196"/>
        <v>0.0233585702637121</v>
      </c>
      <c r="BQ364" s="109" t="s">
        <v>31</v>
      </c>
      <c r="BR364" s="110" t="s">
        <v>88</v>
      </c>
    </row>
    <row r="365" spans="11:70">
      <c r="K365" s="109" t="s">
        <v>142</v>
      </c>
      <c r="L365" s="110" t="str">
        <f t="shared" si="197"/>
        <v>INDIRON</v>
      </c>
      <c r="M365" s="109" t="str">
        <f t="shared" si="185"/>
        <v>WH18_19</v>
      </c>
      <c r="N365" s="109">
        <f t="shared" si="201"/>
        <v>0.0228335510535675</v>
      </c>
      <c r="O365" s="109" t="s">
        <v>31</v>
      </c>
      <c r="P365" s="110" t="s">
        <v>92</v>
      </c>
      <c r="T365" s="109" t="str">
        <f t="shared" si="206"/>
        <v>COM_FR</v>
      </c>
      <c r="U365" s="110" t="str">
        <f t="shared" si="198"/>
        <v>INDIRON</v>
      </c>
      <c r="V365" s="109" t="str">
        <f t="shared" si="199"/>
        <v>WH18_19</v>
      </c>
      <c r="W365" s="109">
        <f t="shared" si="202"/>
        <v>0.0267517944660614</v>
      </c>
      <c r="X365" s="109" t="s">
        <v>31</v>
      </c>
      <c r="Y365" s="110" t="s">
        <v>87</v>
      </c>
      <c r="AC365" s="109" t="str">
        <f t="shared" si="207"/>
        <v>COM_FR</v>
      </c>
      <c r="AD365" s="110" t="str">
        <f t="shared" si="186"/>
        <v>INDIRON</v>
      </c>
      <c r="AE365" s="109" t="str">
        <f t="shared" si="187"/>
        <v>WH18_19</v>
      </c>
      <c r="AF365" s="109">
        <f t="shared" si="203"/>
        <v>0.0255927943653416</v>
      </c>
      <c r="AG365" s="109" t="s">
        <v>31</v>
      </c>
      <c r="AH365" s="110" t="s">
        <v>93</v>
      </c>
      <c r="AL365" s="109" t="str">
        <f t="shared" si="208"/>
        <v>COM_FR</v>
      </c>
      <c r="AM365" s="110" t="str">
        <f t="shared" si="188"/>
        <v>INDIRON</v>
      </c>
      <c r="AN365" s="109" t="str">
        <f t="shared" si="189"/>
        <v>WH18_19</v>
      </c>
      <c r="AO365" s="109">
        <f t="shared" si="204"/>
        <v>0.0249695860312862</v>
      </c>
      <c r="AP365" s="109" t="s">
        <v>31</v>
      </c>
      <c r="AQ365" s="110" t="s">
        <v>90</v>
      </c>
      <c r="AU365" s="109" t="str">
        <f t="shared" si="209"/>
        <v>COM_FR</v>
      </c>
      <c r="AV365" s="110" t="str">
        <f t="shared" si="190"/>
        <v>INDIRON</v>
      </c>
      <c r="AW365" s="109" t="str">
        <f t="shared" si="191"/>
        <v>WH18_19</v>
      </c>
      <c r="AX365" s="109">
        <f t="shared" si="205"/>
        <v>0.023127630615324</v>
      </c>
      <c r="AY365" s="109" t="s">
        <v>31</v>
      </c>
      <c r="AZ365" s="110" t="s">
        <v>89</v>
      </c>
      <c r="BD365" s="109" t="str">
        <f t="shared" si="210"/>
        <v>COM_FR</v>
      </c>
      <c r="BE365" s="110" t="str">
        <f t="shared" si="192"/>
        <v>INDIRON</v>
      </c>
      <c r="BF365" s="109" t="str">
        <f t="shared" si="193"/>
        <v>WH18_19</v>
      </c>
      <c r="BG365" s="109">
        <f t="shared" si="200"/>
        <v>0.0249695860312862</v>
      </c>
      <c r="BH365" s="109" t="s">
        <v>31</v>
      </c>
      <c r="BI365" s="110" t="s">
        <v>91</v>
      </c>
      <c r="BM365" s="109" t="str">
        <f t="shared" si="211"/>
        <v>COM_FR</v>
      </c>
      <c r="BN365" s="110" t="str">
        <f t="shared" si="194"/>
        <v>INDIRON</v>
      </c>
      <c r="BO365" s="109" t="str">
        <f t="shared" si="195"/>
        <v>WH18_19</v>
      </c>
      <c r="BP365" s="109">
        <f t="shared" si="196"/>
        <v>0.023127630615324</v>
      </c>
      <c r="BQ365" s="109" t="s">
        <v>31</v>
      </c>
      <c r="BR365" s="110" t="s">
        <v>88</v>
      </c>
    </row>
    <row r="366" spans="11:70">
      <c r="K366" s="109" t="s">
        <v>142</v>
      </c>
      <c r="L366" s="110" t="str">
        <f t="shared" si="197"/>
        <v>INDIRON</v>
      </c>
      <c r="M366" s="109" t="str">
        <f t="shared" si="185"/>
        <v>WH20_21</v>
      </c>
      <c r="N366" s="109">
        <f t="shared" si="201"/>
        <v>0.0227154557821904</v>
      </c>
      <c r="O366" s="109" t="s">
        <v>31</v>
      </c>
      <c r="P366" s="110" t="s">
        <v>92</v>
      </c>
      <c r="T366" s="109" t="str">
        <f t="shared" si="206"/>
        <v>COM_FR</v>
      </c>
      <c r="U366" s="110" t="str">
        <f t="shared" si="198"/>
        <v>INDIRON</v>
      </c>
      <c r="V366" s="109" t="str">
        <f t="shared" si="199"/>
        <v>WH20_21</v>
      </c>
      <c r="W366" s="109">
        <f t="shared" si="202"/>
        <v>0.0283933513791526</v>
      </c>
      <c r="X366" s="109" t="s">
        <v>31</v>
      </c>
      <c r="Y366" s="110" t="s">
        <v>87</v>
      </c>
      <c r="AC366" s="109" t="str">
        <f t="shared" si="207"/>
        <v>COM_FR</v>
      </c>
      <c r="AD366" s="110" t="str">
        <f t="shared" si="186"/>
        <v>INDIRON</v>
      </c>
      <c r="AE366" s="109" t="str">
        <f t="shared" si="187"/>
        <v>WH20_21</v>
      </c>
      <c r="AF366" s="109">
        <f t="shared" si="203"/>
        <v>0.0251280963570105</v>
      </c>
      <c r="AG366" s="109" t="s">
        <v>31</v>
      </c>
      <c r="AH366" s="110" t="s">
        <v>93</v>
      </c>
      <c r="AL366" s="109" t="str">
        <f t="shared" si="208"/>
        <v>COM_FR</v>
      </c>
      <c r="AM366" s="110" t="str">
        <f t="shared" si="188"/>
        <v>INDIRON</v>
      </c>
      <c r="AN366" s="109" t="str">
        <f t="shared" si="189"/>
        <v>WH20_21</v>
      </c>
      <c r="AO366" s="109">
        <f t="shared" si="204"/>
        <v>0.0251936667769471</v>
      </c>
      <c r="AP366" s="109" t="s">
        <v>31</v>
      </c>
      <c r="AQ366" s="110" t="s">
        <v>90</v>
      </c>
      <c r="AU366" s="109" t="str">
        <f t="shared" si="209"/>
        <v>COM_FR</v>
      </c>
      <c r="AV366" s="110" t="str">
        <f t="shared" si="190"/>
        <v>INDIRON</v>
      </c>
      <c r="AW366" s="109" t="str">
        <f t="shared" si="191"/>
        <v>WH20_21</v>
      </c>
      <c r="AX366" s="109">
        <f t="shared" si="205"/>
        <v>0.0230669226777415</v>
      </c>
      <c r="AY366" s="109" t="s">
        <v>31</v>
      </c>
      <c r="AZ366" s="110" t="s">
        <v>89</v>
      </c>
      <c r="BD366" s="109" t="str">
        <f t="shared" si="210"/>
        <v>COM_FR</v>
      </c>
      <c r="BE366" s="110" t="str">
        <f t="shared" si="192"/>
        <v>INDIRON</v>
      </c>
      <c r="BF366" s="109" t="str">
        <f t="shared" si="193"/>
        <v>WH20_21</v>
      </c>
      <c r="BG366" s="109">
        <f t="shared" si="200"/>
        <v>0.0251936667769471</v>
      </c>
      <c r="BH366" s="109" t="s">
        <v>31</v>
      </c>
      <c r="BI366" s="110" t="s">
        <v>91</v>
      </c>
      <c r="BM366" s="109" t="str">
        <f t="shared" si="211"/>
        <v>COM_FR</v>
      </c>
      <c r="BN366" s="110" t="str">
        <f t="shared" si="194"/>
        <v>INDIRON</v>
      </c>
      <c r="BO366" s="109" t="str">
        <f t="shared" si="195"/>
        <v>WH20_21</v>
      </c>
      <c r="BP366" s="109">
        <f t="shared" si="196"/>
        <v>0.0230669226777415</v>
      </c>
      <c r="BQ366" s="109" t="s">
        <v>31</v>
      </c>
      <c r="BR366" s="110" t="s">
        <v>88</v>
      </c>
    </row>
    <row r="367" spans="11:70">
      <c r="K367" s="111" t="s">
        <v>142</v>
      </c>
      <c r="L367" s="110" t="str">
        <f t="shared" si="197"/>
        <v>INDIRON</v>
      </c>
      <c r="M367" s="109" t="str">
        <f t="shared" si="185"/>
        <v>WH22_23</v>
      </c>
      <c r="N367" s="109">
        <f t="shared" si="201"/>
        <v>0.0228898262899369</v>
      </c>
      <c r="O367" s="109" t="s">
        <v>31</v>
      </c>
      <c r="P367" s="110" t="s">
        <v>92</v>
      </c>
      <c r="T367" s="109" t="str">
        <f t="shared" si="206"/>
        <v>COM_FR</v>
      </c>
      <c r="U367" s="110" t="str">
        <f t="shared" si="198"/>
        <v>INDIRON</v>
      </c>
      <c r="V367" s="109" t="str">
        <f t="shared" si="199"/>
        <v>WH22_23</v>
      </c>
      <c r="W367" s="109">
        <f t="shared" si="202"/>
        <v>0.0283097816617008</v>
      </c>
      <c r="X367" s="109" t="s">
        <v>31</v>
      </c>
      <c r="Y367" s="110" t="s">
        <v>87</v>
      </c>
      <c r="AC367" s="109" t="str">
        <f t="shared" si="207"/>
        <v>COM_FR</v>
      </c>
      <c r="AD367" s="110" t="str">
        <f t="shared" si="186"/>
        <v>INDIRON</v>
      </c>
      <c r="AE367" s="109" t="str">
        <f t="shared" si="187"/>
        <v>WH22_23</v>
      </c>
      <c r="AF367" s="109">
        <f t="shared" si="203"/>
        <v>0.0254920738775338</v>
      </c>
      <c r="AG367" s="109" t="s">
        <v>31</v>
      </c>
      <c r="AH367" s="110" t="s">
        <v>93</v>
      </c>
      <c r="AL367" s="109" t="str">
        <f t="shared" si="208"/>
        <v>COM_FR</v>
      </c>
      <c r="AM367" s="110" t="str">
        <f t="shared" si="188"/>
        <v>INDIRON</v>
      </c>
      <c r="AN367" s="109" t="str">
        <f t="shared" si="189"/>
        <v>WH22_23</v>
      </c>
      <c r="AO367" s="109">
        <f t="shared" si="204"/>
        <v>0.025793097568826</v>
      </c>
      <c r="AP367" s="109" t="s">
        <v>31</v>
      </c>
      <c r="AQ367" s="110" t="s">
        <v>90</v>
      </c>
      <c r="AU367" s="109" t="str">
        <f t="shared" si="209"/>
        <v>COM_FR</v>
      </c>
      <c r="AV367" s="110" t="str">
        <f t="shared" si="190"/>
        <v>INDIRON</v>
      </c>
      <c r="AW367" s="109" t="str">
        <f t="shared" si="191"/>
        <v>WH22_23</v>
      </c>
      <c r="AX367" s="109">
        <f t="shared" si="205"/>
        <v>0.0246581494217923</v>
      </c>
      <c r="AY367" s="109" t="s">
        <v>31</v>
      </c>
      <c r="AZ367" s="110" t="s">
        <v>89</v>
      </c>
      <c r="BD367" s="109" t="str">
        <f t="shared" si="210"/>
        <v>COM_FR</v>
      </c>
      <c r="BE367" s="110" t="str">
        <f t="shared" si="192"/>
        <v>INDIRON</v>
      </c>
      <c r="BF367" s="109" t="str">
        <f t="shared" si="193"/>
        <v>WH22_23</v>
      </c>
      <c r="BG367" s="109">
        <f t="shared" si="200"/>
        <v>0.025793097568826</v>
      </c>
      <c r="BH367" s="109" t="s">
        <v>31</v>
      </c>
      <c r="BI367" s="110" t="s">
        <v>91</v>
      </c>
      <c r="BM367" s="109" t="str">
        <f t="shared" si="211"/>
        <v>COM_FR</v>
      </c>
      <c r="BN367" s="110" t="str">
        <f t="shared" si="194"/>
        <v>INDIRON</v>
      </c>
      <c r="BO367" s="109" t="str">
        <f t="shared" si="195"/>
        <v>WH22_23</v>
      </c>
      <c r="BP367" s="109">
        <f t="shared" si="196"/>
        <v>0.0246581494217923</v>
      </c>
      <c r="BQ367" s="109" t="s">
        <v>31</v>
      </c>
      <c r="BR367" s="110" t="s">
        <v>88</v>
      </c>
    </row>
    <row r="368" spans="11:70">
      <c r="K368" s="109" t="s">
        <v>142</v>
      </c>
      <c r="L368" s="110" t="str">
        <f>C16</f>
        <v>INDOTH</v>
      </c>
      <c r="M368" s="109" t="str">
        <f t="shared" si="185"/>
        <v>RH0_1</v>
      </c>
      <c r="N368" s="109">
        <f t="shared" si="201"/>
        <v>0.0207246590371655</v>
      </c>
      <c r="O368" s="109" t="s">
        <v>31</v>
      </c>
      <c r="P368" s="110" t="s">
        <v>92</v>
      </c>
      <c r="T368" s="109" t="str">
        <f t="shared" si="206"/>
        <v>COM_FR</v>
      </c>
      <c r="U368" s="110" t="str">
        <f t="shared" ref="U368:U400" si="212">L368</f>
        <v>INDOTH</v>
      </c>
      <c r="V368" s="109" t="str">
        <f t="shared" ref="V368:V400" si="213">M368</f>
        <v>RH0_1</v>
      </c>
      <c r="W368" s="109">
        <f t="shared" si="202"/>
        <v>0.0211149417251545</v>
      </c>
      <c r="X368" s="109" t="s">
        <v>31</v>
      </c>
      <c r="Y368" s="110" t="s">
        <v>87</v>
      </c>
      <c r="AC368" s="109" t="str">
        <f t="shared" si="207"/>
        <v>COM_FR</v>
      </c>
      <c r="AD368" s="110" t="str">
        <f t="shared" ref="AD368:AD399" si="214">U368</f>
        <v>INDOTH</v>
      </c>
      <c r="AE368" s="109" t="str">
        <f t="shared" ref="AE368:AE399" si="215">V368</f>
        <v>RH0_1</v>
      </c>
      <c r="AF368" s="109">
        <f t="shared" si="203"/>
        <v>0.0215588607712188</v>
      </c>
      <c r="AG368" s="109" t="s">
        <v>31</v>
      </c>
      <c r="AH368" s="110" t="s">
        <v>93</v>
      </c>
      <c r="AL368" s="109" t="str">
        <f t="shared" si="208"/>
        <v>COM_FR</v>
      </c>
      <c r="AM368" s="110" t="str">
        <f t="shared" ref="AM368:AM399" si="216">AD368</f>
        <v>INDOTH</v>
      </c>
      <c r="AN368" s="109" t="str">
        <f t="shared" ref="AN368:AN399" si="217">AE368</f>
        <v>RH0_1</v>
      </c>
      <c r="AO368" s="109">
        <f t="shared" si="204"/>
        <v>0.0211002816156798</v>
      </c>
      <c r="AP368" s="109" t="s">
        <v>31</v>
      </c>
      <c r="AQ368" s="110" t="s">
        <v>90</v>
      </c>
      <c r="AU368" s="109" t="str">
        <f t="shared" si="209"/>
        <v>COM_FR</v>
      </c>
      <c r="AV368" s="110" t="str">
        <f t="shared" ref="AV368:AV399" si="218">AM368</f>
        <v>INDOTH</v>
      </c>
      <c r="AW368" s="109" t="str">
        <f t="shared" ref="AW368:AW399" si="219">AN368</f>
        <v>RH0_1</v>
      </c>
      <c r="AX368" s="109">
        <f t="shared" si="205"/>
        <v>0.0216553453978117</v>
      </c>
      <c r="AY368" s="109" t="s">
        <v>31</v>
      </c>
      <c r="AZ368" s="110" t="s">
        <v>89</v>
      </c>
      <c r="BD368" s="109" t="str">
        <f t="shared" si="210"/>
        <v>COM_FR</v>
      </c>
      <c r="BE368" s="110" t="str">
        <f t="shared" ref="BE368:BE399" si="220">AV368</f>
        <v>INDOTH</v>
      </c>
      <c r="BF368" s="109" t="str">
        <f t="shared" ref="BF368:BF399" si="221">AW368</f>
        <v>RH0_1</v>
      </c>
      <c r="BG368" s="109">
        <f t="shared" ref="BG368:BG400" si="222">AO368</f>
        <v>0.0211002816156798</v>
      </c>
      <c r="BH368" s="109" t="s">
        <v>31</v>
      </c>
      <c r="BI368" s="110" t="s">
        <v>91</v>
      </c>
      <c r="BM368" s="109" t="str">
        <f t="shared" si="211"/>
        <v>COM_FR</v>
      </c>
      <c r="BN368" s="110" t="str">
        <f t="shared" ref="BN368:BN399" si="223">BE368</f>
        <v>INDOTH</v>
      </c>
      <c r="BO368" s="109" t="str">
        <f t="shared" ref="BO368:BO399" si="224">BF368</f>
        <v>RH0_1</v>
      </c>
      <c r="BP368" s="109">
        <f t="shared" ref="BP368:BP399" si="225">AX368</f>
        <v>0.0216553453978117</v>
      </c>
      <c r="BQ368" s="109" t="s">
        <v>31</v>
      </c>
      <c r="BR368" s="110" t="s">
        <v>88</v>
      </c>
    </row>
    <row r="369" spans="11:70">
      <c r="K369" s="109" t="s">
        <v>142</v>
      </c>
      <c r="L369" s="110" t="str">
        <f t="shared" ref="L369:L415" si="226">L368</f>
        <v>INDOTH</v>
      </c>
      <c r="M369" s="109" t="str">
        <f t="shared" si="185"/>
        <v>RH2_3</v>
      </c>
      <c r="N369" s="109">
        <f t="shared" si="201"/>
        <v>0.0206069139508455</v>
      </c>
      <c r="O369" s="109" t="s">
        <v>31</v>
      </c>
      <c r="P369" s="110" t="s">
        <v>92</v>
      </c>
      <c r="T369" s="109" t="str">
        <f t="shared" si="206"/>
        <v>COM_FR</v>
      </c>
      <c r="U369" s="110" t="str">
        <f t="shared" si="212"/>
        <v>INDOTH</v>
      </c>
      <c r="V369" s="109" t="str">
        <f t="shared" si="213"/>
        <v>RH2_3</v>
      </c>
      <c r="W369" s="109">
        <f t="shared" si="202"/>
        <v>0.019269377650939</v>
      </c>
      <c r="X369" s="109" t="s">
        <v>31</v>
      </c>
      <c r="Y369" s="110" t="s">
        <v>87</v>
      </c>
      <c r="AC369" s="109" t="str">
        <f t="shared" si="207"/>
        <v>COM_FR</v>
      </c>
      <c r="AD369" s="110" t="str">
        <f t="shared" si="214"/>
        <v>INDOTH</v>
      </c>
      <c r="AE369" s="109" t="str">
        <f t="shared" si="215"/>
        <v>RH2_3</v>
      </c>
      <c r="AF369" s="109">
        <f t="shared" si="203"/>
        <v>0.021716461727875</v>
      </c>
      <c r="AG369" s="109" t="s">
        <v>31</v>
      </c>
      <c r="AH369" s="110" t="s">
        <v>93</v>
      </c>
      <c r="AL369" s="109" t="str">
        <f t="shared" si="208"/>
        <v>COM_FR</v>
      </c>
      <c r="AM369" s="110" t="str">
        <f t="shared" si="216"/>
        <v>INDOTH</v>
      </c>
      <c r="AN369" s="109" t="str">
        <f t="shared" si="217"/>
        <v>RH2_3</v>
      </c>
      <c r="AO369" s="109">
        <f t="shared" si="204"/>
        <v>0.0202044634746338</v>
      </c>
      <c r="AP369" s="109" t="s">
        <v>31</v>
      </c>
      <c r="AQ369" s="110" t="s">
        <v>90</v>
      </c>
      <c r="AU369" s="109" t="str">
        <f t="shared" si="209"/>
        <v>COM_FR</v>
      </c>
      <c r="AV369" s="110" t="str">
        <f t="shared" si="218"/>
        <v>INDOTH</v>
      </c>
      <c r="AW369" s="109" t="str">
        <f t="shared" si="219"/>
        <v>RH2_3</v>
      </c>
      <c r="AX369" s="109">
        <f t="shared" si="205"/>
        <v>0.0197617928172299</v>
      </c>
      <c r="AY369" s="109" t="s">
        <v>31</v>
      </c>
      <c r="AZ369" s="110" t="s">
        <v>89</v>
      </c>
      <c r="BD369" s="109" t="str">
        <f t="shared" si="210"/>
        <v>COM_FR</v>
      </c>
      <c r="BE369" s="110" t="str">
        <f t="shared" si="220"/>
        <v>INDOTH</v>
      </c>
      <c r="BF369" s="109" t="str">
        <f t="shared" si="221"/>
        <v>RH2_3</v>
      </c>
      <c r="BG369" s="109">
        <f t="shared" si="222"/>
        <v>0.0202044634746338</v>
      </c>
      <c r="BH369" s="109" t="s">
        <v>31</v>
      </c>
      <c r="BI369" s="110" t="s">
        <v>91</v>
      </c>
      <c r="BM369" s="109" t="str">
        <f t="shared" si="211"/>
        <v>COM_FR</v>
      </c>
      <c r="BN369" s="110" t="str">
        <f t="shared" si="223"/>
        <v>INDOTH</v>
      </c>
      <c r="BO369" s="109" t="str">
        <f t="shared" si="224"/>
        <v>RH2_3</v>
      </c>
      <c r="BP369" s="109">
        <f t="shared" si="225"/>
        <v>0.0197617928172299</v>
      </c>
      <c r="BQ369" s="109" t="s">
        <v>31</v>
      </c>
      <c r="BR369" s="110" t="s">
        <v>88</v>
      </c>
    </row>
    <row r="370" spans="11:70">
      <c r="K370" s="109" t="s">
        <v>142</v>
      </c>
      <c r="L370" s="110" t="str">
        <f t="shared" si="226"/>
        <v>INDOTH</v>
      </c>
      <c r="M370" s="109" t="str">
        <f t="shared" si="185"/>
        <v>RH4_5</v>
      </c>
      <c r="N370" s="109">
        <f t="shared" si="201"/>
        <v>0.0199087438710615</v>
      </c>
      <c r="O370" s="109" t="s">
        <v>31</v>
      </c>
      <c r="P370" s="110" t="s">
        <v>92</v>
      </c>
      <c r="T370" s="109" t="str">
        <f t="shared" si="206"/>
        <v>COM_FR</v>
      </c>
      <c r="U370" s="110" t="str">
        <f t="shared" si="212"/>
        <v>INDOTH</v>
      </c>
      <c r="V370" s="109" t="str">
        <f t="shared" si="213"/>
        <v>RH4_5</v>
      </c>
      <c r="W370" s="109">
        <f t="shared" si="202"/>
        <v>0.0185538915735157</v>
      </c>
      <c r="X370" s="109" t="s">
        <v>31</v>
      </c>
      <c r="Y370" s="110" t="s">
        <v>87</v>
      </c>
      <c r="AC370" s="109" t="str">
        <f t="shared" si="207"/>
        <v>COM_FR</v>
      </c>
      <c r="AD370" s="110" t="str">
        <f t="shared" si="214"/>
        <v>INDOTH</v>
      </c>
      <c r="AE370" s="109" t="str">
        <f t="shared" si="215"/>
        <v>RH4_5</v>
      </c>
      <c r="AF370" s="109">
        <f t="shared" si="203"/>
        <v>0.0210410330240004</v>
      </c>
      <c r="AG370" s="109" t="s">
        <v>31</v>
      </c>
      <c r="AH370" s="110" t="s">
        <v>93</v>
      </c>
      <c r="AL370" s="109" t="str">
        <f t="shared" si="208"/>
        <v>COM_FR</v>
      </c>
      <c r="AM370" s="110" t="str">
        <f t="shared" si="216"/>
        <v>INDOTH</v>
      </c>
      <c r="AN370" s="109" t="str">
        <f t="shared" si="217"/>
        <v>RH4_5</v>
      </c>
      <c r="AO370" s="109">
        <f t="shared" si="204"/>
        <v>0.0191598666763358</v>
      </c>
      <c r="AP370" s="109" t="s">
        <v>31</v>
      </c>
      <c r="AQ370" s="110" t="s">
        <v>90</v>
      </c>
      <c r="AU370" s="109" t="str">
        <f t="shared" si="209"/>
        <v>COM_FR</v>
      </c>
      <c r="AV370" s="110" t="str">
        <f t="shared" si="218"/>
        <v>INDOTH</v>
      </c>
      <c r="AW370" s="109" t="str">
        <f t="shared" si="219"/>
        <v>RH4_5</v>
      </c>
      <c r="AX370" s="109">
        <f t="shared" si="205"/>
        <v>0.0176014946901204</v>
      </c>
      <c r="AY370" s="109" t="s">
        <v>31</v>
      </c>
      <c r="AZ370" s="110" t="s">
        <v>89</v>
      </c>
      <c r="BD370" s="109" t="str">
        <f t="shared" si="210"/>
        <v>COM_FR</v>
      </c>
      <c r="BE370" s="110" t="str">
        <f t="shared" si="220"/>
        <v>INDOTH</v>
      </c>
      <c r="BF370" s="109" t="str">
        <f t="shared" si="221"/>
        <v>RH4_5</v>
      </c>
      <c r="BG370" s="109">
        <f t="shared" si="222"/>
        <v>0.0191598666763358</v>
      </c>
      <c r="BH370" s="109" t="s">
        <v>31</v>
      </c>
      <c r="BI370" s="110" t="s">
        <v>91</v>
      </c>
      <c r="BM370" s="109" t="str">
        <f t="shared" si="211"/>
        <v>COM_FR</v>
      </c>
      <c r="BN370" s="110" t="str">
        <f t="shared" si="223"/>
        <v>INDOTH</v>
      </c>
      <c r="BO370" s="109" t="str">
        <f t="shared" si="224"/>
        <v>RH4_5</v>
      </c>
      <c r="BP370" s="109">
        <f t="shared" si="225"/>
        <v>0.0176014946901204</v>
      </c>
      <c r="BQ370" s="109" t="s">
        <v>31</v>
      </c>
      <c r="BR370" s="110" t="s">
        <v>88</v>
      </c>
    </row>
    <row r="371" spans="11:70">
      <c r="K371" s="111" t="s">
        <v>142</v>
      </c>
      <c r="L371" s="110" t="str">
        <f t="shared" si="226"/>
        <v>INDOTH</v>
      </c>
      <c r="M371" s="109" t="str">
        <f t="shared" si="185"/>
        <v>RH6_7</v>
      </c>
      <c r="N371" s="109">
        <f t="shared" si="201"/>
        <v>0.019131142691048</v>
      </c>
      <c r="O371" s="109" t="s">
        <v>31</v>
      </c>
      <c r="P371" s="110" t="s">
        <v>92</v>
      </c>
      <c r="T371" s="109" t="str">
        <f t="shared" si="206"/>
        <v>COM_FR</v>
      </c>
      <c r="U371" s="110" t="str">
        <f t="shared" si="212"/>
        <v>INDOTH</v>
      </c>
      <c r="V371" s="109" t="str">
        <f t="shared" si="213"/>
        <v>RH6_7</v>
      </c>
      <c r="W371" s="109">
        <f t="shared" si="202"/>
        <v>0.0188033521186996</v>
      </c>
      <c r="X371" s="109" t="s">
        <v>31</v>
      </c>
      <c r="Y371" s="110" t="s">
        <v>87</v>
      </c>
      <c r="AC371" s="109" t="str">
        <f t="shared" si="207"/>
        <v>COM_FR</v>
      </c>
      <c r="AD371" s="110" t="str">
        <f t="shared" si="214"/>
        <v>INDOTH</v>
      </c>
      <c r="AE371" s="109" t="str">
        <f t="shared" si="215"/>
        <v>RH6_7</v>
      </c>
      <c r="AF371" s="109">
        <f t="shared" si="203"/>
        <v>0.0186236423856643</v>
      </c>
      <c r="AG371" s="109" t="s">
        <v>31</v>
      </c>
      <c r="AH371" s="110" t="s">
        <v>93</v>
      </c>
      <c r="AL371" s="109" t="str">
        <f t="shared" si="208"/>
        <v>COM_FR</v>
      </c>
      <c r="AM371" s="110" t="str">
        <f t="shared" si="216"/>
        <v>INDOTH</v>
      </c>
      <c r="AN371" s="109" t="str">
        <f t="shared" si="217"/>
        <v>RH6_7</v>
      </c>
      <c r="AO371" s="109">
        <f t="shared" si="204"/>
        <v>0.0183190275812949</v>
      </c>
      <c r="AP371" s="109" t="s">
        <v>31</v>
      </c>
      <c r="AQ371" s="110" t="s">
        <v>90</v>
      </c>
      <c r="AU371" s="109" t="str">
        <f t="shared" si="209"/>
        <v>COM_FR</v>
      </c>
      <c r="AV371" s="110" t="str">
        <f t="shared" si="218"/>
        <v>INDOTH</v>
      </c>
      <c r="AW371" s="109" t="str">
        <f t="shared" si="219"/>
        <v>RH6_7</v>
      </c>
      <c r="AX371" s="109">
        <f t="shared" si="205"/>
        <v>0.0167442934477807</v>
      </c>
      <c r="AY371" s="109" t="s">
        <v>31</v>
      </c>
      <c r="AZ371" s="110" t="s">
        <v>89</v>
      </c>
      <c r="BD371" s="109" t="str">
        <f t="shared" si="210"/>
        <v>COM_FR</v>
      </c>
      <c r="BE371" s="110" t="str">
        <f t="shared" si="220"/>
        <v>INDOTH</v>
      </c>
      <c r="BF371" s="109" t="str">
        <f t="shared" si="221"/>
        <v>RH6_7</v>
      </c>
      <c r="BG371" s="109">
        <f t="shared" si="222"/>
        <v>0.0183190275812949</v>
      </c>
      <c r="BH371" s="109" t="s">
        <v>31</v>
      </c>
      <c r="BI371" s="110" t="s">
        <v>91</v>
      </c>
      <c r="BM371" s="109" t="str">
        <f t="shared" si="211"/>
        <v>COM_FR</v>
      </c>
      <c r="BN371" s="110" t="str">
        <f t="shared" si="223"/>
        <v>INDOTH</v>
      </c>
      <c r="BO371" s="109" t="str">
        <f t="shared" si="224"/>
        <v>RH6_7</v>
      </c>
      <c r="BP371" s="109">
        <f t="shared" si="225"/>
        <v>0.0167442934477807</v>
      </c>
      <c r="BQ371" s="109" t="s">
        <v>31</v>
      </c>
      <c r="BR371" s="110" t="s">
        <v>88</v>
      </c>
    </row>
    <row r="372" spans="11:70">
      <c r="K372" s="109" t="s">
        <v>142</v>
      </c>
      <c r="L372" s="110" t="str">
        <f t="shared" si="226"/>
        <v>INDOTH</v>
      </c>
      <c r="M372" s="109" t="str">
        <f t="shared" si="185"/>
        <v>RH8_9</v>
      </c>
      <c r="N372" s="109">
        <f t="shared" si="201"/>
        <v>0.0188308994526831</v>
      </c>
      <c r="O372" s="109" t="s">
        <v>31</v>
      </c>
      <c r="P372" s="110" t="s">
        <v>92</v>
      </c>
      <c r="T372" s="109" t="str">
        <f t="shared" si="206"/>
        <v>COM_FR</v>
      </c>
      <c r="U372" s="110" t="str">
        <f t="shared" si="212"/>
        <v>INDOTH</v>
      </c>
      <c r="V372" s="109" t="str">
        <f t="shared" si="213"/>
        <v>RH8_9</v>
      </c>
      <c r="W372" s="109">
        <f t="shared" si="202"/>
        <v>0.0202757842956449</v>
      </c>
      <c r="X372" s="109" t="s">
        <v>31</v>
      </c>
      <c r="Y372" s="110" t="s">
        <v>87</v>
      </c>
      <c r="AC372" s="109" t="str">
        <f t="shared" si="207"/>
        <v>COM_FR</v>
      </c>
      <c r="AD372" s="110" t="str">
        <f t="shared" si="214"/>
        <v>INDOTH</v>
      </c>
      <c r="AE372" s="109" t="str">
        <f t="shared" si="215"/>
        <v>RH8_9</v>
      </c>
      <c r="AF372" s="109">
        <f t="shared" si="203"/>
        <v>0.0171569347582401</v>
      </c>
      <c r="AG372" s="109" t="s">
        <v>31</v>
      </c>
      <c r="AH372" s="110" t="s">
        <v>93</v>
      </c>
      <c r="AL372" s="109" t="str">
        <f t="shared" si="208"/>
        <v>COM_FR</v>
      </c>
      <c r="AM372" s="110" t="str">
        <f t="shared" si="216"/>
        <v>INDOTH</v>
      </c>
      <c r="AN372" s="109" t="str">
        <f t="shared" si="217"/>
        <v>RH8_9</v>
      </c>
      <c r="AO372" s="109">
        <f t="shared" si="204"/>
        <v>0.0183672329720752</v>
      </c>
      <c r="AP372" s="109" t="s">
        <v>31</v>
      </c>
      <c r="AQ372" s="110" t="s">
        <v>90</v>
      </c>
      <c r="AU372" s="109" t="str">
        <f t="shared" si="209"/>
        <v>COM_FR</v>
      </c>
      <c r="AV372" s="110" t="str">
        <f t="shared" si="218"/>
        <v>INDOTH</v>
      </c>
      <c r="AW372" s="109" t="str">
        <f t="shared" si="219"/>
        <v>RH8_9</v>
      </c>
      <c r="AX372" s="109">
        <f t="shared" si="205"/>
        <v>0.0168878417223846</v>
      </c>
      <c r="AY372" s="109" t="s">
        <v>31</v>
      </c>
      <c r="AZ372" s="110" t="s">
        <v>89</v>
      </c>
      <c r="BD372" s="109" t="str">
        <f t="shared" si="210"/>
        <v>COM_FR</v>
      </c>
      <c r="BE372" s="110" t="str">
        <f t="shared" si="220"/>
        <v>INDOTH</v>
      </c>
      <c r="BF372" s="109" t="str">
        <f t="shared" si="221"/>
        <v>RH8_9</v>
      </c>
      <c r="BG372" s="109">
        <f t="shared" si="222"/>
        <v>0.0183672329720752</v>
      </c>
      <c r="BH372" s="109" t="s">
        <v>31</v>
      </c>
      <c r="BI372" s="110" t="s">
        <v>91</v>
      </c>
      <c r="BM372" s="109" t="str">
        <f t="shared" si="211"/>
        <v>COM_FR</v>
      </c>
      <c r="BN372" s="110" t="str">
        <f t="shared" si="223"/>
        <v>INDOTH</v>
      </c>
      <c r="BO372" s="109" t="str">
        <f t="shared" si="224"/>
        <v>RH8_9</v>
      </c>
      <c r="BP372" s="109">
        <f t="shared" si="225"/>
        <v>0.0168878417223846</v>
      </c>
      <c r="BQ372" s="109" t="s">
        <v>31</v>
      </c>
      <c r="BR372" s="110" t="s">
        <v>88</v>
      </c>
    </row>
    <row r="373" spans="11:70">
      <c r="K373" s="109" t="s">
        <v>142</v>
      </c>
      <c r="L373" s="110" t="str">
        <f t="shared" si="226"/>
        <v>INDOTH</v>
      </c>
      <c r="M373" s="109" t="str">
        <f t="shared" si="185"/>
        <v>RH10_11</v>
      </c>
      <c r="N373" s="109">
        <f t="shared" si="201"/>
        <v>0.0188922096207154</v>
      </c>
      <c r="O373" s="109" t="s">
        <v>31</v>
      </c>
      <c r="P373" s="110" t="s">
        <v>92</v>
      </c>
      <c r="T373" s="109" t="str">
        <f t="shared" si="206"/>
        <v>COM_FR</v>
      </c>
      <c r="U373" s="110" t="str">
        <f t="shared" si="212"/>
        <v>INDOTH</v>
      </c>
      <c r="V373" s="109" t="str">
        <f t="shared" si="213"/>
        <v>RH10_11</v>
      </c>
      <c r="W373" s="109">
        <f t="shared" si="202"/>
        <v>0.0226727094068072</v>
      </c>
      <c r="X373" s="109" t="s">
        <v>31</v>
      </c>
      <c r="Y373" s="110" t="s">
        <v>87</v>
      </c>
      <c r="AC373" s="109" t="str">
        <f t="shared" si="207"/>
        <v>COM_FR</v>
      </c>
      <c r="AD373" s="110" t="str">
        <f t="shared" si="214"/>
        <v>INDOTH</v>
      </c>
      <c r="AE373" s="109" t="str">
        <f t="shared" si="215"/>
        <v>RH10_11</v>
      </c>
      <c r="AF373" s="109">
        <f t="shared" si="203"/>
        <v>0.016996069788382</v>
      </c>
      <c r="AG373" s="109" t="s">
        <v>31</v>
      </c>
      <c r="AH373" s="110" t="s">
        <v>93</v>
      </c>
      <c r="AL373" s="109" t="str">
        <f t="shared" si="208"/>
        <v>COM_FR</v>
      </c>
      <c r="AM373" s="110" t="str">
        <f t="shared" si="216"/>
        <v>INDOTH</v>
      </c>
      <c r="AN373" s="109" t="str">
        <f t="shared" si="217"/>
        <v>RH10_11</v>
      </c>
      <c r="AO373" s="109">
        <f t="shared" si="204"/>
        <v>0.0195161233742294</v>
      </c>
      <c r="AP373" s="109" t="s">
        <v>31</v>
      </c>
      <c r="AQ373" s="110" t="s">
        <v>90</v>
      </c>
      <c r="AU373" s="109" t="str">
        <f t="shared" si="209"/>
        <v>COM_FR</v>
      </c>
      <c r="AV373" s="110" t="str">
        <f t="shared" si="218"/>
        <v>INDOTH</v>
      </c>
      <c r="AW373" s="109" t="str">
        <f t="shared" si="219"/>
        <v>RH10_11</v>
      </c>
      <c r="AX373" s="109">
        <f t="shared" si="205"/>
        <v>0.0187422674180833</v>
      </c>
      <c r="AY373" s="109" t="s">
        <v>31</v>
      </c>
      <c r="AZ373" s="110" t="s">
        <v>89</v>
      </c>
      <c r="BD373" s="109" t="str">
        <f t="shared" si="210"/>
        <v>COM_FR</v>
      </c>
      <c r="BE373" s="110" t="str">
        <f t="shared" si="220"/>
        <v>INDOTH</v>
      </c>
      <c r="BF373" s="109" t="str">
        <f t="shared" si="221"/>
        <v>RH10_11</v>
      </c>
      <c r="BG373" s="109">
        <f t="shared" si="222"/>
        <v>0.0195161233742294</v>
      </c>
      <c r="BH373" s="109" t="s">
        <v>31</v>
      </c>
      <c r="BI373" s="110" t="s">
        <v>91</v>
      </c>
      <c r="BM373" s="109" t="str">
        <f t="shared" si="211"/>
        <v>COM_FR</v>
      </c>
      <c r="BN373" s="110" t="str">
        <f t="shared" si="223"/>
        <v>INDOTH</v>
      </c>
      <c r="BO373" s="109" t="str">
        <f t="shared" si="224"/>
        <v>RH10_11</v>
      </c>
      <c r="BP373" s="109">
        <f t="shared" si="225"/>
        <v>0.0187422674180833</v>
      </c>
      <c r="BQ373" s="109" t="s">
        <v>31</v>
      </c>
      <c r="BR373" s="110" t="s">
        <v>88</v>
      </c>
    </row>
    <row r="374" spans="11:70">
      <c r="K374" s="109" t="s">
        <v>142</v>
      </c>
      <c r="L374" s="110" t="str">
        <f t="shared" si="226"/>
        <v>INDOTH</v>
      </c>
      <c r="M374" s="109" t="str">
        <f t="shared" si="185"/>
        <v>RH12_13</v>
      </c>
      <c r="N374" s="109">
        <f t="shared" si="201"/>
        <v>0.0197356728752531</v>
      </c>
      <c r="O374" s="109" t="s">
        <v>31</v>
      </c>
      <c r="P374" s="110" t="s">
        <v>92</v>
      </c>
      <c r="T374" s="109" t="str">
        <f t="shared" si="206"/>
        <v>COM_FR</v>
      </c>
      <c r="U374" s="110" t="str">
        <f t="shared" si="212"/>
        <v>INDOTH</v>
      </c>
      <c r="V374" s="109" t="str">
        <f t="shared" si="213"/>
        <v>RH12_13</v>
      </c>
      <c r="W374" s="109">
        <f t="shared" si="202"/>
        <v>0.0227084613240583</v>
      </c>
      <c r="X374" s="109" t="s">
        <v>31</v>
      </c>
      <c r="Y374" s="110" t="s">
        <v>87</v>
      </c>
      <c r="AC374" s="109" t="str">
        <f t="shared" si="207"/>
        <v>COM_FR</v>
      </c>
      <c r="AD374" s="110" t="str">
        <f t="shared" si="214"/>
        <v>INDOTH</v>
      </c>
      <c r="AE374" s="109" t="str">
        <f t="shared" si="215"/>
        <v>RH12_13</v>
      </c>
      <c r="AF374" s="109">
        <f t="shared" si="203"/>
        <v>0.0181900219421491</v>
      </c>
      <c r="AG374" s="109" t="s">
        <v>31</v>
      </c>
      <c r="AH374" s="110" t="s">
        <v>93</v>
      </c>
      <c r="AL374" s="109" t="str">
        <f t="shared" si="208"/>
        <v>COM_FR</v>
      </c>
      <c r="AM374" s="110" t="str">
        <f t="shared" si="216"/>
        <v>INDOTH</v>
      </c>
      <c r="AN374" s="109" t="str">
        <f t="shared" si="217"/>
        <v>RH12_13</v>
      </c>
      <c r="AO374" s="109">
        <f t="shared" si="204"/>
        <v>0.0203929774116346</v>
      </c>
      <c r="AP374" s="109" t="s">
        <v>31</v>
      </c>
      <c r="AQ374" s="110" t="s">
        <v>90</v>
      </c>
      <c r="AU374" s="109" t="str">
        <f t="shared" si="209"/>
        <v>COM_FR</v>
      </c>
      <c r="AV374" s="110" t="str">
        <f t="shared" si="218"/>
        <v>INDOTH</v>
      </c>
      <c r="AW374" s="109" t="str">
        <f t="shared" si="219"/>
        <v>RH12_13</v>
      </c>
      <c r="AX374" s="109">
        <f t="shared" si="205"/>
        <v>0.0203766512243404</v>
      </c>
      <c r="AY374" s="109" t="s">
        <v>31</v>
      </c>
      <c r="AZ374" s="110" t="s">
        <v>89</v>
      </c>
      <c r="BD374" s="109" t="str">
        <f t="shared" si="210"/>
        <v>COM_FR</v>
      </c>
      <c r="BE374" s="110" t="str">
        <f t="shared" si="220"/>
        <v>INDOTH</v>
      </c>
      <c r="BF374" s="109" t="str">
        <f t="shared" si="221"/>
        <v>RH12_13</v>
      </c>
      <c r="BG374" s="109">
        <f t="shared" si="222"/>
        <v>0.0203929774116346</v>
      </c>
      <c r="BH374" s="109" t="s">
        <v>31</v>
      </c>
      <c r="BI374" s="110" t="s">
        <v>91</v>
      </c>
      <c r="BM374" s="109" t="str">
        <f t="shared" si="211"/>
        <v>COM_FR</v>
      </c>
      <c r="BN374" s="110" t="str">
        <f t="shared" si="223"/>
        <v>INDOTH</v>
      </c>
      <c r="BO374" s="109" t="str">
        <f t="shared" si="224"/>
        <v>RH12_13</v>
      </c>
      <c r="BP374" s="109">
        <f t="shared" si="225"/>
        <v>0.0203766512243404</v>
      </c>
      <c r="BQ374" s="109" t="s">
        <v>31</v>
      </c>
      <c r="BR374" s="110" t="s">
        <v>88</v>
      </c>
    </row>
    <row r="375" spans="11:70">
      <c r="K375" s="111" t="s">
        <v>142</v>
      </c>
      <c r="L375" s="110" t="str">
        <f t="shared" si="226"/>
        <v>INDOTH</v>
      </c>
      <c r="M375" s="109" t="str">
        <f t="shared" si="185"/>
        <v>RH14_15</v>
      </c>
      <c r="N375" s="109">
        <f t="shared" si="201"/>
        <v>0.0205351902664844</v>
      </c>
      <c r="O375" s="109" t="s">
        <v>31</v>
      </c>
      <c r="P375" s="110" t="s">
        <v>92</v>
      </c>
      <c r="T375" s="109" t="str">
        <f t="shared" si="206"/>
        <v>COM_FR</v>
      </c>
      <c r="U375" s="110" t="str">
        <f t="shared" si="212"/>
        <v>INDOTH</v>
      </c>
      <c r="V375" s="109" t="str">
        <f t="shared" si="213"/>
        <v>RH14_15</v>
      </c>
      <c r="W375" s="109">
        <f t="shared" si="202"/>
        <v>0.0220528299189836</v>
      </c>
      <c r="X375" s="109" t="s">
        <v>31</v>
      </c>
      <c r="Y375" s="110" t="s">
        <v>87</v>
      </c>
      <c r="AC375" s="109" t="str">
        <f t="shared" si="207"/>
        <v>COM_FR</v>
      </c>
      <c r="AD375" s="110" t="str">
        <f t="shared" si="214"/>
        <v>INDOTH</v>
      </c>
      <c r="AE375" s="109" t="str">
        <f t="shared" si="215"/>
        <v>RH14_15</v>
      </c>
      <c r="AF375" s="109">
        <f t="shared" si="203"/>
        <v>0.0209674919745702</v>
      </c>
      <c r="AG375" s="109" t="s">
        <v>31</v>
      </c>
      <c r="AH375" s="110" t="s">
        <v>93</v>
      </c>
      <c r="AL375" s="109" t="str">
        <f t="shared" si="208"/>
        <v>COM_FR</v>
      </c>
      <c r="AM375" s="110" t="str">
        <f t="shared" si="216"/>
        <v>INDOTH</v>
      </c>
      <c r="AN375" s="109" t="str">
        <f t="shared" si="217"/>
        <v>RH14_15</v>
      </c>
      <c r="AO375" s="109">
        <f t="shared" si="204"/>
        <v>0.0210417023326588</v>
      </c>
      <c r="AP375" s="109" t="s">
        <v>31</v>
      </c>
      <c r="AQ375" s="110" t="s">
        <v>90</v>
      </c>
      <c r="AU375" s="109" t="str">
        <f t="shared" si="209"/>
        <v>COM_FR</v>
      </c>
      <c r="AV375" s="110" t="str">
        <f t="shared" si="218"/>
        <v>INDOTH</v>
      </c>
      <c r="AW375" s="109" t="str">
        <f t="shared" si="219"/>
        <v>RH14_15</v>
      </c>
      <c r="AX375" s="109">
        <f t="shared" si="205"/>
        <v>0.0207782387307691</v>
      </c>
      <c r="AY375" s="109" t="s">
        <v>31</v>
      </c>
      <c r="AZ375" s="110" t="s">
        <v>89</v>
      </c>
      <c r="BD375" s="109" t="str">
        <f t="shared" si="210"/>
        <v>COM_FR</v>
      </c>
      <c r="BE375" s="110" t="str">
        <f t="shared" si="220"/>
        <v>INDOTH</v>
      </c>
      <c r="BF375" s="109" t="str">
        <f t="shared" si="221"/>
        <v>RH14_15</v>
      </c>
      <c r="BG375" s="109">
        <f t="shared" si="222"/>
        <v>0.0210417023326588</v>
      </c>
      <c r="BH375" s="109" t="s">
        <v>31</v>
      </c>
      <c r="BI375" s="110" t="s">
        <v>91</v>
      </c>
      <c r="BM375" s="109" t="str">
        <f t="shared" si="211"/>
        <v>COM_FR</v>
      </c>
      <c r="BN375" s="110" t="str">
        <f t="shared" si="223"/>
        <v>INDOTH</v>
      </c>
      <c r="BO375" s="109" t="str">
        <f t="shared" si="224"/>
        <v>RH14_15</v>
      </c>
      <c r="BP375" s="109">
        <f t="shared" si="225"/>
        <v>0.0207782387307691</v>
      </c>
      <c r="BQ375" s="109" t="s">
        <v>31</v>
      </c>
      <c r="BR375" s="110" t="s">
        <v>88</v>
      </c>
    </row>
    <row r="376" spans="11:70">
      <c r="K376" s="109" t="s">
        <v>142</v>
      </c>
      <c r="L376" s="110" t="str">
        <f t="shared" si="226"/>
        <v>INDOTH</v>
      </c>
      <c r="M376" s="109" t="str">
        <f t="shared" si="185"/>
        <v>RH16_17</v>
      </c>
      <c r="N376" s="109">
        <f t="shared" si="201"/>
        <v>0.0208967198623784</v>
      </c>
      <c r="O376" s="109" t="s">
        <v>31</v>
      </c>
      <c r="P376" s="110" t="s">
        <v>92</v>
      </c>
      <c r="T376" s="109" t="str">
        <f t="shared" si="206"/>
        <v>COM_FR</v>
      </c>
      <c r="U376" s="110" t="str">
        <f t="shared" si="212"/>
        <v>INDOTH</v>
      </c>
      <c r="V376" s="109" t="str">
        <f t="shared" si="213"/>
        <v>RH16_17</v>
      </c>
      <c r="W376" s="109">
        <f t="shared" si="202"/>
        <v>0.0211925188192021</v>
      </c>
      <c r="X376" s="109" t="s">
        <v>31</v>
      </c>
      <c r="Y376" s="110" t="s">
        <v>87</v>
      </c>
      <c r="AC376" s="109" t="str">
        <f t="shared" si="207"/>
        <v>COM_FR</v>
      </c>
      <c r="AD376" s="110" t="str">
        <f t="shared" si="214"/>
        <v>INDOTH</v>
      </c>
      <c r="AE376" s="109" t="str">
        <f t="shared" si="215"/>
        <v>RH16_17</v>
      </c>
      <c r="AF376" s="109">
        <f t="shared" si="203"/>
        <v>0.0218963821038514</v>
      </c>
      <c r="AG376" s="109" t="s">
        <v>31</v>
      </c>
      <c r="AH376" s="110" t="s">
        <v>93</v>
      </c>
      <c r="AL376" s="109" t="str">
        <f t="shared" si="208"/>
        <v>COM_FR</v>
      </c>
      <c r="AM376" s="110" t="str">
        <f t="shared" si="216"/>
        <v>INDOTH</v>
      </c>
      <c r="AN376" s="109" t="str">
        <f t="shared" si="217"/>
        <v>RH16_17</v>
      </c>
      <c r="AO376" s="109">
        <f t="shared" si="204"/>
        <v>0.0210314702528813</v>
      </c>
      <c r="AP376" s="109" t="s">
        <v>31</v>
      </c>
      <c r="AQ376" s="110" t="s">
        <v>90</v>
      </c>
      <c r="AU376" s="109" t="str">
        <f t="shared" si="209"/>
        <v>COM_FR</v>
      </c>
      <c r="AV376" s="110" t="str">
        <f t="shared" si="218"/>
        <v>INDOTH</v>
      </c>
      <c r="AW376" s="109" t="str">
        <f t="shared" si="219"/>
        <v>RH16_17</v>
      </c>
      <c r="AX376" s="109">
        <f t="shared" si="205"/>
        <v>0.0206919007593365</v>
      </c>
      <c r="AY376" s="109" t="s">
        <v>31</v>
      </c>
      <c r="AZ376" s="110" t="s">
        <v>89</v>
      </c>
      <c r="BD376" s="109" t="str">
        <f t="shared" si="210"/>
        <v>COM_FR</v>
      </c>
      <c r="BE376" s="110" t="str">
        <f t="shared" si="220"/>
        <v>INDOTH</v>
      </c>
      <c r="BF376" s="109" t="str">
        <f t="shared" si="221"/>
        <v>RH16_17</v>
      </c>
      <c r="BG376" s="109">
        <f t="shared" si="222"/>
        <v>0.0210314702528813</v>
      </c>
      <c r="BH376" s="109" t="s">
        <v>31</v>
      </c>
      <c r="BI376" s="110" t="s">
        <v>91</v>
      </c>
      <c r="BM376" s="109" t="str">
        <f t="shared" si="211"/>
        <v>COM_FR</v>
      </c>
      <c r="BN376" s="110" t="str">
        <f t="shared" si="223"/>
        <v>INDOTH</v>
      </c>
      <c r="BO376" s="109" t="str">
        <f t="shared" si="224"/>
        <v>RH16_17</v>
      </c>
      <c r="BP376" s="109">
        <f t="shared" si="225"/>
        <v>0.0206919007593365</v>
      </c>
      <c r="BQ376" s="109" t="s">
        <v>31</v>
      </c>
      <c r="BR376" s="110" t="s">
        <v>88</v>
      </c>
    </row>
    <row r="377" spans="11:70">
      <c r="K377" s="109" t="s">
        <v>142</v>
      </c>
      <c r="L377" s="110" t="str">
        <f t="shared" si="226"/>
        <v>INDOTH</v>
      </c>
      <c r="M377" s="109" t="str">
        <f t="shared" si="185"/>
        <v>RH18_19</v>
      </c>
      <c r="N377" s="109">
        <f t="shared" si="201"/>
        <v>0.0208657701701157</v>
      </c>
      <c r="O377" s="109" t="s">
        <v>31</v>
      </c>
      <c r="P377" s="110" t="s">
        <v>92</v>
      </c>
      <c r="T377" s="109" t="str">
        <f t="shared" si="206"/>
        <v>COM_FR</v>
      </c>
      <c r="U377" s="110" t="str">
        <f t="shared" si="212"/>
        <v>INDOTH</v>
      </c>
      <c r="V377" s="109" t="str">
        <f t="shared" si="213"/>
        <v>RH18_19</v>
      </c>
      <c r="W377" s="109">
        <f t="shared" si="202"/>
        <v>0.0211344683567324</v>
      </c>
      <c r="X377" s="109" t="s">
        <v>31</v>
      </c>
      <c r="Y377" s="110" t="s">
        <v>87</v>
      </c>
      <c r="AC377" s="109" t="str">
        <f t="shared" si="207"/>
        <v>COM_FR</v>
      </c>
      <c r="AD377" s="110" t="str">
        <f t="shared" si="214"/>
        <v>INDOTH</v>
      </c>
      <c r="AE377" s="109" t="str">
        <f t="shared" si="215"/>
        <v>RH18_19</v>
      </c>
      <c r="AF377" s="109">
        <f t="shared" si="203"/>
        <v>0.0217155355129377</v>
      </c>
      <c r="AG377" s="109" t="s">
        <v>31</v>
      </c>
      <c r="AH377" s="110" t="s">
        <v>93</v>
      </c>
      <c r="AL377" s="109" t="str">
        <f t="shared" si="208"/>
        <v>COM_FR</v>
      </c>
      <c r="AM377" s="110" t="str">
        <f t="shared" si="216"/>
        <v>INDOTH</v>
      </c>
      <c r="AN377" s="109" t="str">
        <f t="shared" si="217"/>
        <v>RH18_19</v>
      </c>
      <c r="AO377" s="109">
        <f t="shared" si="204"/>
        <v>0.0207724666848622</v>
      </c>
      <c r="AP377" s="109" t="s">
        <v>31</v>
      </c>
      <c r="AQ377" s="110" t="s">
        <v>90</v>
      </c>
      <c r="AU377" s="109" t="str">
        <f t="shared" si="209"/>
        <v>COM_FR</v>
      </c>
      <c r="AV377" s="110" t="str">
        <f t="shared" si="218"/>
        <v>INDOTH</v>
      </c>
      <c r="AW377" s="109" t="str">
        <f t="shared" si="219"/>
        <v>RH18_19</v>
      </c>
      <c r="AX377" s="109">
        <f t="shared" si="205"/>
        <v>0.0204346889564006</v>
      </c>
      <c r="AY377" s="109" t="s">
        <v>31</v>
      </c>
      <c r="AZ377" s="110" t="s">
        <v>89</v>
      </c>
      <c r="BD377" s="109" t="str">
        <f t="shared" si="210"/>
        <v>COM_FR</v>
      </c>
      <c r="BE377" s="110" t="str">
        <f t="shared" si="220"/>
        <v>INDOTH</v>
      </c>
      <c r="BF377" s="109" t="str">
        <f t="shared" si="221"/>
        <v>RH18_19</v>
      </c>
      <c r="BG377" s="109">
        <f t="shared" si="222"/>
        <v>0.0207724666848622</v>
      </c>
      <c r="BH377" s="109" t="s">
        <v>31</v>
      </c>
      <c r="BI377" s="110" t="s">
        <v>91</v>
      </c>
      <c r="BM377" s="109" t="str">
        <f t="shared" si="211"/>
        <v>COM_FR</v>
      </c>
      <c r="BN377" s="110" t="str">
        <f t="shared" si="223"/>
        <v>INDOTH</v>
      </c>
      <c r="BO377" s="109" t="str">
        <f t="shared" si="224"/>
        <v>RH18_19</v>
      </c>
      <c r="BP377" s="109">
        <f t="shared" si="225"/>
        <v>0.0204346889564006</v>
      </c>
      <c r="BQ377" s="109" t="s">
        <v>31</v>
      </c>
      <c r="BR377" s="110" t="s">
        <v>88</v>
      </c>
    </row>
    <row r="378" spans="11:70">
      <c r="K378" s="109" t="s">
        <v>142</v>
      </c>
      <c r="L378" s="110" t="str">
        <f t="shared" si="226"/>
        <v>INDOTH</v>
      </c>
      <c r="M378" s="109" t="str">
        <f t="shared" si="185"/>
        <v>RH20_21</v>
      </c>
      <c r="N378" s="109">
        <f t="shared" si="201"/>
        <v>0.0208182800695852</v>
      </c>
      <c r="O378" s="109" t="s">
        <v>31</v>
      </c>
      <c r="P378" s="110" t="s">
        <v>92</v>
      </c>
      <c r="T378" s="109" t="str">
        <f t="shared" si="206"/>
        <v>COM_FR</v>
      </c>
      <c r="U378" s="110" t="str">
        <f t="shared" si="212"/>
        <v>INDOTH</v>
      </c>
      <c r="V378" s="109" t="str">
        <f t="shared" si="213"/>
        <v>RH20_21</v>
      </c>
      <c r="W378" s="109">
        <f t="shared" si="202"/>
        <v>0.0216015909557287</v>
      </c>
      <c r="X378" s="109" t="s">
        <v>31</v>
      </c>
      <c r="Y378" s="110" t="s">
        <v>87</v>
      </c>
      <c r="AC378" s="109" t="str">
        <f t="shared" si="207"/>
        <v>COM_FR</v>
      </c>
      <c r="AD378" s="110" t="str">
        <f t="shared" si="214"/>
        <v>INDOTH</v>
      </c>
      <c r="AE378" s="109" t="str">
        <f t="shared" si="215"/>
        <v>RH20_21</v>
      </c>
      <c r="AF378" s="109">
        <f t="shared" si="203"/>
        <v>0.0212535167287306</v>
      </c>
      <c r="AG378" s="109" t="s">
        <v>31</v>
      </c>
      <c r="AH378" s="110" t="s">
        <v>93</v>
      </c>
      <c r="AL378" s="109" t="str">
        <f t="shared" si="208"/>
        <v>COM_FR</v>
      </c>
      <c r="AM378" s="110" t="str">
        <f t="shared" si="216"/>
        <v>INDOTH</v>
      </c>
      <c r="AN378" s="109" t="str">
        <f t="shared" si="217"/>
        <v>RH20_21</v>
      </c>
      <c r="AO378" s="109">
        <f t="shared" si="204"/>
        <v>0.0208717090489964</v>
      </c>
      <c r="AP378" s="109" t="s">
        <v>31</v>
      </c>
      <c r="AQ378" s="110" t="s">
        <v>90</v>
      </c>
      <c r="AU378" s="109" t="str">
        <f t="shared" si="209"/>
        <v>COM_FR</v>
      </c>
      <c r="AV378" s="110" t="str">
        <f t="shared" si="218"/>
        <v>INDOTH</v>
      </c>
      <c r="AW378" s="109" t="str">
        <f t="shared" si="219"/>
        <v>RH20_21</v>
      </c>
      <c r="AX378" s="109">
        <f t="shared" si="205"/>
        <v>0.0208022312711157</v>
      </c>
      <c r="AY378" s="109" t="s">
        <v>31</v>
      </c>
      <c r="AZ378" s="110" t="s">
        <v>89</v>
      </c>
      <c r="BD378" s="109" t="str">
        <f t="shared" si="210"/>
        <v>COM_FR</v>
      </c>
      <c r="BE378" s="110" t="str">
        <f t="shared" si="220"/>
        <v>INDOTH</v>
      </c>
      <c r="BF378" s="109" t="str">
        <f t="shared" si="221"/>
        <v>RH20_21</v>
      </c>
      <c r="BG378" s="109">
        <f t="shared" si="222"/>
        <v>0.0208717090489964</v>
      </c>
      <c r="BH378" s="109" t="s">
        <v>31</v>
      </c>
      <c r="BI378" s="110" t="s">
        <v>91</v>
      </c>
      <c r="BM378" s="109" t="str">
        <f t="shared" si="211"/>
        <v>COM_FR</v>
      </c>
      <c r="BN378" s="110" t="str">
        <f t="shared" si="223"/>
        <v>INDOTH</v>
      </c>
      <c r="BO378" s="109" t="str">
        <f t="shared" si="224"/>
        <v>RH20_21</v>
      </c>
      <c r="BP378" s="109">
        <f t="shared" si="225"/>
        <v>0.0208022312711157</v>
      </c>
      <c r="BQ378" s="109" t="s">
        <v>31</v>
      </c>
      <c r="BR378" s="110" t="s">
        <v>88</v>
      </c>
    </row>
    <row r="379" spans="11:70">
      <c r="K379" s="111" t="s">
        <v>142</v>
      </c>
      <c r="L379" s="110" t="str">
        <f t="shared" si="226"/>
        <v>INDOTH</v>
      </c>
      <c r="M379" s="109" t="str">
        <f t="shared" si="185"/>
        <v>RH22_23</v>
      </c>
      <c r="N379" s="109">
        <f t="shared" si="201"/>
        <v>0.0209309345114678</v>
      </c>
      <c r="O379" s="109" t="s">
        <v>31</v>
      </c>
      <c r="P379" s="110" t="s">
        <v>92</v>
      </c>
      <c r="T379" s="109" t="str">
        <f t="shared" si="206"/>
        <v>COM_FR</v>
      </c>
      <c r="U379" s="110" t="str">
        <f t="shared" si="212"/>
        <v>INDOTH</v>
      </c>
      <c r="V379" s="109" t="str">
        <f t="shared" si="213"/>
        <v>RH22_23</v>
      </c>
      <c r="W379" s="109">
        <f t="shared" si="202"/>
        <v>0.0217726786365968</v>
      </c>
      <c r="X379" s="109" t="s">
        <v>31</v>
      </c>
      <c r="Y379" s="110" t="s">
        <v>87</v>
      </c>
      <c r="AC379" s="109" t="str">
        <f t="shared" si="207"/>
        <v>COM_FR</v>
      </c>
      <c r="AD379" s="110" t="str">
        <f t="shared" si="214"/>
        <v>INDOTH</v>
      </c>
      <c r="AE379" s="109" t="str">
        <f t="shared" si="215"/>
        <v>RH22_23</v>
      </c>
      <c r="AF379" s="109">
        <f t="shared" si="203"/>
        <v>0.0210192787763135</v>
      </c>
      <c r="AG379" s="109" t="s">
        <v>31</v>
      </c>
      <c r="AH379" s="110" t="s">
        <v>93</v>
      </c>
      <c r="AL379" s="109" t="str">
        <f t="shared" si="208"/>
        <v>COM_FR</v>
      </c>
      <c r="AM379" s="110" t="str">
        <f t="shared" si="216"/>
        <v>INDOTH</v>
      </c>
      <c r="AN379" s="109" t="str">
        <f t="shared" si="217"/>
        <v>RH22_23</v>
      </c>
      <c r="AO379" s="109">
        <f t="shared" si="204"/>
        <v>0.0210488298607682</v>
      </c>
      <c r="AP379" s="109" t="s">
        <v>31</v>
      </c>
      <c r="AQ379" s="110" t="s">
        <v>90</v>
      </c>
      <c r="AU379" s="109" t="str">
        <f t="shared" si="209"/>
        <v>COM_FR</v>
      </c>
      <c r="AV379" s="110" t="str">
        <f t="shared" si="218"/>
        <v>INDOTH</v>
      </c>
      <c r="AW379" s="109" t="str">
        <f t="shared" si="219"/>
        <v>RH22_23</v>
      </c>
      <c r="AX379" s="109">
        <f t="shared" si="205"/>
        <v>0.0211656433177729</v>
      </c>
      <c r="AY379" s="109" t="s">
        <v>31</v>
      </c>
      <c r="AZ379" s="110" t="s">
        <v>89</v>
      </c>
      <c r="BD379" s="109" t="str">
        <f t="shared" si="210"/>
        <v>COM_FR</v>
      </c>
      <c r="BE379" s="110" t="str">
        <f t="shared" si="220"/>
        <v>INDOTH</v>
      </c>
      <c r="BF379" s="109" t="str">
        <f t="shared" si="221"/>
        <v>RH22_23</v>
      </c>
      <c r="BG379" s="109">
        <f t="shared" si="222"/>
        <v>0.0210488298607682</v>
      </c>
      <c r="BH379" s="109" t="s">
        <v>31</v>
      </c>
      <c r="BI379" s="110" t="s">
        <v>91</v>
      </c>
      <c r="BM379" s="109" t="str">
        <f t="shared" si="211"/>
        <v>COM_FR</v>
      </c>
      <c r="BN379" s="110" t="str">
        <f t="shared" si="223"/>
        <v>INDOTH</v>
      </c>
      <c r="BO379" s="109" t="str">
        <f t="shared" si="224"/>
        <v>RH22_23</v>
      </c>
      <c r="BP379" s="109">
        <f t="shared" si="225"/>
        <v>0.0211656433177729</v>
      </c>
      <c r="BQ379" s="109" t="s">
        <v>31</v>
      </c>
      <c r="BR379" s="110" t="s">
        <v>88</v>
      </c>
    </row>
    <row r="380" spans="11:70">
      <c r="K380" s="109" t="s">
        <v>142</v>
      </c>
      <c r="L380" s="110" t="str">
        <f t="shared" si="226"/>
        <v>INDOTH</v>
      </c>
      <c r="M380" s="109" t="str">
        <f t="shared" si="185"/>
        <v>SH0_1</v>
      </c>
      <c r="N380" s="109">
        <f t="shared" si="201"/>
        <v>0.0216934658061337</v>
      </c>
      <c r="O380" s="109" t="s">
        <v>31</v>
      </c>
      <c r="P380" s="110" t="s">
        <v>92</v>
      </c>
      <c r="T380" s="109" t="str">
        <f t="shared" si="206"/>
        <v>COM_FR</v>
      </c>
      <c r="U380" s="110" t="str">
        <f t="shared" si="212"/>
        <v>INDOTH</v>
      </c>
      <c r="V380" s="109" t="str">
        <f t="shared" si="213"/>
        <v>SH0_1</v>
      </c>
      <c r="W380" s="109">
        <f t="shared" si="202"/>
        <v>0.0174477618854123</v>
      </c>
      <c r="X380" s="109" t="s">
        <v>31</v>
      </c>
      <c r="Y380" s="110" t="s">
        <v>87</v>
      </c>
      <c r="AC380" s="109" t="str">
        <f t="shared" si="207"/>
        <v>COM_FR</v>
      </c>
      <c r="AD380" s="110" t="str">
        <f t="shared" si="214"/>
        <v>INDOTH</v>
      </c>
      <c r="AE380" s="109" t="str">
        <f t="shared" si="215"/>
        <v>SH0_1</v>
      </c>
      <c r="AF380" s="109">
        <f t="shared" si="203"/>
        <v>0.020811553801597</v>
      </c>
      <c r="AG380" s="109" t="s">
        <v>31</v>
      </c>
      <c r="AH380" s="110" t="s">
        <v>93</v>
      </c>
      <c r="AL380" s="109" t="str">
        <f t="shared" si="208"/>
        <v>COM_FR</v>
      </c>
      <c r="AM380" s="110" t="str">
        <f t="shared" si="216"/>
        <v>INDOTH</v>
      </c>
      <c r="AN380" s="109" t="str">
        <f t="shared" si="217"/>
        <v>SH0_1</v>
      </c>
      <c r="AO380" s="109">
        <f t="shared" si="204"/>
        <v>0.0202895899307037</v>
      </c>
      <c r="AP380" s="109" t="s">
        <v>31</v>
      </c>
      <c r="AQ380" s="110" t="s">
        <v>90</v>
      </c>
      <c r="AU380" s="109" t="str">
        <f t="shared" si="209"/>
        <v>COM_FR</v>
      </c>
      <c r="AV380" s="110" t="str">
        <f t="shared" si="218"/>
        <v>INDOTH</v>
      </c>
      <c r="AW380" s="109" t="str">
        <f t="shared" si="219"/>
        <v>SH0_1</v>
      </c>
      <c r="AX380" s="109">
        <f t="shared" si="205"/>
        <v>0.0235399975380162</v>
      </c>
      <c r="AY380" s="109" t="s">
        <v>31</v>
      </c>
      <c r="AZ380" s="110" t="s">
        <v>89</v>
      </c>
      <c r="BD380" s="109" t="str">
        <f t="shared" si="210"/>
        <v>COM_FR</v>
      </c>
      <c r="BE380" s="110" t="str">
        <f t="shared" si="220"/>
        <v>INDOTH</v>
      </c>
      <c r="BF380" s="109" t="str">
        <f t="shared" si="221"/>
        <v>SH0_1</v>
      </c>
      <c r="BG380" s="109">
        <f t="shared" si="222"/>
        <v>0.0202895899307037</v>
      </c>
      <c r="BH380" s="109" t="s">
        <v>31</v>
      </c>
      <c r="BI380" s="110" t="s">
        <v>91</v>
      </c>
      <c r="BM380" s="109" t="str">
        <f t="shared" si="211"/>
        <v>COM_FR</v>
      </c>
      <c r="BN380" s="110" t="str">
        <f t="shared" si="223"/>
        <v>INDOTH</v>
      </c>
      <c r="BO380" s="109" t="str">
        <f t="shared" si="224"/>
        <v>SH0_1</v>
      </c>
      <c r="BP380" s="109">
        <f t="shared" si="225"/>
        <v>0.0235399975380162</v>
      </c>
      <c r="BQ380" s="109" t="s">
        <v>31</v>
      </c>
      <c r="BR380" s="110" t="s">
        <v>88</v>
      </c>
    </row>
    <row r="381" spans="11:70">
      <c r="K381" s="109" t="s">
        <v>142</v>
      </c>
      <c r="L381" s="110" t="str">
        <f t="shared" si="226"/>
        <v>INDOTH</v>
      </c>
      <c r="M381" s="109" t="str">
        <f t="shared" si="185"/>
        <v>SH2_3</v>
      </c>
      <c r="N381" s="109">
        <f t="shared" si="201"/>
        <v>0.0210916294485409</v>
      </c>
      <c r="O381" s="109" t="s">
        <v>31</v>
      </c>
      <c r="P381" s="110" t="s">
        <v>92</v>
      </c>
      <c r="T381" s="109" t="str">
        <f t="shared" si="206"/>
        <v>COM_FR</v>
      </c>
      <c r="U381" s="110" t="str">
        <f t="shared" si="212"/>
        <v>INDOTH</v>
      </c>
      <c r="V381" s="109" t="str">
        <f t="shared" si="213"/>
        <v>SH2_3</v>
      </c>
      <c r="W381" s="109">
        <f t="shared" si="202"/>
        <v>0.0152457918759897</v>
      </c>
      <c r="X381" s="109" t="s">
        <v>31</v>
      </c>
      <c r="Y381" s="110" t="s">
        <v>87</v>
      </c>
      <c r="AC381" s="109" t="str">
        <f t="shared" si="207"/>
        <v>COM_FR</v>
      </c>
      <c r="AD381" s="110" t="str">
        <f t="shared" si="214"/>
        <v>INDOTH</v>
      </c>
      <c r="AE381" s="109" t="str">
        <f t="shared" si="215"/>
        <v>SH2_3</v>
      </c>
      <c r="AF381" s="109">
        <f t="shared" si="203"/>
        <v>0.0201796299239725</v>
      </c>
      <c r="AG381" s="109" t="s">
        <v>31</v>
      </c>
      <c r="AH381" s="110" t="s">
        <v>93</v>
      </c>
      <c r="AL381" s="109" t="str">
        <f t="shared" si="208"/>
        <v>COM_FR</v>
      </c>
      <c r="AM381" s="110" t="str">
        <f t="shared" si="216"/>
        <v>INDOTH</v>
      </c>
      <c r="AN381" s="109" t="str">
        <f t="shared" si="217"/>
        <v>SH2_3</v>
      </c>
      <c r="AO381" s="109">
        <f t="shared" si="204"/>
        <v>0.0188706568826577</v>
      </c>
      <c r="AP381" s="109" t="s">
        <v>31</v>
      </c>
      <c r="AQ381" s="110" t="s">
        <v>90</v>
      </c>
      <c r="AU381" s="109" t="str">
        <f t="shared" si="209"/>
        <v>COM_FR</v>
      </c>
      <c r="AV381" s="110" t="str">
        <f t="shared" si="218"/>
        <v>INDOTH</v>
      </c>
      <c r="AW381" s="109" t="str">
        <f t="shared" si="219"/>
        <v>SH2_3</v>
      </c>
      <c r="AX381" s="109">
        <f t="shared" si="205"/>
        <v>0.0213085433268016</v>
      </c>
      <c r="AY381" s="109" t="s">
        <v>31</v>
      </c>
      <c r="AZ381" s="110" t="s">
        <v>89</v>
      </c>
      <c r="BD381" s="109" t="str">
        <f t="shared" si="210"/>
        <v>COM_FR</v>
      </c>
      <c r="BE381" s="110" t="str">
        <f t="shared" si="220"/>
        <v>INDOTH</v>
      </c>
      <c r="BF381" s="109" t="str">
        <f t="shared" si="221"/>
        <v>SH2_3</v>
      </c>
      <c r="BG381" s="109">
        <f t="shared" si="222"/>
        <v>0.0188706568826577</v>
      </c>
      <c r="BH381" s="109" t="s">
        <v>31</v>
      </c>
      <c r="BI381" s="110" t="s">
        <v>91</v>
      </c>
      <c r="BM381" s="109" t="str">
        <f t="shared" si="211"/>
        <v>COM_FR</v>
      </c>
      <c r="BN381" s="110" t="str">
        <f t="shared" si="223"/>
        <v>INDOTH</v>
      </c>
      <c r="BO381" s="109" t="str">
        <f t="shared" si="224"/>
        <v>SH2_3</v>
      </c>
      <c r="BP381" s="109">
        <f t="shared" si="225"/>
        <v>0.0213085433268016</v>
      </c>
      <c r="BQ381" s="109" t="s">
        <v>31</v>
      </c>
      <c r="BR381" s="110" t="s">
        <v>88</v>
      </c>
    </row>
    <row r="382" spans="11:70">
      <c r="K382" s="109" t="s">
        <v>142</v>
      </c>
      <c r="L382" s="110" t="str">
        <f t="shared" si="226"/>
        <v>INDOTH</v>
      </c>
      <c r="M382" s="109" t="str">
        <f t="shared" si="185"/>
        <v>SH4_5</v>
      </c>
      <c r="N382" s="109">
        <f t="shared" si="201"/>
        <v>0.0202885549117574</v>
      </c>
      <c r="O382" s="109" t="s">
        <v>31</v>
      </c>
      <c r="P382" s="110" t="s">
        <v>92</v>
      </c>
      <c r="T382" s="109" t="str">
        <f t="shared" si="206"/>
        <v>COM_FR</v>
      </c>
      <c r="U382" s="110" t="str">
        <f t="shared" si="212"/>
        <v>INDOTH</v>
      </c>
      <c r="V382" s="109" t="str">
        <f t="shared" si="213"/>
        <v>SH4_5</v>
      </c>
      <c r="W382" s="109">
        <f t="shared" si="202"/>
        <v>0.0140147850596432</v>
      </c>
      <c r="X382" s="109" t="s">
        <v>31</v>
      </c>
      <c r="Y382" s="110" t="s">
        <v>87</v>
      </c>
      <c r="AC382" s="109" t="str">
        <f t="shared" si="207"/>
        <v>COM_FR</v>
      </c>
      <c r="AD382" s="110" t="str">
        <f t="shared" si="214"/>
        <v>INDOTH</v>
      </c>
      <c r="AE382" s="109" t="str">
        <f t="shared" si="215"/>
        <v>SH4_5</v>
      </c>
      <c r="AF382" s="109">
        <f t="shared" si="203"/>
        <v>0.0196148395220663</v>
      </c>
      <c r="AG382" s="109" t="s">
        <v>31</v>
      </c>
      <c r="AH382" s="110" t="s">
        <v>93</v>
      </c>
      <c r="AL382" s="109" t="str">
        <f t="shared" si="208"/>
        <v>COM_FR</v>
      </c>
      <c r="AM382" s="110" t="str">
        <f t="shared" si="216"/>
        <v>INDOTH</v>
      </c>
      <c r="AN382" s="109" t="str">
        <f t="shared" si="217"/>
        <v>SH4_5</v>
      </c>
      <c r="AO382" s="109">
        <f t="shared" si="204"/>
        <v>0.017500502969476</v>
      </c>
      <c r="AP382" s="109" t="s">
        <v>31</v>
      </c>
      <c r="AQ382" s="110" t="s">
        <v>90</v>
      </c>
      <c r="AU382" s="109" t="str">
        <f t="shared" si="209"/>
        <v>COM_FR</v>
      </c>
      <c r="AV382" s="110" t="str">
        <f t="shared" si="218"/>
        <v>INDOTH</v>
      </c>
      <c r="AW382" s="109" t="str">
        <f t="shared" si="219"/>
        <v>SH4_5</v>
      </c>
      <c r="AX382" s="109">
        <f t="shared" si="205"/>
        <v>0.0184793639312763</v>
      </c>
      <c r="AY382" s="109" t="s">
        <v>31</v>
      </c>
      <c r="AZ382" s="110" t="s">
        <v>89</v>
      </c>
      <c r="BD382" s="109" t="str">
        <f t="shared" si="210"/>
        <v>COM_FR</v>
      </c>
      <c r="BE382" s="110" t="str">
        <f t="shared" si="220"/>
        <v>INDOTH</v>
      </c>
      <c r="BF382" s="109" t="str">
        <f t="shared" si="221"/>
        <v>SH4_5</v>
      </c>
      <c r="BG382" s="109">
        <f t="shared" si="222"/>
        <v>0.017500502969476</v>
      </c>
      <c r="BH382" s="109" t="s">
        <v>31</v>
      </c>
      <c r="BI382" s="110" t="s">
        <v>91</v>
      </c>
      <c r="BM382" s="109" t="str">
        <f t="shared" si="211"/>
        <v>COM_FR</v>
      </c>
      <c r="BN382" s="110" t="str">
        <f t="shared" si="223"/>
        <v>INDOTH</v>
      </c>
      <c r="BO382" s="109" t="str">
        <f t="shared" si="224"/>
        <v>SH4_5</v>
      </c>
      <c r="BP382" s="109">
        <f t="shared" si="225"/>
        <v>0.0184793639312763</v>
      </c>
      <c r="BQ382" s="109" t="s">
        <v>31</v>
      </c>
      <c r="BR382" s="110" t="s">
        <v>88</v>
      </c>
    </row>
    <row r="383" spans="11:70">
      <c r="K383" s="111" t="s">
        <v>142</v>
      </c>
      <c r="L383" s="110" t="str">
        <f t="shared" si="226"/>
        <v>INDOTH</v>
      </c>
      <c r="M383" s="109" t="str">
        <f t="shared" si="185"/>
        <v>SH6_7</v>
      </c>
      <c r="N383" s="109">
        <f t="shared" si="201"/>
        <v>0.0192322364169783</v>
      </c>
      <c r="O383" s="109" t="s">
        <v>31</v>
      </c>
      <c r="P383" s="110" t="s">
        <v>92</v>
      </c>
      <c r="T383" s="109" t="str">
        <f t="shared" si="206"/>
        <v>COM_FR</v>
      </c>
      <c r="U383" s="110" t="str">
        <f t="shared" si="212"/>
        <v>INDOTH</v>
      </c>
      <c r="V383" s="109" t="str">
        <f t="shared" si="213"/>
        <v>SH6_7</v>
      </c>
      <c r="W383" s="109">
        <f t="shared" si="202"/>
        <v>0.0138604432096002</v>
      </c>
      <c r="X383" s="109" t="s">
        <v>31</v>
      </c>
      <c r="Y383" s="110" t="s">
        <v>87</v>
      </c>
      <c r="AC383" s="109" t="str">
        <f t="shared" si="207"/>
        <v>COM_FR</v>
      </c>
      <c r="AD383" s="110" t="str">
        <f t="shared" si="214"/>
        <v>INDOTH</v>
      </c>
      <c r="AE383" s="109" t="str">
        <f t="shared" si="215"/>
        <v>SH6_7</v>
      </c>
      <c r="AF383" s="109">
        <f t="shared" si="203"/>
        <v>0.0172789981084644</v>
      </c>
      <c r="AG383" s="109" t="s">
        <v>31</v>
      </c>
      <c r="AH383" s="110" t="s">
        <v>93</v>
      </c>
      <c r="AL383" s="109" t="str">
        <f t="shared" si="208"/>
        <v>COM_FR</v>
      </c>
      <c r="AM383" s="110" t="str">
        <f t="shared" si="216"/>
        <v>INDOTH</v>
      </c>
      <c r="AN383" s="109" t="str">
        <f t="shared" si="217"/>
        <v>SH6_7</v>
      </c>
      <c r="AO383" s="109">
        <f t="shared" si="204"/>
        <v>0.016421193779789</v>
      </c>
      <c r="AP383" s="109" t="s">
        <v>31</v>
      </c>
      <c r="AQ383" s="110" t="s">
        <v>90</v>
      </c>
      <c r="AU383" s="109" t="str">
        <f t="shared" si="209"/>
        <v>COM_FR</v>
      </c>
      <c r="AV383" s="110" t="str">
        <f t="shared" si="218"/>
        <v>INDOTH</v>
      </c>
      <c r="AW383" s="109" t="str">
        <f t="shared" si="219"/>
        <v>SH6_7</v>
      </c>
      <c r="AX383" s="109">
        <f t="shared" si="205"/>
        <v>0.0171996217128879</v>
      </c>
      <c r="AY383" s="109" t="s">
        <v>31</v>
      </c>
      <c r="AZ383" s="110" t="s">
        <v>89</v>
      </c>
      <c r="BD383" s="109" t="str">
        <f t="shared" si="210"/>
        <v>COM_FR</v>
      </c>
      <c r="BE383" s="110" t="str">
        <f t="shared" si="220"/>
        <v>INDOTH</v>
      </c>
      <c r="BF383" s="109" t="str">
        <f t="shared" si="221"/>
        <v>SH6_7</v>
      </c>
      <c r="BG383" s="109">
        <f t="shared" si="222"/>
        <v>0.016421193779789</v>
      </c>
      <c r="BH383" s="109" t="s">
        <v>31</v>
      </c>
      <c r="BI383" s="110" t="s">
        <v>91</v>
      </c>
      <c r="BM383" s="109" t="str">
        <f t="shared" si="211"/>
        <v>COM_FR</v>
      </c>
      <c r="BN383" s="110" t="str">
        <f t="shared" si="223"/>
        <v>INDOTH</v>
      </c>
      <c r="BO383" s="109" t="str">
        <f t="shared" si="224"/>
        <v>SH6_7</v>
      </c>
      <c r="BP383" s="109">
        <f t="shared" si="225"/>
        <v>0.0171996217128879</v>
      </c>
      <c r="BQ383" s="109" t="s">
        <v>31</v>
      </c>
      <c r="BR383" s="110" t="s">
        <v>88</v>
      </c>
    </row>
    <row r="384" spans="11:70">
      <c r="K384" s="109" t="s">
        <v>142</v>
      </c>
      <c r="L384" s="110" t="str">
        <f t="shared" si="226"/>
        <v>INDOTH</v>
      </c>
      <c r="M384" s="109" t="str">
        <f t="shared" ref="M384:M447" si="227">M336</f>
        <v>SH8_9</v>
      </c>
      <c r="N384" s="109">
        <f t="shared" si="201"/>
        <v>0.0187485070114251</v>
      </c>
      <c r="O384" s="109" t="s">
        <v>31</v>
      </c>
      <c r="P384" s="110" t="s">
        <v>92</v>
      </c>
      <c r="T384" s="109" t="str">
        <f t="shared" si="206"/>
        <v>COM_FR</v>
      </c>
      <c r="U384" s="110" t="str">
        <f t="shared" si="212"/>
        <v>INDOTH</v>
      </c>
      <c r="V384" s="109" t="str">
        <f t="shared" si="213"/>
        <v>SH8_9</v>
      </c>
      <c r="W384" s="109">
        <f t="shared" si="202"/>
        <v>0.0147551071793505</v>
      </c>
      <c r="X384" s="109" t="s">
        <v>31</v>
      </c>
      <c r="Y384" s="110" t="s">
        <v>87</v>
      </c>
      <c r="AC384" s="109" t="str">
        <f t="shared" si="207"/>
        <v>COM_FR</v>
      </c>
      <c r="AD384" s="110" t="str">
        <f t="shared" si="214"/>
        <v>INDOTH</v>
      </c>
      <c r="AE384" s="109" t="str">
        <f t="shared" si="215"/>
        <v>SH8_9</v>
      </c>
      <c r="AF384" s="109">
        <f t="shared" si="203"/>
        <v>0.0155886992614423</v>
      </c>
      <c r="AG384" s="109" t="s">
        <v>31</v>
      </c>
      <c r="AH384" s="110" t="s">
        <v>93</v>
      </c>
      <c r="AL384" s="109" t="str">
        <f t="shared" si="208"/>
        <v>COM_FR</v>
      </c>
      <c r="AM384" s="110" t="str">
        <f t="shared" si="216"/>
        <v>INDOTH</v>
      </c>
      <c r="AN384" s="109" t="str">
        <f t="shared" si="217"/>
        <v>SH8_9</v>
      </c>
      <c r="AO384" s="109">
        <f t="shared" si="204"/>
        <v>0.0161398429577345</v>
      </c>
      <c r="AP384" s="109" t="s">
        <v>31</v>
      </c>
      <c r="AQ384" s="110" t="s">
        <v>90</v>
      </c>
      <c r="AU384" s="109" t="str">
        <f t="shared" si="209"/>
        <v>COM_FR</v>
      </c>
      <c r="AV384" s="110" t="str">
        <f t="shared" si="218"/>
        <v>INDOTH</v>
      </c>
      <c r="AW384" s="109" t="str">
        <f t="shared" si="219"/>
        <v>SH8_9</v>
      </c>
      <c r="AX384" s="109">
        <f t="shared" si="205"/>
        <v>0.017030245273227</v>
      </c>
      <c r="AY384" s="109" t="s">
        <v>31</v>
      </c>
      <c r="AZ384" s="110" t="s">
        <v>89</v>
      </c>
      <c r="BD384" s="109" t="str">
        <f t="shared" si="210"/>
        <v>COM_FR</v>
      </c>
      <c r="BE384" s="110" t="str">
        <f t="shared" si="220"/>
        <v>INDOTH</v>
      </c>
      <c r="BF384" s="109" t="str">
        <f t="shared" si="221"/>
        <v>SH8_9</v>
      </c>
      <c r="BG384" s="109">
        <f t="shared" si="222"/>
        <v>0.0161398429577345</v>
      </c>
      <c r="BH384" s="109" t="s">
        <v>31</v>
      </c>
      <c r="BI384" s="110" t="s">
        <v>91</v>
      </c>
      <c r="BM384" s="109" t="str">
        <f t="shared" si="211"/>
        <v>COM_FR</v>
      </c>
      <c r="BN384" s="110" t="str">
        <f t="shared" si="223"/>
        <v>INDOTH</v>
      </c>
      <c r="BO384" s="109" t="str">
        <f t="shared" si="224"/>
        <v>SH8_9</v>
      </c>
      <c r="BP384" s="109">
        <f t="shared" si="225"/>
        <v>0.017030245273227</v>
      </c>
      <c r="BQ384" s="109" t="s">
        <v>31</v>
      </c>
      <c r="BR384" s="110" t="s">
        <v>88</v>
      </c>
    </row>
    <row r="385" spans="11:70">
      <c r="K385" s="109" t="s">
        <v>142</v>
      </c>
      <c r="L385" s="110" t="str">
        <f t="shared" si="226"/>
        <v>INDOTH</v>
      </c>
      <c r="M385" s="109" t="str">
        <f t="shared" si="227"/>
        <v>SH10_11</v>
      </c>
      <c r="N385" s="109">
        <f t="shared" si="201"/>
        <v>0.0186780472400084</v>
      </c>
      <c r="O385" s="109" t="s">
        <v>31</v>
      </c>
      <c r="P385" s="110" t="s">
        <v>92</v>
      </c>
      <c r="T385" s="109" t="str">
        <f t="shared" si="206"/>
        <v>COM_FR</v>
      </c>
      <c r="U385" s="110" t="str">
        <f t="shared" si="212"/>
        <v>INDOTH</v>
      </c>
      <c r="V385" s="109" t="str">
        <f t="shared" si="213"/>
        <v>SH10_11</v>
      </c>
      <c r="W385" s="109">
        <f t="shared" si="202"/>
        <v>0.0171866616430302</v>
      </c>
      <c r="X385" s="109" t="s">
        <v>31</v>
      </c>
      <c r="Y385" s="110" t="s">
        <v>87</v>
      </c>
      <c r="AC385" s="109" t="str">
        <f t="shared" si="207"/>
        <v>COM_FR</v>
      </c>
      <c r="AD385" s="110" t="str">
        <f t="shared" si="214"/>
        <v>INDOTH</v>
      </c>
      <c r="AE385" s="109" t="str">
        <f t="shared" si="215"/>
        <v>SH10_11</v>
      </c>
      <c r="AF385" s="109">
        <f t="shared" si="203"/>
        <v>0.0150973156957682</v>
      </c>
      <c r="AG385" s="109" t="s">
        <v>31</v>
      </c>
      <c r="AH385" s="110" t="s">
        <v>93</v>
      </c>
      <c r="AL385" s="109" t="str">
        <f t="shared" si="208"/>
        <v>COM_FR</v>
      </c>
      <c r="AM385" s="110" t="str">
        <f t="shared" si="216"/>
        <v>INDOTH</v>
      </c>
      <c r="AN385" s="109" t="str">
        <f t="shared" si="217"/>
        <v>SH10_11</v>
      </c>
      <c r="AO385" s="109">
        <f t="shared" si="204"/>
        <v>0.0171295457469424</v>
      </c>
      <c r="AP385" s="109" t="s">
        <v>31</v>
      </c>
      <c r="AQ385" s="110" t="s">
        <v>90</v>
      </c>
      <c r="AU385" s="109" t="str">
        <f t="shared" si="209"/>
        <v>COM_FR</v>
      </c>
      <c r="AV385" s="110" t="str">
        <f t="shared" si="218"/>
        <v>INDOTH</v>
      </c>
      <c r="AW385" s="109" t="str">
        <f t="shared" si="219"/>
        <v>SH10_11</v>
      </c>
      <c r="AX385" s="109">
        <f t="shared" si="205"/>
        <v>0.0187148851387562</v>
      </c>
      <c r="AY385" s="109" t="s">
        <v>31</v>
      </c>
      <c r="AZ385" s="110" t="s">
        <v>89</v>
      </c>
      <c r="BD385" s="109" t="str">
        <f t="shared" si="210"/>
        <v>COM_FR</v>
      </c>
      <c r="BE385" s="110" t="str">
        <f t="shared" si="220"/>
        <v>INDOTH</v>
      </c>
      <c r="BF385" s="109" t="str">
        <f t="shared" si="221"/>
        <v>SH10_11</v>
      </c>
      <c r="BG385" s="109">
        <f t="shared" si="222"/>
        <v>0.0171295457469424</v>
      </c>
      <c r="BH385" s="109" t="s">
        <v>31</v>
      </c>
      <c r="BI385" s="110" t="s">
        <v>91</v>
      </c>
      <c r="BM385" s="109" t="str">
        <f t="shared" si="211"/>
        <v>COM_FR</v>
      </c>
      <c r="BN385" s="110" t="str">
        <f t="shared" si="223"/>
        <v>INDOTH</v>
      </c>
      <c r="BO385" s="109" t="str">
        <f t="shared" si="224"/>
        <v>SH10_11</v>
      </c>
      <c r="BP385" s="109">
        <f t="shared" si="225"/>
        <v>0.0187148851387562</v>
      </c>
      <c r="BQ385" s="109" t="s">
        <v>31</v>
      </c>
      <c r="BR385" s="110" t="s">
        <v>88</v>
      </c>
    </row>
    <row r="386" spans="11:70">
      <c r="K386" s="109" t="s">
        <v>142</v>
      </c>
      <c r="L386" s="110" t="str">
        <f t="shared" si="226"/>
        <v>INDOTH</v>
      </c>
      <c r="M386" s="109" t="str">
        <f t="shared" si="227"/>
        <v>SH12_13</v>
      </c>
      <c r="N386" s="109">
        <f t="shared" si="201"/>
        <v>0.0193543241840057</v>
      </c>
      <c r="O386" s="109" t="s">
        <v>31</v>
      </c>
      <c r="P386" s="110" t="s">
        <v>92</v>
      </c>
      <c r="T386" s="109" t="str">
        <f t="shared" si="206"/>
        <v>COM_FR</v>
      </c>
      <c r="U386" s="110" t="str">
        <f t="shared" si="212"/>
        <v>INDOTH</v>
      </c>
      <c r="V386" s="109" t="str">
        <f t="shared" si="213"/>
        <v>SH12_13</v>
      </c>
      <c r="W386" s="109">
        <f t="shared" si="202"/>
        <v>0.0185329663536096</v>
      </c>
      <c r="X386" s="109" t="s">
        <v>31</v>
      </c>
      <c r="Y386" s="110" t="s">
        <v>87</v>
      </c>
      <c r="AC386" s="109" t="str">
        <f t="shared" si="207"/>
        <v>COM_FR</v>
      </c>
      <c r="AD386" s="110" t="str">
        <f t="shared" si="214"/>
        <v>INDOTH</v>
      </c>
      <c r="AE386" s="109" t="str">
        <f t="shared" si="215"/>
        <v>SH12_13</v>
      </c>
      <c r="AF386" s="109">
        <f t="shared" si="203"/>
        <v>0.0157162719062912</v>
      </c>
      <c r="AG386" s="109" t="s">
        <v>31</v>
      </c>
      <c r="AH386" s="110" t="s">
        <v>93</v>
      </c>
      <c r="AL386" s="109" t="str">
        <f t="shared" si="208"/>
        <v>COM_FR</v>
      </c>
      <c r="AM386" s="110" t="str">
        <f t="shared" si="216"/>
        <v>INDOTH</v>
      </c>
      <c r="AN386" s="109" t="str">
        <f t="shared" si="217"/>
        <v>SH12_13</v>
      </c>
      <c r="AO386" s="109">
        <f t="shared" si="204"/>
        <v>0.0184909585816698</v>
      </c>
      <c r="AP386" s="109" t="s">
        <v>31</v>
      </c>
      <c r="AQ386" s="110" t="s">
        <v>90</v>
      </c>
      <c r="AU386" s="109" t="str">
        <f t="shared" si="209"/>
        <v>COM_FR</v>
      </c>
      <c r="AV386" s="110" t="str">
        <f t="shared" si="218"/>
        <v>INDOTH</v>
      </c>
      <c r="AW386" s="109" t="str">
        <f t="shared" si="219"/>
        <v>SH12_13</v>
      </c>
      <c r="AX386" s="109">
        <f t="shared" si="205"/>
        <v>0.0213435574080405</v>
      </c>
      <c r="AY386" s="109" t="s">
        <v>31</v>
      </c>
      <c r="AZ386" s="110" t="s">
        <v>89</v>
      </c>
      <c r="BD386" s="109" t="str">
        <f t="shared" si="210"/>
        <v>COM_FR</v>
      </c>
      <c r="BE386" s="110" t="str">
        <f t="shared" si="220"/>
        <v>INDOTH</v>
      </c>
      <c r="BF386" s="109" t="str">
        <f t="shared" si="221"/>
        <v>SH12_13</v>
      </c>
      <c r="BG386" s="109">
        <f t="shared" si="222"/>
        <v>0.0184909585816698</v>
      </c>
      <c r="BH386" s="109" t="s">
        <v>31</v>
      </c>
      <c r="BI386" s="110" t="s">
        <v>91</v>
      </c>
      <c r="BM386" s="109" t="str">
        <f t="shared" si="211"/>
        <v>COM_FR</v>
      </c>
      <c r="BN386" s="110" t="str">
        <f t="shared" si="223"/>
        <v>INDOTH</v>
      </c>
      <c r="BO386" s="109" t="str">
        <f t="shared" si="224"/>
        <v>SH12_13</v>
      </c>
      <c r="BP386" s="109">
        <f t="shared" si="225"/>
        <v>0.0213435574080405</v>
      </c>
      <c r="BQ386" s="109" t="s">
        <v>31</v>
      </c>
      <c r="BR386" s="110" t="s">
        <v>88</v>
      </c>
    </row>
    <row r="387" spans="11:70">
      <c r="K387" s="111" t="s">
        <v>142</v>
      </c>
      <c r="L387" s="110" t="str">
        <f t="shared" si="226"/>
        <v>INDOTH</v>
      </c>
      <c r="M387" s="109" t="str">
        <f t="shared" si="227"/>
        <v>SH14_15</v>
      </c>
      <c r="N387" s="109">
        <f t="shared" si="201"/>
        <v>0.0204723701496402</v>
      </c>
      <c r="O387" s="109" t="s">
        <v>31</v>
      </c>
      <c r="P387" s="110" t="s">
        <v>92</v>
      </c>
      <c r="T387" s="109" t="str">
        <f t="shared" si="206"/>
        <v>COM_FR</v>
      </c>
      <c r="U387" s="110" t="str">
        <f t="shared" si="212"/>
        <v>INDOTH</v>
      </c>
      <c r="V387" s="109" t="str">
        <f t="shared" si="213"/>
        <v>SH14_15</v>
      </c>
      <c r="W387" s="109">
        <f t="shared" si="202"/>
        <v>0.0189446065338263</v>
      </c>
      <c r="X387" s="109" t="s">
        <v>31</v>
      </c>
      <c r="Y387" s="110" t="s">
        <v>87</v>
      </c>
      <c r="AC387" s="109" t="str">
        <f t="shared" si="207"/>
        <v>COM_FR</v>
      </c>
      <c r="AD387" s="110" t="str">
        <f t="shared" si="214"/>
        <v>INDOTH</v>
      </c>
      <c r="AE387" s="109" t="str">
        <f t="shared" si="215"/>
        <v>SH14_15</v>
      </c>
      <c r="AF387" s="109">
        <f t="shared" si="203"/>
        <v>0.0181694864820914</v>
      </c>
      <c r="AG387" s="109" t="s">
        <v>31</v>
      </c>
      <c r="AH387" s="110" t="s">
        <v>93</v>
      </c>
      <c r="AL387" s="109" t="str">
        <f t="shared" si="208"/>
        <v>COM_FR</v>
      </c>
      <c r="AM387" s="110" t="str">
        <f t="shared" si="216"/>
        <v>INDOTH</v>
      </c>
      <c r="AN387" s="109" t="str">
        <f t="shared" si="217"/>
        <v>SH14_15</v>
      </c>
      <c r="AO387" s="109">
        <f t="shared" si="204"/>
        <v>0.019740368004096</v>
      </c>
      <c r="AP387" s="109" t="s">
        <v>31</v>
      </c>
      <c r="AQ387" s="110" t="s">
        <v>90</v>
      </c>
      <c r="AU387" s="109" t="str">
        <f t="shared" si="209"/>
        <v>COM_FR</v>
      </c>
      <c r="AV387" s="110" t="str">
        <f t="shared" si="218"/>
        <v>INDOTH</v>
      </c>
      <c r="AW387" s="109" t="str">
        <f t="shared" si="219"/>
        <v>SH14_15</v>
      </c>
      <c r="AX387" s="109">
        <f t="shared" si="205"/>
        <v>0.022952067498314</v>
      </c>
      <c r="AY387" s="109" t="s">
        <v>31</v>
      </c>
      <c r="AZ387" s="110" t="s">
        <v>89</v>
      </c>
      <c r="BD387" s="109" t="str">
        <f t="shared" si="210"/>
        <v>COM_FR</v>
      </c>
      <c r="BE387" s="110" t="str">
        <f t="shared" si="220"/>
        <v>INDOTH</v>
      </c>
      <c r="BF387" s="109" t="str">
        <f t="shared" si="221"/>
        <v>SH14_15</v>
      </c>
      <c r="BG387" s="109">
        <f t="shared" si="222"/>
        <v>0.019740368004096</v>
      </c>
      <c r="BH387" s="109" t="s">
        <v>31</v>
      </c>
      <c r="BI387" s="110" t="s">
        <v>91</v>
      </c>
      <c r="BM387" s="109" t="str">
        <f t="shared" si="211"/>
        <v>COM_FR</v>
      </c>
      <c r="BN387" s="110" t="str">
        <f t="shared" si="223"/>
        <v>INDOTH</v>
      </c>
      <c r="BO387" s="109" t="str">
        <f t="shared" si="224"/>
        <v>SH14_15</v>
      </c>
      <c r="BP387" s="109">
        <f t="shared" si="225"/>
        <v>0.022952067498314</v>
      </c>
      <c r="BQ387" s="109" t="s">
        <v>31</v>
      </c>
      <c r="BR387" s="110" t="s">
        <v>88</v>
      </c>
    </row>
    <row r="388" spans="11:70">
      <c r="K388" s="109" t="s">
        <v>142</v>
      </c>
      <c r="L388" s="110" t="str">
        <f t="shared" si="226"/>
        <v>INDOTH</v>
      </c>
      <c r="M388" s="109" t="str">
        <f t="shared" si="227"/>
        <v>SH16_17</v>
      </c>
      <c r="N388" s="109">
        <f t="shared" si="201"/>
        <v>0.021278922422278</v>
      </c>
      <c r="O388" s="109" t="s">
        <v>31</v>
      </c>
      <c r="P388" s="110" t="s">
        <v>92</v>
      </c>
      <c r="T388" s="109" t="str">
        <f t="shared" si="206"/>
        <v>COM_FR</v>
      </c>
      <c r="U388" s="110" t="str">
        <f t="shared" si="212"/>
        <v>INDOTH</v>
      </c>
      <c r="V388" s="109" t="str">
        <f t="shared" si="213"/>
        <v>SH16_17</v>
      </c>
      <c r="W388" s="109">
        <f t="shared" si="202"/>
        <v>0.0187938640201366</v>
      </c>
      <c r="X388" s="109" t="s">
        <v>31</v>
      </c>
      <c r="Y388" s="110" t="s">
        <v>87</v>
      </c>
      <c r="AC388" s="109" t="str">
        <f t="shared" si="207"/>
        <v>COM_FR</v>
      </c>
      <c r="AD388" s="110" t="str">
        <f t="shared" si="214"/>
        <v>INDOTH</v>
      </c>
      <c r="AE388" s="109" t="str">
        <f t="shared" si="215"/>
        <v>SH16_17</v>
      </c>
      <c r="AF388" s="109">
        <f t="shared" si="203"/>
        <v>0.0199388030090388</v>
      </c>
      <c r="AG388" s="109" t="s">
        <v>31</v>
      </c>
      <c r="AH388" s="110" t="s">
        <v>93</v>
      </c>
      <c r="AL388" s="109" t="str">
        <f t="shared" si="208"/>
        <v>COM_FR</v>
      </c>
      <c r="AM388" s="110" t="str">
        <f t="shared" si="216"/>
        <v>INDOTH</v>
      </c>
      <c r="AN388" s="109" t="str">
        <f t="shared" si="217"/>
        <v>SH16_17</v>
      </c>
      <c r="AO388" s="109">
        <f t="shared" si="204"/>
        <v>0.0204205397465977</v>
      </c>
      <c r="AP388" s="109" t="s">
        <v>31</v>
      </c>
      <c r="AQ388" s="110" t="s">
        <v>90</v>
      </c>
      <c r="AU388" s="109" t="str">
        <f t="shared" si="209"/>
        <v>COM_FR</v>
      </c>
      <c r="AV388" s="110" t="str">
        <f t="shared" si="218"/>
        <v>INDOTH</v>
      </c>
      <c r="AW388" s="109" t="str">
        <f t="shared" si="219"/>
        <v>SH16_17</v>
      </c>
      <c r="AX388" s="109">
        <f t="shared" si="205"/>
        <v>0.0237104459107458</v>
      </c>
      <c r="AY388" s="109" t="s">
        <v>31</v>
      </c>
      <c r="AZ388" s="110" t="s">
        <v>89</v>
      </c>
      <c r="BD388" s="109" t="str">
        <f t="shared" si="210"/>
        <v>COM_FR</v>
      </c>
      <c r="BE388" s="110" t="str">
        <f t="shared" si="220"/>
        <v>INDOTH</v>
      </c>
      <c r="BF388" s="109" t="str">
        <f t="shared" si="221"/>
        <v>SH16_17</v>
      </c>
      <c r="BG388" s="109">
        <f t="shared" si="222"/>
        <v>0.0204205397465977</v>
      </c>
      <c r="BH388" s="109" t="s">
        <v>31</v>
      </c>
      <c r="BI388" s="110" t="s">
        <v>91</v>
      </c>
      <c r="BM388" s="109" t="str">
        <f t="shared" si="211"/>
        <v>COM_FR</v>
      </c>
      <c r="BN388" s="110" t="str">
        <f t="shared" si="223"/>
        <v>INDOTH</v>
      </c>
      <c r="BO388" s="109" t="str">
        <f t="shared" si="224"/>
        <v>SH16_17</v>
      </c>
      <c r="BP388" s="109">
        <f t="shared" si="225"/>
        <v>0.0237104459107458</v>
      </c>
      <c r="BQ388" s="109" t="s">
        <v>31</v>
      </c>
      <c r="BR388" s="110" t="s">
        <v>88</v>
      </c>
    </row>
    <row r="389" spans="11:70">
      <c r="K389" s="109" t="s">
        <v>142</v>
      </c>
      <c r="L389" s="110" t="str">
        <f t="shared" si="226"/>
        <v>INDOTH</v>
      </c>
      <c r="M389" s="109" t="str">
        <f t="shared" si="227"/>
        <v>SH18_19</v>
      </c>
      <c r="N389" s="109">
        <f t="shared" si="201"/>
        <v>0.0217388347288327</v>
      </c>
      <c r="O389" s="109" t="s">
        <v>31</v>
      </c>
      <c r="P389" s="110" t="s">
        <v>92</v>
      </c>
      <c r="T389" s="109" t="str">
        <f t="shared" si="206"/>
        <v>COM_FR</v>
      </c>
      <c r="U389" s="110" t="str">
        <f t="shared" si="212"/>
        <v>INDOTH</v>
      </c>
      <c r="V389" s="109" t="str">
        <f t="shared" si="213"/>
        <v>SH18_19</v>
      </c>
      <c r="W389" s="109">
        <f t="shared" si="202"/>
        <v>0.0189293212414044</v>
      </c>
      <c r="X389" s="109" t="s">
        <v>31</v>
      </c>
      <c r="Y389" s="110" t="s">
        <v>87</v>
      </c>
      <c r="AC389" s="109" t="str">
        <f t="shared" si="207"/>
        <v>COM_FR</v>
      </c>
      <c r="AD389" s="110" t="str">
        <f t="shared" si="214"/>
        <v>INDOTH</v>
      </c>
      <c r="AE389" s="109" t="str">
        <f t="shared" si="215"/>
        <v>SH18_19</v>
      </c>
      <c r="AF389" s="109">
        <f t="shared" si="203"/>
        <v>0.0205951831792654</v>
      </c>
      <c r="AG389" s="109" t="s">
        <v>31</v>
      </c>
      <c r="AH389" s="110" t="s">
        <v>93</v>
      </c>
      <c r="AL389" s="109" t="str">
        <f t="shared" si="208"/>
        <v>COM_FR</v>
      </c>
      <c r="AM389" s="110" t="str">
        <f t="shared" si="216"/>
        <v>INDOTH</v>
      </c>
      <c r="AN389" s="109" t="str">
        <f t="shared" si="217"/>
        <v>SH18_19</v>
      </c>
      <c r="AO389" s="109">
        <f t="shared" si="204"/>
        <v>0.0206910653610991</v>
      </c>
      <c r="AP389" s="109" t="s">
        <v>31</v>
      </c>
      <c r="AQ389" s="110" t="s">
        <v>90</v>
      </c>
      <c r="AU389" s="109" t="str">
        <f t="shared" si="209"/>
        <v>COM_FR</v>
      </c>
      <c r="AV389" s="110" t="str">
        <f t="shared" si="218"/>
        <v>INDOTH</v>
      </c>
      <c r="AW389" s="109" t="str">
        <f t="shared" si="219"/>
        <v>SH18_19</v>
      </c>
      <c r="AX389" s="109">
        <f t="shared" si="205"/>
        <v>0.0239937611707896</v>
      </c>
      <c r="AY389" s="109" t="s">
        <v>31</v>
      </c>
      <c r="AZ389" s="110" t="s">
        <v>89</v>
      </c>
      <c r="BD389" s="109" t="str">
        <f t="shared" si="210"/>
        <v>COM_FR</v>
      </c>
      <c r="BE389" s="110" t="str">
        <f t="shared" si="220"/>
        <v>INDOTH</v>
      </c>
      <c r="BF389" s="109" t="str">
        <f t="shared" si="221"/>
        <v>SH18_19</v>
      </c>
      <c r="BG389" s="109">
        <f t="shared" si="222"/>
        <v>0.0206910653610991</v>
      </c>
      <c r="BH389" s="109" t="s">
        <v>31</v>
      </c>
      <c r="BI389" s="110" t="s">
        <v>91</v>
      </c>
      <c r="BM389" s="109" t="str">
        <f t="shared" si="211"/>
        <v>COM_FR</v>
      </c>
      <c r="BN389" s="110" t="str">
        <f t="shared" si="223"/>
        <v>INDOTH</v>
      </c>
      <c r="BO389" s="109" t="str">
        <f t="shared" si="224"/>
        <v>SH18_19</v>
      </c>
      <c r="BP389" s="109">
        <f t="shared" si="225"/>
        <v>0.0239937611707896</v>
      </c>
      <c r="BQ389" s="109" t="s">
        <v>31</v>
      </c>
      <c r="BR389" s="110" t="s">
        <v>88</v>
      </c>
    </row>
    <row r="390" spans="11:70">
      <c r="K390" s="109" t="s">
        <v>142</v>
      </c>
      <c r="L390" s="110" t="str">
        <f t="shared" si="226"/>
        <v>INDOTH</v>
      </c>
      <c r="M390" s="109" t="str">
        <f t="shared" si="227"/>
        <v>SH20_21</v>
      </c>
      <c r="N390" s="109">
        <f t="shared" si="201"/>
        <v>0.0219554256218374</v>
      </c>
      <c r="O390" s="109" t="s">
        <v>31</v>
      </c>
      <c r="P390" s="110" t="s">
        <v>92</v>
      </c>
      <c r="T390" s="109" t="str">
        <f t="shared" si="206"/>
        <v>COM_FR</v>
      </c>
      <c r="U390" s="110" t="str">
        <f t="shared" si="212"/>
        <v>INDOTH</v>
      </c>
      <c r="V390" s="109" t="str">
        <f t="shared" si="213"/>
        <v>SH20_21</v>
      </c>
      <c r="W390" s="109">
        <f t="shared" si="202"/>
        <v>0.0190946892738074</v>
      </c>
      <c r="X390" s="109" t="s">
        <v>31</v>
      </c>
      <c r="Y390" s="110" t="s">
        <v>87</v>
      </c>
      <c r="AC390" s="109" t="str">
        <f t="shared" si="207"/>
        <v>COM_FR</v>
      </c>
      <c r="AD390" s="110" t="str">
        <f t="shared" si="214"/>
        <v>INDOTH</v>
      </c>
      <c r="AE390" s="109" t="str">
        <f t="shared" si="215"/>
        <v>SH20_21</v>
      </c>
      <c r="AF390" s="109">
        <f t="shared" si="203"/>
        <v>0.0207273778877354</v>
      </c>
      <c r="AG390" s="109" t="s">
        <v>31</v>
      </c>
      <c r="AH390" s="110" t="s">
        <v>93</v>
      </c>
      <c r="AL390" s="109" t="str">
        <f t="shared" si="208"/>
        <v>COM_FR</v>
      </c>
      <c r="AM390" s="110" t="str">
        <f t="shared" si="216"/>
        <v>INDOTH</v>
      </c>
      <c r="AN390" s="109" t="str">
        <f t="shared" si="217"/>
        <v>SH20_21</v>
      </c>
      <c r="AO390" s="109">
        <f t="shared" si="204"/>
        <v>0.0209631637065674</v>
      </c>
      <c r="AP390" s="109" t="s">
        <v>31</v>
      </c>
      <c r="AQ390" s="110" t="s">
        <v>90</v>
      </c>
      <c r="AU390" s="109" t="str">
        <f t="shared" si="209"/>
        <v>COM_FR</v>
      </c>
      <c r="AV390" s="110" t="str">
        <f t="shared" si="218"/>
        <v>INDOTH</v>
      </c>
      <c r="AW390" s="109" t="str">
        <f t="shared" si="219"/>
        <v>SH20_21</v>
      </c>
      <c r="AX390" s="109">
        <f t="shared" si="205"/>
        <v>0.0244748252753431</v>
      </c>
      <c r="AY390" s="109" t="s">
        <v>31</v>
      </c>
      <c r="AZ390" s="110" t="s">
        <v>89</v>
      </c>
      <c r="BD390" s="109" t="str">
        <f t="shared" si="210"/>
        <v>COM_FR</v>
      </c>
      <c r="BE390" s="110" t="str">
        <f t="shared" si="220"/>
        <v>INDOTH</v>
      </c>
      <c r="BF390" s="109" t="str">
        <f t="shared" si="221"/>
        <v>SH20_21</v>
      </c>
      <c r="BG390" s="109">
        <f t="shared" si="222"/>
        <v>0.0209631637065674</v>
      </c>
      <c r="BH390" s="109" t="s">
        <v>31</v>
      </c>
      <c r="BI390" s="110" t="s">
        <v>91</v>
      </c>
      <c r="BM390" s="109" t="str">
        <f t="shared" si="211"/>
        <v>COM_FR</v>
      </c>
      <c r="BN390" s="110" t="str">
        <f t="shared" si="223"/>
        <v>INDOTH</v>
      </c>
      <c r="BO390" s="109" t="str">
        <f t="shared" si="224"/>
        <v>SH20_21</v>
      </c>
      <c r="BP390" s="109">
        <f t="shared" si="225"/>
        <v>0.0244748252753431</v>
      </c>
      <c r="BQ390" s="109" t="s">
        <v>31</v>
      </c>
      <c r="BR390" s="110" t="s">
        <v>88</v>
      </c>
    </row>
    <row r="391" spans="11:70">
      <c r="K391" s="111" t="s">
        <v>142</v>
      </c>
      <c r="L391" s="110" t="str">
        <f t="shared" si="226"/>
        <v>INDOTH</v>
      </c>
      <c r="M391" s="109" t="str">
        <f t="shared" si="227"/>
        <v>SH22_23</v>
      </c>
      <c r="N391" s="109">
        <f t="shared" si="201"/>
        <v>0.0221215642248193</v>
      </c>
      <c r="O391" s="109" t="s">
        <v>31</v>
      </c>
      <c r="P391" s="110" t="s">
        <v>92</v>
      </c>
      <c r="T391" s="109" t="str">
        <f t="shared" si="206"/>
        <v>COM_FR</v>
      </c>
      <c r="U391" s="110" t="str">
        <f t="shared" si="212"/>
        <v>INDOTH</v>
      </c>
      <c r="V391" s="109" t="str">
        <f t="shared" si="213"/>
        <v>SH22_23</v>
      </c>
      <c r="W391" s="109">
        <f t="shared" si="202"/>
        <v>0.0183466180817403</v>
      </c>
      <c r="X391" s="109" t="s">
        <v>31</v>
      </c>
      <c r="Y391" s="110" t="s">
        <v>87</v>
      </c>
      <c r="AC391" s="109" t="str">
        <f t="shared" si="207"/>
        <v>COM_FR</v>
      </c>
      <c r="AD391" s="110" t="str">
        <f t="shared" si="214"/>
        <v>INDOTH</v>
      </c>
      <c r="AE391" s="109" t="str">
        <f t="shared" si="215"/>
        <v>SH22_23</v>
      </c>
      <c r="AF391" s="109">
        <f t="shared" si="203"/>
        <v>0.0207157550987243</v>
      </c>
      <c r="AG391" s="109" t="s">
        <v>31</v>
      </c>
      <c r="AH391" s="110" t="s">
        <v>93</v>
      </c>
      <c r="AL391" s="109" t="str">
        <f t="shared" si="208"/>
        <v>COM_FR</v>
      </c>
      <c r="AM391" s="110" t="str">
        <f t="shared" si="216"/>
        <v>INDOTH</v>
      </c>
      <c r="AN391" s="109" t="str">
        <f t="shared" si="217"/>
        <v>SH22_23</v>
      </c>
      <c r="AO391" s="109">
        <f t="shared" si="204"/>
        <v>0.02077782488644</v>
      </c>
      <c r="AP391" s="109" t="s">
        <v>31</v>
      </c>
      <c r="AQ391" s="110" t="s">
        <v>90</v>
      </c>
      <c r="AU391" s="109" t="str">
        <f t="shared" si="209"/>
        <v>COM_FR</v>
      </c>
      <c r="AV391" s="110" t="str">
        <f t="shared" si="218"/>
        <v>INDOTH</v>
      </c>
      <c r="AW391" s="109" t="str">
        <f t="shared" si="219"/>
        <v>SH22_23</v>
      </c>
      <c r="AX391" s="109">
        <f t="shared" si="205"/>
        <v>0.0241373966840562</v>
      </c>
      <c r="AY391" s="109" t="s">
        <v>31</v>
      </c>
      <c r="AZ391" s="110" t="s">
        <v>89</v>
      </c>
      <c r="BD391" s="109" t="str">
        <f t="shared" si="210"/>
        <v>COM_FR</v>
      </c>
      <c r="BE391" s="110" t="str">
        <f t="shared" si="220"/>
        <v>INDOTH</v>
      </c>
      <c r="BF391" s="109" t="str">
        <f t="shared" si="221"/>
        <v>SH22_23</v>
      </c>
      <c r="BG391" s="109">
        <f t="shared" si="222"/>
        <v>0.02077782488644</v>
      </c>
      <c r="BH391" s="109" t="s">
        <v>31</v>
      </c>
      <c r="BI391" s="110" t="s">
        <v>91</v>
      </c>
      <c r="BM391" s="109" t="str">
        <f t="shared" si="211"/>
        <v>COM_FR</v>
      </c>
      <c r="BN391" s="110" t="str">
        <f t="shared" si="223"/>
        <v>INDOTH</v>
      </c>
      <c r="BO391" s="109" t="str">
        <f t="shared" si="224"/>
        <v>SH22_23</v>
      </c>
      <c r="BP391" s="109">
        <f t="shared" si="225"/>
        <v>0.0241373966840562</v>
      </c>
      <c r="BQ391" s="109" t="s">
        <v>31</v>
      </c>
      <c r="BR391" s="110" t="s">
        <v>88</v>
      </c>
    </row>
    <row r="392" spans="11:70">
      <c r="K392" s="109" t="s">
        <v>142</v>
      </c>
      <c r="L392" s="110" t="str">
        <f t="shared" si="226"/>
        <v>INDOTH</v>
      </c>
      <c r="M392" s="109" t="str">
        <f t="shared" si="227"/>
        <v>FH0_1</v>
      </c>
      <c r="N392" s="109">
        <f t="shared" si="201"/>
        <v>0.0213934931755858</v>
      </c>
      <c r="O392" s="109" t="s">
        <v>31</v>
      </c>
      <c r="P392" s="110" t="s">
        <v>92</v>
      </c>
      <c r="T392" s="109" t="str">
        <f t="shared" si="206"/>
        <v>COM_FR</v>
      </c>
      <c r="U392" s="110" t="str">
        <f t="shared" si="212"/>
        <v>INDOTH</v>
      </c>
      <c r="V392" s="109" t="str">
        <f t="shared" si="213"/>
        <v>FH0_1</v>
      </c>
      <c r="W392" s="109">
        <f t="shared" si="202"/>
        <v>0.0189900151087194</v>
      </c>
      <c r="X392" s="109" t="s">
        <v>31</v>
      </c>
      <c r="Y392" s="110" t="s">
        <v>87</v>
      </c>
      <c r="AC392" s="109" t="str">
        <f t="shared" si="207"/>
        <v>COM_FR</v>
      </c>
      <c r="AD392" s="110" t="str">
        <f t="shared" si="214"/>
        <v>INDOTH</v>
      </c>
      <c r="AE392" s="109" t="str">
        <f t="shared" si="215"/>
        <v>FH0_1</v>
      </c>
      <c r="AF392" s="109">
        <f t="shared" si="203"/>
        <v>0.0225377088372482</v>
      </c>
      <c r="AG392" s="109" t="s">
        <v>31</v>
      </c>
      <c r="AH392" s="110" t="s">
        <v>93</v>
      </c>
      <c r="AL392" s="109" t="str">
        <f t="shared" si="208"/>
        <v>COM_FR</v>
      </c>
      <c r="AM392" s="110" t="str">
        <f t="shared" si="216"/>
        <v>INDOTH</v>
      </c>
      <c r="AN392" s="109" t="str">
        <f t="shared" si="217"/>
        <v>FH0_1</v>
      </c>
      <c r="AO392" s="109">
        <f t="shared" si="204"/>
        <v>0.02082812933826</v>
      </c>
      <c r="AP392" s="109" t="s">
        <v>31</v>
      </c>
      <c r="AQ392" s="110" t="s">
        <v>90</v>
      </c>
      <c r="AU392" s="109" t="str">
        <f t="shared" si="209"/>
        <v>COM_FR</v>
      </c>
      <c r="AV392" s="110" t="str">
        <f t="shared" si="218"/>
        <v>INDOTH</v>
      </c>
      <c r="AW392" s="109" t="str">
        <f t="shared" si="219"/>
        <v>FH0_1</v>
      </c>
      <c r="AX392" s="109">
        <f t="shared" si="205"/>
        <v>0.0222158485714042</v>
      </c>
      <c r="AY392" s="109" t="s">
        <v>31</v>
      </c>
      <c r="AZ392" s="110" t="s">
        <v>89</v>
      </c>
      <c r="BD392" s="109" t="str">
        <f t="shared" si="210"/>
        <v>COM_FR</v>
      </c>
      <c r="BE392" s="110" t="str">
        <f t="shared" si="220"/>
        <v>INDOTH</v>
      </c>
      <c r="BF392" s="109" t="str">
        <f t="shared" si="221"/>
        <v>FH0_1</v>
      </c>
      <c r="BG392" s="109">
        <f t="shared" si="222"/>
        <v>0.02082812933826</v>
      </c>
      <c r="BH392" s="109" t="s">
        <v>31</v>
      </c>
      <c r="BI392" s="110" t="s">
        <v>91</v>
      </c>
      <c r="BM392" s="109" t="str">
        <f t="shared" si="211"/>
        <v>COM_FR</v>
      </c>
      <c r="BN392" s="110" t="str">
        <f t="shared" si="223"/>
        <v>INDOTH</v>
      </c>
      <c r="BO392" s="109" t="str">
        <f t="shared" si="224"/>
        <v>FH0_1</v>
      </c>
      <c r="BP392" s="109">
        <f t="shared" si="225"/>
        <v>0.0222158485714042</v>
      </c>
      <c r="BQ392" s="109" t="s">
        <v>31</v>
      </c>
      <c r="BR392" s="110" t="s">
        <v>88</v>
      </c>
    </row>
    <row r="393" spans="11:70">
      <c r="K393" s="109" t="s">
        <v>142</v>
      </c>
      <c r="L393" s="110" t="str">
        <f t="shared" si="226"/>
        <v>INDOTH</v>
      </c>
      <c r="M393" s="109" t="str">
        <f t="shared" si="227"/>
        <v>FH2_3</v>
      </c>
      <c r="N393" s="109">
        <f t="shared" si="201"/>
        <v>0.02102967448633</v>
      </c>
      <c r="O393" s="109" t="s">
        <v>31</v>
      </c>
      <c r="P393" s="110" t="s">
        <v>92</v>
      </c>
      <c r="T393" s="109" t="str">
        <f t="shared" si="206"/>
        <v>COM_FR</v>
      </c>
      <c r="U393" s="110" t="str">
        <f t="shared" si="212"/>
        <v>INDOTH</v>
      </c>
      <c r="V393" s="109" t="str">
        <f t="shared" si="213"/>
        <v>FH2_3</v>
      </c>
      <c r="W393" s="109">
        <f t="shared" si="202"/>
        <v>0.0166572327084534</v>
      </c>
      <c r="X393" s="109" t="s">
        <v>31</v>
      </c>
      <c r="Y393" s="110" t="s">
        <v>87</v>
      </c>
      <c r="AC393" s="109" t="str">
        <f t="shared" si="207"/>
        <v>COM_FR</v>
      </c>
      <c r="AD393" s="110" t="str">
        <f t="shared" si="214"/>
        <v>INDOTH</v>
      </c>
      <c r="AE393" s="109" t="str">
        <f t="shared" si="215"/>
        <v>FH2_3</v>
      </c>
      <c r="AF393" s="109">
        <f t="shared" si="203"/>
        <v>0.022471121655479</v>
      </c>
      <c r="AG393" s="109" t="s">
        <v>31</v>
      </c>
      <c r="AH393" s="110" t="s">
        <v>93</v>
      </c>
      <c r="AL393" s="109" t="str">
        <f t="shared" si="208"/>
        <v>COM_FR</v>
      </c>
      <c r="AM393" s="110" t="str">
        <f t="shared" si="216"/>
        <v>INDOTH</v>
      </c>
      <c r="AN393" s="109" t="str">
        <f t="shared" si="217"/>
        <v>FH2_3</v>
      </c>
      <c r="AO393" s="109">
        <f t="shared" si="204"/>
        <v>0.0196922594663782</v>
      </c>
      <c r="AP393" s="109" t="s">
        <v>31</v>
      </c>
      <c r="AQ393" s="110" t="s">
        <v>90</v>
      </c>
      <c r="AU393" s="109" t="str">
        <f t="shared" si="209"/>
        <v>COM_FR</v>
      </c>
      <c r="AV393" s="110" t="str">
        <f t="shared" si="218"/>
        <v>INDOTH</v>
      </c>
      <c r="AW393" s="109" t="str">
        <f t="shared" si="219"/>
        <v>FH2_3</v>
      </c>
      <c r="AX393" s="109">
        <f t="shared" si="205"/>
        <v>0.0200672016482474</v>
      </c>
      <c r="AY393" s="109" t="s">
        <v>31</v>
      </c>
      <c r="AZ393" s="110" t="s">
        <v>89</v>
      </c>
      <c r="BD393" s="109" t="str">
        <f t="shared" si="210"/>
        <v>COM_FR</v>
      </c>
      <c r="BE393" s="110" t="str">
        <f t="shared" si="220"/>
        <v>INDOTH</v>
      </c>
      <c r="BF393" s="109" t="str">
        <f t="shared" si="221"/>
        <v>FH2_3</v>
      </c>
      <c r="BG393" s="109">
        <f t="shared" si="222"/>
        <v>0.0196922594663782</v>
      </c>
      <c r="BH393" s="109" t="s">
        <v>31</v>
      </c>
      <c r="BI393" s="110" t="s">
        <v>91</v>
      </c>
      <c r="BM393" s="109" t="str">
        <f t="shared" si="211"/>
        <v>COM_FR</v>
      </c>
      <c r="BN393" s="110" t="str">
        <f t="shared" si="223"/>
        <v>INDOTH</v>
      </c>
      <c r="BO393" s="109" t="str">
        <f t="shared" si="224"/>
        <v>FH2_3</v>
      </c>
      <c r="BP393" s="109">
        <f t="shared" si="225"/>
        <v>0.0200672016482474</v>
      </c>
      <c r="BQ393" s="109" t="s">
        <v>31</v>
      </c>
      <c r="BR393" s="110" t="s">
        <v>88</v>
      </c>
    </row>
    <row r="394" spans="11:70">
      <c r="K394" s="109" t="s">
        <v>142</v>
      </c>
      <c r="L394" s="110" t="str">
        <f t="shared" si="226"/>
        <v>INDOTH</v>
      </c>
      <c r="M394" s="109" t="str">
        <f t="shared" si="227"/>
        <v>FH4_5</v>
      </c>
      <c r="N394" s="109">
        <f t="shared" si="201"/>
        <v>0.0201116701113584</v>
      </c>
      <c r="O394" s="109" t="s">
        <v>31</v>
      </c>
      <c r="P394" s="110" t="s">
        <v>92</v>
      </c>
      <c r="T394" s="109" t="str">
        <f t="shared" si="206"/>
        <v>COM_FR</v>
      </c>
      <c r="U394" s="110" t="str">
        <f t="shared" si="212"/>
        <v>INDOTH</v>
      </c>
      <c r="V394" s="109" t="str">
        <f t="shared" si="213"/>
        <v>FH4_5</v>
      </c>
      <c r="W394" s="109">
        <f t="shared" si="202"/>
        <v>0.0158290452354489</v>
      </c>
      <c r="X394" s="109" t="s">
        <v>31</v>
      </c>
      <c r="Y394" s="110" t="s">
        <v>87</v>
      </c>
      <c r="AC394" s="109" t="str">
        <f t="shared" si="207"/>
        <v>COM_FR</v>
      </c>
      <c r="AD394" s="110" t="str">
        <f t="shared" si="214"/>
        <v>INDOTH</v>
      </c>
      <c r="AE394" s="109" t="str">
        <f t="shared" si="215"/>
        <v>FH4_5</v>
      </c>
      <c r="AF394" s="109">
        <f t="shared" si="203"/>
        <v>0.0209246883499341</v>
      </c>
      <c r="AG394" s="109" t="s">
        <v>31</v>
      </c>
      <c r="AH394" s="110" t="s">
        <v>93</v>
      </c>
      <c r="AL394" s="109" t="str">
        <f t="shared" si="208"/>
        <v>COM_FR</v>
      </c>
      <c r="AM394" s="110" t="str">
        <f t="shared" si="216"/>
        <v>INDOTH</v>
      </c>
      <c r="AN394" s="109" t="str">
        <f t="shared" si="217"/>
        <v>FH4_5</v>
      </c>
      <c r="AO394" s="109">
        <f t="shared" si="204"/>
        <v>0.0185404013701219</v>
      </c>
      <c r="AP394" s="109" t="s">
        <v>31</v>
      </c>
      <c r="AQ394" s="110" t="s">
        <v>90</v>
      </c>
      <c r="AU394" s="109" t="str">
        <f t="shared" si="209"/>
        <v>COM_FR</v>
      </c>
      <c r="AV394" s="110" t="str">
        <f t="shared" si="218"/>
        <v>INDOTH</v>
      </c>
      <c r="AW394" s="109" t="str">
        <f t="shared" si="219"/>
        <v>FH4_5</v>
      </c>
      <c r="AX394" s="109">
        <f t="shared" si="205"/>
        <v>0.0177877243294525</v>
      </c>
      <c r="AY394" s="109" t="s">
        <v>31</v>
      </c>
      <c r="AZ394" s="110" t="s">
        <v>89</v>
      </c>
      <c r="BD394" s="109" t="str">
        <f t="shared" si="210"/>
        <v>COM_FR</v>
      </c>
      <c r="BE394" s="110" t="str">
        <f t="shared" si="220"/>
        <v>INDOTH</v>
      </c>
      <c r="BF394" s="109" t="str">
        <f t="shared" si="221"/>
        <v>FH4_5</v>
      </c>
      <c r="BG394" s="109">
        <f t="shared" si="222"/>
        <v>0.0185404013701219</v>
      </c>
      <c r="BH394" s="109" t="s">
        <v>31</v>
      </c>
      <c r="BI394" s="110" t="s">
        <v>91</v>
      </c>
      <c r="BM394" s="109" t="str">
        <f t="shared" si="211"/>
        <v>COM_FR</v>
      </c>
      <c r="BN394" s="110" t="str">
        <f t="shared" si="223"/>
        <v>INDOTH</v>
      </c>
      <c r="BO394" s="109" t="str">
        <f t="shared" si="224"/>
        <v>FH4_5</v>
      </c>
      <c r="BP394" s="109">
        <f t="shared" si="225"/>
        <v>0.0177877243294525</v>
      </c>
      <c r="BQ394" s="109" t="s">
        <v>31</v>
      </c>
      <c r="BR394" s="110" t="s">
        <v>88</v>
      </c>
    </row>
    <row r="395" spans="11:70">
      <c r="K395" s="111" t="s">
        <v>142</v>
      </c>
      <c r="L395" s="110" t="str">
        <f t="shared" si="226"/>
        <v>INDOTH</v>
      </c>
      <c r="M395" s="109" t="str">
        <f t="shared" si="227"/>
        <v>FH6_7</v>
      </c>
      <c r="N395" s="109">
        <f t="shared" si="201"/>
        <v>0.0192099222047578</v>
      </c>
      <c r="O395" s="109" t="s">
        <v>31</v>
      </c>
      <c r="P395" s="110" t="s">
        <v>92</v>
      </c>
      <c r="T395" s="109" t="str">
        <f t="shared" si="206"/>
        <v>COM_FR</v>
      </c>
      <c r="U395" s="110" t="str">
        <f t="shared" si="212"/>
        <v>INDOTH</v>
      </c>
      <c r="V395" s="109" t="str">
        <f t="shared" si="213"/>
        <v>FH6_7</v>
      </c>
      <c r="W395" s="109">
        <f t="shared" si="202"/>
        <v>0.0159024621248745</v>
      </c>
      <c r="X395" s="109" t="s">
        <v>31</v>
      </c>
      <c r="Y395" s="110" t="s">
        <v>87</v>
      </c>
      <c r="AC395" s="109" t="str">
        <f t="shared" si="207"/>
        <v>COM_FR</v>
      </c>
      <c r="AD395" s="110" t="str">
        <f t="shared" si="214"/>
        <v>INDOTH</v>
      </c>
      <c r="AE395" s="109" t="str">
        <f t="shared" si="215"/>
        <v>FH6_7</v>
      </c>
      <c r="AF395" s="109">
        <f t="shared" si="203"/>
        <v>0.0184080758697192</v>
      </c>
      <c r="AG395" s="109" t="s">
        <v>31</v>
      </c>
      <c r="AH395" s="110" t="s">
        <v>93</v>
      </c>
      <c r="AL395" s="109" t="str">
        <f t="shared" si="208"/>
        <v>COM_FR</v>
      </c>
      <c r="AM395" s="110" t="str">
        <f t="shared" si="216"/>
        <v>INDOTH</v>
      </c>
      <c r="AN395" s="109" t="str">
        <f t="shared" si="217"/>
        <v>FH6_7</v>
      </c>
      <c r="AO395" s="109">
        <f t="shared" si="204"/>
        <v>0.0175903530927638</v>
      </c>
      <c r="AP395" s="109" t="s">
        <v>31</v>
      </c>
      <c r="AQ395" s="110" t="s">
        <v>90</v>
      </c>
      <c r="AU395" s="109" t="str">
        <f t="shared" si="209"/>
        <v>COM_FR</v>
      </c>
      <c r="AV395" s="110" t="str">
        <f t="shared" si="218"/>
        <v>INDOTH</v>
      </c>
      <c r="AW395" s="109" t="str">
        <f t="shared" si="219"/>
        <v>FH6_7</v>
      </c>
      <c r="AX395" s="109">
        <f t="shared" si="205"/>
        <v>0.0165945078402487</v>
      </c>
      <c r="AY395" s="109" t="s">
        <v>31</v>
      </c>
      <c r="AZ395" s="110" t="s">
        <v>89</v>
      </c>
      <c r="BD395" s="109" t="str">
        <f t="shared" si="210"/>
        <v>COM_FR</v>
      </c>
      <c r="BE395" s="110" t="str">
        <f t="shared" si="220"/>
        <v>INDOTH</v>
      </c>
      <c r="BF395" s="109" t="str">
        <f t="shared" si="221"/>
        <v>FH6_7</v>
      </c>
      <c r="BG395" s="109">
        <f t="shared" si="222"/>
        <v>0.0175903530927638</v>
      </c>
      <c r="BH395" s="109" t="s">
        <v>31</v>
      </c>
      <c r="BI395" s="110" t="s">
        <v>91</v>
      </c>
      <c r="BM395" s="109" t="str">
        <f t="shared" si="211"/>
        <v>COM_FR</v>
      </c>
      <c r="BN395" s="110" t="str">
        <f t="shared" si="223"/>
        <v>INDOTH</v>
      </c>
      <c r="BO395" s="109" t="str">
        <f t="shared" si="224"/>
        <v>FH6_7</v>
      </c>
      <c r="BP395" s="109">
        <f t="shared" si="225"/>
        <v>0.0165945078402487</v>
      </c>
      <c r="BQ395" s="109" t="s">
        <v>31</v>
      </c>
      <c r="BR395" s="110" t="s">
        <v>88</v>
      </c>
    </row>
    <row r="396" spans="11:70">
      <c r="K396" s="109" t="s">
        <v>142</v>
      </c>
      <c r="L396" s="110" t="str">
        <f t="shared" si="226"/>
        <v>INDOTH</v>
      </c>
      <c r="M396" s="109" t="str">
        <f t="shared" si="227"/>
        <v>FH8_9</v>
      </c>
      <c r="N396" s="109">
        <f t="shared" si="201"/>
        <v>0.018841834190357</v>
      </c>
      <c r="O396" s="109" t="s">
        <v>31</v>
      </c>
      <c r="P396" s="110" t="s">
        <v>92</v>
      </c>
      <c r="T396" s="109" t="str">
        <f t="shared" si="206"/>
        <v>COM_FR</v>
      </c>
      <c r="U396" s="110" t="str">
        <f t="shared" si="212"/>
        <v>INDOTH</v>
      </c>
      <c r="V396" s="109" t="str">
        <f t="shared" si="213"/>
        <v>FH8_9</v>
      </c>
      <c r="W396" s="109">
        <f t="shared" si="202"/>
        <v>0.0171052366659126</v>
      </c>
      <c r="X396" s="109" t="s">
        <v>31</v>
      </c>
      <c r="Y396" s="110" t="s">
        <v>87</v>
      </c>
      <c r="AC396" s="109" t="str">
        <f t="shared" si="207"/>
        <v>COM_FR</v>
      </c>
      <c r="AD396" s="110" t="str">
        <f t="shared" si="214"/>
        <v>INDOTH</v>
      </c>
      <c r="AE396" s="109" t="str">
        <f t="shared" si="215"/>
        <v>FH8_9</v>
      </c>
      <c r="AF396" s="109">
        <f t="shared" si="203"/>
        <v>0.0169703204195258</v>
      </c>
      <c r="AG396" s="109" t="s">
        <v>31</v>
      </c>
      <c r="AH396" s="110" t="s">
        <v>93</v>
      </c>
      <c r="AL396" s="109" t="str">
        <f t="shared" si="208"/>
        <v>COM_FR</v>
      </c>
      <c r="AM396" s="110" t="str">
        <f t="shared" si="216"/>
        <v>INDOTH</v>
      </c>
      <c r="AN396" s="109" t="str">
        <f t="shared" si="217"/>
        <v>FH8_9</v>
      </c>
      <c r="AO396" s="109">
        <f t="shared" si="204"/>
        <v>0.0174698671638847</v>
      </c>
      <c r="AP396" s="109" t="s">
        <v>31</v>
      </c>
      <c r="AQ396" s="110" t="s">
        <v>90</v>
      </c>
      <c r="AU396" s="109" t="str">
        <f t="shared" si="209"/>
        <v>COM_FR</v>
      </c>
      <c r="AV396" s="110" t="str">
        <f t="shared" si="218"/>
        <v>INDOTH</v>
      </c>
      <c r="AW396" s="109" t="str">
        <f t="shared" si="219"/>
        <v>FH8_9</v>
      </c>
      <c r="AX396" s="109">
        <f t="shared" si="205"/>
        <v>0.0165122579121173</v>
      </c>
      <c r="AY396" s="109" t="s">
        <v>31</v>
      </c>
      <c r="AZ396" s="110" t="s">
        <v>89</v>
      </c>
      <c r="BD396" s="109" t="str">
        <f t="shared" si="210"/>
        <v>COM_FR</v>
      </c>
      <c r="BE396" s="110" t="str">
        <f t="shared" si="220"/>
        <v>INDOTH</v>
      </c>
      <c r="BF396" s="109" t="str">
        <f t="shared" si="221"/>
        <v>FH8_9</v>
      </c>
      <c r="BG396" s="109">
        <f t="shared" si="222"/>
        <v>0.0174698671638847</v>
      </c>
      <c r="BH396" s="109" t="s">
        <v>31</v>
      </c>
      <c r="BI396" s="110" t="s">
        <v>91</v>
      </c>
      <c r="BM396" s="109" t="str">
        <f t="shared" si="211"/>
        <v>COM_FR</v>
      </c>
      <c r="BN396" s="110" t="str">
        <f t="shared" si="223"/>
        <v>INDOTH</v>
      </c>
      <c r="BO396" s="109" t="str">
        <f t="shared" si="224"/>
        <v>FH8_9</v>
      </c>
      <c r="BP396" s="109">
        <f t="shared" si="225"/>
        <v>0.0165122579121173</v>
      </c>
      <c r="BQ396" s="109" t="s">
        <v>31</v>
      </c>
      <c r="BR396" s="110" t="s">
        <v>88</v>
      </c>
    </row>
    <row r="397" spans="11:70">
      <c r="K397" s="109" t="s">
        <v>142</v>
      </c>
      <c r="L397" s="110" t="str">
        <f t="shared" si="226"/>
        <v>INDOTH</v>
      </c>
      <c r="M397" s="109" t="str">
        <f t="shared" si="227"/>
        <v>FH10_11</v>
      </c>
      <c r="N397" s="109">
        <f t="shared" si="201"/>
        <v>0.0189356699331529</v>
      </c>
      <c r="O397" s="109" t="s">
        <v>31</v>
      </c>
      <c r="P397" s="110" t="s">
        <v>92</v>
      </c>
      <c r="T397" s="109" t="str">
        <f t="shared" si="206"/>
        <v>COM_FR</v>
      </c>
      <c r="U397" s="110" t="str">
        <f t="shared" si="212"/>
        <v>INDOTH</v>
      </c>
      <c r="V397" s="109" t="str">
        <f t="shared" si="213"/>
        <v>FH10_11</v>
      </c>
      <c r="W397" s="109">
        <f t="shared" si="202"/>
        <v>0.0198225161188549</v>
      </c>
      <c r="X397" s="109" t="s">
        <v>31</v>
      </c>
      <c r="Y397" s="110" t="s">
        <v>87</v>
      </c>
      <c r="AC397" s="109" t="str">
        <f t="shared" si="207"/>
        <v>COM_FR</v>
      </c>
      <c r="AD397" s="110" t="str">
        <f t="shared" si="214"/>
        <v>INDOTH</v>
      </c>
      <c r="AE397" s="109" t="str">
        <f t="shared" si="215"/>
        <v>FH10_11</v>
      </c>
      <c r="AF397" s="109">
        <f t="shared" si="203"/>
        <v>0.0166723480117681</v>
      </c>
      <c r="AG397" s="109" t="s">
        <v>31</v>
      </c>
      <c r="AH397" s="110" t="s">
        <v>93</v>
      </c>
      <c r="AL397" s="109" t="str">
        <f t="shared" si="208"/>
        <v>COM_FR</v>
      </c>
      <c r="AM397" s="110" t="str">
        <f t="shared" si="216"/>
        <v>INDOTH</v>
      </c>
      <c r="AN397" s="109" t="str">
        <f t="shared" si="217"/>
        <v>FH10_11</v>
      </c>
      <c r="AO397" s="109">
        <f t="shared" si="204"/>
        <v>0.0185481158114173</v>
      </c>
      <c r="AP397" s="109" t="s">
        <v>31</v>
      </c>
      <c r="AQ397" s="110" t="s">
        <v>90</v>
      </c>
      <c r="AU397" s="109" t="str">
        <f t="shared" si="209"/>
        <v>COM_FR</v>
      </c>
      <c r="AV397" s="110" t="str">
        <f t="shared" si="218"/>
        <v>INDOTH</v>
      </c>
      <c r="AW397" s="109" t="str">
        <f t="shared" si="219"/>
        <v>FH10_11</v>
      </c>
      <c r="AX397" s="109">
        <f t="shared" si="205"/>
        <v>0.0182536626877173</v>
      </c>
      <c r="AY397" s="109" t="s">
        <v>31</v>
      </c>
      <c r="AZ397" s="110" t="s">
        <v>89</v>
      </c>
      <c r="BD397" s="109" t="str">
        <f t="shared" si="210"/>
        <v>COM_FR</v>
      </c>
      <c r="BE397" s="110" t="str">
        <f t="shared" si="220"/>
        <v>INDOTH</v>
      </c>
      <c r="BF397" s="109" t="str">
        <f t="shared" si="221"/>
        <v>FH10_11</v>
      </c>
      <c r="BG397" s="109">
        <f t="shared" si="222"/>
        <v>0.0185481158114173</v>
      </c>
      <c r="BH397" s="109" t="s">
        <v>31</v>
      </c>
      <c r="BI397" s="110" t="s">
        <v>91</v>
      </c>
      <c r="BM397" s="109" t="str">
        <f t="shared" si="211"/>
        <v>COM_FR</v>
      </c>
      <c r="BN397" s="110" t="str">
        <f t="shared" si="223"/>
        <v>INDOTH</v>
      </c>
      <c r="BO397" s="109" t="str">
        <f t="shared" si="224"/>
        <v>FH10_11</v>
      </c>
      <c r="BP397" s="109">
        <f t="shared" si="225"/>
        <v>0.0182536626877173</v>
      </c>
      <c r="BQ397" s="109" t="s">
        <v>31</v>
      </c>
      <c r="BR397" s="110" t="s">
        <v>88</v>
      </c>
    </row>
    <row r="398" spans="11:70">
      <c r="K398" s="109" t="s">
        <v>142</v>
      </c>
      <c r="L398" s="110" t="str">
        <f t="shared" si="226"/>
        <v>INDOTH</v>
      </c>
      <c r="M398" s="109" t="str">
        <f t="shared" si="227"/>
        <v>FH12_13</v>
      </c>
      <c r="N398" s="109">
        <f t="shared" si="201"/>
        <v>0.0198847069007047</v>
      </c>
      <c r="O398" s="109" t="s">
        <v>31</v>
      </c>
      <c r="P398" s="110" t="s">
        <v>92</v>
      </c>
      <c r="T398" s="109" t="str">
        <f t="shared" si="206"/>
        <v>COM_FR</v>
      </c>
      <c r="U398" s="110" t="str">
        <f t="shared" si="212"/>
        <v>INDOTH</v>
      </c>
      <c r="V398" s="109" t="str">
        <f t="shared" si="213"/>
        <v>FH12_13</v>
      </c>
      <c r="W398" s="109">
        <f t="shared" si="202"/>
        <v>0.0205767152130325</v>
      </c>
      <c r="X398" s="109" t="s">
        <v>31</v>
      </c>
      <c r="Y398" s="110" t="s">
        <v>87</v>
      </c>
      <c r="AC398" s="109" t="str">
        <f t="shared" si="207"/>
        <v>COM_FR</v>
      </c>
      <c r="AD398" s="110" t="str">
        <f t="shared" si="214"/>
        <v>INDOTH</v>
      </c>
      <c r="AE398" s="109" t="str">
        <f t="shared" si="215"/>
        <v>FH12_13</v>
      </c>
      <c r="AF398" s="109">
        <f t="shared" si="203"/>
        <v>0.0178993947669431</v>
      </c>
      <c r="AG398" s="109" t="s">
        <v>31</v>
      </c>
      <c r="AH398" s="110" t="s">
        <v>93</v>
      </c>
      <c r="AL398" s="109" t="str">
        <f t="shared" si="208"/>
        <v>COM_FR</v>
      </c>
      <c r="AM398" s="110" t="str">
        <f t="shared" si="216"/>
        <v>INDOTH</v>
      </c>
      <c r="AN398" s="109" t="str">
        <f t="shared" si="217"/>
        <v>FH12_13</v>
      </c>
      <c r="AO398" s="109">
        <f t="shared" si="204"/>
        <v>0.0197346377775574</v>
      </c>
      <c r="AP398" s="109" t="s">
        <v>31</v>
      </c>
      <c r="AQ398" s="110" t="s">
        <v>90</v>
      </c>
      <c r="AU398" s="109" t="str">
        <f t="shared" si="209"/>
        <v>COM_FR</v>
      </c>
      <c r="AV398" s="110" t="str">
        <f t="shared" si="218"/>
        <v>INDOTH</v>
      </c>
      <c r="AW398" s="109" t="str">
        <f t="shared" si="219"/>
        <v>FH12_13</v>
      </c>
      <c r="AX398" s="109">
        <f t="shared" si="205"/>
        <v>0.0202626994046479</v>
      </c>
      <c r="AY398" s="109" t="s">
        <v>31</v>
      </c>
      <c r="AZ398" s="110" t="s">
        <v>89</v>
      </c>
      <c r="BD398" s="109" t="str">
        <f t="shared" si="210"/>
        <v>COM_FR</v>
      </c>
      <c r="BE398" s="110" t="str">
        <f t="shared" si="220"/>
        <v>INDOTH</v>
      </c>
      <c r="BF398" s="109" t="str">
        <f t="shared" si="221"/>
        <v>FH12_13</v>
      </c>
      <c r="BG398" s="109">
        <f t="shared" si="222"/>
        <v>0.0197346377775574</v>
      </c>
      <c r="BH398" s="109" t="s">
        <v>31</v>
      </c>
      <c r="BI398" s="110" t="s">
        <v>91</v>
      </c>
      <c r="BM398" s="109" t="str">
        <f t="shared" si="211"/>
        <v>COM_FR</v>
      </c>
      <c r="BN398" s="110" t="str">
        <f t="shared" si="223"/>
        <v>INDOTH</v>
      </c>
      <c r="BO398" s="109" t="str">
        <f t="shared" si="224"/>
        <v>FH12_13</v>
      </c>
      <c r="BP398" s="109">
        <f t="shared" si="225"/>
        <v>0.0202626994046479</v>
      </c>
      <c r="BQ398" s="109" t="s">
        <v>31</v>
      </c>
      <c r="BR398" s="110" t="s">
        <v>88</v>
      </c>
    </row>
    <row r="399" spans="11:70">
      <c r="K399" s="111" t="s">
        <v>142</v>
      </c>
      <c r="L399" s="110" t="str">
        <f t="shared" si="226"/>
        <v>INDOTH</v>
      </c>
      <c r="M399" s="109" t="str">
        <f t="shared" si="227"/>
        <v>FH14_15</v>
      </c>
      <c r="N399" s="109">
        <f t="shared" si="201"/>
        <v>0.0208389906197208</v>
      </c>
      <c r="O399" s="109" t="s">
        <v>31</v>
      </c>
      <c r="P399" s="110" t="s">
        <v>92</v>
      </c>
      <c r="T399" s="109" t="str">
        <f t="shared" si="206"/>
        <v>COM_FR</v>
      </c>
      <c r="U399" s="110" t="str">
        <f t="shared" si="212"/>
        <v>INDOTH</v>
      </c>
      <c r="V399" s="109" t="str">
        <f t="shared" si="213"/>
        <v>FH14_15</v>
      </c>
      <c r="W399" s="109">
        <f t="shared" si="202"/>
        <v>0.0201344120759709</v>
      </c>
      <c r="X399" s="109" t="s">
        <v>31</v>
      </c>
      <c r="Y399" s="110" t="s">
        <v>87</v>
      </c>
      <c r="AC399" s="109" t="str">
        <f t="shared" si="207"/>
        <v>COM_FR</v>
      </c>
      <c r="AD399" s="110" t="str">
        <f t="shared" si="214"/>
        <v>INDOTH</v>
      </c>
      <c r="AE399" s="109" t="str">
        <f t="shared" si="215"/>
        <v>FH14_15</v>
      </c>
      <c r="AF399" s="109">
        <f t="shared" si="203"/>
        <v>0.0207530234250215</v>
      </c>
      <c r="AG399" s="109" t="s">
        <v>31</v>
      </c>
      <c r="AH399" s="110" t="s">
        <v>93</v>
      </c>
      <c r="AL399" s="109" t="str">
        <f t="shared" si="208"/>
        <v>COM_FR</v>
      </c>
      <c r="AM399" s="110" t="str">
        <f t="shared" si="216"/>
        <v>INDOTH</v>
      </c>
      <c r="AN399" s="109" t="str">
        <f t="shared" si="217"/>
        <v>FH14_15</v>
      </c>
      <c r="AO399" s="109">
        <f t="shared" si="204"/>
        <v>0.0206212544677413</v>
      </c>
      <c r="AP399" s="109" t="s">
        <v>31</v>
      </c>
      <c r="AQ399" s="110" t="s">
        <v>90</v>
      </c>
      <c r="AU399" s="109" t="str">
        <f t="shared" si="209"/>
        <v>COM_FR</v>
      </c>
      <c r="AV399" s="110" t="str">
        <f t="shared" si="218"/>
        <v>INDOTH</v>
      </c>
      <c r="AW399" s="109" t="str">
        <f t="shared" si="219"/>
        <v>FH14_15</v>
      </c>
      <c r="AX399" s="109">
        <f t="shared" si="205"/>
        <v>0.0211728179792687</v>
      </c>
      <c r="AY399" s="109" t="s">
        <v>31</v>
      </c>
      <c r="AZ399" s="110" t="s">
        <v>89</v>
      </c>
      <c r="BD399" s="109" t="str">
        <f t="shared" si="210"/>
        <v>COM_FR</v>
      </c>
      <c r="BE399" s="110" t="str">
        <f t="shared" si="220"/>
        <v>INDOTH</v>
      </c>
      <c r="BF399" s="109" t="str">
        <f t="shared" si="221"/>
        <v>FH14_15</v>
      </c>
      <c r="BG399" s="109">
        <f t="shared" si="222"/>
        <v>0.0206212544677413</v>
      </c>
      <c r="BH399" s="109" t="s">
        <v>31</v>
      </c>
      <c r="BI399" s="110" t="s">
        <v>91</v>
      </c>
      <c r="BM399" s="109" t="str">
        <f t="shared" si="211"/>
        <v>COM_FR</v>
      </c>
      <c r="BN399" s="110" t="str">
        <f t="shared" si="223"/>
        <v>INDOTH</v>
      </c>
      <c r="BO399" s="109" t="str">
        <f t="shared" si="224"/>
        <v>FH14_15</v>
      </c>
      <c r="BP399" s="109">
        <f t="shared" si="225"/>
        <v>0.0211728179792687</v>
      </c>
      <c r="BQ399" s="109" t="s">
        <v>31</v>
      </c>
      <c r="BR399" s="110" t="s">
        <v>88</v>
      </c>
    </row>
    <row r="400" spans="11:70">
      <c r="K400" s="109" t="s">
        <v>142</v>
      </c>
      <c r="L400" s="110" t="str">
        <f t="shared" si="226"/>
        <v>INDOTH</v>
      </c>
      <c r="M400" s="109" t="str">
        <f t="shared" si="227"/>
        <v>FH16_17</v>
      </c>
      <c r="N400" s="109">
        <f t="shared" ref="N400:N463" si="228">N352</f>
        <v>0.0211595818818846</v>
      </c>
      <c r="O400" s="109" t="s">
        <v>31</v>
      </c>
      <c r="P400" s="110" t="s">
        <v>92</v>
      </c>
      <c r="T400" s="109" t="str">
        <f t="shared" si="206"/>
        <v>COM_FR</v>
      </c>
      <c r="U400" s="110" t="str">
        <f t="shared" si="212"/>
        <v>INDOTH</v>
      </c>
      <c r="V400" s="109" t="str">
        <f t="shared" si="213"/>
        <v>FH16_17</v>
      </c>
      <c r="W400" s="109">
        <f t="shared" ref="W400:W463" si="229">W352</f>
        <v>0.019900470527556</v>
      </c>
      <c r="X400" s="109" t="s">
        <v>31</v>
      </c>
      <c r="Y400" s="110" t="s">
        <v>87</v>
      </c>
      <c r="AC400" s="109" t="str">
        <f t="shared" si="207"/>
        <v>COM_FR</v>
      </c>
      <c r="AD400" s="110" t="str">
        <f t="shared" ref="AD400:AD415" si="230">U400</f>
        <v>INDOTH</v>
      </c>
      <c r="AE400" s="109" t="str">
        <f t="shared" ref="AE400:AE415" si="231">V400</f>
        <v>FH16_17</v>
      </c>
      <c r="AF400" s="109">
        <f t="shared" ref="AF400:AF463" si="232">AF352</f>
        <v>0.021834856434323</v>
      </c>
      <c r="AG400" s="109" t="s">
        <v>31</v>
      </c>
      <c r="AH400" s="110" t="s">
        <v>93</v>
      </c>
      <c r="AL400" s="109" t="str">
        <f t="shared" si="208"/>
        <v>COM_FR</v>
      </c>
      <c r="AM400" s="110" t="str">
        <f t="shared" ref="AM400:AM415" si="233">AD400</f>
        <v>INDOTH</v>
      </c>
      <c r="AN400" s="109" t="str">
        <f t="shared" ref="AN400:AN415" si="234">AE400</f>
        <v>FH16_17</v>
      </c>
      <c r="AO400" s="109">
        <f t="shared" ref="AO400:AO463" si="235">AO352</f>
        <v>0.0208617629033817</v>
      </c>
      <c r="AP400" s="109" t="s">
        <v>31</v>
      </c>
      <c r="AQ400" s="110" t="s">
        <v>90</v>
      </c>
      <c r="AU400" s="109" t="str">
        <f t="shared" si="209"/>
        <v>COM_FR</v>
      </c>
      <c r="AV400" s="110" t="str">
        <f t="shared" ref="AV400:AV415" si="236">AM400</f>
        <v>INDOTH</v>
      </c>
      <c r="AW400" s="109" t="str">
        <f t="shared" ref="AW400:AW415" si="237">AN400</f>
        <v>FH16_17</v>
      </c>
      <c r="AX400" s="109">
        <f t="shared" ref="AX400:AX463" si="238">AX352</f>
        <v>0.0213427940914599</v>
      </c>
      <c r="AY400" s="109" t="s">
        <v>31</v>
      </c>
      <c r="AZ400" s="110" t="s">
        <v>89</v>
      </c>
      <c r="BD400" s="109" t="str">
        <f t="shared" si="210"/>
        <v>COM_FR</v>
      </c>
      <c r="BE400" s="110" t="str">
        <f t="shared" ref="BE400:BE415" si="239">AV400</f>
        <v>INDOTH</v>
      </c>
      <c r="BF400" s="109" t="str">
        <f t="shared" ref="BF400:BF415" si="240">AW400</f>
        <v>FH16_17</v>
      </c>
      <c r="BG400" s="109">
        <f t="shared" si="222"/>
        <v>0.0208617629033817</v>
      </c>
      <c r="BH400" s="109" t="s">
        <v>31</v>
      </c>
      <c r="BI400" s="110" t="s">
        <v>91</v>
      </c>
      <c r="BM400" s="109" t="str">
        <f t="shared" si="211"/>
        <v>COM_FR</v>
      </c>
      <c r="BN400" s="110" t="str">
        <f t="shared" ref="BN400:BN415" si="241">BE400</f>
        <v>INDOTH</v>
      </c>
      <c r="BO400" s="109" t="str">
        <f t="shared" ref="BO400:BO415" si="242">BF400</f>
        <v>FH16_17</v>
      </c>
      <c r="BP400" s="109">
        <f t="shared" ref="BP400:BP415" si="243">AX400</f>
        <v>0.0213427940914599</v>
      </c>
      <c r="BQ400" s="109" t="s">
        <v>31</v>
      </c>
      <c r="BR400" s="110" t="s">
        <v>88</v>
      </c>
    </row>
    <row r="401" spans="11:70">
      <c r="K401" s="109" t="s">
        <v>142</v>
      </c>
      <c r="L401" s="110" t="str">
        <f t="shared" si="226"/>
        <v>INDOTH</v>
      </c>
      <c r="M401" s="109" t="str">
        <f t="shared" si="227"/>
        <v>FH18_19</v>
      </c>
      <c r="N401" s="109">
        <f t="shared" si="228"/>
        <v>0.0212246785407572</v>
      </c>
      <c r="O401" s="109" t="s">
        <v>31</v>
      </c>
      <c r="P401" s="110" t="s">
        <v>92</v>
      </c>
      <c r="T401" s="109" t="str">
        <f t="shared" si="206"/>
        <v>COM_FR</v>
      </c>
      <c r="U401" s="110" t="str">
        <f t="shared" ref="U401:U416" si="244">L401</f>
        <v>INDOTH</v>
      </c>
      <c r="V401" s="109" t="str">
        <f t="shared" ref="V401:V416" si="245">M401</f>
        <v>FH18_19</v>
      </c>
      <c r="W401" s="109">
        <f t="shared" si="229"/>
        <v>0.02010785636109</v>
      </c>
      <c r="X401" s="109" t="s">
        <v>31</v>
      </c>
      <c r="Y401" s="110" t="s">
        <v>87</v>
      </c>
      <c r="AC401" s="109" t="str">
        <f t="shared" si="207"/>
        <v>COM_FR</v>
      </c>
      <c r="AD401" s="110" t="str">
        <f t="shared" si="230"/>
        <v>INDOTH</v>
      </c>
      <c r="AE401" s="109" t="str">
        <f t="shared" si="231"/>
        <v>FH18_19</v>
      </c>
      <c r="AF401" s="109">
        <f t="shared" si="232"/>
        <v>0.0218516633411387</v>
      </c>
      <c r="AG401" s="109" t="s">
        <v>31</v>
      </c>
      <c r="AH401" s="110" t="s">
        <v>93</v>
      </c>
      <c r="AL401" s="109" t="str">
        <f t="shared" si="208"/>
        <v>COM_FR</v>
      </c>
      <c r="AM401" s="110" t="str">
        <f t="shared" si="233"/>
        <v>INDOTH</v>
      </c>
      <c r="AN401" s="109" t="str">
        <f t="shared" si="234"/>
        <v>FH18_19</v>
      </c>
      <c r="AO401" s="109">
        <f t="shared" si="235"/>
        <v>0.0207872227642541</v>
      </c>
      <c r="AP401" s="109" t="s">
        <v>31</v>
      </c>
      <c r="AQ401" s="110" t="s">
        <v>90</v>
      </c>
      <c r="AU401" s="109" t="str">
        <f t="shared" si="209"/>
        <v>COM_FR</v>
      </c>
      <c r="AV401" s="110" t="str">
        <f t="shared" si="236"/>
        <v>INDOTH</v>
      </c>
      <c r="AW401" s="109" t="str">
        <f t="shared" si="237"/>
        <v>FH18_19</v>
      </c>
      <c r="AX401" s="109">
        <f t="shared" si="238"/>
        <v>0.021302546509601</v>
      </c>
      <c r="AY401" s="109" t="s">
        <v>31</v>
      </c>
      <c r="AZ401" s="110" t="s">
        <v>89</v>
      </c>
      <c r="BD401" s="109" t="str">
        <f t="shared" si="210"/>
        <v>COM_FR</v>
      </c>
      <c r="BE401" s="110" t="str">
        <f t="shared" si="239"/>
        <v>INDOTH</v>
      </c>
      <c r="BF401" s="109" t="str">
        <f t="shared" si="240"/>
        <v>FH18_19</v>
      </c>
      <c r="BG401" s="109">
        <f t="shared" ref="BG401:BG416" si="246">AO401</f>
        <v>0.0207872227642541</v>
      </c>
      <c r="BH401" s="109" t="s">
        <v>31</v>
      </c>
      <c r="BI401" s="110" t="s">
        <v>91</v>
      </c>
      <c r="BM401" s="109" t="str">
        <f t="shared" si="211"/>
        <v>COM_FR</v>
      </c>
      <c r="BN401" s="110" t="str">
        <f t="shared" si="241"/>
        <v>INDOTH</v>
      </c>
      <c r="BO401" s="109" t="str">
        <f t="shared" si="242"/>
        <v>FH18_19</v>
      </c>
      <c r="BP401" s="109">
        <f t="shared" si="243"/>
        <v>0.021302546509601</v>
      </c>
      <c r="BQ401" s="109" t="s">
        <v>31</v>
      </c>
      <c r="BR401" s="110" t="s">
        <v>88</v>
      </c>
    </row>
    <row r="402" spans="11:70">
      <c r="K402" s="109" t="s">
        <v>142</v>
      </c>
      <c r="L402" s="110" t="str">
        <f t="shared" si="226"/>
        <v>INDOTH</v>
      </c>
      <c r="M402" s="109" t="str">
        <f t="shared" si="227"/>
        <v>FH20_21</v>
      </c>
      <c r="N402" s="109">
        <f t="shared" si="228"/>
        <v>0.021196759693815</v>
      </c>
      <c r="O402" s="109" t="s">
        <v>31</v>
      </c>
      <c r="P402" s="110" t="s">
        <v>92</v>
      </c>
      <c r="T402" s="109" t="str">
        <f t="shared" si="206"/>
        <v>COM_FR</v>
      </c>
      <c r="U402" s="110" t="str">
        <f t="shared" si="244"/>
        <v>INDOTH</v>
      </c>
      <c r="V402" s="109" t="str">
        <f t="shared" si="245"/>
        <v>FH20_21</v>
      </c>
      <c r="W402" s="109">
        <f t="shared" si="229"/>
        <v>0.0209690367288275</v>
      </c>
      <c r="X402" s="109" t="s">
        <v>31</v>
      </c>
      <c r="Y402" s="110" t="s">
        <v>87</v>
      </c>
      <c r="AC402" s="109" t="str">
        <f t="shared" si="207"/>
        <v>COM_FR</v>
      </c>
      <c r="AD402" s="110" t="str">
        <f t="shared" si="230"/>
        <v>INDOTH</v>
      </c>
      <c r="AE402" s="109" t="str">
        <f t="shared" si="231"/>
        <v>FH20_21</v>
      </c>
      <c r="AF402" s="109">
        <f t="shared" si="232"/>
        <v>0.0215704297529681</v>
      </c>
      <c r="AG402" s="109" t="s">
        <v>31</v>
      </c>
      <c r="AH402" s="110" t="s">
        <v>93</v>
      </c>
      <c r="AL402" s="109" t="str">
        <f t="shared" si="208"/>
        <v>COM_FR</v>
      </c>
      <c r="AM402" s="110" t="str">
        <f t="shared" si="233"/>
        <v>INDOTH</v>
      </c>
      <c r="AN402" s="109" t="str">
        <f t="shared" si="234"/>
        <v>FH20_21</v>
      </c>
      <c r="AO402" s="109">
        <f t="shared" si="235"/>
        <v>0.0209999265660562</v>
      </c>
      <c r="AP402" s="109" t="s">
        <v>31</v>
      </c>
      <c r="AQ402" s="110" t="s">
        <v>90</v>
      </c>
      <c r="AU402" s="109" t="str">
        <f t="shared" si="209"/>
        <v>COM_FR</v>
      </c>
      <c r="AV402" s="110" t="str">
        <f t="shared" si="236"/>
        <v>INDOTH</v>
      </c>
      <c r="AW402" s="109" t="str">
        <f t="shared" si="237"/>
        <v>FH20_21</v>
      </c>
      <c r="AX402" s="109">
        <f t="shared" si="238"/>
        <v>0.0217291485724036</v>
      </c>
      <c r="AY402" s="109" t="s">
        <v>31</v>
      </c>
      <c r="AZ402" s="110" t="s">
        <v>89</v>
      </c>
      <c r="BD402" s="109" t="str">
        <f t="shared" si="210"/>
        <v>COM_FR</v>
      </c>
      <c r="BE402" s="110" t="str">
        <f t="shared" si="239"/>
        <v>INDOTH</v>
      </c>
      <c r="BF402" s="109" t="str">
        <f t="shared" si="240"/>
        <v>FH20_21</v>
      </c>
      <c r="BG402" s="109">
        <f t="shared" si="246"/>
        <v>0.0209999265660562</v>
      </c>
      <c r="BH402" s="109" t="s">
        <v>31</v>
      </c>
      <c r="BI402" s="110" t="s">
        <v>91</v>
      </c>
      <c r="BM402" s="109" t="str">
        <f t="shared" si="211"/>
        <v>COM_FR</v>
      </c>
      <c r="BN402" s="110" t="str">
        <f t="shared" si="241"/>
        <v>INDOTH</v>
      </c>
      <c r="BO402" s="109" t="str">
        <f t="shared" si="242"/>
        <v>FH20_21</v>
      </c>
      <c r="BP402" s="109">
        <f t="shared" si="243"/>
        <v>0.0217291485724036</v>
      </c>
      <c r="BQ402" s="109" t="s">
        <v>31</v>
      </c>
      <c r="BR402" s="110" t="s">
        <v>88</v>
      </c>
    </row>
    <row r="403" spans="11:70">
      <c r="K403" s="111" t="s">
        <v>142</v>
      </c>
      <c r="L403" s="110" t="str">
        <f t="shared" si="226"/>
        <v>INDOTH</v>
      </c>
      <c r="M403" s="109" t="str">
        <f t="shared" si="227"/>
        <v>FH22_23</v>
      </c>
      <c r="N403" s="109">
        <f t="shared" si="228"/>
        <v>0.0213786036359911</v>
      </c>
      <c r="O403" s="109" t="s">
        <v>31</v>
      </c>
      <c r="P403" s="110" t="s">
        <v>92</v>
      </c>
      <c r="T403" s="109" t="str">
        <f t="shared" si="206"/>
        <v>COM_FR</v>
      </c>
      <c r="U403" s="110" t="str">
        <f t="shared" si="244"/>
        <v>INDOTH</v>
      </c>
      <c r="V403" s="109" t="str">
        <f t="shared" si="245"/>
        <v>FH22_23</v>
      </c>
      <c r="W403" s="109">
        <f t="shared" si="229"/>
        <v>0.0206911985722815</v>
      </c>
      <c r="X403" s="109" t="s">
        <v>31</v>
      </c>
      <c r="Y403" s="110" t="s">
        <v>87</v>
      </c>
      <c r="AC403" s="109" t="str">
        <f t="shared" si="207"/>
        <v>COM_FR</v>
      </c>
      <c r="AD403" s="110" t="str">
        <f t="shared" si="230"/>
        <v>INDOTH</v>
      </c>
      <c r="AE403" s="109" t="str">
        <f t="shared" si="231"/>
        <v>FH22_23</v>
      </c>
      <c r="AF403" s="109">
        <f t="shared" si="232"/>
        <v>0.0217091411685177</v>
      </c>
      <c r="AG403" s="109" t="s">
        <v>31</v>
      </c>
      <c r="AH403" s="110" t="s">
        <v>93</v>
      </c>
      <c r="AL403" s="109" t="str">
        <f t="shared" si="208"/>
        <v>COM_FR</v>
      </c>
      <c r="AM403" s="110" t="str">
        <f t="shared" si="233"/>
        <v>INDOTH</v>
      </c>
      <c r="AN403" s="109" t="str">
        <f t="shared" si="234"/>
        <v>FH22_23</v>
      </c>
      <c r="AO403" s="109">
        <f t="shared" si="235"/>
        <v>0.0212075715419054</v>
      </c>
      <c r="AP403" s="109" t="s">
        <v>31</v>
      </c>
      <c r="AQ403" s="110" t="s">
        <v>90</v>
      </c>
      <c r="AU403" s="109" t="str">
        <f t="shared" si="209"/>
        <v>COM_FR</v>
      </c>
      <c r="AV403" s="110" t="str">
        <f t="shared" si="236"/>
        <v>INDOTH</v>
      </c>
      <c r="AW403" s="109" t="str">
        <f t="shared" si="237"/>
        <v>FH22_23</v>
      </c>
      <c r="AX403" s="109">
        <f t="shared" si="238"/>
        <v>0.0225545958608362</v>
      </c>
      <c r="AY403" s="109" t="s">
        <v>31</v>
      </c>
      <c r="AZ403" s="110" t="s">
        <v>89</v>
      </c>
      <c r="BD403" s="109" t="str">
        <f t="shared" si="210"/>
        <v>COM_FR</v>
      </c>
      <c r="BE403" s="110" t="str">
        <f t="shared" si="239"/>
        <v>INDOTH</v>
      </c>
      <c r="BF403" s="109" t="str">
        <f t="shared" si="240"/>
        <v>FH22_23</v>
      </c>
      <c r="BG403" s="109">
        <f t="shared" si="246"/>
        <v>0.0212075715419054</v>
      </c>
      <c r="BH403" s="109" t="s">
        <v>31</v>
      </c>
      <c r="BI403" s="110" t="s">
        <v>91</v>
      </c>
      <c r="BM403" s="109" t="str">
        <f t="shared" si="211"/>
        <v>COM_FR</v>
      </c>
      <c r="BN403" s="110" t="str">
        <f t="shared" si="241"/>
        <v>INDOTH</v>
      </c>
      <c r="BO403" s="109" t="str">
        <f t="shared" si="242"/>
        <v>FH22_23</v>
      </c>
      <c r="BP403" s="109">
        <f t="shared" si="243"/>
        <v>0.0225545958608362</v>
      </c>
      <c r="BQ403" s="109" t="s">
        <v>31</v>
      </c>
      <c r="BR403" s="110" t="s">
        <v>88</v>
      </c>
    </row>
    <row r="404" spans="11:70">
      <c r="K404" s="109" t="s">
        <v>142</v>
      </c>
      <c r="L404" s="110" t="str">
        <f t="shared" si="226"/>
        <v>INDOTH</v>
      </c>
      <c r="M404" s="109" t="str">
        <f t="shared" si="227"/>
        <v>WH0_1</v>
      </c>
      <c r="N404" s="109">
        <f t="shared" si="228"/>
        <v>0.0233000948138204</v>
      </c>
      <c r="O404" s="109" t="s">
        <v>31</v>
      </c>
      <c r="P404" s="110" t="s">
        <v>92</v>
      </c>
      <c r="T404" s="109" t="str">
        <f t="shared" si="206"/>
        <v>COM_FR</v>
      </c>
      <c r="U404" s="110" t="str">
        <f t="shared" si="244"/>
        <v>INDOTH</v>
      </c>
      <c r="V404" s="109" t="str">
        <f t="shared" si="245"/>
        <v>WH0_1</v>
      </c>
      <c r="W404" s="109">
        <f t="shared" si="229"/>
        <v>0.027052832396289</v>
      </c>
      <c r="X404" s="109" t="s">
        <v>31</v>
      </c>
      <c r="Y404" s="110" t="s">
        <v>87</v>
      </c>
      <c r="AC404" s="109" t="str">
        <f t="shared" si="207"/>
        <v>COM_FR</v>
      </c>
      <c r="AD404" s="110" t="str">
        <f t="shared" si="230"/>
        <v>INDOTH</v>
      </c>
      <c r="AE404" s="109" t="str">
        <f t="shared" si="231"/>
        <v>WH0_1</v>
      </c>
      <c r="AF404" s="109">
        <f t="shared" si="232"/>
        <v>0.0269775312483662</v>
      </c>
      <c r="AG404" s="109" t="s">
        <v>31</v>
      </c>
      <c r="AH404" s="110" t="s">
        <v>93</v>
      </c>
      <c r="AL404" s="109" t="str">
        <f t="shared" si="208"/>
        <v>COM_FR</v>
      </c>
      <c r="AM404" s="110" t="str">
        <f t="shared" si="233"/>
        <v>INDOTH</v>
      </c>
      <c r="AN404" s="109" t="str">
        <f t="shared" si="234"/>
        <v>WH0_1</v>
      </c>
      <c r="AO404" s="109">
        <f t="shared" si="235"/>
        <v>0.0260079601453114</v>
      </c>
      <c r="AP404" s="109" t="s">
        <v>31</v>
      </c>
      <c r="AQ404" s="110" t="s">
        <v>90</v>
      </c>
      <c r="AU404" s="109" t="str">
        <f t="shared" si="209"/>
        <v>COM_FR</v>
      </c>
      <c r="AV404" s="110" t="str">
        <f t="shared" si="236"/>
        <v>INDOTH</v>
      </c>
      <c r="AW404" s="109" t="str">
        <f t="shared" si="237"/>
        <v>WH0_1</v>
      </c>
      <c r="AX404" s="109">
        <f t="shared" si="238"/>
        <v>0.0251920133192881</v>
      </c>
      <c r="AY404" s="109" t="s">
        <v>31</v>
      </c>
      <c r="AZ404" s="110" t="s">
        <v>89</v>
      </c>
      <c r="BD404" s="109" t="str">
        <f t="shared" si="210"/>
        <v>COM_FR</v>
      </c>
      <c r="BE404" s="110" t="str">
        <f t="shared" si="239"/>
        <v>INDOTH</v>
      </c>
      <c r="BF404" s="109" t="str">
        <f t="shared" si="240"/>
        <v>WH0_1</v>
      </c>
      <c r="BG404" s="109">
        <f t="shared" si="246"/>
        <v>0.0260079601453114</v>
      </c>
      <c r="BH404" s="109" t="s">
        <v>31</v>
      </c>
      <c r="BI404" s="110" t="s">
        <v>91</v>
      </c>
      <c r="BM404" s="109" t="str">
        <f t="shared" si="211"/>
        <v>COM_FR</v>
      </c>
      <c r="BN404" s="110" t="str">
        <f t="shared" si="241"/>
        <v>INDOTH</v>
      </c>
      <c r="BO404" s="109" t="str">
        <f t="shared" si="242"/>
        <v>WH0_1</v>
      </c>
      <c r="BP404" s="109">
        <f t="shared" si="243"/>
        <v>0.0251920133192881</v>
      </c>
      <c r="BQ404" s="109" t="s">
        <v>31</v>
      </c>
      <c r="BR404" s="110" t="s">
        <v>88</v>
      </c>
    </row>
    <row r="405" spans="11:70">
      <c r="K405" s="109" t="s">
        <v>142</v>
      </c>
      <c r="L405" s="110" t="str">
        <f t="shared" si="226"/>
        <v>INDOTH</v>
      </c>
      <c r="M405" s="109" t="str">
        <f t="shared" si="227"/>
        <v>WH2_3</v>
      </c>
      <c r="N405" s="109">
        <f t="shared" si="228"/>
        <v>0.0229492798370929</v>
      </c>
      <c r="O405" s="109" t="s">
        <v>31</v>
      </c>
      <c r="P405" s="110" t="s">
        <v>92</v>
      </c>
      <c r="T405" s="109" t="str">
        <f t="shared" si="206"/>
        <v>COM_FR</v>
      </c>
      <c r="U405" s="110" t="str">
        <f t="shared" si="244"/>
        <v>INDOTH</v>
      </c>
      <c r="V405" s="109" t="str">
        <f t="shared" si="245"/>
        <v>WH2_3</v>
      </c>
      <c r="W405" s="109">
        <f t="shared" si="229"/>
        <v>0.025013577036883</v>
      </c>
      <c r="X405" s="109" t="s">
        <v>31</v>
      </c>
      <c r="Y405" s="110" t="s">
        <v>87</v>
      </c>
      <c r="AC405" s="109" t="str">
        <f t="shared" si="207"/>
        <v>COM_FR</v>
      </c>
      <c r="AD405" s="110" t="str">
        <f t="shared" si="230"/>
        <v>INDOTH</v>
      </c>
      <c r="AE405" s="109" t="str">
        <f t="shared" si="231"/>
        <v>WH2_3</v>
      </c>
      <c r="AF405" s="109">
        <f t="shared" si="232"/>
        <v>0.026652958693426</v>
      </c>
      <c r="AG405" s="109" t="s">
        <v>31</v>
      </c>
      <c r="AH405" s="110" t="s">
        <v>93</v>
      </c>
      <c r="AL405" s="109" t="str">
        <f t="shared" si="208"/>
        <v>COM_FR</v>
      </c>
      <c r="AM405" s="110" t="str">
        <f t="shared" si="233"/>
        <v>INDOTH</v>
      </c>
      <c r="AN405" s="109" t="str">
        <f t="shared" si="234"/>
        <v>WH2_3</v>
      </c>
      <c r="AO405" s="109">
        <f t="shared" si="235"/>
        <v>0.0252822319214758</v>
      </c>
      <c r="AP405" s="109" t="s">
        <v>31</v>
      </c>
      <c r="AQ405" s="110" t="s">
        <v>90</v>
      </c>
      <c r="AU405" s="109" t="str">
        <f t="shared" si="209"/>
        <v>COM_FR</v>
      </c>
      <c r="AV405" s="110" t="str">
        <f t="shared" si="236"/>
        <v>INDOTH</v>
      </c>
      <c r="AW405" s="109" t="str">
        <f t="shared" si="237"/>
        <v>WH2_3</v>
      </c>
      <c r="AX405" s="109">
        <f t="shared" si="238"/>
        <v>0.0240114562974125</v>
      </c>
      <c r="AY405" s="109" t="s">
        <v>31</v>
      </c>
      <c r="AZ405" s="110" t="s">
        <v>89</v>
      </c>
      <c r="BD405" s="109" t="str">
        <f t="shared" si="210"/>
        <v>COM_FR</v>
      </c>
      <c r="BE405" s="110" t="str">
        <f t="shared" si="239"/>
        <v>INDOTH</v>
      </c>
      <c r="BF405" s="109" t="str">
        <f t="shared" si="240"/>
        <v>WH2_3</v>
      </c>
      <c r="BG405" s="109">
        <f t="shared" si="246"/>
        <v>0.0252822319214758</v>
      </c>
      <c r="BH405" s="109" t="s">
        <v>31</v>
      </c>
      <c r="BI405" s="110" t="s">
        <v>91</v>
      </c>
      <c r="BM405" s="109" t="str">
        <f t="shared" si="211"/>
        <v>COM_FR</v>
      </c>
      <c r="BN405" s="110" t="str">
        <f t="shared" si="241"/>
        <v>INDOTH</v>
      </c>
      <c r="BO405" s="109" t="str">
        <f t="shared" si="242"/>
        <v>WH2_3</v>
      </c>
      <c r="BP405" s="109">
        <f t="shared" si="243"/>
        <v>0.0240114562974125</v>
      </c>
      <c r="BQ405" s="109" t="s">
        <v>31</v>
      </c>
      <c r="BR405" s="110" t="s">
        <v>88</v>
      </c>
    </row>
    <row r="406" spans="11:70">
      <c r="K406" s="109" t="s">
        <v>142</v>
      </c>
      <c r="L406" s="110" t="str">
        <f t="shared" si="226"/>
        <v>INDOTH</v>
      </c>
      <c r="M406" s="109" t="str">
        <f t="shared" si="227"/>
        <v>WH4_5</v>
      </c>
      <c r="N406" s="109">
        <f t="shared" si="228"/>
        <v>0.0222223809455457</v>
      </c>
      <c r="O406" s="109" t="s">
        <v>31</v>
      </c>
      <c r="P406" s="110" t="s">
        <v>92</v>
      </c>
      <c r="T406" s="109" t="str">
        <f t="shared" si="206"/>
        <v>COM_FR</v>
      </c>
      <c r="U406" s="110" t="str">
        <f t="shared" si="244"/>
        <v>INDOTH</v>
      </c>
      <c r="V406" s="109" t="str">
        <f t="shared" si="245"/>
        <v>WH4_5</v>
      </c>
      <c r="W406" s="109">
        <f t="shared" si="229"/>
        <v>0.023696203770169</v>
      </c>
      <c r="X406" s="109" t="s">
        <v>31</v>
      </c>
      <c r="Y406" s="110" t="s">
        <v>87</v>
      </c>
      <c r="AC406" s="109" t="str">
        <f t="shared" si="207"/>
        <v>COM_FR</v>
      </c>
      <c r="AD406" s="110" t="str">
        <f t="shared" si="230"/>
        <v>INDOTH</v>
      </c>
      <c r="AE406" s="109" t="str">
        <f t="shared" si="231"/>
        <v>WH4_5</v>
      </c>
      <c r="AF406" s="109">
        <f t="shared" si="232"/>
        <v>0.0249170715686325</v>
      </c>
      <c r="AG406" s="109" t="s">
        <v>31</v>
      </c>
      <c r="AH406" s="110" t="s">
        <v>93</v>
      </c>
      <c r="AL406" s="109" t="str">
        <f t="shared" si="208"/>
        <v>COM_FR</v>
      </c>
      <c r="AM406" s="110" t="str">
        <f t="shared" si="233"/>
        <v>INDOTH</v>
      </c>
      <c r="AN406" s="109" t="str">
        <f t="shared" si="234"/>
        <v>WH4_5</v>
      </c>
      <c r="AO406" s="109">
        <f t="shared" si="235"/>
        <v>0.0239165993198236</v>
      </c>
      <c r="AP406" s="109" t="s">
        <v>31</v>
      </c>
      <c r="AQ406" s="110" t="s">
        <v>90</v>
      </c>
      <c r="AU406" s="109" t="str">
        <f t="shared" si="209"/>
        <v>COM_FR</v>
      </c>
      <c r="AV406" s="110" t="str">
        <f t="shared" si="236"/>
        <v>INDOTH</v>
      </c>
      <c r="AW406" s="109" t="str">
        <f t="shared" si="237"/>
        <v>WH4_5</v>
      </c>
      <c r="AX406" s="109">
        <f t="shared" si="238"/>
        <v>0.021583935635486</v>
      </c>
      <c r="AY406" s="109" t="s">
        <v>31</v>
      </c>
      <c r="AZ406" s="110" t="s">
        <v>89</v>
      </c>
      <c r="BD406" s="109" t="str">
        <f t="shared" si="210"/>
        <v>COM_FR</v>
      </c>
      <c r="BE406" s="110" t="str">
        <f t="shared" si="239"/>
        <v>INDOTH</v>
      </c>
      <c r="BF406" s="109" t="str">
        <f t="shared" si="240"/>
        <v>WH4_5</v>
      </c>
      <c r="BG406" s="109">
        <f t="shared" si="246"/>
        <v>0.0239165993198236</v>
      </c>
      <c r="BH406" s="109" t="s">
        <v>31</v>
      </c>
      <c r="BI406" s="110" t="s">
        <v>91</v>
      </c>
      <c r="BM406" s="109" t="str">
        <f t="shared" si="211"/>
        <v>COM_FR</v>
      </c>
      <c r="BN406" s="110" t="str">
        <f t="shared" si="241"/>
        <v>INDOTH</v>
      </c>
      <c r="BO406" s="109" t="str">
        <f t="shared" si="242"/>
        <v>WH4_5</v>
      </c>
      <c r="BP406" s="109">
        <f t="shared" si="243"/>
        <v>0.021583935635486</v>
      </c>
      <c r="BQ406" s="109" t="s">
        <v>31</v>
      </c>
      <c r="BR406" s="110" t="s">
        <v>88</v>
      </c>
    </row>
    <row r="407" spans="11:70">
      <c r="K407" s="111" t="s">
        <v>142</v>
      </c>
      <c r="L407" s="110" t="str">
        <f t="shared" si="226"/>
        <v>INDOTH</v>
      </c>
      <c r="M407" s="109" t="str">
        <f t="shared" si="227"/>
        <v>WH6_7</v>
      </c>
      <c r="N407" s="109">
        <f t="shared" si="228"/>
        <v>0.0212585220509218</v>
      </c>
      <c r="O407" s="109" t="s">
        <v>31</v>
      </c>
      <c r="P407" s="110" t="s">
        <v>92</v>
      </c>
      <c r="T407" s="109" t="str">
        <f t="shared" si="206"/>
        <v>COM_FR</v>
      </c>
      <c r="U407" s="110" t="str">
        <f t="shared" si="244"/>
        <v>INDOTH</v>
      </c>
      <c r="V407" s="109" t="str">
        <f t="shared" si="245"/>
        <v>WH6_7</v>
      </c>
      <c r="W407" s="109">
        <f t="shared" si="229"/>
        <v>0.0235544674010497</v>
      </c>
      <c r="X407" s="109" t="s">
        <v>31</v>
      </c>
      <c r="Y407" s="110" t="s">
        <v>87</v>
      </c>
      <c r="AC407" s="109" t="str">
        <f t="shared" si="207"/>
        <v>COM_FR</v>
      </c>
      <c r="AD407" s="110" t="str">
        <f t="shared" si="230"/>
        <v>INDOTH</v>
      </c>
      <c r="AE407" s="109" t="str">
        <f t="shared" si="231"/>
        <v>WH6_7</v>
      </c>
      <c r="AF407" s="109">
        <f t="shared" si="232"/>
        <v>0.0223149487779418</v>
      </c>
      <c r="AG407" s="109" t="s">
        <v>31</v>
      </c>
      <c r="AH407" s="110" t="s">
        <v>93</v>
      </c>
      <c r="AL407" s="109" t="str">
        <f t="shared" si="208"/>
        <v>COM_FR</v>
      </c>
      <c r="AM407" s="110" t="str">
        <f t="shared" si="233"/>
        <v>INDOTH</v>
      </c>
      <c r="AN407" s="109" t="str">
        <f t="shared" si="234"/>
        <v>WH6_7</v>
      </c>
      <c r="AO407" s="109">
        <f t="shared" si="235"/>
        <v>0.0226308904433103</v>
      </c>
      <c r="AP407" s="109" t="s">
        <v>31</v>
      </c>
      <c r="AQ407" s="110" t="s">
        <v>90</v>
      </c>
      <c r="AU407" s="109" t="str">
        <f t="shared" si="209"/>
        <v>COM_FR</v>
      </c>
      <c r="AV407" s="110" t="str">
        <f t="shared" si="236"/>
        <v>INDOTH</v>
      </c>
      <c r="AW407" s="109" t="str">
        <f t="shared" si="237"/>
        <v>WH6_7</v>
      </c>
      <c r="AX407" s="109">
        <f t="shared" si="238"/>
        <v>0.0195664574996017</v>
      </c>
      <c r="AY407" s="109" t="s">
        <v>31</v>
      </c>
      <c r="AZ407" s="110" t="s">
        <v>89</v>
      </c>
      <c r="BD407" s="109" t="str">
        <f t="shared" si="210"/>
        <v>COM_FR</v>
      </c>
      <c r="BE407" s="110" t="str">
        <f t="shared" si="239"/>
        <v>INDOTH</v>
      </c>
      <c r="BF407" s="109" t="str">
        <f t="shared" si="240"/>
        <v>WH6_7</v>
      </c>
      <c r="BG407" s="109">
        <f t="shared" si="246"/>
        <v>0.0226308904433103</v>
      </c>
      <c r="BH407" s="109" t="s">
        <v>31</v>
      </c>
      <c r="BI407" s="110" t="s">
        <v>91</v>
      </c>
      <c r="BM407" s="109" t="str">
        <f t="shared" si="211"/>
        <v>COM_FR</v>
      </c>
      <c r="BN407" s="110" t="str">
        <f t="shared" si="241"/>
        <v>INDOTH</v>
      </c>
      <c r="BO407" s="109" t="str">
        <f t="shared" si="242"/>
        <v>WH6_7</v>
      </c>
      <c r="BP407" s="109">
        <f t="shared" si="243"/>
        <v>0.0195664574996017</v>
      </c>
      <c r="BQ407" s="109" t="s">
        <v>31</v>
      </c>
      <c r="BR407" s="110" t="s">
        <v>88</v>
      </c>
    </row>
    <row r="408" spans="11:70">
      <c r="K408" s="109" t="s">
        <v>142</v>
      </c>
      <c r="L408" s="110" t="str">
        <f t="shared" si="226"/>
        <v>INDOTH</v>
      </c>
      <c r="M408" s="109" t="str">
        <f t="shared" si="227"/>
        <v>WH8_9</v>
      </c>
      <c r="N408" s="109">
        <f t="shared" si="228"/>
        <v>0.0207811308875425</v>
      </c>
      <c r="O408" s="109" t="s">
        <v>31</v>
      </c>
      <c r="P408" s="110" t="s">
        <v>92</v>
      </c>
      <c r="T408" s="109" t="str">
        <f t="shared" si="206"/>
        <v>COM_FR</v>
      </c>
      <c r="U408" s="110" t="str">
        <f t="shared" si="244"/>
        <v>INDOTH</v>
      </c>
      <c r="V408" s="109" t="str">
        <f t="shared" si="245"/>
        <v>WH8_9</v>
      </c>
      <c r="W408" s="109">
        <f t="shared" si="229"/>
        <v>0.0243002057667018</v>
      </c>
      <c r="X408" s="109" t="s">
        <v>31</v>
      </c>
      <c r="Y408" s="110" t="s">
        <v>87</v>
      </c>
      <c r="AC408" s="109" t="str">
        <f t="shared" si="207"/>
        <v>COM_FR</v>
      </c>
      <c r="AD408" s="110" t="str">
        <f t="shared" si="230"/>
        <v>INDOTH</v>
      </c>
      <c r="AE408" s="109" t="str">
        <f t="shared" si="231"/>
        <v>WH8_9</v>
      </c>
      <c r="AF408" s="109">
        <f t="shared" si="232"/>
        <v>0.0206945793819697</v>
      </c>
      <c r="AG408" s="109" t="s">
        <v>31</v>
      </c>
      <c r="AH408" s="110" t="s">
        <v>93</v>
      </c>
      <c r="AL408" s="109" t="str">
        <f t="shared" si="208"/>
        <v>COM_FR</v>
      </c>
      <c r="AM408" s="110" t="str">
        <f t="shared" si="233"/>
        <v>INDOTH</v>
      </c>
      <c r="AN408" s="109" t="str">
        <f t="shared" si="234"/>
        <v>WH8_9</v>
      </c>
      <c r="AO408" s="109">
        <f t="shared" si="235"/>
        <v>0.0221985165054664</v>
      </c>
      <c r="AP408" s="109" t="s">
        <v>31</v>
      </c>
      <c r="AQ408" s="110" t="s">
        <v>90</v>
      </c>
      <c r="AU408" s="109" t="str">
        <f t="shared" si="209"/>
        <v>COM_FR</v>
      </c>
      <c r="AV408" s="110" t="str">
        <f t="shared" si="236"/>
        <v>INDOTH</v>
      </c>
      <c r="AW408" s="109" t="str">
        <f t="shared" si="237"/>
        <v>WH8_9</v>
      </c>
      <c r="AX408" s="109">
        <f t="shared" si="238"/>
        <v>0.0189268898351184</v>
      </c>
      <c r="AY408" s="109" t="s">
        <v>31</v>
      </c>
      <c r="AZ408" s="110" t="s">
        <v>89</v>
      </c>
      <c r="BD408" s="109" t="str">
        <f t="shared" si="210"/>
        <v>COM_FR</v>
      </c>
      <c r="BE408" s="110" t="str">
        <f t="shared" si="239"/>
        <v>INDOTH</v>
      </c>
      <c r="BF408" s="109" t="str">
        <f t="shared" si="240"/>
        <v>WH8_9</v>
      </c>
      <c r="BG408" s="109">
        <f t="shared" si="246"/>
        <v>0.0221985165054664</v>
      </c>
      <c r="BH408" s="109" t="s">
        <v>31</v>
      </c>
      <c r="BI408" s="110" t="s">
        <v>91</v>
      </c>
      <c r="BM408" s="109" t="str">
        <f t="shared" si="211"/>
        <v>COM_FR</v>
      </c>
      <c r="BN408" s="110" t="str">
        <f t="shared" si="241"/>
        <v>INDOTH</v>
      </c>
      <c r="BO408" s="109" t="str">
        <f t="shared" si="242"/>
        <v>WH8_9</v>
      </c>
      <c r="BP408" s="109">
        <f t="shared" si="243"/>
        <v>0.0189268898351184</v>
      </c>
      <c r="BQ408" s="109" t="s">
        <v>31</v>
      </c>
      <c r="BR408" s="110" t="s">
        <v>88</v>
      </c>
    </row>
    <row r="409" spans="11:70">
      <c r="K409" s="109" t="s">
        <v>142</v>
      </c>
      <c r="L409" s="110" t="str">
        <f t="shared" si="226"/>
        <v>INDOTH</v>
      </c>
      <c r="M409" s="109" t="str">
        <f t="shared" si="227"/>
        <v>WH10_11</v>
      </c>
      <c r="N409" s="109">
        <f t="shared" si="228"/>
        <v>0.0207247431264493</v>
      </c>
      <c r="O409" s="109" t="s">
        <v>31</v>
      </c>
      <c r="P409" s="110" t="s">
        <v>92</v>
      </c>
      <c r="T409" s="109" t="str">
        <f t="shared" si="206"/>
        <v>COM_FR</v>
      </c>
      <c r="U409" s="110" t="str">
        <f t="shared" si="244"/>
        <v>INDOTH</v>
      </c>
      <c r="V409" s="109" t="str">
        <f t="shared" si="245"/>
        <v>WH10_11</v>
      </c>
      <c r="W409" s="109">
        <f t="shared" si="229"/>
        <v>0.0269606064596627</v>
      </c>
      <c r="X409" s="109" t="s">
        <v>31</v>
      </c>
      <c r="Y409" s="110" t="s">
        <v>87</v>
      </c>
      <c r="AC409" s="109" t="str">
        <f t="shared" si="207"/>
        <v>COM_FR</v>
      </c>
      <c r="AD409" s="110" t="str">
        <f t="shared" si="230"/>
        <v>INDOTH</v>
      </c>
      <c r="AE409" s="109" t="str">
        <f t="shared" si="231"/>
        <v>WH10_11</v>
      </c>
      <c r="AF409" s="109">
        <f t="shared" si="232"/>
        <v>0.0203373562220637</v>
      </c>
      <c r="AG409" s="109" t="s">
        <v>31</v>
      </c>
      <c r="AH409" s="110" t="s">
        <v>93</v>
      </c>
      <c r="AL409" s="109" t="str">
        <f t="shared" si="208"/>
        <v>COM_FR</v>
      </c>
      <c r="AM409" s="110" t="str">
        <f t="shared" si="233"/>
        <v>INDOTH</v>
      </c>
      <c r="AN409" s="109" t="str">
        <f t="shared" si="234"/>
        <v>WH10_11</v>
      </c>
      <c r="AO409" s="109">
        <f t="shared" si="235"/>
        <v>0.0228944317474162</v>
      </c>
      <c r="AP409" s="109" t="s">
        <v>31</v>
      </c>
      <c r="AQ409" s="110" t="s">
        <v>90</v>
      </c>
      <c r="AU409" s="109" t="str">
        <f t="shared" si="209"/>
        <v>COM_FR</v>
      </c>
      <c r="AV409" s="110" t="str">
        <f t="shared" si="236"/>
        <v>INDOTH</v>
      </c>
      <c r="AW409" s="109" t="str">
        <f t="shared" si="237"/>
        <v>WH10_11</v>
      </c>
      <c r="AX409" s="109">
        <f t="shared" si="238"/>
        <v>0.0193167729407143</v>
      </c>
      <c r="AY409" s="109" t="s">
        <v>31</v>
      </c>
      <c r="AZ409" s="110" t="s">
        <v>89</v>
      </c>
      <c r="BD409" s="109" t="str">
        <f t="shared" si="210"/>
        <v>COM_FR</v>
      </c>
      <c r="BE409" s="110" t="str">
        <f t="shared" si="239"/>
        <v>INDOTH</v>
      </c>
      <c r="BF409" s="109" t="str">
        <f t="shared" si="240"/>
        <v>WH10_11</v>
      </c>
      <c r="BG409" s="109">
        <f t="shared" si="246"/>
        <v>0.0228944317474162</v>
      </c>
      <c r="BH409" s="109" t="s">
        <v>31</v>
      </c>
      <c r="BI409" s="110" t="s">
        <v>91</v>
      </c>
      <c r="BM409" s="109" t="str">
        <f t="shared" si="211"/>
        <v>COM_FR</v>
      </c>
      <c r="BN409" s="110" t="str">
        <f t="shared" si="241"/>
        <v>INDOTH</v>
      </c>
      <c r="BO409" s="109" t="str">
        <f t="shared" si="242"/>
        <v>WH10_11</v>
      </c>
      <c r="BP409" s="109">
        <f t="shared" si="243"/>
        <v>0.0193167729407143</v>
      </c>
      <c r="BQ409" s="109" t="s">
        <v>31</v>
      </c>
      <c r="BR409" s="110" t="s">
        <v>88</v>
      </c>
    </row>
    <row r="410" spans="11:70">
      <c r="K410" s="109" t="s">
        <v>142</v>
      </c>
      <c r="L410" s="110" t="str">
        <f t="shared" si="226"/>
        <v>INDOTH</v>
      </c>
      <c r="M410" s="109" t="str">
        <f t="shared" si="227"/>
        <v>WH12_13</v>
      </c>
      <c r="N410" s="109">
        <f t="shared" si="228"/>
        <v>0.0213134263086159</v>
      </c>
      <c r="O410" s="109" t="s">
        <v>31</v>
      </c>
      <c r="P410" s="110" t="s">
        <v>92</v>
      </c>
      <c r="T410" s="109" t="str">
        <f t="shared" si="206"/>
        <v>COM_FR</v>
      </c>
      <c r="U410" s="110" t="str">
        <f t="shared" si="244"/>
        <v>INDOTH</v>
      </c>
      <c r="V410" s="109" t="str">
        <f t="shared" si="245"/>
        <v>WH12_13</v>
      </c>
      <c r="W410" s="109">
        <f t="shared" si="229"/>
        <v>0.0281941532212526</v>
      </c>
      <c r="X410" s="109" t="s">
        <v>31</v>
      </c>
      <c r="Y410" s="110" t="s">
        <v>87</v>
      </c>
      <c r="AC410" s="109" t="str">
        <f t="shared" si="207"/>
        <v>COM_FR</v>
      </c>
      <c r="AD410" s="110" t="str">
        <f t="shared" si="230"/>
        <v>INDOTH</v>
      </c>
      <c r="AE410" s="109" t="str">
        <f t="shared" si="231"/>
        <v>WH12_13</v>
      </c>
      <c r="AF410" s="109">
        <f t="shared" si="232"/>
        <v>0.0215779233299048</v>
      </c>
      <c r="AG410" s="109" t="s">
        <v>31</v>
      </c>
      <c r="AH410" s="110" t="s">
        <v>93</v>
      </c>
      <c r="AL410" s="109" t="str">
        <f t="shared" si="208"/>
        <v>COM_FR</v>
      </c>
      <c r="AM410" s="110" t="str">
        <f t="shared" si="233"/>
        <v>INDOTH</v>
      </c>
      <c r="AN410" s="109" t="str">
        <f t="shared" si="234"/>
        <v>WH12_13</v>
      </c>
      <c r="AO410" s="109">
        <f t="shared" si="235"/>
        <v>0.0243699220566265</v>
      </c>
      <c r="AP410" s="109" t="s">
        <v>31</v>
      </c>
      <c r="AQ410" s="110" t="s">
        <v>90</v>
      </c>
      <c r="AU410" s="109" t="str">
        <f t="shared" si="209"/>
        <v>COM_FR</v>
      </c>
      <c r="AV410" s="110" t="str">
        <f t="shared" si="236"/>
        <v>INDOTH</v>
      </c>
      <c r="AW410" s="109" t="str">
        <f t="shared" si="237"/>
        <v>WH12_13</v>
      </c>
      <c r="AX410" s="109">
        <f t="shared" si="238"/>
        <v>0.0217136791659968</v>
      </c>
      <c r="AY410" s="109" t="s">
        <v>31</v>
      </c>
      <c r="AZ410" s="110" t="s">
        <v>89</v>
      </c>
      <c r="BD410" s="109" t="str">
        <f t="shared" si="210"/>
        <v>COM_FR</v>
      </c>
      <c r="BE410" s="110" t="str">
        <f t="shared" si="239"/>
        <v>INDOTH</v>
      </c>
      <c r="BF410" s="109" t="str">
        <f t="shared" si="240"/>
        <v>WH12_13</v>
      </c>
      <c r="BG410" s="109">
        <f t="shared" si="246"/>
        <v>0.0243699220566265</v>
      </c>
      <c r="BH410" s="109" t="s">
        <v>31</v>
      </c>
      <c r="BI410" s="110" t="s">
        <v>91</v>
      </c>
      <c r="BM410" s="109" t="str">
        <f t="shared" si="211"/>
        <v>COM_FR</v>
      </c>
      <c r="BN410" s="110" t="str">
        <f t="shared" si="241"/>
        <v>INDOTH</v>
      </c>
      <c r="BO410" s="109" t="str">
        <f t="shared" si="242"/>
        <v>WH12_13</v>
      </c>
      <c r="BP410" s="109">
        <f t="shared" si="243"/>
        <v>0.0217136791659968</v>
      </c>
      <c r="BQ410" s="109" t="s">
        <v>31</v>
      </c>
      <c r="BR410" s="110" t="s">
        <v>88</v>
      </c>
    </row>
    <row r="411" spans="11:70">
      <c r="K411" s="111" t="s">
        <v>142</v>
      </c>
      <c r="L411" s="110" t="str">
        <f t="shared" si="226"/>
        <v>INDOTH</v>
      </c>
      <c r="M411" s="109" t="str">
        <f t="shared" si="227"/>
        <v>WH14_15</v>
      </c>
      <c r="N411" s="109">
        <f t="shared" si="228"/>
        <v>0.0224691056303517</v>
      </c>
      <c r="O411" s="109" t="s">
        <v>31</v>
      </c>
      <c r="P411" s="110" t="s">
        <v>92</v>
      </c>
      <c r="T411" s="109" t="str">
        <f t="shared" si="206"/>
        <v>COM_FR</v>
      </c>
      <c r="U411" s="110" t="str">
        <f t="shared" si="244"/>
        <v>INDOTH</v>
      </c>
      <c r="V411" s="109" t="str">
        <f t="shared" si="245"/>
        <v>WH14_15</v>
      </c>
      <c r="W411" s="109">
        <f t="shared" si="229"/>
        <v>0.0277591077183275</v>
      </c>
      <c r="X411" s="109" t="s">
        <v>31</v>
      </c>
      <c r="Y411" s="110" t="s">
        <v>87</v>
      </c>
      <c r="AC411" s="109" t="str">
        <f t="shared" si="207"/>
        <v>COM_FR</v>
      </c>
      <c r="AD411" s="110" t="str">
        <f t="shared" si="230"/>
        <v>INDOTH</v>
      </c>
      <c r="AE411" s="109" t="str">
        <f t="shared" si="231"/>
        <v>WH14_15</v>
      </c>
      <c r="AF411" s="109">
        <f t="shared" si="232"/>
        <v>0.0244372230846757</v>
      </c>
      <c r="AG411" s="109" t="s">
        <v>31</v>
      </c>
      <c r="AH411" s="110" t="s">
        <v>93</v>
      </c>
      <c r="AL411" s="109" t="str">
        <f t="shared" si="208"/>
        <v>COM_FR</v>
      </c>
      <c r="AM411" s="110" t="str">
        <f t="shared" si="233"/>
        <v>INDOTH</v>
      </c>
      <c r="AN411" s="109" t="str">
        <f t="shared" si="234"/>
        <v>WH14_15</v>
      </c>
      <c r="AO411" s="109">
        <f t="shared" si="235"/>
        <v>0.0252966565536165</v>
      </c>
      <c r="AP411" s="109" t="s">
        <v>31</v>
      </c>
      <c r="AQ411" s="110" t="s">
        <v>90</v>
      </c>
      <c r="AU411" s="109" t="str">
        <f t="shared" si="209"/>
        <v>COM_FR</v>
      </c>
      <c r="AV411" s="110" t="str">
        <f t="shared" si="236"/>
        <v>INDOTH</v>
      </c>
      <c r="AW411" s="109" t="str">
        <f t="shared" si="237"/>
        <v>WH14_15</v>
      </c>
      <c r="AX411" s="109">
        <f t="shared" si="238"/>
        <v>0.0231546162990083</v>
      </c>
      <c r="AY411" s="109" t="s">
        <v>31</v>
      </c>
      <c r="AZ411" s="110" t="s">
        <v>89</v>
      </c>
      <c r="BD411" s="109" t="str">
        <f t="shared" si="210"/>
        <v>COM_FR</v>
      </c>
      <c r="BE411" s="110" t="str">
        <f t="shared" si="239"/>
        <v>INDOTH</v>
      </c>
      <c r="BF411" s="109" t="str">
        <f t="shared" si="240"/>
        <v>WH14_15</v>
      </c>
      <c r="BG411" s="109">
        <f t="shared" si="246"/>
        <v>0.0252966565536165</v>
      </c>
      <c r="BH411" s="109" t="s">
        <v>31</v>
      </c>
      <c r="BI411" s="110" t="s">
        <v>91</v>
      </c>
      <c r="BM411" s="109" t="str">
        <f t="shared" si="211"/>
        <v>COM_FR</v>
      </c>
      <c r="BN411" s="110" t="str">
        <f t="shared" si="241"/>
        <v>INDOTH</v>
      </c>
      <c r="BO411" s="109" t="str">
        <f t="shared" si="242"/>
        <v>WH14_15</v>
      </c>
      <c r="BP411" s="109">
        <f t="shared" si="243"/>
        <v>0.0231546162990083</v>
      </c>
      <c r="BQ411" s="109" t="s">
        <v>31</v>
      </c>
      <c r="BR411" s="110" t="s">
        <v>88</v>
      </c>
    </row>
    <row r="412" spans="11:70">
      <c r="K412" s="109" t="s">
        <v>142</v>
      </c>
      <c r="L412" s="110" t="str">
        <f t="shared" si="226"/>
        <v>INDOTH</v>
      </c>
      <c r="M412" s="109" t="str">
        <f t="shared" si="227"/>
        <v>WH16_17</v>
      </c>
      <c r="N412" s="109">
        <f t="shared" si="228"/>
        <v>0.0228058793544892</v>
      </c>
      <c r="O412" s="109" t="s">
        <v>31</v>
      </c>
      <c r="P412" s="110" t="s">
        <v>92</v>
      </c>
      <c r="T412" s="109" t="str">
        <f t="shared" si="206"/>
        <v>COM_FR</v>
      </c>
      <c r="U412" s="110" t="str">
        <f t="shared" si="244"/>
        <v>INDOTH</v>
      </c>
      <c r="V412" s="109" t="str">
        <f t="shared" si="245"/>
        <v>WH16_17</v>
      </c>
      <c r="W412" s="109">
        <f t="shared" si="229"/>
        <v>0.0270225001421144</v>
      </c>
      <c r="X412" s="109" t="s">
        <v>31</v>
      </c>
      <c r="Y412" s="110" t="s">
        <v>87</v>
      </c>
      <c r="AC412" s="109" t="str">
        <f t="shared" si="207"/>
        <v>COM_FR</v>
      </c>
      <c r="AD412" s="110" t="str">
        <f t="shared" si="230"/>
        <v>INDOTH</v>
      </c>
      <c r="AE412" s="109" t="str">
        <f t="shared" si="231"/>
        <v>WH16_17</v>
      </c>
      <c r="AF412" s="109">
        <f t="shared" si="232"/>
        <v>0.0257055276901567</v>
      </c>
      <c r="AG412" s="109" t="s">
        <v>31</v>
      </c>
      <c r="AH412" s="110" t="s">
        <v>93</v>
      </c>
      <c r="AL412" s="109" t="str">
        <f t="shared" si="208"/>
        <v>COM_FR</v>
      </c>
      <c r="AM412" s="110" t="str">
        <f t="shared" si="233"/>
        <v>INDOTH</v>
      </c>
      <c r="AN412" s="109" t="str">
        <f t="shared" si="234"/>
        <v>WH16_17</v>
      </c>
      <c r="AO412" s="109">
        <f t="shared" si="235"/>
        <v>0.0253035348263485</v>
      </c>
      <c r="AP412" s="109" t="s">
        <v>31</v>
      </c>
      <c r="AQ412" s="110" t="s">
        <v>90</v>
      </c>
      <c r="AU412" s="109" t="str">
        <f t="shared" si="209"/>
        <v>COM_FR</v>
      </c>
      <c r="AV412" s="110" t="str">
        <f t="shared" si="236"/>
        <v>INDOTH</v>
      </c>
      <c r="AW412" s="109" t="str">
        <f t="shared" si="237"/>
        <v>WH16_17</v>
      </c>
      <c r="AX412" s="109">
        <f t="shared" si="238"/>
        <v>0.0233585702637121</v>
      </c>
      <c r="AY412" s="109" t="s">
        <v>31</v>
      </c>
      <c r="AZ412" s="110" t="s">
        <v>89</v>
      </c>
      <c r="BD412" s="109" t="str">
        <f t="shared" si="210"/>
        <v>COM_FR</v>
      </c>
      <c r="BE412" s="110" t="str">
        <f t="shared" si="239"/>
        <v>INDOTH</v>
      </c>
      <c r="BF412" s="109" t="str">
        <f t="shared" si="240"/>
        <v>WH16_17</v>
      </c>
      <c r="BG412" s="109">
        <f t="shared" si="246"/>
        <v>0.0253035348263485</v>
      </c>
      <c r="BH412" s="109" t="s">
        <v>31</v>
      </c>
      <c r="BI412" s="110" t="s">
        <v>91</v>
      </c>
      <c r="BM412" s="109" t="str">
        <f t="shared" si="211"/>
        <v>COM_FR</v>
      </c>
      <c r="BN412" s="110" t="str">
        <f t="shared" si="241"/>
        <v>INDOTH</v>
      </c>
      <c r="BO412" s="109" t="str">
        <f t="shared" si="242"/>
        <v>WH16_17</v>
      </c>
      <c r="BP412" s="109">
        <f t="shared" si="243"/>
        <v>0.0233585702637121</v>
      </c>
      <c r="BQ412" s="109" t="s">
        <v>31</v>
      </c>
      <c r="BR412" s="110" t="s">
        <v>88</v>
      </c>
    </row>
    <row r="413" spans="11:70">
      <c r="K413" s="109" t="s">
        <v>142</v>
      </c>
      <c r="L413" s="110" t="str">
        <f t="shared" si="226"/>
        <v>INDOTH</v>
      </c>
      <c r="M413" s="109" t="str">
        <f t="shared" si="227"/>
        <v>WH18_19</v>
      </c>
      <c r="N413" s="109">
        <f t="shared" si="228"/>
        <v>0.0228335510535675</v>
      </c>
      <c r="O413" s="109" t="s">
        <v>31</v>
      </c>
      <c r="P413" s="110" t="s">
        <v>92</v>
      </c>
      <c r="T413" s="109" t="str">
        <f t="shared" si="206"/>
        <v>COM_FR</v>
      </c>
      <c r="U413" s="110" t="str">
        <f t="shared" si="244"/>
        <v>INDOTH</v>
      </c>
      <c r="V413" s="109" t="str">
        <f t="shared" si="245"/>
        <v>WH18_19</v>
      </c>
      <c r="W413" s="109">
        <f t="shared" si="229"/>
        <v>0.0267517944660614</v>
      </c>
      <c r="X413" s="109" t="s">
        <v>31</v>
      </c>
      <c r="Y413" s="110" t="s">
        <v>87</v>
      </c>
      <c r="AC413" s="109" t="str">
        <f t="shared" si="207"/>
        <v>COM_FR</v>
      </c>
      <c r="AD413" s="110" t="str">
        <f t="shared" si="230"/>
        <v>INDOTH</v>
      </c>
      <c r="AE413" s="109" t="str">
        <f t="shared" si="231"/>
        <v>WH18_19</v>
      </c>
      <c r="AF413" s="109">
        <f t="shared" si="232"/>
        <v>0.0255927943653416</v>
      </c>
      <c r="AG413" s="109" t="s">
        <v>31</v>
      </c>
      <c r="AH413" s="110" t="s">
        <v>93</v>
      </c>
      <c r="AL413" s="109" t="str">
        <f t="shared" si="208"/>
        <v>COM_FR</v>
      </c>
      <c r="AM413" s="110" t="str">
        <f t="shared" si="233"/>
        <v>INDOTH</v>
      </c>
      <c r="AN413" s="109" t="str">
        <f t="shared" si="234"/>
        <v>WH18_19</v>
      </c>
      <c r="AO413" s="109">
        <f t="shared" si="235"/>
        <v>0.0249695860312862</v>
      </c>
      <c r="AP413" s="109" t="s">
        <v>31</v>
      </c>
      <c r="AQ413" s="110" t="s">
        <v>90</v>
      </c>
      <c r="AU413" s="109" t="str">
        <f t="shared" si="209"/>
        <v>COM_FR</v>
      </c>
      <c r="AV413" s="110" t="str">
        <f t="shared" si="236"/>
        <v>INDOTH</v>
      </c>
      <c r="AW413" s="109" t="str">
        <f t="shared" si="237"/>
        <v>WH18_19</v>
      </c>
      <c r="AX413" s="109">
        <f t="shared" si="238"/>
        <v>0.023127630615324</v>
      </c>
      <c r="AY413" s="109" t="s">
        <v>31</v>
      </c>
      <c r="AZ413" s="110" t="s">
        <v>89</v>
      </c>
      <c r="BD413" s="109" t="str">
        <f t="shared" si="210"/>
        <v>COM_FR</v>
      </c>
      <c r="BE413" s="110" t="str">
        <f t="shared" si="239"/>
        <v>INDOTH</v>
      </c>
      <c r="BF413" s="109" t="str">
        <f t="shared" si="240"/>
        <v>WH18_19</v>
      </c>
      <c r="BG413" s="109">
        <f t="shared" si="246"/>
        <v>0.0249695860312862</v>
      </c>
      <c r="BH413" s="109" t="s">
        <v>31</v>
      </c>
      <c r="BI413" s="110" t="s">
        <v>91</v>
      </c>
      <c r="BM413" s="109" t="str">
        <f t="shared" si="211"/>
        <v>COM_FR</v>
      </c>
      <c r="BN413" s="110" t="str">
        <f t="shared" si="241"/>
        <v>INDOTH</v>
      </c>
      <c r="BO413" s="109" t="str">
        <f t="shared" si="242"/>
        <v>WH18_19</v>
      </c>
      <c r="BP413" s="109">
        <f t="shared" si="243"/>
        <v>0.023127630615324</v>
      </c>
      <c r="BQ413" s="109" t="s">
        <v>31</v>
      </c>
      <c r="BR413" s="110" t="s">
        <v>88</v>
      </c>
    </row>
    <row r="414" spans="11:70">
      <c r="K414" s="109" t="s">
        <v>142</v>
      </c>
      <c r="L414" s="110" t="str">
        <f t="shared" si="226"/>
        <v>INDOTH</v>
      </c>
      <c r="M414" s="109" t="str">
        <f t="shared" si="227"/>
        <v>WH20_21</v>
      </c>
      <c r="N414" s="109">
        <f t="shared" si="228"/>
        <v>0.0227154557821904</v>
      </c>
      <c r="O414" s="109" t="s">
        <v>31</v>
      </c>
      <c r="P414" s="110" t="s">
        <v>92</v>
      </c>
      <c r="T414" s="109" t="str">
        <f t="shared" si="206"/>
        <v>COM_FR</v>
      </c>
      <c r="U414" s="110" t="str">
        <f t="shared" si="244"/>
        <v>INDOTH</v>
      </c>
      <c r="V414" s="109" t="str">
        <f t="shared" si="245"/>
        <v>WH20_21</v>
      </c>
      <c r="W414" s="109">
        <f t="shared" si="229"/>
        <v>0.0283933513791526</v>
      </c>
      <c r="X414" s="109" t="s">
        <v>31</v>
      </c>
      <c r="Y414" s="110" t="s">
        <v>87</v>
      </c>
      <c r="AC414" s="109" t="str">
        <f t="shared" si="207"/>
        <v>COM_FR</v>
      </c>
      <c r="AD414" s="110" t="str">
        <f t="shared" si="230"/>
        <v>INDOTH</v>
      </c>
      <c r="AE414" s="109" t="str">
        <f t="shared" si="231"/>
        <v>WH20_21</v>
      </c>
      <c r="AF414" s="109">
        <f t="shared" si="232"/>
        <v>0.0251280963570105</v>
      </c>
      <c r="AG414" s="109" t="s">
        <v>31</v>
      </c>
      <c r="AH414" s="110" t="s">
        <v>93</v>
      </c>
      <c r="AL414" s="109" t="str">
        <f t="shared" si="208"/>
        <v>COM_FR</v>
      </c>
      <c r="AM414" s="110" t="str">
        <f t="shared" si="233"/>
        <v>INDOTH</v>
      </c>
      <c r="AN414" s="109" t="str">
        <f t="shared" si="234"/>
        <v>WH20_21</v>
      </c>
      <c r="AO414" s="109">
        <f t="shared" si="235"/>
        <v>0.0251936667769471</v>
      </c>
      <c r="AP414" s="109" t="s">
        <v>31</v>
      </c>
      <c r="AQ414" s="110" t="s">
        <v>90</v>
      </c>
      <c r="AU414" s="109" t="str">
        <f t="shared" si="209"/>
        <v>COM_FR</v>
      </c>
      <c r="AV414" s="110" t="str">
        <f t="shared" si="236"/>
        <v>INDOTH</v>
      </c>
      <c r="AW414" s="109" t="str">
        <f t="shared" si="237"/>
        <v>WH20_21</v>
      </c>
      <c r="AX414" s="109">
        <f t="shared" si="238"/>
        <v>0.0230669226777415</v>
      </c>
      <c r="AY414" s="109" t="s">
        <v>31</v>
      </c>
      <c r="AZ414" s="110" t="s">
        <v>89</v>
      </c>
      <c r="BD414" s="109" t="str">
        <f t="shared" si="210"/>
        <v>COM_FR</v>
      </c>
      <c r="BE414" s="110" t="str">
        <f t="shared" si="239"/>
        <v>INDOTH</v>
      </c>
      <c r="BF414" s="109" t="str">
        <f t="shared" si="240"/>
        <v>WH20_21</v>
      </c>
      <c r="BG414" s="109">
        <f t="shared" si="246"/>
        <v>0.0251936667769471</v>
      </c>
      <c r="BH414" s="109" t="s">
        <v>31</v>
      </c>
      <c r="BI414" s="110" t="s">
        <v>91</v>
      </c>
      <c r="BM414" s="109" t="str">
        <f t="shared" si="211"/>
        <v>COM_FR</v>
      </c>
      <c r="BN414" s="110" t="str">
        <f t="shared" si="241"/>
        <v>INDOTH</v>
      </c>
      <c r="BO414" s="109" t="str">
        <f t="shared" si="242"/>
        <v>WH20_21</v>
      </c>
      <c r="BP414" s="109">
        <f t="shared" si="243"/>
        <v>0.0230669226777415</v>
      </c>
      <c r="BQ414" s="109" t="s">
        <v>31</v>
      </c>
      <c r="BR414" s="110" t="s">
        <v>88</v>
      </c>
    </row>
    <row r="415" spans="11:70">
      <c r="K415" s="111" t="s">
        <v>142</v>
      </c>
      <c r="L415" s="110" t="str">
        <f t="shared" si="226"/>
        <v>INDOTH</v>
      </c>
      <c r="M415" s="109" t="str">
        <f t="shared" si="227"/>
        <v>WH22_23</v>
      </c>
      <c r="N415" s="109">
        <f t="shared" si="228"/>
        <v>0.0228898262899369</v>
      </c>
      <c r="O415" s="109" t="s">
        <v>31</v>
      </c>
      <c r="P415" s="110" t="s">
        <v>92</v>
      </c>
      <c r="T415" s="109" t="str">
        <f t="shared" si="206"/>
        <v>COM_FR</v>
      </c>
      <c r="U415" s="110" t="str">
        <f t="shared" si="244"/>
        <v>INDOTH</v>
      </c>
      <c r="V415" s="109" t="str">
        <f t="shared" si="245"/>
        <v>WH22_23</v>
      </c>
      <c r="W415" s="109">
        <f t="shared" si="229"/>
        <v>0.0283097816617008</v>
      </c>
      <c r="X415" s="109" t="s">
        <v>31</v>
      </c>
      <c r="Y415" s="110" t="s">
        <v>87</v>
      </c>
      <c r="AC415" s="109" t="str">
        <f t="shared" si="207"/>
        <v>COM_FR</v>
      </c>
      <c r="AD415" s="110" t="str">
        <f t="shared" si="230"/>
        <v>INDOTH</v>
      </c>
      <c r="AE415" s="109" t="str">
        <f t="shared" si="231"/>
        <v>WH22_23</v>
      </c>
      <c r="AF415" s="109">
        <f t="shared" si="232"/>
        <v>0.0254920738775338</v>
      </c>
      <c r="AG415" s="109" t="s">
        <v>31</v>
      </c>
      <c r="AH415" s="110" t="s">
        <v>93</v>
      </c>
      <c r="AL415" s="109" t="str">
        <f t="shared" si="208"/>
        <v>COM_FR</v>
      </c>
      <c r="AM415" s="110" t="str">
        <f t="shared" si="233"/>
        <v>INDOTH</v>
      </c>
      <c r="AN415" s="109" t="str">
        <f t="shared" si="234"/>
        <v>WH22_23</v>
      </c>
      <c r="AO415" s="109">
        <f t="shared" si="235"/>
        <v>0.025793097568826</v>
      </c>
      <c r="AP415" s="109" t="s">
        <v>31</v>
      </c>
      <c r="AQ415" s="110" t="s">
        <v>90</v>
      </c>
      <c r="AU415" s="109" t="str">
        <f t="shared" si="209"/>
        <v>COM_FR</v>
      </c>
      <c r="AV415" s="110" t="str">
        <f t="shared" si="236"/>
        <v>INDOTH</v>
      </c>
      <c r="AW415" s="109" t="str">
        <f t="shared" si="237"/>
        <v>WH22_23</v>
      </c>
      <c r="AX415" s="109">
        <f t="shared" si="238"/>
        <v>0.0246581494217923</v>
      </c>
      <c r="AY415" s="109" t="s">
        <v>31</v>
      </c>
      <c r="AZ415" s="110" t="s">
        <v>89</v>
      </c>
      <c r="BD415" s="109" t="str">
        <f t="shared" si="210"/>
        <v>COM_FR</v>
      </c>
      <c r="BE415" s="110" t="str">
        <f t="shared" si="239"/>
        <v>INDOTH</v>
      </c>
      <c r="BF415" s="109" t="str">
        <f t="shared" si="240"/>
        <v>WH22_23</v>
      </c>
      <c r="BG415" s="109">
        <f t="shared" si="246"/>
        <v>0.025793097568826</v>
      </c>
      <c r="BH415" s="109" t="s">
        <v>31</v>
      </c>
      <c r="BI415" s="110" t="s">
        <v>91</v>
      </c>
      <c r="BM415" s="109" t="str">
        <f t="shared" si="211"/>
        <v>COM_FR</v>
      </c>
      <c r="BN415" s="110" t="str">
        <f t="shared" si="241"/>
        <v>INDOTH</v>
      </c>
      <c r="BO415" s="109" t="str">
        <f t="shared" si="242"/>
        <v>WH22_23</v>
      </c>
      <c r="BP415" s="109">
        <f t="shared" si="243"/>
        <v>0.0246581494217923</v>
      </c>
      <c r="BQ415" s="109" t="s">
        <v>31</v>
      </c>
      <c r="BR415" s="110" t="s">
        <v>88</v>
      </c>
    </row>
    <row r="416" spans="11:70">
      <c r="K416" s="109" t="s">
        <v>142</v>
      </c>
      <c r="L416" s="110" t="str">
        <f>C17</f>
        <v>INDFOR</v>
      </c>
      <c r="M416" s="109" t="str">
        <f t="shared" si="227"/>
        <v>RH0_1</v>
      </c>
      <c r="N416" s="109">
        <f t="shared" si="228"/>
        <v>0.0207246590371655</v>
      </c>
      <c r="O416" s="109" t="s">
        <v>31</v>
      </c>
      <c r="P416" s="110" t="s">
        <v>92</v>
      </c>
      <c r="T416" s="109" t="str">
        <f t="shared" si="206"/>
        <v>COM_FR</v>
      </c>
      <c r="U416" s="110" t="str">
        <f t="shared" si="244"/>
        <v>INDFOR</v>
      </c>
      <c r="V416" s="109" t="str">
        <f t="shared" si="245"/>
        <v>RH0_1</v>
      </c>
      <c r="W416" s="109">
        <f t="shared" si="229"/>
        <v>0.0211149417251545</v>
      </c>
      <c r="X416" s="109" t="s">
        <v>31</v>
      </c>
      <c r="Y416" s="110" t="s">
        <v>87</v>
      </c>
      <c r="AC416" s="109" t="str">
        <f t="shared" si="207"/>
        <v>COM_FR</v>
      </c>
      <c r="AD416" s="110" t="str">
        <f t="shared" ref="AD416:AD463" si="247">U416</f>
        <v>INDFOR</v>
      </c>
      <c r="AE416" s="109" t="str">
        <f t="shared" ref="AE416:AE463" si="248">V416</f>
        <v>RH0_1</v>
      </c>
      <c r="AF416" s="109">
        <f t="shared" si="232"/>
        <v>0.0215588607712188</v>
      </c>
      <c r="AG416" s="109" t="s">
        <v>31</v>
      </c>
      <c r="AH416" s="110" t="s">
        <v>93</v>
      </c>
      <c r="AL416" s="109" t="str">
        <f t="shared" si="208"/>
        <v>COM_FR</v>
      </c>
      <c r="AM416" s="110" t="str">
        <f t="shared" ref="AM416:AM463" si="249">AD416</f>
        <v>INDFOR</v>
      </c>
      <c r="AN416" s="109" t="str">
        <f t="shared" ref="AN416:AN463" si="250">AE416</f>
        <v>RH0_1</v>
      </c>
      <c r="AO416" s="109">
        <f t="shared" si="235"/>
        <v>0.0211002816156798</v>
      </c>
      <c r="AP416" s="109" t="s">
        <v>31</v>
      </c>
      <c r="AQ416" s="110" t="s">
        <v>90</v>
      </c>
      <c r="AU416" s="109" t="str">
        <f t="shared" si="209"/>
        <v>COM_FR</v>
      </c>
      <c r="AV416" s="110" t="str">
        <f t="shared" ref="AV416:AV463" si="251">AM416</f>
        <v>INDFOR</v>
      </c>
      <c r="AW416" s="109" t="str">
        <f t="shared" ref="AW416:AW463" si="252">AN416</f>
        <v>RH0_1</v>
      </c>
      <c r="AX416" s="109">
        <f t="shared" si="238"/>
        <v>0.0216553453978117</v>
      </c>
      <c r="AY416" s="109" t="s">
        <v>31</v>
      </c>
      <c r="AZ416" s="110" t="s">
        <v>89</v>
      </c>
      <c r="BD416" s="109" t="str">
        <f t="shared" si="210"/>
        <v>COM_FR</v>
      </c>
      <c r="BE416" s="110" t="str">
        <f t="shared" ref="BE416:BE463" si="253">AV416</f>
        <v>INDFOR</v>
      </c>
      <c r="BF416" s="109" t="str">
        <f t="shared" ref="BF416:BF463" si="254">AW416</f>
        <v>RH0_1</v>
      </c>
      <c r="BG416" s="109">
        <f t="shared" si="246"/>
        <v>0.0211002816156798</v>
      </c>
      <c r="BH416" s="109" t="s">
        <v>31</v>
      </c>
      <c r="BI416" s="110" t="s">
        <v>91</v>
      </c>
      <c r="BM416" s="109" t="str">
        <f t="shared" si="211"/>
        <v>COM_FR</v>
      </c>
      <c r="BN416" s="110" t="str">
        <f t="shared" ref="BN416:BN463" si="255">BE416</f>
        <v>INDFOR</v>
      </c>
      <c r="BO416" s="109" t="str">
        <f t="shared" ref="BO416:BO463" si="256">BF416</f>
        <v>RH0_1</v>
      </c>
      <c r="BP416" s="109">
        <f t="shared" ref="BP416:BP463" si="257">AX416</f>
        <v>0.0216553453978117</v>
      </c>
      <c r="BQ416" s="109" t="s">
        <v>31</v>
      </c>
      <c r="BR416" s="110" t="s">
        <v>88</v>
      </c>
    </row>
    <row r="417" spans="11:70">
      <c r="K417" s="109" t="s">
        <v>142</v>
      </c>
      <c r="L417" s="110" t="str">
        <f t="shared" ref="L417:L463" si="258">L416</f>
        <v>INDFOR</v>
      </c>
      <c r="M417" s="109" t="str">
        <f t="shared" si="227"/>
        <v>RH2_3</v>
      </c>
      <c r="N417" s="109">
        <f t="shared" si="228"/>
        <v>0.0206069139508455</v>
      </c>
      <c r="O417" s="109" t="s">
        <v>31</v>
      </c>
      <c r="P417" s="110" t="s">
        <v>92</v>
      </c>
      <c r="T417" s="109" t="str">
        <f t="shared" ref="T417:T480" si="259">K417</f>
        <v>COM_FR</v>
      </c>
      <c r="U417" s="110" t="str">
        <f t="shared" ref="U417:U463" si="260">L417</f>
        <v>INDFOR</v>
      </c>
      <c r="V417" s="109" t="str">
        <f t="shared" ref="V417:V463" si="261">M417</f>
        <v>RH2_3</v>
      </c>
      <c r="W417" s="109">
        <f t="shared" si="229"/>
        <v>0.019269377650939</v>
      </c>
      <c r="X417" s="109" t="s">
        <v>31</v>
      </c>
      <c r="Y417" s="110" t="s">
        <v>87</v>
      </c>
      <c r="AC417" s="109" t="str">
        <f t="shared" ref="AC417:AC480" si="262">T417</f>
        <v>COM_FR</v>
      </c>
      <c r="AD417" s="110" t="str">
        <f t="shared" si="247"/>
        <v>INDFOR</v>
      </c>
      <c r="AE417" s="109" t="str">
        <f t="shared" si="248"/>
        <v>RH2_3</v>
      </c>
      <c r="AF417" s="109">
        <f t="shared" si="232"/>
        <v>0.021716461727875</v>
      </c>
      <c r="AG417" s="109" t="s">
        <v>31</v>
      </c>
      <c r="AH417" s="110" t="s">
        <v>93</v>
      </c>
      <c r="AL417" s="109" t="str">
        <f t="shared" ref="AL417:AL480" si="263">AC417</f>
        <v>COM_FR</v>
      </c>
      <c r="AM417" s="110" t="str">
        <f t="shared" si="249"/>
        <v>INDFOR</v>
      </c>
      <c r="AN417" s="109" t="str">
        <f t="shared" si="250"/>
        <v>RH2_3</v>
      </c>
      <c r="AO417" s="109">
        <f t="shared" si="235"/>
        <v>0.0202044634746338</v>
      </c>
      <c r="AP417" s="109" t="s">
        <v>31</v>
      </c>
      <c r="AQ417" s="110" t="s">
        <v>90</v>
      </c>
      <c r="AU417" s="109" t="str">
        <f t="shared" ref="AU417:AU480" si="264">AL417</f>
        <v>COM_FR</v>
      </c>
      <c r="AV417" s="110" t="str">
        <f t="shared" si="251"/>
        <v>INDFOR</v>
      </c>
      <c r="AW417" s="109" t="str">
        <f t="shared" si="252"/>
        <v>RH2_3</v>
      </c>
      <c r="AX417" s="109">
        <f t="shared" si="238"/>
        <v>0.0197617928172299</v>
      </c>
      <c r="AY417" s="109" t="s">
        <v>31</v>
      </c>
      <c r="AZ417" s="110" t="s">
        <v>89</v>
      </c>
      <c r="BD417" s="109" t="str">
        <f t="shared" ref="BD417:BD480" si="265">AU417</f>
        <v>COM_FR</v>
      </c>
      <c r="BE417" s="110" t="str">
        <f t="shared" si="253"/>
        <v>INDFOR</v>
      </c>
      <c r="BF417" s="109" t="str">
        <f t="shared" si="254"/>
        <v>RH2_3</v>
      </c>
      <c r="BG417" s="109">
        <f t="shared" ref="BG417:BG463" si="266">AO417</f>
        <v>0.0202044634746338</v>
      </c>
      <c r="BH417" s="109" t="s">
        <v>31</v>
      </c>
      <c r="BI417" s="110" t="s">
        <v>91</v>
      </c>
      <c r="BM417" s="109" t="str">
        <f t="shared" ref="BM417:BM480" si="267">BD417</f>
        <v>COM_FR</v>
      </c>
      <c r="BN417" s="110" t="str">
        <f t="shared" si="255"/>
        <v>INDFOR</v>
      </c>
      <c r="BO417" s="109" t="str">
        <f t="shared" si="256"/>
        <v>RH2_3</v>
      </c>
      <c r="BP417" s="109">
        <f t="shared" si="257"/>
        <v>0.0197617928172299</v>
      </c>
      <c r="BQ417" s="109" t="s">
        <v>31</v>
      </c>
      <c r="BR417" s="110" t="s">
        <v>88</v>
      </c>
    </row>
    <row r="418" spans="11:70">
      <c r="K418" s="109" t="s">
        <v>142</v>
      </c>
      <c r="L418" s="110" t="str">
        <f t="shared" si="258"/>
        <v>INDFOR</v>
      </c>
      <c r="M418" s="109" t="str">
        <f t="shared" si="227"/>
        <v>RH4_5</v>
      </c>
      <c r="N418" s="109">
        <f t="shared" si="228"/>
        <v>0.0199087438710615</v>
      </c>
      <c r="O418" s="109" t="s">
        <v>31</v>
      </c>
      <c r="P418" s="110" t="s">
        <v>92</v>
      </c>
      <c r="T418" s="109" t="str">
        <f t="shared" si="259"/>
        <v>COM_FR</v>
      </c>
      <c r="U418" s="110" t="str">
        <f t="shared" si="260"/>
        <v>INDFOR</v>
      </c>
      <c r="V418" s="109" t="str">
        <f t="shared" si="261"/>
        <v>RH4_5</v>
      </c>
      <c r="W418" s="109">
        <f t="shared" si="229"/>
        <v>0.0185538915735157</v>
      </c>
      <c r="X418" s="109" t="s">
        <v>31</v>
      </c>
      <c r="Y418" s="110" t="s">
        <v>87</v>
      </c>
      <c r="AC418" s="109" t="str">
        <f t="shared" si="262"/>
        <v>COM_FR</v>
      </c>
      <c r="AD418" s="110" t="str">
        <f t="shared" si="247"/>
        <v>INDFOR</v>
      </c>
      <c r="AE418" s="109" t="str">
        <f t="shared" si="248"/>
        <v>RH4_5</v>
      </c>
      <c r="AF418" s="109">
        <f t="shared" si="232"/>
        <v>0.0210410330240004</v>
      </c>
      <c r="AG418" s="109" t="s">
        <v>31</v>
      </c>
      <c r="AH418" s="110" t="s">
        <v>93</v>
      </c>
      <c r="AL418" s="109" t="str">
        <f t="shared" si="263"/>
        <v>COM_FR</v>
      </c>
      <c r="AM418" s="110" t="str">
        <f t="shared" si="249"/>
        <v>INDFOR</v>
      </c>
      <c r="AN418" s="109" t="str">
        <f t="shared" si="250"/>
        <v>RH4_5</v>
      </c>
      <c r="AO418" s="109">
        <f t="shared" si="235"/>
        <v>0.0191598666763358</v>
      </c>
      <c r="AP418" s="109" t="s">
        <v>31</v>
      </c>
      <c r="AQ418" s="110" t="s">
        <v>90</v>
      </c>
      <c r="AU418" s="109" t="str">
        <f t="shared" si="264"/>
        <v>COM_FR</v>
      </c>
      <c r="AV418" s="110" t="str">
        <f t="shared" si="251"/>
        <v>INDFOR</v>
      </c>
      <c r="AW418" s="109" t="str">
        <f t="shared" si="252"/>
        <v>RH4_5</v>
      </c>
      <c r="AX418" s="109">
        <f t="shared" si="238"/>
        <v>0.0176014946901204</v>
      </c>
      <c r="AY418" s="109" t="s">
        <v>31</v>
      </c>
      <c r="AZ418" s="110" t="s">
        <v>89</v>
      </c>
      <c r="BD418" s="109" t="str">
        <f t="shared" si="265"/>
        <v>COM_FR</v>
      </c>
      <c r="BE418" s="110" t="str">
        <f t="shared" si="253"/>
        <v>INDFOR</v>
      </c>
      <c r="BF418" s="109" t="str">
        <f t="shared" si="254"/>
        <v>RH4_5</v>
      </c>
      <c r="BG418" s="109">
        <f t="shared" si="266"/>
        <v>0.0191598666763358</v>
      </c>
      <c r="BH418" s="109" t="s">
        <v>31</v>
      </c>
      <c r="BI418" s="110" t="s">
        <v>91</v>
      </c>
      <c r="BM418" s="109" t="str">
        <f t="shared" si="267"/>
        <v>COM_FR</v>
      </c>
      <c r="BN418" s="110" t="str">
        <f t="shared" si="255"/>
        <v>INDFOR</v>
      </c>
      <c r="BO418" s="109" t="str">
        <f t="shared" si="256"/>
        <v>RH4_5</v>
      </c>
      <c r="BP418" s="109">
        <f t="shared" si="257"/>
        <v>0.0176014946901204</v>
      </c>
      <c r="BQ418" s="109" t="s">
        <v>31</v>
      </c>
      <c r="BR418" s="110" t="s">
        <v>88</v>
      </c>
    </row>
    <row r="419" spans="11:70">
      <c r="K419" s="111" t="s">
        <v>142</v>
      </c>
      <c r="L419" s="110" t="str">
        <f t="shared" si="258"/>
        <v>INDFOR</v>
      </c>
      <c r="M419" s="109" t="str">
        <f t="shared" si="227"/>
        <v>RH6_7</v>
      </c>
      <c r="N419" s="109">
        <f t="shared" si="228"/>
        <v>0.019131142691048</v>
      </c>
      <c r="O419" s="109" t="s">
        <v>31</v>
      </c>
      <c r="P419" s="110" t="s">
        <v>92</v>
      </c>
      <c r="T419" s="109" t="str">
        <f t="shared" si="259"/>
        <v>COM_FR</v>
      </c>
      <c r="U419" s="110" t="str">
        <f t="shared" si="260"/>
        <v>INDFOR</v>
      </c>
      <c r="V419" s="109" t="str">
        <f t="shared" si="261"/>
        <v>RH6_7</v>
      </c>
      <c r="W419" s="109">
        <f t="shared" si="229"/>
        <v>0.0188033521186996</v>
      </c>
      <c r="X419" s="109" t="s">
        <v>31</v>
      </c>
      <c r="Y419" s="110" t="s">
        <v>87</v>
      </c>
      <c r="AC419" s="109" t="str">
        <f t="shared" si="262"/>
        <v>COM_FR</v>
      </c>
      <c r="AD419" s="110" t="str">
        <f t="shared" si="247"/>
        <v>INDFOR</v>
      </c>
      <c r="AE419" s="109" t="str">
        <f t="shared" si="248"/>
        <v>RH6_7</v>
      </c>
      <c r="AF419" s="109">
        <f t="shared" si="232"/>
        <v>0.0186236423856643</v>
      </c>
      <c r="AG419" s="109" t="s">
        <v>31</v>
      </c>
      <c r="AH419" s="110" t="s">
        <v>93</v>
      </c>
      <c r="AL419" s="109" t="str">
        <f t="shared" si="263"/>
        <v>COM_FR</v>
      </c>
      <c r="AM419" s="110" t="str">
        <f t="shared" si="249"/>
        <v>INDFOR</v>
      </c>
      <c r="AN419" s="109" t="str">
        <f t="shared" si="250"/>
        <v>RH6_7</v>
      </c>
      <c r="AO419" s="109">
        <f t="shared" si="235"/>
        <v>0.0183190275812949</v>
      </c>
      <c r="AP419" s="109" t="s">
        <v>31</v>
      </c>
      <c r="AQ419" s="110" t="s">
        <v>90</v>
      </c>
      <c r="AU419" s="109" t="str">
        <f t="shared" si="264"/>
        <v>COM_FR</v>
      </c>
      <c r="AV419" s="110" t="str">
        <f t="shared" si="251"/>
        <v>INDFOR</v>
      </c>
      <c r="AW419" s="109" t="str">
        <f t="shared" si="252"/>
        <v>RH6_7</v>
      </c>
      <c r="AX419" s="109">
        <f t="shared" si="238"/>
        <v>0.0167442934477807</v>
      </c>
      <c r="AY419" s="109" t="s">
        <v>31</v>
      </c>
      <c r="AZ419" s="110" t="s">
        <v>89</v>
      </c>
      <c r="BD419" s="109" t="str">
        <f t="shared" si="265"/>
        <v>COM_FR</v>
      </c>
      <c r="BE419" s="110" t="str">
        <f t="shared" si="253"/>
        <v>INDFOR</v>
      </c>
      <c r="BF419" s="109" t="str">
        <f t="shared" si="254"/>
        <v>RH6_7</v>
      </c>
      <c r="BG419" s="109">
        <f t="shared" si="266"/>
        <v>0.0183190275812949</v>
      </c>
      <c r="BH419" s="109" t="s">
        <v>31</v>
      </c>
      <c r="BI419" s="110" t="s">
        <v>91</v>
      </c>
      <c r="BM419" s="109" t="str">
        <f t="shared" si="267"/>
        <v>COM_FR</v>
      </c>
      <c r="BN419" s="110" t="str">
        <f t="shared" si="255"/>
        <v>INDFOR</v>
      </c>
      <c r="BO419" s="109" t="str">
        <f t="shared" si="256"/>
        <v>RH6_7</v>
      </c>
      <c r="BP419" s="109">
        <f t="shared" si="257"/>
        <v>0.0167442934477807</v>
      </c>
      <c r="BQ419" s="109" t="s">
        <v>31</v>
      </c>
      <c r="BR419" s="110" t="s">
        <v>88</v>
      </c>
    </row>
    <row r="420" spans="11:70">
      <c r="K420" s="109" t="s">
        <v>142</v>
      </c>
      <c r="L420" s="110" t="str">
        <f t="shared" si="258"/>
        <v>INDFOR</v>
      </c>
      <c r="M420" s="109" t="str">
        <f t="shared" si="227"/>
        <v>RH8_9</v>
      </c>
      <c r="N420" s="109">
        <f t="shared" si="228"/>
        <v>0.0188308994526831</v>
      </c>
      <c r="O420" s="109" t="s">
        <v>31</v>
      </c>
      <c r="P420" s="110" t="s">
        <v>92</v>
      </c>
      <c r="T420" s="109" t="str">
        <f t="shared" si="259"/>
        <v>COM_FR</v>
      </c>
      <c r="U420" s="110" t="str">
        <f t="shared" si="260"/>
        <v>INDFOR</v>
      </c>
      <c r="V420" s="109" t="str">
        <f t="shared" si="261"/>
        <v>RH8_9</v>
      </c>
      <c r="W420" s="109">
        <f t="shared" si="229"/>
        <v>0.0202757842956449</v>
      </c>
      <c r="X420" s="109" t="s">
        <v>31</v>
      </c>
      <c r="Y420" s="110" t="s">
        <v>87</v>
      </c>
      <c r="AC420" s="109" t="str">
        <f t="shared" si="262"/>
        <v>COM_FR</v>
      </c>
      <c r="AD420" s="110" t="str">
        <f t="shared" si="247"/>
        <v>INDFOR</v>
      </c>
      <c r="AE420" s="109" t="str">
        <f t="shared" si="248"/>
        <v>RH8_9</v>
      </c>
      <c r="AF420" s="109">
        <f t="shared" si="232"/>
        <v>0.0171569347582401</v>
      </c>
      <c r="AG420" s="109" t="s">
        <v>31</v>
      </c>
      <c r="AH420" s="110" t="s">
        <v>93</v>
      </c>
      <c r="AL420" s="109" t="str">
        <f t="shared" si="263"/>
        <v>COM_FR</v>
      </c>
      <c r="AM420" s="110" t="str">
        <f t="shared" si="249"/>
        <v>INDFOR</v>
      </c>
      <c r="AN420" s="109" t="str">
        <f t="shared" si="250"/>
        <v>RH8_9</v>
      </c>
      <c r="AO420" s="109">
        <f t="shared" si="235"/>
        <v>0.0183672329720752</v>
      </c>
      <c r="AP420" s="109" t="s">
        <v>31</v>
      </c>
      <c r="AQ420" s="110" t="s">
        <v>90</v>
      </c>
      <c r="AU420" s="109" t="str">
        <f t="shared" si="264"/>
        <v>COM_FR</v>
      </c>
      <c r="AV420" s="110" t="str">
        <f t="shared" si="251"/>
        <v>INDFOR</v>
      </c>
      <c r="AW420" s="109" t="str">
        <f t="shared" si="252"/>
        <v>RH8_9</v>
      </c>
      <c r="AX420" s="109">
        <f t="shared" si="238"/>
        <v>0.0168878417223846</v>
      </c>
      <c r="AY420" s="109" t="s">
        <v>31</v>
      </c>
      <c r="AZ420" s="110" t="s">
        <v>89</v>
      </c>
      <c r="BD420" s="109" t="str">
        <f t="shared" si="265"/>
        <v>COM_FR</v>
      </c>
      <c r="BE420" s="110" t="str">
        <f t="shared" si="253"/>
        <v>INDFOR</v>
      </c>
      <c r="BF420" s="109" t="str">
        <f t="shared" si="254"/>
        <v>RH8_9</v>
      </c>
      <c r="BG420" s="109">
        <f t="shared" si="266"/>
        <v>0.0183672329720752</v>
      </c>
      <c r="BH420" s="109" t="s">
        <v>31</v>
      </c>
      <c r="BI420" s="110" t="s">
        <v>91</v>
      </c>
      <c r="BM420" s="109" t="str">
        <f t="shared" si="267"/>
        <v>COM_FR</v>
      </c>
      <c r="BN420" s="110" t="str">
        <f t="shared" si="255"/>
        <v>INDFOR</v>
      </c>
      <c r="BO420" s="109" t="str">
        <f t="shared" si="256"/>
        <v>RH8_9</v>
      </c>
      <c r="BP420" s="109">
        <f t="shared" si="257"/>
        <v>0.0168878417223846</v>
      </c>
      <c r="BQ420" s="109" t="s">
        <v>31</v>
      </c>
      <c r="BR420" s="110" t="s">
        <v>88</v>
      </c>
    </row>
    <row r="421" spans="11:70">
      <c r="K421" s="109" t="s">
        <v>142</v>
      </c>
      <c r="L421" s="110" t="str">
        <f t="shared" si="258"/>
        <v>INDFOR</v>
      </c>
      <c r="M421" s="109" t="str">
        <f t="shared" si="227"/>
        <v>RH10_11</v>
      </c>
      <c r="N421" s="109">
        <f t="shared" si="228"/>
        <v>0.0188922096207154</v>
      </c>
      <c r="O421" s="109" t="s">
        <v>31</v>
      </c>
      <c r="P421" s="110" t="s">
        <v>92</v>
      </c>
      <c r="T421" s="109" t="str">
        <f t="shared" si="259"/>
        <v>COM_FR</v>
      </c>
      <c r="U421" s="110" t="str">
        <f t="shared" si="260"/>
        <v>INDFOR</v>
      </c>
      <c r="V421" s="109" t="str">
        <f t="shared" si="261"/>
        <v>RH10_11</v>
      </c>
      <c r="W421" s="109">
        <f t="shared" si="229"/>
        <v>0.0226727094068072</v>
      </c>
      <c r="X421" s="109" t="s">
        <v>31</v>
      </c>
      <c r="Y421" s="110" t="s">
        <v>87</v>
      </c>
      <c r="AC421" s="109" t="str">
        <f t="shared" si="262"/>
        <v>COM_FR</v>
      </c>
      <c r="AD421" s="110" t="str">
        <f t="shared" si="247"/>
        <v>INDFOR</v>
      </c>
      <c r="AE421" s="109" t="str">
        <f t="shared" si="248"/>
        <v>RH10_11</v>
      </c>
      <c r="AF421" s="109">
        <f t="shared" si="232"/>
        <v>0.016996069788382</v>
      </c>
      <c r="AG421" s="109" t="s">
        <v>31</v>
      </c>
      <c r="AH421" s="110" t="s">
        <v>93</v>
      </c>
      <c r="AL421" s="109" t="str">
        <f t="shared" si="263"/>
        <v>COM_FR</v>
      </c>
      <c r="AM421" s="110" t="str">
        <f t="shared" si="249"/>
        <v>INDFOR</v>
      </c>
      <c r="AN421" s="109" t="str">
        <f t="shared" si="250"/>
        <v>RH10_11</v>
      </c>
      <c r="AO421" s="109">
        <f t="shared" si="235"/>
        <v>0.0195161233742294</v>
      </c>
      <c r="AP421" s="109" t="s">
        <v>31</v>
      </c>
      <c r="AQ421" s="110" t="s">
        <v>90</v>
      </c>
      <c r="AU421" s="109" t="str">
        <f t="shared" si="264"/>
        <v>COM_FR</v>
      </c>
      <c r="AV421" s="110" t="str">
        <f t="shared" si="251"/>
        <v>INDFOR</v>
      </c>
      <c r="AW421" s="109" t="str">
        <f t="shared" si="252"/>
        <v>RH10_11</v>
      </c>
      <c r="AX421" s="109">
        <f t="shared" si="238"/>
        <v>0.0187422674180833</v>
      </c>
      <c r="AY421" s="109" t="s">
        <v>31</v>
      </c>
      <c r="AZ421" s="110" t="s">
        <v>89</v>
      </c>
      <c r="BD421" s="109" t="str">
        <f t="shared" si="265"/>
        <v>COM_FR</v>
      </c>
      <c r="BE421" s="110" t="str">
        <f t="shared" si="253"/>
        <v>INDFOR</v>
      </c>
      <c r="BF421" s="109" t="str">
        <f t="shared" si="254"/>
        <v>RH10_11</v>
      </c>
      <c r="BG421" s="109">
        <f t="shared" si="266"/>
        <v>0.0195161233742294</v>
      </c>
      <c r="BH421" s="109" t="s">
        <v>31</v>
      </c>
      <c r="BI421" s="110" t="s">
        <v>91</v>
      </c>
      <c r="BM421" s="109" t="str">
        <f t="shared" si="267"/>
        <v>COM_FR</v>
      </c>
      <c r="BN421" s="110" t="str">
        <f t="shared" si="255"/>
        <v>INDFOR</v>
      </c>
      <c r="BO421" s="109" t="str">
        <f t="shared" si="256"/>
        <v>RH10_11</v>
      </c>
      <c r="BP421" s="109">
        <f t="shared" si="257"/>
        <v>0.0187422674180833</v>
      </c>
      <c r="BQ421" s="109" t="s">
        <v>31</v>
      </c>
      <c r="BR421" s="110" t="s">
        <v>88</v>
      </c>
    </row>
    <row r="422" spans="11:70">
      <c r="K422" s="109" t="s">
        <v>142</v>
      </c>
      <c r="L422" s="110" t="str">
        <f t="shared" si="258"/>
        <v>INDFOR</v>
      </c>
      <c r="M422" s="109" t="str">
        <f t="shared" si="227"/>
        <v>RH12_13</v>
      </c>
      <c r="N422" s="109">
        <f t="shared" si="228"/>
        <v>0.0197356728752531</v>
      </c>
      <c r="O422" s="109" t="s">
        <v>31</v>
      </c>
      <c r="P422" s="110" t="s">
        <v>92</v>
      </c>
      <c r="T422" s="109" t="str">
        <f t="shared" si="259"/>
        <v>COM_FR</v>
      </c>
      <c r="U422" s="110" t="str">
        <f t="shared" si="260"/>
        <v>INDFOR</v>
      </c>
      <c r="V422" s="109" t="str">
        <f t="shared" si="261"/>
        <v>RH12_13</v>
      </c>
      <c r="W422" s="109">
        <f t="shared" si="229"/>
        <v>0.0227084613240583</v>
      </c>
      <c r="X422" s="109" t="s">
        <v>31</v>
      </c>
      <c r="Y422" s="110" t="s">
        <v>87</v>
      </c>
      <c r="AC422" s="109" t="str">
        <f t="shared" si="262"/>
        <v>COM_FR</v>
      </c>
      <c r="AD422" s="110" t="str">
        <f t="shared" si="247"/>
        <v>INDFOR</v>
      </c>
      <c r="AE422" s="109" t="str">
        <f t="shared" si="248"/>
        <v>RH12_13</v>
      </c>
      <c r="AF422" s="109">
        <f t="shared" si="232"/>
        <v>0.0181900219421491</v>
      </c>
      <c r="AG422" s="109" t="s">
        <v>31</v>
      </c>
      <c r="AH422" s="110" t="s">
        <v>93</v>
      </c>
      <c r="AL422" s="109" t="str">
        <f t="shared" si="263"/>
        <v>COM_FR</v>
      </c>
      <c r="AM422" s="110" t="str">
        <f t="shared" si="249"/>
        <v>INDFOR</v>
      </c>
      <c r="AN422" s="109" t="str">
        <f t="shared" si="250"/>
        <v>RH12_13</v>
      </c>
      <c r="AO422" s="109">
        <f t="shared" si="235"/>
        <v>0.0203929774116346</v>
      </c>
      <c r="AP422" s="109" t="s">
        <v>31</v>
      </c>
      <c r="AQ422" s="110" t="s">
        <v>90</v>
      </c>
      <c r="AU422" s="109" t="str">
        <f t="shared" si="264"/>
        <v>COM_FR</v>
      </c>
      <c r="AV422" s="110" t="str">
        <f t="shared" si="251"/>
        <v>INDFOR</v>
      </c>
      <c r="AW422" s="109" t="str">
        <f t="shared" si="252"/>
        <v>RH12_13</v>
      </c>
      <c r="AX422" s="109">
        <f t="shared" si="238"/>
        <v>0.0203766512243404</v>
      </c>
      <c r="AY422" s="109" t="s">
        <v>31</v>
      </c>
      <c r="AZ422" s="110" t="s">
        <v>89</v>
      </c>
      <c r="BD422" s="109" t="str">
        <f t="shared" si="265"/>
        <v>COM_FR</v>
      </c>
      <c r="BE422" s="110" t="str">
        <f t="shared" si="253"/>
        <v>INDFOR</v>
      </c>
      <c r="BF422" s="109" t="str">
        <f t="shared" si="254"/>
        <v>RH12_13</v>
      </c>
      <c r="BG422" s="109">
        <f t="shared" si="266"/>
        <v>0.0203929774116346</v>
      </c>
      <c r="BH422" s="109" t="s">
        <v>31</v>
      </c>
      <c r="BI422" s="110" t="s">
        <v>91</v>
      </c>
      <c r="BM422" s="109" t="str">
        <f t="shared" si="267"/>
        <v>COM_FR</v>
      </c>
      <c r="BN422" s="110" t="str">
        <f t="shared" si="255"/>
        <v>INDFOR</v>
      </c>
      <c r="BO422" s="109" t="str">
        <f t="shared" si="256"/>
        <v>RH12_13</v>
      </c>
      <c r="BP422" s="109">
        <f t="shared" si="257"/>
        <v>0.0203766512243404</v>
      </c>
      <c r="BQ422" s="109" t="s">
        <v>31</v>
      </c>
      <c r="BR422" s="110" t="s">
        <v>88</v>
      </c>
    </row>
    <row r="423" spans="11:70">
      <c r="K423" s="111" t="s">
        <v>142</v>
      </c>
      <c r="L423" s="110" t="str">
        <f t="shared" si="258"/>
        <v>INDFOR</v>
      </c>
      <c r="M423" s="109" t="str">
        <f t="shared" si="227"/>
        <v>RH14_15</v>
      </c>
      <c r="N423" s="109">
        <f t="shared" si="228"/>
        <v>0.0205351902664844</v>
      </c>
      <c r="O423" s="109" t="s">
        <v>31</v>
      </c>
      <c r="P423" s="110" t="s">
        <v>92</v>
      </c>
      <c r="T423" s="109" t="str">
        <f t="shared" si="259"/>
        <v>COM_FR</v>
      </c>
      <c r="U423" s="110" t="str">
        <f t="shared" si="260"/>
        <v>INDFOR</v>
      </c>
      <c r="V423" s="109" t="str">
        <f t="shared" si="261"/>
        <v>RH14_15</v>
      </c>
      <c r="W423" s="109">
        <f t="shared" si="229"/>
        <v>0.0220528299189836</v>
      </c>
      <c r="X423" s="109" t="s">
        <v>31</v>
      </c>
      <c r="Y423" s="110" t="s">
        <v>87</v>
      </c>
      <c r="AC423" s="109" t="str">
        <f t="shared" si="262"/>
        <v>COM_FR</v>
      </c>
      <c r="AD423" s="110" t="str">
        <f t="shared" si="247"/>
        <v>INDFOR</v>
      </c>
      <c r="AE423" s="109" t="str">
        <f t="shared" si="248"/>
        <v>RH14_15</v>
      </c>
      <c r="AF423" s="109">
        <f t="shared" si="232"/>
        <v>0.0209674919745702</v>
      </c>
      <c r="AG423" s="109" t="s">
        <v>31</v>
      </c>
      <c r="AH423" s="110" t="s">
        <v>93</v>
      </c>
      <c r="AL423" s="109" t="str">
        <f t="shared" si="263"/>
        <v>COM_FR</v>
      </c>
      <c r="AM423" s="110" t="str">
        <f t="shared" si="249"/>
        <v>INDFOR</v>
      </c>
      <c r="AN423" s="109" t="str">
        <f t="shared" si="250"/>
        <v>RH14_15</v>
      </c>
      <c r="AO423" s="109">
        <f t="shared" si="235"/>
        <v>0.0210417023326588</v>
      </c>
      <c r="AP423" s="109" t="s">
        <v>31</v>
      </c>
      <c r="AQ423" s="110" t="s">
        <v>90</v>
      </c>
      <c r="AU423" s="109" t="str">
        <f t="shared" si="264"/>
        <v>COM_FR</v>
      </c>
      <c r="AV423" s="110" t="str">
        <f t="shared" si="251"/>
        <v>INDFOR</v>
      </c>
      <c r="AW423" s="109" t="str">
        <f t="shared" si="252"/>
        <v>RH14_15</v>
      </c>
      <c r="AX423" s="109">
        <f t="shared" si="238"/>
        <v>0.0207782387307691</v>
      </c>
      <c r="AY423" s="109" t="s">
        <v>31</v>
      </c>
      <c r="AZ423" s="110" t="s">
        <v>89</v>
      </c>
      <c r="BD423" s="109" t="str">
        <f t="shared" si="265"/>
        <v>COM_FR</v>
      </c>
      <c r="BE423" s="110" t="str">
        <f t="shared" si="253"/>
        <v>INDFOR</v>
      </c>
      <c r="BF423" s="109" t="str">
        <f t="shared" si="254"/>
        <v>RH14_15</v>
      </c>
      <c r="BG423" s="109">
        <f t="shared" si="266"/>
        <v>0.0210417023326588</v>
      </c>
      <c r="BH423" s="109" t="s">
        <v>31</v>
      </c>
      <c r="BI423" s="110" t="s">
        <v>91</v>
      </c>
      <c r="BM423" s="109" t="str">
        <f t="shared" si="267"/>
        <v>COM_FR</v>
      </c>
      <c r="BN423" s="110" t="str">
        <f t="shared" si="255"/>
        <v>INDFOR</v>
      </c>
      <c r="BO423" s="109" t="str">
        <f t="shared" si="256"/>
        <v>RH14_15</v>
      </c>
      <c r="BP423" s="109">
        <f t="shared" si="257"/>
        <v>0.0207782387307691</v>
      </c>
      <c r="BQ423" s="109" t="s">
        <v>31</v>
      </c>
      <c r="BR423" s="110" t="s">
        <v>88</v>
      </c>
    </row>
    <row r="424" spans="11:70">
      <c r="K424" s="109" t="s">
        <v>142</v>
      </c>
      <c r="L424" s="110" t="str">
        <f t="shared" si="258"/>
        <v>INDFOR</v>
      </c>
      <c r="M424" s="109" t="str">
        <f t="shared" si="227"/>
        <v>RH16_17</v>
      </c>
      <c r="N424" s="109">
        <f t="shared" si="228"/>
        <v>0.0208967198623784</v>
      </c>
      <c r="O424" s="109" t="s">
        <v>31</v>
      </c>
      <c r="P424" s="110" t="s">
        <v>92</v>
      </c>
      <c r="T424" s="109" t="str">
        <f t="shared" si="259"/>
        <v>COM_FR</v>
      </c>
      <c r="U424" s="110" t="str">
        <f t="shared" si="260"/>
        <v>INDFOR</v>
      </c>
      <c r="V424" s="109" t="str">
        <f t="shared" si="261"/>
        <v>RH16_17</v>
      </c>
      <c r="W424" s="109">
        <f t="shared" si="229"/>
        <v>0.0211925188192021</v>
      </c>
      <c r="X424" s="109" t="s">
        <v>31</v>
      </c>
      <c r="Y424" s="110" t="s">
        <v>87</v>
      </c>
      <c r="AC424" s="109" t="str">
        <f t="shared" si="262"/>
        <v>COM_FR</v>
      </c>
      <c r="AD424" s="110" t="str">
        <f t="shared" si="247"/>
        <v>INDFOR</v>
      </c>
      <c r="AE424" s="109" t="str">
        <f t="shared" si="248"/>
        <v>RH16_17</v>
      </c>
      <c r="AF424" s="109">
        <f t="shared" si="232"/>
        <v>0.0218963821038514</v>
      </c>
      <c r="AG424" s="109" t="s">
        <v>31</v>
      </c>
      <c r="AH424" s="110" t="s">
        <v>93</v>
      </c>
      <c r="AL424" s="109" t="str">
        <f t="shared" si="263"/>
        <v>COM_FR</v>
      </c>
      <c r="AM424" s="110" t="str">
        <f t="shared" si="249"/>
        <v>INDFOR</v>
      </c>
      <c r="AN424" s="109" t="str">
        <f t="shared" si="250"/>
        <v>RH16_17</v>
      </c>
      <c r="AO424" s="109">
        <f t="shared" si="235"/>
        <v>0.0210314702528813</v>
      </c>
      <c r="AP424" s="109" t="s">
        <v>31</v>
      </c>
      <c r="AQ424" s="110" t="s">
        <v>90</v>
      </c>
      <c r="AU424" s="109" t="str">
        <f t="shared" si="264"/>
        <v>COM_FR</v>
      </c>
      <c r="AV424" s="110" t="str">
        <f t="shared" si="251"/>
        <v>INDFOR</v>
      </c>
      <c r="AW424" s="109" t="str">
        <f t="shared" si="252"/>
        <v>RH16_17</v>
      </c>
      <c r="AX424" s="109">
        <f t="shared" si="238"/>
        <v>0.0206919007593365</v>
      </c>
      <c r="AY424" s="109" t="s">
        <v>31</v>
      </c>
      <c r="AZ424" s="110" t="s">
        <v>89</v>
      </c>
      <c r="BD424" s="109" t="str">
        <f t="shared" si="265"/>
        <v>COM_FR</v>
      </c>
      <c r="BE424" s="110" t="str">
        <f t="shared" si="253"/>
        <v>INDFOR</v>
      </c>
      <c r="BF424" s="109" t="str">
        <f t="shared" si="254"/>
        <v>RH16_17</v>
      </c>
      <c r="BG424" s="109">
        <f t="shared" si="266"/>
        <v>0.0210314702528813</v>
      </c>
      <c r="BH424" s="109" t="s">
        <v>31</v>
      </c>
      <c r="BI424" s="110" t="s">
        <v>91</v>
      </c>
      <c r="BM424" s="109" t="str">
        <f t="shared" si="267"/>
        <v>COM_FR</v>
      </c>
      <c r="BN424" s="110" t="str">
        <f t="shared" si="255"/>
        <v>INDFOR</v>
      </c>
      <c r="BO424" s="109" t="str">
        <f t="shared" si="256"/>
        <v>RH16_17</v>
      </c>
      <c r="BP424" s="109">
        <f t="shared" si="257"/>
        <v>0.0206919007593365</v>
      </c>
      <c r="BQ424" s="109" t="s">
        <v>31</v>
      </c>
      <c r="BR424" s="110" t="s">
        <v>88</v>
      </c>
    </row>
    <row r="425" spans="11:70">
      <c r="K425" s="109" t="s">
        <v>142</v>
      </c>
      <c r="L425" s="110" t="str">
        <f t="shared" si="258"/>
        <v>INDFOR</v>
      </c>
      <c r="M425" s="109" t="str">
        <f t="shared" si="227"/>
        <v>RH18_19</v>
      </c>
      <c r="N425" s="109">
        <f t="shared" si="228"/>
        <v>0.0208657701701157</v>
      </c>
      <c r="O425" s="109" t="s">
        <v>31</v>
      </c>
      <c r="P425" s="110" t="s">
        <v>92</v>
      </c>
      <c r="T425" s="109" t="str">
        <f t="shared" si="259"/>
        <v>COM_FR</v>
      </c>
      <c r="U425" s="110" t="str">
        <f t="shared" si="260"/>
        <v>INDFOR</v>
      </c>
      <c r="V425" s="109" t="str">
        <f t="shared" si="261"/>
        <v>RH18_19</v>
      </c>
      <c r="W425" s="109">
        <f t="shared" si="229"/>
        <v>0.0211344683567324</v>
      </c>
      <c r="X425" s="109" t="s">
        <v>31</v>
      </c>
      <c r="Y425" s="110" t="s">
        <v>87</v>
      </c>
      <c r="AC425" s="109" t="str">
        <f t="shared" si="262"/>
        <v>COM_FR</v>
      </c>
      <c r="AD425" s="110" t="str">
        <f t="shared" si="247"/>
        <v>INDFOR</v>
      </c>
      <c r="AE425" s="109" t="str">
        <f t="shared" si="248"/>
        <v>RH18_19</v>
      </c>
      <c r="AF425" s="109">
        <f t="shared" si="232"/>
        <v>0.0217155355129377</v>
      </c>
      <c r="AG425" s="109" t="s">
        <v>31</v>
      </c>
      <c r="AH425" s="110" t="s">
        <v>93</v>
      </c>
      <c r="AL425" s="109" t="str">
        <f t="shared" si="263"/>
        <v>COM_FR</v>
      </c>
      <c r="AM425" s="110" t="str">
        <f t="shared" si="249"/>
        <v>INDFOR</v>
      </c>
      <c r="AN425" s="109" t="str">
        <f t="shared" si="250"/>
        <v>RH18_19</v>
      </c>
      <c r="AO425" s="109">
        <f t="shared" si="235"/>
        <v>0.0207724666848622</v>
      </c>
      <c r="AP425" s="109" t="s">
        <v>31</v>
      </c>
      <c r="AQ425" s="110" t="s">
        <v>90</v>
      </c>
      <c r="AU425" s="109" t="str">
        <f t="shared" si="264"/>
        <v>COM_FR</v>
      </c>
      <c r="AV425" s="110" t="str">
        <f t="shared" si="251"/>
        <v>INDFOR</v>
      </c>
      <c r="AW425" s="109" t="str">
        <f t="shared" si="252"/>
        <v>RH18_19</v>
      </c>
      <c r="AX425" s="109">
        <f t="shared" si="238"/>
        <v>0.0204346889564006</v>
      </c>
      <c r="AY425" s="109" t="s">
        <v>31</v>
      </c>
      <c r="AZ425" s="110" t="s">
        <v>89</v>
      </c>
      <c r="BD425" s="109" t="str">
        <f t="shared" si="265"/>
        <v>COM_FR</v>
      </c>
      <c r="BE425" s="110" t="str">
        <f t="shared" si="253"/>
        <v>INDFOR</v>
      </c>
      <c r="BF425" s="109" t="str">
        <f t="shared" si="254"/>
        <v>RH18_19</v>
      </c>
      <c r="BG425" s="109">
        <f t="shared" si="266"/>
        <v>0.0207724666848622</v>
      </c>
      <c r="BH425" s="109" t="s">
        <v>31</v>
      </c>
      <c r="BI425" s="110" t="s">
        <v>91</v>
      </c>
      <c r="BM425" s="109" t="str">
        <f t="shared" si="267"/>
        <v>COM_FR</v>
      </c>
      <c r="BN425" s="110" t="str">
        <f t="shared" si="255"/>
        <v>INDFOR</v>
      </c>
      <c r="BO425" s="109" t="str">
        <f t="shared" si="256"/>
        <v>RH18_19</v>
      </c>
      <c r="BP425" s="109">
        <f t="shared" si="257"/>
        <v>0.0204346889564006</v>
      </c>
      <c r="BQ425" s="109" t="s">
        <v>31</v>
      </c>
      <c r="BR425" s="110" t="s">
        <v>88</v>
      </c>
    </row>
    <row r="426" spans="11:70">
      <c r="K426" s="109" t="s">
        <v>142</v>
      </c>
      <c r="L426" s="110" t="str">
        <f t="shared" si="258"/>
        <v>INDFOR</v>
      </c>
      <c r="M426" s="109" t="str">
        <f t="shared" si="227"/>
        <v>RH20_21</v>
      </c>
      <c r="N426" s="109">
        <f t="shared" si="228"/>
        <v>0.0208182800695852</v>
      </c>
      <c r="O426" s="109" t="s">
        <v>31</v>
      </c>
      <c r="P426" s="110" t="s">
        <v>92</v>
      </c>
      <c r="T426" s="109" t="str">
        <f t="shared" si="259"/>
        <v>COM_FR</v>
      </c>
      <c r="U426" s="110" t="str">
        <f t="shared" si="260"/>
        <v>INDFOR</v>
      </c>
      <c r="V426" s="109" t="str">
        <f t="shared" si="261"/>
        <v>RH20_21</v>
      </c>
      <c r="W426" s="109">
        <f t="shared" si="229"/>
        <v>0.0216015909557287</v>
      </c>
      <c r="X426" s="109" t="s">
        <v>31</v>
      </c>
      <c r="Y426" s="110" t="s">
        <v>87</v>
      </c>
      <c r="AC426" s="109" t="str">
        <f t="shared" si="262"/>
        <v>COM_FR</v>
      </c>
      <c r="AD426" s="110" t="str">
        <f t="shared" si="247"/>
        <v>INDFOR</v>
      </c>
      <c r="AE426" s="109" t="str">
        <f t="shared" si="248"/>
        <v>RH20_21</v>
      </c>
      <c r="AF426" s="109">
        <f t="shared" si="232"/>
        <v>0.0212535167287306</v>
      </c>
      <c r="AG426" s="109" t="s">
        <v>31</v>
      </c>
      <c r="AH426" s="110" t="s">
        <v>93</v>
      </c>
      <c r="AL426" s="109" t="str">
        <f t="shared" si="263"/>
        <v>COM_FR</v>
      </c>
      <c r="AM426" s="110" t="str">
        <f t="shared" si="249"/>
        <v>INDFOR</v>
      </c>
      <c r="AN426" s="109" t="str">
        <f t="shared" si="250"/>
        <v>RH20_21</v>
      </c>
      <c r="AO426" s="109">
        <f t="shared" si="235"/>
        <v>0.0208717090489964</v>
      </c>
      <c r="AP426" s="109" t="s">
        <v>31</v>
      </c>
      <c r="AQ426" s="110" t="s">
        <v>90</v>
      </c>
      <c r="AU426" s="109" t="str">
        <f t="shared" si="264"/>
        <v>COM_FR</v>
      </c>
      <c r="AV426" s="110" t="str">
        <f t="shared" si="251"/>
        <v>INDFOR</v>
      </c>
      <c r="AW426" s="109" t="str">
        <f t="shared" si="252"/>
        <v>RH20_21</v>
      </c>
      <c r="AX426" s="109">
        <f t="shared" si="238"/>
        <v>0.0208022312711157</v>
      </c>
      <c r="AY426" s="109" t="s">
        <v>31</v>
      </c>
      <c r="AZ426" s="110" t="s">
        <v>89</v>
      </c>
      <c r="BD426" s="109" t="str">
        <f t="shared" si="265"/>
        <v>COM_FR</v>
      </c>
      <c r="BE426" s="110" t="str">
        <f t="shared" si="253"/>
        <v>INDFOR</v>
      </c>
      <c r="BF426" s="109" t="str">
        <f t="shared" si="254"/>
        <v>RH20_21</v>
      </c>
      <c r="BG426" s="109">
        <f t="shared" si="266"/>
        <v>0.0208717090489964</v>
      </c>
      <c r="BH426" s="109" t="s">
        <v>31</v>
      </c>
      <c r="BI426" s="110" t="s">
        <v>91</v>
      </c>
      <c r="BM426" s="109" t="str">
        <f t="shared" si="267"/>
        <v>COM_FR</v>
      </c>
      <c r="BN426" s="110" t="str">
        <f t="shared" si="255"/>
        <v>INDFOR</v>
      </c>
      <c r="BO426" s="109" t="str">
        <f t="shared" si="256"/>
        <v>RH20_21</v>
      </c>
      <c r="BP426" s="109">
        <f t="shared" si="257"/>
        <v>0.0208022312711157</v>
      </c>
      <c r="BQ426" s="109" t="s">
        <v>31</v>
      </c>
      <c r="BR426" s="110" t="s">
        <v>88</v>
      </c>
    </row>
    <row r="427" spans="11:70">
      <c r="K427" s="111" t="s">
        <v>142</v>
      </c>
      <c r="L427" s="110" t="str">
        <f t="shared" si="258"/>
        <v>INDFOR</v>
      </c>
      <c r="M427" s="109" t="str">
        <f t="shared" si="227"/>
        <v>RH22_23</v>
      </c>
      <c r="N427" s="109">
        <f t="shared" si="228"/>
        <v>0.0209309345114678</v>
      </c>
      <c r="O427" s="109" t="s">
        <v>31</v>
      </c>
      <c r="P427" s="110" t="s">
        <v>92</v>
      </c>
      <c r="T427" s="109" t="str">
        <f t="shared" si="259"/>
        <v>COM_FR</v>
      </c>
      <c r="U427" s="110" t="str">
        <f t="shared" si="260"/>
        <v>INDFOR</v>
      </c>
      <c r="V427" s="109" t="str">
        <f t="shared" si="261"/>
        <v>RH22_23</v>
      </c>
      <c r="W427" s="109">
        <f t="shared" si="229"/>
        <v>0.0217726786365968</v>
      </c>
      <c r="X427" s="109" t="s">
        <v>31</v>
      </c>
      <c r="Y427" s="110" t="s">
        <v>87</v>
      </c>
      <c r="AC427" s="109" t="str">
        <f t="shared" si="262"/>
        <v>COM_FR</v>
      </c>
      <c r="AD427" s="110" t="str">
        <f t="shared" si="247"/>
        <v>INDFOR</v>
      </c>
      <c r="AE427" s="109" t="str">
        <f t="shared" si="248"/>
        <v>RH22_23</v>
      </c>
      <c r="AF427" s="109">
        <f t="shared" si="232"/>
        <v>0.0210192787763135</v>
      </c>
      <c r="AG427" s="109" t="s">
        <v>31</v>
      </c>
      <c r="AH427" s="110" t="s">
        <v>93</v>
      </c>
      <c r="AL427" s="109" t="str">
        <f t="shared" si="263"/>
        <v>COM_FR</v>
      </c>
      <c r="AM427" s="110" t="str">
        <f t="shared" si="249"/>
        <v>INDFOR</v>
      </c>
      <c r="AN427" s="109" t="str">
        <f t="shared" si="250"/>
        <v>RH22_23</v>
      </c>
      <c r="AO427" s="109">
        <f t="shared" si="235"/>
        <v>0.0210488298607682</v>
      </c>
      <c r="AP427" s="109" t="s">
        <v>31</v>
      </c>
      <c r="AQ427" s="110" t="s">
        <v>90</v>
      </c>
      <c r="AU427" s="109" t="str">
        <f t="shared" si="264"/>
        <v>COM_FR</v>
      </c>
      <c r="AV427" s="110" t="str">
        <f t="shared" si="251"/>
        <v>INDFOR</v>
      </c>
      <c r="AW427" s="109" t="str">
        <f t="shared" si="252"/>
        <v>RH22_23</v>
      </c>
      <c r="AX427" s="109">
        <f t="shared" si="238"/>
        <v>0.0211656433177729</v>
      </c>
      <c r="AY427" s="109" t="s">
        <v>31</v>
      </c>
      <c r="AZ427" s="110" t="s">
        <v>89</v>
      </c>
      <c r="BD427" s="109" t="str">
        <f t="shared" si="265"/>
        <v>COM_FR</v>
      </c>
      <c r="BE427" s="110" t="str">
        <f t="shared" si="253"/>
        <v>INDFOR</v>
      </c>
      <c r="BF427" s="109" t="str">
        <f t="shared" si="254"/>
        <v>RH22_23</v>
      </c>
      <c r="BG427" s="109">
        <f t="shared" si="266"/>
        <v>0.0210488298607682</v>
      </c>
      <c r="BH427" s="109" t="s">
        <v>31</v>
      </c>
      <c r="BI427" s="110" t="s">
        <v>91</v>
      </c>
      <c r="BM427" s="109" t="str">
        <f t="shared" si="267"/>
        <v>COM_FR</v>
      </c>
      <c r="BN427" s="110" t="str">
        <f t="shared" si="255"/>
        <v>INDFOR</v>
      </c>
      <c r="BO427" s="109" t="str">
        <f t="shared" si="256"/>
        <v>RH22_23</v>
      </c>
      <c r="BP427" s="109">
        <f t="shared" si="257"/>
        <v>0.0211656433177729</v>
      </c>
      <c r="BQ427" s="109" t="s">
        <v>31</v>
      </c>
      <c r="BR427" s="110" t="s">
        <v>88</v>
      </c>
    </row>
    <row r="428" spans="11:70">
      <c r="K428" s="109" t="s">
        <v>142</v>
      </c>
      <c r="L428" s="110" t="str">
        <f t="shared" si="258"/>
        <v>INDFOR</v>
      </c>
      <c r="M428" s="109" t="str">
        <f t="shared" si="227"/>
        <v>SH0_1</v>
      </c>
      <c r="N428" s="109">
        <f t="shared" si="228"/>
        <v>0.0216934658061337</v>
      </c>
      <c r="O428" s="109" t="s">
        <v>31</v>
      </c>
      <c r="P428" s="110" t="s">
        <v>92</v>
      </c>
      <c r="T428" s="109" t="str">
        <f t="shared" si="259"/>
        <v>COM_FR</v>
      </c>
      <c r="U428" s="110" t="str">
        <f t="shared" si="260"/>
        <v>INDFOR</v>
      </c>
      <c r="V428" s="109" t="str">
        <f t="shared" si="261"/>
        <v>SH0_1</v>
      </c>
      <c r="W428" s="109">
        <f t="shared" si="229"/>
        <v>0.0174477618854123</v>
      </c>
      <c r="X428" s="109" t="s">
        <v>31</v>
      </c>
      <c r="Y428" s="110" t="s">
        <v>87</v>
      </c>
      <c r="AC428" s="109" t="str">
        <f t="shared" si="262"/>
        <v>COM_FR</v>
      </c>
      <c r="AD428" s="110" t="str">
        <f t="shared" si="247"/>
        <v>INDFOR</v>
      </c>
      <c r="AE428" s="109" t="str">
        <f t="shared" si="248"/>
        <v>SH0_1</v>
      </c>
      <c r="AF428" s="109">
        <f t="shared" si="232"/>
        <v>0.020811553801597</v>
      </c>
      <c r="AG428" s="109" t="s">
        <v>31</v>
      </c>
      <c r="AH428" s="110" t="s">
        <v>93</v>
      </c>
      <c r="AL428" s="109" t="str">
        <f t="shared" si="263"/>
        <v>COM_FR</v>
      </c>
      <c r="AM428" s="110" t="str">
        <f t="shared" si="249"/>
        <v>INDFOR</v>
      </c>
      <c r="AN428" s="109" t="str">
        <f t="shared" si="250"/>
        <v>SH0_1</v>
      </c>
      <c r="AO428" s="109">
        <f t="shared" si="235"/>
        <v>0.0202895899307037</v>
      </c>
      <c r="AP428" s="109" t="s">
        <v>31</v>
      </c>
      <c r="AQ428" s="110" t="s">
        <v>90</v>
      </c>
      <c r="AU428" s="109" t="str">
        <f t="shared" si="264"/>
        <v>COM_FR</v>
      </c>
      <c r="AV428" s="110" t="str">
        <f t="shared" si="251"/>
        <v>INDFOR</v>
      </c>
      <c r="AW428" s="109" t="str">
        <f t="shared" si="252"/>
        <v>SH0_1</v>
      </c>
      <c r="AX428" s="109">
        <f t="shared" si="238"/>
        <v>0.0235399975380162</v>
      </c>
      <c r="AY428" s="109" t="s">
        <v>31</v>
      </c>
      <c r="AZ428" s="110" t="s">
        <v>89</v>
      </c>
      <c r="BD428" s="109" t="str">
        <f t="shared" si="265"/>
        <v>COM_FR</v>
      </c>
      <c r="BE428" s="110" t="str">
        <f t="shared" si="253"/>
        <v>INDFOR</v>
      </c>
      <c r="BF428" s="109" t="str">
        <f t="shared" si="254"/>
        <v>SH0_1</v>
      </c>
      <c r="BG428" s="109">
        <f t="shared" si="266"/>
        <v>0.0202895899307037</v>
      </c>
      <c r="BH428" s="109" t="s">
        <v>31</v>
      </c>
      <c r="BI428" s="110" t="s">
        <v>91</v>
      </c>
      <c r="BM428" s="109" t="str">
        <f t="shared" si="267"/>
        <v>COM_FR</v>
      </c>
      <c r="BN428" s="110" t="str">
        <f t="shared" si="255"/>
        <v>INDFOR</v>
      </c>
      <c r="BO428" s="109" t="str">
        <f t="shared" si="256"/>
        <v>SH0_1</v>
      </c>
      <c r="BP428" s="109">
        <f t="shared" si="257"/>
        <v>0.0235399975380162</v>
      </c>
      <c r="BQ428" s="109" t="s">
        <v>31</v>
      </c>
      <c r="BR428" s="110" t="s">
        <v>88</v>
      </c>
    </row>
    <row r="429" spans="11:70">
      <c r="K429" s="109" t="s">
        <v>142</v>
      </c>
      <c r="L429" s="110" t="str">
        <f t="shared" si="258"/>
        <v>INDFOR</v>
      </c>
      <c r="M429" s="109" t="str">
        <f t="shared" si="227"/>
        <v>SH2_3</v>
      </c>
      <c r="N429" s="109">
        <f t="shared" si="228"/>
        <v>0.0210916294485409</v>
      </c>
      <c r="O429" s="109" t="s">
        <v>31</v>
      </c>
      <c r="P429" s="110" t="s">
        <v>92</v>
      </c>
      <c r="T429" s="109" t="str">
        <f t="shared" si="259"/>
        <v>COM_FR</v>
      </c>
      <c r="U429" s="110" t="str">
        <f t="shared" si="260"/>
        <v>INDFOR</v>
      </c>
      <c r="V429" s="109" t="str">
        <f t="shared" si="261"/>
        <v>SH2_3</v>
      </c>
      <c r="W429" s="109">
        <f t="shared" si="229"/>
        <v>0.0152457918759897</v>
      </c>
      <c r="X429" s="109" t="s">
        <v>31</v>
      </c>
      <c r="Y429" s="110" t="s">
        <v>87</v>
      </c>
      <c r="AC429" s="109" t="str">
        <f t="shared" si="262"/>
        <v>COM_FR</v>
      </c>
      <c r="AD429" s="110" t="str">
        <f t="shared" si="247"/>
        <v>INDFOR</v>
      </c>
      <c r="AE429" s="109" t="str">
        <f t="shared" si="248"/>
        <v>SH2_3</v>
      </c>
      <c r="AF429" s="109">
        <f t="shared" si="232"/>
        <v>0.0201796299239725</v>
      </c>
      <c r="AG429" s="109" t="s">
        <v>31</v>
      </c>
      <c r="AH429" s="110" t="s">
        <v>93</v>
      </c>
      <c r="AL429" s="109" t="str">
        <f t="shared" si="263"/>
        <v>COM_FR</v>
      </c>
      <c r="AM429" s="110" t="str">
        <f t="shared" si="249"/>
        <v>INDFOR</v>
      </c>
      <c r="AN429" s="109" t="str">
        <f t="shared" si="250"/>
        <v>SH2_3</v>
      </c>
      <c r="AO429" s="109">
        <f t="shared" si="235"/>
        <v>0.0188706568826577</v>
      </c>
      <c r="AP429" s="109" t="s">
        <v>31</v>
      </c>
      <c r="AQ429" s="110" t="s">
        <v>90</v>
      </c>
      <c r="AU429" s="109" t="str">
        <f t="shared" si="264"/>
        <v>COM_FR</v>
      </c>
      <c r="AV429" s="110" t="str">
        <f t="shared" si="251"/>
        <v>INDFOR</v>
      </c>
      <c r="AW429" s="109" t="str">
        <f t="shared" si="252"/>
        <v>SH2_3</v>
      </c>
      <c r="AX429" s="109">
        <f t="shared" si="238"/>
        <v>0.0213085433268016</v>
      </c>
      <c r="AY429" s="109" t="s">
        <v>31</v>
      </c>
      <c r="AZ429" s="110" t="s">
        <v>89</v>
      </c>
      <c r="BD429" s="109" t="str">
        <f t="shared" si="265"/>
        <v>COM_FR</v>
      </c>
      <c r="BE429" s="110" t="str">
        <f t="shared" si="253"/>
        <v>INDFOR</v>
      </c>
      <c r="BF429" s="109" t="str">
        <f t="shared" si="254"/>
        <v>SH2_3</v>
      </c>
      <c r="BG429" s="109">
        <f t="shared" si="266"/>
        <v>0.0188706568826577</v>
      </c>
      <c r="BH429" s="109" t="s">
        <v>31</v>
      </c>
      <c r="BI429" s="110" t="s">
        <v>91</v>
      </c>
      <c r="BM429" s="109" t="str">
        <f t="shared" si="267"/>
        <v>COM_FR</v>
      </c>
      <c r="BN429" s="110" t="str">
        <f t="shared" si="255"/>
        <v>INDFOR</v>
      </c>
      <c r="BO429" s="109" t="str">
        <f t="shared" si="256"/>
        <v>SH2_3</v>
      </c>
      <c r="BP429" s="109">
        <f t="shared" si="257"/>
        <v>0.0213085433268016</v>
      </c>
      <c r="BQ429" s="109" t="s">
        <v>31</v>
      </c>
      <c r="BR429" s="110" t="s">
        <v>88</v>
      </c>
    </row>
    <row r="430" spans="11:70">
      <c r="K430" s="109" t="s">
        <v>142</v>
      </c>
      <c r="L430" s="110" t="str">
        <f t="shared" si="258"/>
        <v>INDFOR</v>
      </c>
      <c r="M430" s="109" t="str">
        <f t="shared" si="227"/>
        <v>SH4_5</v>
      </c>
      <c r="N430" s="109">
        <f t="shared" si="228"/>
        <v>0.0202885549117574</v>
      </c>
      <c r="O430" s="109" t="s">
        <v>31</v>
      </c>
      <c r="P430" s="110" t="s">
        <v>92</v>
      </c>
      <c r="T430" s="109" t="str">
        <f t="shared" si="259"/>
        <v>COM_FR</v>
      </c>
      <c r="U430" s="110" t="str">
        <f t="shared" si="260"/>
        <v>INDFOR</v>
      </c>
      <c r="V430" s="109" t="str">
        <f t="shared" si="261"/>
        <v>SH4_5</v>
      </c>
      <c r="W430" s="109">
        <f t="shared" si="229"/>
        <v>0.0140147850596432</v>
      </c>
      <c r="X430" s="109" t="s">
        <v>31</v>
      </c>
      <c r="Y430" s="110" t="s">
        <v>87</v>
      </c>
      <c r="AC430" s="109" t="str">
        <f t="shared" si="262"/>
        <v>COM_FR</v>
      </c>
      <c r="AD430" s="110" t="str">
        <f t="shared" si="247"/>
        <v>INDFOR</v>
      </c>
      <c r="AE430" s="109" t="str">
        <f t="shared" si="248"/>
        <v>SH4_5</v>
      </c>
      <c r="AF430" s="109">
        <f t="shared" si="232"/>
        <v>0.0196148395220663</v>
      </c>
      <c r="AG430" s="109" t="s">
        <v>31</v>
      </c>
      <c r="AH430" s="110" t="s">
        <v>93</v>
      </c>
      <c r="AL430" s="109" t="str">
        <f t="shared" si="263"/>
        <v>COM_FR</v>
      </c>
      <c r="AM430" s="110" t="str">
        <f t="shared" si="249"/>
        <v>INDFOR</v>
      </c>
      <c r="AN430" s="109" t="str">
        <f t="shared" si="250"/>
        <v>SH4_5</v>
      </c>
      <c r="AO430" s="109">
        <f t="shared" si="235"/>
        <v>0.017500502969476</v>
      </c>
      <c r="AP430" s="109" t="s">
        <v>31</v>
      </c>
      <c r="AQ430" s="110" t="s">
        <v>90</v>
      </c>
      <c r="AU430" s="109" t="str">
        <f t="shared" si="264"/>
        <v>COM_FR</v>
      </c>
      <c r="AV430" s="110" t="str">
        <f t="shared" si="251"/>
        <v>INDFOR</v>
      </c>
      <c r="AW430" s="109" t="str">
        <f t="shared" si="252"/>
        <v>SH4_5</v>
      </c>
      <c r="AX430" s="109">
        <f t="shared" si="238"/>
        <v>0.0184793639312763</v>
      </c>
      <c r="AY430" s="109" t="s">
        <v>31</v>
      </c>
      <c r="AZ430" s="110" t="s">
        <v>89</v>
      </c>
      <c r="BD430" s="109" t="str">
        <f t="shared" si="265"/>
        <v>COM_FR</v>
      </c>
      <c r="BE430" s="110" t="str">
        <f t="shared" si="253"/>
        <v>INDFOR</v>
      </c>
      <c r="BF430" s="109" t="str">
        <f t="shared" si="254"/>
        <v>SH4_5</v>
      </c>
      <c r="BG430" s="109">
        <f t="shared" si="266"/>
        <v>0.017500502969476</v>
      </c>
      <c r="BH430" s="109" t="s">
        <v>31</v>
      </c>
      <c r="BI430" s="110" t="s">
        <v>91</v>
      </c>
      <c r="BM430" s="109" t="str">
        <f t="shared" si="267"/>
        <v>COM_FR</v>
      </c>
      <c r="BN430" s="110" t="str">
        <f t="shared" si="255"/>
        <v>INDFOR</v>
      </c>
      <c r="BO430" s="109" t="str">
        <f t="shared" si="256"/>
        <v>SH4_5</v>
      </c>
      <c r="BP430" s="109">
        <f t="shared" si="257"/>
        <v>0.0184793639312763</v>
      </c>
      <c r="BQ430" s="109" t="s">
        <v>31</v>
      </c>
      <c r="BR430" s="110" t="s">
        <v>88</v>
      </c>
    </row>
    <row r="431" spans="11:70">
      <c r="K431" s="111" t="s">
        <v>142</v>
      </c>
      <c r="L431" s="110" t="str">
        <f t="shared" si="258"/>
        <v>INDFOR</v>
      </c>
      <c r="M431" s="109" t="str">
        <f t="shared" si="227"/>
        <v>SH6_7</v>
      </c>
      <c r="N431" s="109">
        <f t="shared" si="228"/>
        <v>0.0192322364169783</v>
      </c>
      <c r="O431" s="109" t="s">
        <v>31</v>
      </c>
      <c r="P431" s="110" t="s">
        <v>92</v>
      </c>
      <c r="T431" s="109" t="str">
        <f t="shared" si="259"/>
        <v>COM_FR</v>
      </c>
      <c r="U431" s="110" t="str">
        <f t="shared" si="260"/>
        <v>INDFOR</v>
      </c>
      <c r="V431" s="109" t="str">
        <f t="shared" si="261"/>
        <v>SH6_7</v>
      </c>
      <c r="W431" s="109">
        <f t="shared" si="229"/>
        <v>0.0138604432096002</v>
      </c>
      <c r="X431" s="109" t="s">
        <v>31</v>
      </c>
      <c r="Y431" s="110" t="s">
        <v>87</v>
      </c>
      <c r="AC431" s="109" t="str">
        <f t="shared" si="262"/>
        <v>COM_FR</v>
      </c>
      <c r="AD431" s="110" t="str">
        <f t="shared" si="247"/>
        <v>INDFOR</v>
      </c>
      <c r="AE431" s="109" t="str">
        <f t="shared" si="248"/>
        <v>SH6_7</v>
      </c>
      <c r="AF431" s="109">
        <f t="shared" si="232"/>
        <v>0.0172789981084644</v>
      </c>
      <c r="AG431" s="109" t="s">
        <v>31</v>
      </c>
      <c r="AH431" s="110" t="s">
        <v>93</v>
      </c>
      <c r="AL431" s="109" t="str">
        <f t="shared" si="263"/>
        <v>COM_FR</v>
      </c>
      <c r="AM431" s="110" t="str">
        <f t="shared" si="249"/>
        <v>INDFOR</v>
      </c>
      <c r="AN431" s="109" t="str">
        <f t="shared" si="250"/>
        <v>SH6_7</v>
      </c>
      <c r="AO431" s="109">
        <f t="shared" si="235"/>
        <v>0.016421193779789</v>
      </c>
      <c r="AP431" s="109" t="s">
        <v>31</v>
      </c>
      <c r="AQ431" s="110" t="s">
        <v>90</v>
      </c>
      <c r="AU431" s="109" t="str">
        <f t="shared" si="264"/>
        <v>COM_FR</v>
      </c>
      <c r="AV431" s="110" t="str">
        <f t="shared" si="251"/>
        <v>INDFOR</v>
      </c>
      <c r="AW431" s="109" t="str">
        <f t="shared" si="252"/>
        <v>SH6_7</v>
      </c>
      <c r="AX431" s="109">
        <f t="shared" si="238"/>
        <v>0.0171996217128879</v>
      </c>
      <c r="AY431" s="109" t="s">
        <v>31</v>
      </c>
      <c r="AZ431" s="110" t="s">
        <v>89</v>
      </c>
      <c r="BD431" s="109" t="str">
        <f t="shared" si="265"/>
        <v>COM_FR</v>
      </c>
      <c r="BE431" s="110" t="str">
        <f t="shared" si="253"/>
        <v>INDFOR</v>
      </c>
      <c r="BF431" s="109" t="str">
        <f t="shared" si="254"/>
        <v>SH6_7</v>
      </c>
      <c r="BG431" s="109">
        <f t="shared" si="266"/>
        <v>0.016421193779789</v>
      </c>
      <c r="BH431" s="109" t="s">
        <v>31</v>
      </c>
      <c r="BI431" s="110" t="s">
        <v>91</v>
      </c>
      <c r="BM431" s="109" t="str">
        <f t="shared" si="267"/>
        <v>COM_FR</v>
      </c>
      <c r="BN431" s="110" t="str">
        <f t="shared" si="255"/>
        <v>INDFOR</v>
      </c>
      <c r="BO431" s="109" t="str">
        <f t="shared" si="256"/>
        <v>SH6_7</v>
      </c>
      <c r="BP431" s="109">
        <f t="shared" si="257"/>
        <v>0.0171996217128879</v>
      </c>
      <c r="BQ431" s="109" t="s">
        <v>31</v>
      </c>
      <c r="BR431" s="110" t="s">
        <v>88</v>
      </c>
    </row>
    <row r="432" spans="11:70">
      <c r="K432" s="109" t="s">
        <v>142</v>
      </c>
      <c r="L432" s="110" t="str">
        <f t="shared" si="258"/>
        <v>INDFOR</v>
      </c>
      <c r="M432" s="109" t="str">
        <f t="shared" si="227"/>
        <v>SH8_9</v>
      </c>
      <c r="N432" s="109">
        <f t="shared" si="228"/>
        <v>0.0187485070114251</v>
      </c>
      <c r="O432" s="109" t="s">
        <v>31</v>
      </c>
      <c r="P432" s="110" t="s">
        <v>92</v>
      </c>
      <c r="T432" s="109" t="str">
        <f t="shared" si="259"/>
        <v>COM_FR</v>
      </c>
      <c r="U432" s="110" t="str">
        <f t="shared" si="260"/>
        <v>INDFOR</v>
      </c>
      <c r="V432" s="109" t="str">
        <f t="shared" si="261"/>
        <v>SH8_9</v>
      </c>
      <c r="W432" s="109">
        <f t="shared" si="229"/>
        <v>0.0147551071793505</v>
      </c>
      <c r="X432" s="109" t="s">
        <v>31</v>
      </c>
      <c r="Y432" s="110" t="s">
        <v>87</v>
      </c>
      <c r="AC432" s="109" t="str">
        <f t="shared" si="262"/>
        <v>COM_FR</v>
      </c>
      <c r="AD432" s="110" t="str">
        <f t="shared" si="247"/>
        <v>INDFOR</v>
      </c>
      <c r="AE432" s="109" t="str">
        <f t="shared" si="248"/>
        <v>SH8_9</v>
      </c>
      <c r="AF432" s="109">
        <f t="shared" si="232"/>
        <v>0.0155886992614423</v>
      </c>
      <c r="AG432" s="109" t="s">
        <v>31</v>
      </c>
      <c r="AH432" s="110" t="s">
        <v>93</v>
      </c>
      <c r="AL432" s="109" t="str">
        <f t="shared" si="263"/>
        <v>COM_FR</v>
      </c>
      <c r="AM432" s="110" t="str">
        <f t="shared" si="249"/>
        <v>INDFOR</v>
      </c>
      <c r="AN432" s="109" t="str">
        <f t="shared" si="250"/>
        <v>SH8_9</v>
      </c>
      <c r="AO432" s="109">
        <f t="shared" si="235"/>
        <v>0.0161398429577345</v>
      </c>
      <c r="AP432" s="109" t="s">
        <v>31</v>
      </c>
      <c r="AQ432" s="110" t="s">
        <v>90</v>
      </c>
      <c r="AU432" s="109" t="str">
        <f t="shared" si="264"/>
        <v>COM_FR</v>
      </c>
      <c r="AV432" s="110" t="str">
        <f t="shared" si="251"/>
        <v>INDFOR</v>
      </c>
      <c r="AW432" s="109" t="str">
        <f t="shared" si="252"/>
        <v>SH8_9</v>
      </c>
      <c r="AX432" s="109">
        <f t="shared" si="238"/>
        <v>0.017030245273227</v>
      </c>
      <c r="AY432" s="109" t="s">
        <v>31</v>
      </c>
      <c r="AZ432" s="110" t="s">
        <v>89</v>
      </c>
      <c r="BD432" s="109" t="str">
        <f t="shared" si="265"/>
        <v>COM_FR</v>
      </c>
      <c r="BE432" s="110" t="str">
        <f t="shared" si="253"/>
        <v>INDFOR</v>
      </c>
      <c r="BF432" s="109" t="str">
        <f t="shared" si="254"/>
        <v>SH8_9</v>
      </c>
      <c r="BG432" s="109">
        <f t="shared" si="266"/>
        <v>0.0161398429577345</v>
      </c>
      <c r="BH432" s="109" t="s">
        <v>31</v>
      </c>
      <c r="BI432" s="110" t="s">
        <v>91</v>
      </c>
      <c r="BM432" s="109" t="str">
        <f t="shared" si="267"/>
        <v>COM_FR</v>
      </c>
      <c r="BN432" s="110" t="str">
        <f t="shared" si="255"/>
        <v>INDFOR</v>
      </c>
      <c r="BO432" s="109" t="str">
        <f t="shared" si="256"/>
        <v>SH8_9</v>
      </c>
      <c r="BP432" s="109">
        <f t="shared" si="257"/>
        <v>0.017030245273227</v>
      </c>
      <c r="BQ432" s="109" t="s">
        <v>31</v>
      </c>
      <c r="BR432" s="110" t="s">
        <v>88</v>
      </c>
    </row>
    <row r="433" spans="11:70">
      <c r="K433" s="109" t="s">
        <v>142</v>
      </c>
      <c r="L433" s="110" t="str">
        <f t="shared" si="258"/>
        <v>INDFOR</v>
      </c>
      <c r="M433" s="109" t="str">
        <f t="shared" si="227"/>
        <v>SH10_11</v>
      </c>
      <c r="N433" s="109">
        <f t="shared" si="228"/>
        <v>0.0186780472400084</v>
      </c>
      <c r="O433" s="109" t="s">
        <v>31</v>
      </c>
      <c r="P433" s="110" t="s">
        <v>92</v>
      </c>
      <c r="T433" s="109" t="str">
        <f t="shared" si="259"/>
        <v>COM_FR</v>
      </c>
      <c r="U433" s="110" t="str">
        <f t="shared" si="260"/>
        <v>INDFOR</v>
      </c>
      <c r="V433" s="109" t="str">
        <f t="shared" si="261"/>
        <v>SH10_11</v>
      </c>
      <c r="W433" s="109">
        <f t="shared" si="229"/>
        <v>0.0171866616430302</v>
      </c>
      <c r="X433" s="109" t="s">
        <v>31</v>
      </c>
      <c r="Y433" s="110" t="s">
        <v>87</v>
      </c>
      <c r="AC433" s="109" t="str">
        <f t="shared" si="262"/>
        <v>COM_FR</v>
      </c>
      <c r="AD433" s="110" t="str">
        <f t="shared" si="247"/>
        <v>INDFOR</v>
      </c>
      <c r="AE433" s="109" t="str">
        <f t="shared" si="248"/>
        <v>SH10_11</v>
      </c>
      <c r="AF433" s="109">
        <f t="shared" si="232"/>
        <v>0.0150973156957682</v>
      </c>
      <c r="AG433" s="109" t="s">
        <v>31</v>
      </c>
      <c r="AH433" s="110" t="s">
        <v>93</v>
      </c>
      <c r="AL433" s="109" t="str">
        <f t="shared" si="263"/>
        <v>COM_FR</v>
      </c>
      <c r="AM433" s="110" t="str">
        <f t="shared" si="249"/>
        <v>INDFOR</v>
      </c>
      <c r="AN433" s="109" t="str">
        <f t="shared" si="250"/>
        <v>SH10_11</v>
      </c>
      <c r="AO433" s="109">
        <f t="shared" si="235"/>
        <v>0.0171295457469424</v>
      </c>
      <c r="AP433" s="109" t="s">
        <v>31</v>
      </c>
      <c r="AQ433" s="110" t="s">
        <v>90</v>
      </c>
      <c r="AU433" s="109" t="str">
        <f t="shared" si="264"/>
        <v>COM_FR</v>
      </c>
      <c r="AV433" s="110" t="str">
        <f t="shared" si="251"/>
        <v>INDFOR</v>
      </c>
      <c r="AW433" s="109" t="str">
        <f t="shared" si="252"/>
        <v>SH10_11</v>
      </c>
      <c r="AX433" s="109">
        <f t="shared" si="238"/>
        <v>0.0187148851387562</v>
      </c>
      <c r="AY433" s="109" t="s">
        <v>31</v>
      </c>
      <c r="AZ433" s="110" t="s">
        <v>89</v>
      </c>
      <c r="BD433" s="109" t="str">
        <f t="shared" si="265"/>
        <v>COM_FR</v>
      </c>
      <c r="BE433" s="110" t="str">
        <f t="shared" si="253"/>
        <v>INDFOR</v>
      </c>
      <c r="BF433" s="109" t="str">
        <f t="shared" si="254"/>
        <v>SH10_11</v>
      </c>
      <c r="BG433" s="109">
        <f t="shared" si="266"/>
        <v>0.0171295457469424</v>
      </c>
      <c r="BH433" s="109" t="s">
        <v>31</v>
      </c>
      <c r="BI433" s="110" t="s">
        <v>91</v>
      </c>
      <c r="BM433" s="109" t="str">
        <f t="shared" si="267"/>
        <v>COM_FR</v>
      </c>
      <c r="BN433" s="110" t="str">
        <f t="shared" si="255"/>
        <v>INDFOR</v>
      </c>
      <c r="BO433" s="109" t="str">
        <f t="shared" si="256"/>
        <v>SH10_11</v>
      </c>
      <c r="BP433" s="109">
        <f t="shared" si="257"/>
        <v>0.0187148851387562</v>
      </c>
      <c r="BQ433" s="109" t="s">
        <v>31</v>
      </c>
      <c r="BR433" s="110" t="s">
        <v>88</v>
      </c>
    </row>
    <row r="434" spans="11:70">
      <c r="K434" s="109" t="s">
        <v>142</v>
      </c>
      <c r="L434" s="110" t="str">
        <f t="shared" si="258"/>
        <v>INDFOR</v>
      </c>
      <c r="M434" s="109" t="str">
        <f t="shared" si="227"/>
        <v>SH12_13</v>
      </c>
      <c r="N434" s="109">
        <f t="shared" si="228"/>
        <v>0.0193543241840057</v>
      </c>
      <c r="O434" s="109" t="s">
        <v>31</v>
      </c>
      <c r="P434" s="110" t="s">
        <v>92</v>
      </c>
      <c r="T434" s="109" t="str">
        <f t="shared" si="259"/>
        <v>COM_FR</v>
      </c>
      <c r="U434" s="110" t="str">
        <f t="shared" si="260"/>
        <v>INDFOR</v>
      </c>
      <c r="V434" s="109" t="str">
        <f t="shared" si="261"/>
        <v>SH12_13</v>
      </c>
      <c r="W434" s="109">
        <f t="shared" si="229"/>
        <v>0.0185329663536096</v>
      </c>
      <c r="X434" s="109" t="s">
        <v>31</v>
      </c>
      <c r="Y434" s="110" t="s">
        <v>87</v>
      </c>
      <c r="AC434" s="109" t="str">
        <f t="shared" si="262"/>
        <v>COM_FR</v>
      </c>
      <c r="AD434" s="110" t="str">
        <f t="shared" si="247"/>
        <v>INDFOR</v>
      </c>
      <c r="AE434" s="109" t="str">
        <f t="shared" si="248"/>
        <v>SH12_13</v>
      </c>
      <c r="AF434" s="109">
        <f t="shared" si="232"/>
        <v>0.0157162719062912</v>
      </c>
      <c r="AG434" s="109" t="s">
        <v>31</v>
      </c>
      <c r="AH434" s="110" t="s">
        <v>93</v>
      </c>
      <c r="AL434" s="109" t="str">
        <f t="shared" si="263"/>
        <v>COM_FR</v>
      </c>
      <c r="AM434" s="110" t="str">
        <f t="shared" si="249"/>
        <v>INDFOR</v>
      </c>
      <c r="AN434" s="109" t="str">
        <f t="shared" si="250"/>
        <v>SH12_13</v>
      </c>
      <c r="AO434" s="109">
        <f t="shared" si="235"/>
        <v>0.0184909585816698</v>
      </c>
      <c r="AP434" s="109" t="s">
        <v>31</v>
      </c>
      <c r="AQ434" s="110" t="s">
        <v>90</v>
      </c>
      <c r="AU434" s="109" t="str">
        <f t="shared" si="264"/>
        <v>COM_FR</v>
      </c>
      <c r="AV434" s="110" t="str">
        <f t="shared" si="251"/>
        <v>INDFOR</v>
      </c>
      <c r="AW434" s="109" t="str">
        <f t="shared" si="252"/>
        <v>SH12_13</v>
      </c>
      <c r="AX434" s="109">
        <f t="shared" si="238"/>
        <v>0.0213435574080405</v>
      </c>
      <c r="AY434" s="109" t="s">
        <v>31</v>
      </c>
      <c r="AZ434" s="110" t="s">
        <v>89</v>
      </c>
      <c r="BD434" s="109" t="str">
        <f t="shared" si="265"/>
        <v>COM_FR</v>
      </c>
      <c r="BE434" s="110" t="str">
        <f t="shared" si="253"/>
        <v>INDFOR</v>
      </c>
      <c r="BF434" s="109" t="str">
        <f t="shared" si="254"/>
        <v>SH12_13</v>
      </c>
      <c r="BG434" s="109">
        <f t="shared" si="266"/>
        <v>0.0184909585816698</v>
      </c>
      <c r="BH434" s="109" t="s">
        <v>31</v>
      </c>
      <c r="BI434" s="110" t="s">
        <v>91</v>
      </c>
      <c r="BM434" s="109" t="str">
        <f t="shared" si="267"/>
        <v>COM_FR</v>
      </c>
      <c r="BN434" s="110" t="str">
        <f t="shared" si="255"/>
        <v>INDFOR</v>
      </c>
      <c r="BO434" s="109" t="str">
        <f t="shared" si="256"/>
        <v>SH12_13</v>
      </c>
      <c r="BP434" s="109">
        <f t="shared" si="257"/>
        <v>0.0213435574080405</v>
      </c>
      <c r="BQ434" s="109" t="s">
        <v>31</v>
      </c>
      <c r="BR434" s="110" t="s">
        <v>88</v>
      </c>
    </row>
    <row r="435" spans="11:70">
      <c r="K435" s="111" t="s">
        <v>142</v>
      </c>
      <c r="L435" s="110" t="str">
        <f t="shared" si="258"/>
        <v>INDFOR</v>
      </c>
      <c r="M435" s="109" t="str">
        <f t="shared" si="227"/>
        <v>SH14_15</v>
      </c>
      <c r="N435" s="109">
        <f t="shared" si="228"/>
        <v>0.0204723701496402</v>
      </c>
      <c r="O435" s="109" t="s">
        <v>31</v>
      </c>
      <c r="P435" s="110" t="s">
        <v>92</v>
      </c>
      <c r="T435" s="109" t="str">
        <f t="shared" si="259"/>
        <v>COM_FR</v>
      </c>
      <c r="U435" s="110" t="str">
        <f t="shared" si="260"/>
        <v>INDFOR</v>
      </c>
      <c r="V435" s="109" t="str">
        <f t="shared" si="261"/>
        <v>SH14_15</v>
      </c>
      <c r="W435" s="109">
        <f t="shared" si="229"/>
        <v>0.0189446065338263</v>
      </c>
      <c r="X435" s="109" t="s">
        <v>31</v>
      </c>
      <c r="Y435" s="110" t="s">
        <v>87</v>
      </c>
      <c r="AC435" s="109" t="str">
        <f t="shared" si="262"/>
        <v>COM_FR</v>
      </c>
      <c r="AD435" s="110" t="str">
        <f t="shared" si="247"/>
        <v>INDFOR</v>
      </c>
      <c r="AE435" s="109" t="str">
        <f t="shared" si="248"/>
        <v>SH14_15</v>
      </c>
      <c r="AF435" s="109">
        <f t="shared" si="232"/>
        <v>0.0181694864820914</v>
      </c>
      <c r="AG435" s="109" t="s">
        <v>31</v>
      </c>
      <c r="AH435" s="110" t="s">
        <v>93</v>
      </c>
      <c r="AL435" s="109" t="str">
        <f t="shared" si="263"/>
        <v>COM_FR</v>
      </c>
      <c r="AM435" s="110" t="str">
        <f t="shared" si="249"/>
        <v>INDFOR</v>
      </c>
      <c r="AN435" s="109" t="str">
        <f t="shared" si="250"/>
        <v>SH14_15</v>
      </c>
      <c r="AO435" s="109">
        <f t="shared" si="235"/>
        <v>0.019740368004096</v>
      </c>
      <c r="AP435" s="109" t="s">
        <v>31</v>
      </c>
      <c r="AQ435" s="110" t="s">
        <v>90</v>
      </c>
      <c r="AU435" s="109" t="str">
        <f t="shared" si="264"/>
        <v>COM_FR</v>
      </c>
      <c r="AV435" s="110" t="str">
        <f t="shared" si="251"/>
        <v>INDFOR</v>
      </c>
      <c r="AW435" s="109" t="str">
        <f t="shared" si="252"/>
        <v>SH14_15</v>
      </c>
      <c r="AX435" s="109">
        <f t="shared" si="238"/>
        <v>0.022952067498314</v>
      </c>
      <c r="AY435" s="109" t="s">
        <v>31</v>
      </c>
      <c r="AZ435" s="110" t="s">
        <v>89</v>
      </c>
      <c r="BD435" s="109" t="str">
        <f t="shared" si="265"/>
        <v>COM_FR</v>
      </c>
      <c r="BE435" s="110" t="str">
        <f t="shared" si="253"/>
        <v>INDFOR</v>
      </c>
      <c r="BF435" s="109" t="str">
        <f t="shared" si="254"/>
        <v>SH14_15</v>
      </c>
      <c r="BG435" s="109">
        <f t="shared" si="266"/>
        <v>0.019740368004096</v>
      </c>
      <c r="BH435" s="109" t="s">
        <v>31</v>
      </c>
      <c r="BI435" s="110" t="s">
        <v>91</v>
      </c>
      <c r="BM435" s="109" t="str">
        <f t="shared" si="267"/>
        <v>COM_FR</v>
      </c>
      <c r="BN435" s="110" t="str">
        <f t="shared" si="255"/>
        <v>INDFOR</v>
      </c>
      <c r="BO435" s="109" t="str">
        <f t="shared" si="256"/>
        <v>SH14_15</v>
      </c>
      <c r="BP435" s="109">
        <f t="shared" si="257"/>
        <v>0.022952067498314</v>
      </c>
      <c r="BQ435" s="109" t="s">
        <v>31</v>
      </c>
      <c r="BR435" s="110" t="s">
        <v>88</v>
      </c>
    </row>
    <row r="436" spans="11:70">
      <c r="K436" s="109" t="s">
        <v>142</v>
      </c>
      <c r="L436" s="110" t="str">
        <f t="shared" si="258"/>
        <v>INDFOR</v>
      </c>
      <c r="M436" s="109" t="str">
        <f t="shared" si="227"/>
        <v>SH16_17</v>
      </c>
      <c r="N436" s="109">
        <f t="shared" si="228"/>
        <v>0.021278922422278</v>
      </c>
      <c r="O436" s="109" t="s">
        <v>31</v>
      </c>
      <c r="P436" s="110" t="s">
        <v>92</v>
      </c>
      <c r="T436" s="109" t="str">
        <f t="shared" si="259"/>
        <v>COM_FR</v>
      </c>
      <c r="U436" s="110" t="str">
        <f t="shared" si="260"/>
        <v>INDFOR</v>
      </c>
      <c r="V436" s="109" t="str">
        <f t="shared" si="261"/>
        <v>SH16_17</v>
      </c>
      <c r="W436" s="109">
        <f t="shared" si="229"/>
        <v>0.0187938640201366</v>
      </c>
      <c r="X436" s="109" t="s">
        <v>31</v>
      </c>
      <c r="Y436" s="110" t="s">
        <v>87</v>
      </c>
      <c r="AC436" s="109" t="str">
        <f t="shared" si="262"/>
        <v>COM_FR</v>
      </c>
      <c r="AD436" s="110" t="str">
        <f t="shared" si="247"/>
        <v>INDFOR</v>
      </c>
      <c r="AE436" s="109" t="str">
        <f t="shared" si="248"/>
        <v>SH16_17</v>
      </c>
      <c r="AF436" s="109">
        <f t="shared" si="232"/>
        <v>0.0199388030090388</v>
      </c>
      <c r="AG436" s="109" t="s">
        <v>31</v>
      </c>
      <c r="AH436" s="110" t="s">
        <v>93</v>
      </c>
      <c r="AL436" s="109" t="str">
        <f t="shared" si="263"/>
        <v>COM_FR</v>
      </c>
      <c r="AM436" s="110" t="str">
        <f t="shared" si="249"/>
        <v>INDFOR</v>
      </c>
      <c r="AN436" s="109" t="str">
        <f t="shared" si="250"/>
        <v>SH16_17</v>
      </c>
      <c r="AO436" s="109">
        <f t="shared" si="235"/>
        <v>0.0204205397465977</v>
      </c>
      <c r="AP436" s="109" t="s">
        <v>31</v>
      </c>
      <c r="AQ436" s="110" t="s">
        <v>90</v>
      </c>
      <c r="AU436" s="109" t="str">
        <f t="shared" si="264"/>
        <v>COM_FR</v>
      </c>
      <c r="AV436" s="110" t="str">
        <f t="shared" si="251"/>
        <v>INDFOR</v>
      </c>
      <c r="AW436" s="109" t="str">
        <f t="shared" si="252"/>
        <v>SH16_17</v>
      </c>
      <c r="AX436" s="109">
        <f t="shared" si="238"/>
        <v>0.0237104459107458</v>
      </c>
      <c r="AY436" s="109" t="s">
        <v>31</v>
      </c>
      <c r="AZ436" s="110" t="s">
        <v>89</v>
      </c>
      <c r="BD436" s="109" t="str">
        <f t="shared" si="265"/>
        <v>COM_FR</v>
      </c>
      <c r="BE436" s="110" t="str">
        <f t="shared" si="253"/>
        <v>INDFOR</v>
      </c>
      <c r="BF436" s="109" t="str">
        <f t="shared" si="254"/>
        <v>SH16_17</v>
      </c>
      <c r="BG436" s="109">
        <f t="shared" si="266"/>
        <v>0.0204205397465977</v>
      </c>
      <c r="BH436" s="109" t="s">
        <v>31</v>
      </c>
      <c r="BI436" s="110" t="s">
        <v>91</v>
      </c>
      <c r="BM436" s="109" t="str">
        <f t="shared" si="267"/>
        <v>COM_FR</v>
      </c>
      <c r="BN436" s="110" t="str">
        <f t="shared" si="255"/>
        <v>INDFOR</v>
      </c>
      <c r="BO436" s="109" t="str">
        <f t="shared" si="256"/>
        <v>SH16_17</v>
      </c>
      <c r="BP436" s="109">
        <f t="shared" si="257"/>
        <v>0.0237104459107458</v>
      </c>
      <c r="BQ436" s="109" t="s">
        <v>31</v>
      </c>
      <c r="BR436" s="110" t="s">
        <v>88</v>
      </c>
    </row>
    <row r="437" spans="11:70">
      <c r="K437" s="109" t="s">
        <v>142</v>
      </c>
      <c r="L437" s="110" t="str">
        <f t="shared" si="258"/>
        <v>INDFOR</v>
      </c>
      <c r="M437" s="109" t="str">
        <f t="shared" si="227"/>
        <v>SH18_19</v>
      </c>
      <c r="N437" s="109">
        <f t="shared" si="228"/>
        <v>0.0217388347288327</v>
      </c>
      <c r="O437" s="109" t="s">
        <v>31</v>
      </c>
      <c r="P437" s="110" t="s">
        <v>92</v>
      </c>
      <c r="T437" s="109" t="str">
        <f t="shared" si="259"/>
        <v>COM_FR</v>
      </c>
      <c r="U437" s="110" t="str">
        <f t="shared" si="260"/>
        <v>INDFOR</v>
      </c>
      <c r="V437" s="109" t="str">
        <f t="shared" si="261"/>
        <v>SH18_19</v>
      </c>
      <c r="W437" s="109">
        <f t="shared" si="229"/>
        <v>0.0189293212414044</v>
      </c>
      <c r="X437" s="109" t="s">
        <v>31</v>
      </c>
      <c r="Y437" s="110" t="s">
        <v>87</v>
      </c>
      <c r="AC437" s="109" t="str">
        <f t="shared" si="262"/>
        <v>COM_FR</v>
      </c>
      <c r="AD437" s="110" t="str">
        <f t="shared" si="247"/>
        <v>INDFOR</v>
      </c>
      <c r="AE437" s="109" t="str">
        <f t="shared" si="248"/>
        <v>SH18_19</v>
      </c>
      <c r="AF437" s="109">
        <f t="shared" si="232"/>
        <v>0.0205951831792654</v>
      </c>
      <c r="AG437" s="109" t="s">
        <v>31</v>
      </c>
      <c r="AH437" s="110" t="s">
        <v>93</v>
      </c>
      <c r="AL437" s="109" t="str">
        <f t="shared" si="263"/>
        <v>COM_FR</v>
      </c>
      <c r="AM437" s="110" t="str">
        <f t="shared" si="249"/>
        <v>INDFOR</v>
      </c>
      <c r="AN437" s="109" t="str">
        <f t="shared" si="250"/>
        <v>SH18_19</v>
      </c>
      <c r="AO437" s="109">
        <f t="shared" si="235"/>
        <v>0.0206910653610991</v>
      </c>
      <c r="AP437" s="109" t="s">
        <v>31</v>
      </c>
      <c r="AQ437" s="110" t="s">
        <v>90</v>
      </c>
      <c r="AU437" s="109" t="str">
        <f t="shared" si="264"/>
        <v>COM_FR</v>
      </c>
      <c r="AV437" s="110" t="str">
        <f t="shared" si="251"/>
        <v>INDFOR</v>
      </c>
      <c r="AW437" s="109" t="str">
        <f t="shared" si="252"/>
        <v>SH18_19</v>
      </c>
      <c r="AX437" s="109">
        <f t="shared" si="238"/>
        <v>0.0239937611707896</v>
      </c>
      <c r="AY437" s="109" t="s">
        <v>31</v>
      </c>
      <c r="AZ437" s="110" t="s">
        <v>89</v>
      </c>
      <c r="BD437" s="109" t="str">
        <f t="shared" si="265"/>
        <v>COM_FR</v>
      </c>
      <c r="BE437" s="110" t="str">
        <f t="shared" si="253"/>
        <v>INDFOR</v>
      </c>
      <c r="BF437" s="109" t="str">
        <f t="shared" si="254"/>
        <v>SH18_19</v>
      </c>
      <c r="BG437" s="109">
        <f t="shared" si="266"/>
        <v>0.0206910653610991</v>
      </c>
      <c r="BH437" s="109" t="s">
        <v>31</v>
      </c>
      <c r="BI437" s="110" t="s">
        <v>91</v>
      </c>
      <c r="BM437" s="109" t="str">
        <f t="shared" si="267"/>
        <v>COM_FR</v>
      </c>
      <c r="BN437" s="110" t="str">
        <f t="shared" si="255"/>
        <v>INDFOR</v>
      </c>
      <c r="BO437" s="109" t="str">
        <f t="shared" si="256"/>
        <v>SH18_19</v>
      </c>
      <c r="BP437" s="109">
        <f t="shared" si="257"/>
        <v>0.0239937611707896</v>
      </c>
      <c r="BQ437" s="109" t="s">
        <v>31</v>
      </c>
      <c r="BR437" s="110" t="s">
        <v>88</v>
      </c>
    </row>
    <row r="438" spans="11:70">
      <c r="K438" s="109" t="s">
        <v>142</v>
      </c>
      <c r="L438" s="110" t="str">
        <f t="shared" si="258"/>
        <v>INDFOR</v>
      </c>
      <c r="M438" s="109" t="str">
        <f t="shared" si="227"/>
        <v>SH20_21</v>
      </c>
      <c r="N438" s="109">
        <f t="shared" si="228"/>
        <v>0.0219554256218374</v>
      </c>
      <c r="O438" s="109" t="s">
        <v>31</v>
      </c>
      <c r="P438" s="110" t="s">
        <v>92</v>
      </c>
      <c r="T438" s="109" t="str">
        <f t="shared" si="259"/>
        <v>COM_FR</v>
      </c>
      <c r="U438" s="110" t="str">
        <f t="shared" si="260"/>
        <v>INDFOR</v>
      </c>
      <c r="V438" s="109" t="str">
        <f t="shared" si="261"/>
        <v>SH20_21</v>
      </c>
      <c r="W438" s="109">
        <f t="shared" si="229"/>
        <v>0.0190946892738074</v>
      </c>
      <c r="X438" s="109" t="s">
        <v>31</v>
      </c>
      <c r="Y438" s="110" t="s">
        <v>87</v>
      </c>
      <c r="AC438" s="109" t="str">
        <f t="shared" si="262"/>
        <v>COM_FR</v>
      </c>
      <c r="AD438" s="110" t="str">
        <f t="shared" si="247"/>
        <v>INDFOR</v>
      </c>
      <c r="AE438" s="109" t="str">
        <f t="shared" si="248"/>
        <v>SH20_21</v>
      </c>
      <c r="AF438" s="109">
        <f t="shared" si="232"/>
        <v>0.0207273778877354</v>
      </c>
      <c r="AG438" s="109" t="s">
        <v>31</v>
      </c>
      <c r="AH438" s="110" t="s">
        <v>93</v>
      </c>
      <c r="AL438" s="109" t="str">
        <f t="shared" si="263"/>
        <v>COM_FR</v>
      </c>
      <c r="AM438" s="110" t="str">
        <f t="shared" si="249"/>
        <v>INDFOR</v>
      </c>
      <c r="AN438" s="109" t="str">
        <f t="shared" si="250"/>
        <v>SH20_21</v>
      </c>
      <c r="AO438" s="109">
        <f t="shared" si="235"/>
        <v>0.0209631637065674</v>
      </c>
      <c r="AP438" s="109" t="s">
        <v>31</v>
      </c>
      <c r="AQ438" s="110" t="s">
        <v>90</v>
      </c>
      <c r="AU438" s="109" t="str">
        <f t="shared" si="264"/>
        <v>COM_FR</v>
      </c>
      <c r="AV438" s="110" t="str">
        <f t="shared" si="251"/>
        <v>INDFOR</v>
      </c>
      <c r="AW438" s="109" t="str">
        <f t="shared" si="252"/>
        <v>SH20_21</v>
      </c>
      <c r="AX438" s="109">
        <f t="shared" si="238"/>
        <v>0.0244748252753431</v>
      </c>
      <c r="AY438" s="109" t="s">
        <v>31</v>
      </c>
      <c r="AZ438" s="110" t="s">
        <v>89</v>
      </c>
      <c r="BD438" s="109" t="str">
        <f t="shared" si="265"/>
        <v>COM_FR</v>
      </c>
      <c r="BE438" s="110" t="str">
        <f t="shared" si="253"/>
        <v>INDFOR</v>
      </c>
      <c r="BF438" s="109" t="str">
        <f t="shared" si="254"/>
        <v>SH20_21</v>
      </c>
      <c r="BG438" s="109">
        <f t="shared" si="266"/>
        <v>0.0209631637065674</v>
      </c>
      <c r="BH438" s="109" t="s">
        <v>31</v>
      </c>
      <c r="BI438" s="110" t="s">
        <v>91</v>
      </c>
      <c r="BM438" s="109" t="str">
        <f t="shared" si="267"/>
        <v>COM_FR</v>
      </c>
      <c r="BN438" s="110" t="str">
        <f t="shared" si="255"/>
        <v>INDFOR</v>
      </c>
      <c r="BO438" s="109" t="str">
        <f t="shared" si="256"/>
        <v>SH20_21</v>
      </c>
      <c r="BP438" s="109">
        <f t="shared" si="257"/>
        <v>0.0244748252753431</v>
      </c>
      <c r="BQ438" s="109" t="s">
        <v>31</v>
      </c>
      <c r="BR438" s="110" t="s">
        <v>88</v>
      </c>
    </row>
    <row r="439" spans="11:70">
      <c r="K439" s="111" t="s">
        <v>142</v>
      </c>
      <c r="L439" s="110" t="str">
        <f t="shared" si="258"/>
        <v>INDFOR</v>
      </c>
      <c r="M439" s="109" t="str">
        <f t="shared" si="227"/>
        <v>SH22_23</v>
      </c>
      <c r="N439" s="109">
        <f t="shared" si="228"/>
        <v>0.0221215642248193</v>
      </c>
      <c r="O439" s="109" t="s">
        <v>31</v>
      </c>
      <c r="P439" s="110" t="s">
        <v>92</v>
      </c>
      <c r="T439" s="109" t="str">
        <f t="shared" si="259"/>
        <v>COM_FR</v>
      </c>
      <c r="U439" s="110" t="str">
        <f t="shared" si="260"/>
        <v>INDFOR</v>
      </c>
      <c r="V439" s="109" t="str">
        <f t="shared" si="261"/>
        <v>SH22_23</v>
      </c>
      <c r="W439" s="109">
        <f t="shared" si="229"/>
        <v>0.0183466180817403</v>
      </c>
      <c r="X439" s="109" t="s">
        <v>31</v>
      </c>
      <c r="Y439" s="110" t="s">
        <v>87</v>
      </c>
      <c r="AC439" s="109" t="str">
        <f t="shared" si="262"/>
        <v>COM_FR</v>
      </c>
      <c r="AD439" s="110" t="str">
        <f t="shared" si="247"/>
        <v>INDFOR</v>
      </c>
      <c r="AE439" s="109" t="str">
        <f t="shared" si="248"/>
        <v>SH22_23</v>
      </c>
      <c r="AF439" s="109">
        <f t="shared" si="232"/>
        <v>0.0207157550987243</v>
      </c>
      <c r="AG439" s="109" t="s">
        <v>31</v>
      </c>
      <c r="AH439" s="110" t="s">
        <v>93</v>
      </c>
      <c r="AL439" s="109" t="str">
        <f t="shared" si="263"/>
        <v>COM_FR</v>
      </c>
      <c r="AM439" s="110" t="str">
        <f t="shared" si="249"/>
        <v>INDFOR</v>
      </c>
      <c r="AN439" s="109" t="str">
        <f t="shared" si="250"/>
        <v>SH22_23</v>
      </c>
      <c r="AO439" s="109">
        <f t="shared" si="235"/>
        <v>0.02077782488644</v>
      </c>
      <c r="AP439" s="109" t="s">
        <v>31</v>
      </c>
      <c r="AQ439" s="110" t="s">
        <v>90</v>
      </c>
      <c r="AU439" s="109" t="str">
        <f t="shared" si="264"/>
        <v>COM_FR</v>
      </c>
      <c r="AV439" s="110" t="str">
        <f t="shared" si="251"/>
        <v>INDFOR</v>
      </c>
      <c r="AW439" s="109" t="str">
        <f t="shared" si="252"/>
        <v>SH22_23</v>
      </c>
      <c r="AX439" s="109">
        <f t="shared" si="238"/>
        <v>0.0241373966840562</v>
      </c>
      <c r="AY439" s="109" t="s">
        <v>31</v>
      </c>
      <c r="AZ439" s="110" t="s">
        <v>89</v>
      </c>
      <c r="BD439" s="109" t="str">
        <f t="shared" si="265"/>
        <v>COM_FR</v>
      </c>
      <c r="BE439" s="110" t="str">
        <f t="shared" si="253"/>
        <v>INDFOR</v>
      </c>
      <c r="BF439" s="109" t="str">
        <f t="shared" si="254"/>
        <v>SH22_23</v>
      </c>
      <c r="BG439" s="109">
        <f t="shared" si="266"/>
        <v>0.02077782488644</v>
      </c>
      <c r="BH439" s="109" t="s">
        <v>31</v>
      </c>
      <c r="BI439" s="110" t="s">
        <v>91</v>
      </c>
      <c r="BM439" s="109" t="str">
        <f t="shared" si="267"/>
        <v>COM_FR</v>
      </c>
      <c r="BN439" s="110" t="str">
        <f t="shared" si="255"/>
        <v>INDFOR</v>
      </c>
      <c r="BO439" s="109" t="str">
        <f t="shared" si="256"/>
        <v>SH22_23</v>
      </c>
      <c r="BP439" s="109">
        <f t="shared" si="257"/>
        <v>0.0241373966840562</v>
      </c>
      <c r="BQ439" s="109" t="s">
        <v>31</v>
      </c>
      <c r="BR439" s="110" t="s">
        <v>88</v>
      </c>
    </row>
    <row r="440" spans="11:70">
      <c r="K440" s="109" t="s">
        <v>142</v>
      </c>
      <c r="L440" s="110" t="str">
        <f t="shared" si="258"/>
        <v>INDFOR</v>
      </c>
      <c r="M440" s="109" t="str">
        <f t="shared" si="227"/>
        <v>FH0_1</v>
      </c>
      <c r="N440" s="109">
        <f t="shared" si="228"/>
        <v>0.0213934931755858</v>
      </c>
      <c r="O440" s="109" t="s">
        <v>31</v>
      </c>
      <c r="P440" s="110" t="s">
        <v>92</v>
      </c>
      <c r="T440" s="109" t="str">
        <f t="shared" si="259"/>
        <v>COM_FR</v>
      </c>
      <c r="U440" s="110" t="str">
        <f t="shared" si="260"/>
        <v>INDFOR</v>
      </c>
      <c r="V440" s="109" t="str">
        <f t="shared" si="261"/>
        <v>FH0_1</v>
      </c>
      <c r="W440" s="109">
        <f t="shared" si="229"/>
        <v>0.0189900151087194</v>
      </c>
      <c r="X440" s="109" t="s">
        <v>31</v>
      </c>
      <c r="Y440" s="110" t="s">
        <v>87</v>
      </c>
      <c r="AC440" s="109" t="str">
        <f t="shared" si="262"/>
        <v>COM_FR</v>
      </c>
      <c r="AD440" s="110" t="str">
        <f t="shared" si="247"/>
        <v>INDFOR</v>
      </c>
      <c r="AE440" s="109" t="str">
        <f t="shared" si="248"/>
        <v>FH0_1</v>
      </c>
      <c r="AF440" s="109">
        <f t="shared" si="232"/>
        <v>0.0225377088372482</v>
      </c>
      <c r="AG440" s="109" t="s">
        <v>31</v>
      </c>
      <c r="AH440" s="110" t="s">
        <v>93</v>
      </c>
      <c r="AL440" s="109" t="str">
        <f t="shared" si="263"/>
        <v>COM_FR</v>
      </c>
      <c r="AM440" s="110" t="str">
        <f t="shared" si="249"/>
        <v>INDFOR</v>
      </c>
      <c r="AN440" s="109" t="str">
        <f t="shared" si="250"/>
        <v>FH0_1</v>
      </c>
      <c r="AO440" s="109">
        <f t="shared" si="235"/>
        <v>0.02082812933826</v>
      </c>
      <c r="AP440" s="109" t="s">
        <v>31</v>
      </c>
      <c r="AQ440" s="110" t="s">
        <v>90</v>
      </c>
      <c r="AU440" s="109" t="str">
        <f t="shared" si="264"/>
        <v>COM_FR</v>
      </c>
      <c r="AV440" s="110" t="str">
        <f t="shared" si="251"/>
        <v>INDFOR</v>
      </c>
      <c r="AW440" s="109" t="str">
        <f t="shared" si="252"/>
        <v>FH0_1</v>
      </c>
      <c r="AX440" s="109">
        <f t="shared" si="238"/>
        <v>0.0222158485714042</v>
      </c>
      <c r="AY440" s="109" t="s">
        <v>31</v>
      </c>
      <c r="AZ440" s="110" t="s">
        <v>89</v>
      </c>
      <c r="BD440" s="109" t="str">
        <f t="shared" si="265"/>
        <v>COM_FR</v>
      </c>
      <c r="BE440" s="110" t="str">
        <f t="shared" si="253"/>
        <v>INDFOR</v>
      </c>
      <c r="BF440" s="109" t="str">
        <f t="shared" si="254"/>
        <v>FH0_1</v>
      </c>
      <c r="BG440" s="109">
        <f t="shared" si="266"/>
        <v>0.02082812933826</v>
      </c>
      <c r="BH440" s="109" t="s">
        <v>31</v>
      </c>
      <c r="BI440" s="110" t="s">
        <v>91</v>
      </c>
      <c r="BM440" s="109" t="str">
        <f t="shared" si="267"/>
        <v>COM_FR</v>
      </c>
      <c r="BN440" s="110" t="str">
        <f t="shared" si="255"/>
        <v>INDFOR</v>
      </c>
      <c r="BO440" s="109" t="str">
        <f t="shared" si="256"/>
        <v>FH0_1</v>
      </c>
      <c r="BP440" s="109">
        <f t="shared" si="257"/>
        <v>0.0222158485714042</v>
      </c>
      <c r="BQ440" s="109" t="s">
        <v>31</v>
      </c>
      <c r="BR440" s="110" t="s">
        <v>88</v>
      </c>
    </row>
    <row r="441" spans="11:70">
      <c r="K441" s="109" t="s">
        <v>142</v>
      </c>
      <c r="L441" s="110" t="str">
        <f t="shared" si="258"/>
        <v>INDFOR</v>
      </c>
      <c r="M441" s="109" t="str">
        <f t="shared" si="227"/>
        <v>FH2_3</v>
      </c>
      <c r="N441" s="109">
        <f t="shared" si="228"/>
        <v>0.02102967448633</v>
      </c>
      <c r="O441" s="109" t="s">
        <v>31</v>
      </c>
      <c r="P441" s="110" t="s">
        <v>92</v>
      </c>
      <c r="T441" s="109" t="str">
        <f t="shared" si="259"/>
        <v>COM_FR</v>
      </c>
      <c r="U441" s="110" t="str">
        <f t="shared" si="260"/>
        <v>INDFOR</v>
      </c>
      <c r="V441" s="109" t="str">
        <f t="shared" si="261"/>
        <v>FH2_3</v>
      </c>
      <c r="W441" s="109">
        <f t="shared" si="229"/>
        <v>0.0166572327084534</v>
      </c>
      <c r="X441" s="109" t="s">
        <v>31</v>
      </c>
      <c r="Y441" s="110" t="s">
        <v>87</v>
      </c>
      <c r="AC441" s="109" t="str">
        <f t="shared" si="262"/>
        <v>COM_FR</v>
      </c>
      <c r="AD441" s="110" t="str">
        <f t="shared" si="247"/>
        <v>INDFOR</v>
      </c>
      <c r="AE441" s="109" t="str">
        <f t="shared" si="248"/>
        <v>FH2_3</v>
      </c>
      <c r="AF441" s="109">
        <f t="shared" si="232"/>
        <v>0.022471121655479</v>
      </c>
      <c r="AG441" s="109" t="s">
        <v>31</v>
      </c>
      <c r="AH441" s="110" t="s">
        <v>93</v>
      </c>
      <c r="AL441" s="109" t="str">
        <f t="shared" si="263"/>
        <v>COM_FR</v>
      </c>
      <c r="AM441" s="110" t="str">
        <f t="shared" si="249"/>
        <v>INDFOR</v>
      </c>
      <c r="AN441" s="109" t="str">
        <f t="shared" si="250"/>
        <v>FH2_3</v>
      </c>
      <c r="AO441" s="109">
        <f t="shared" si="235"/>
        <v>0.0196922594663782</v>
      </c>
      <c r="AP441" s="109" t="s">
        <v>31</v>
      </c>
      <c r="AQ441" s="110" t="s">
        <v>90</v>
      </c>
      <c r="AU441" s="109" t="str">
        <f t="shared" si="264"/>
        <v>COM_FR</v>
      </c>
      <c r="AV441" s="110" t="str">
        <f t="shared" si="251"/>
        <v>INDFOR</v>
      </c>
      <c r="AW441" s="109" t="str">
        <f t="shared" si="252"/>
        <v>FH2_3</v>
      </c>
      <c r="AX441" s="109">
        <f t="shared" si="238"/>
        <v>0.0200672016482474</v>
      </c>
      <c r="AY441" s="109" t="s">
        <v>31</v>
      </c>
      <c r="AZ441" s="110" t="s">
        <v>89</v>
      </c>
      <c r="BD441" s="109" t="str">
        <f t="shared" si="265"/>
        <v>COM_FR</v>
      </c>
      <c r="BE441" s="110" t="str">
        <f t="shared" si="253"/>
        <v>INDFOR</v>
      </c>
      <c r="BF441" s="109" t="str">
        <f t="shared" si="254"/>
        <v>FH2_3</v>
      </c>
      <c r="BG441" s="109">
        <f t="shared" si="266"/>
        <v>0.0196922594663782</v>
      </c>
      <c r="BH441" s="109" t="s">
        <v>31</v>
      </c>
      <c r="BI441" s="110" t="s">
        <v>91</v>
      </c>
      <c r="BM441" s="109" t="str">
        <f t="shared" si="267"/>
        <v>COM_FR</v>
      </c>
      <c r="BN441" s="110" t="str">
        <f t="shared" si="255"/>
        <v>INDFOR</v>
      </c>
      <c r="BO441" s="109" t="str">
        <f t="shared" si="256"/>
        <v>FH2_3</v>
      </c>
      <c r="BP441" s="109">
        <f t="shared" si="257"/>
        <v>0.0200672016482474</v>
      </c>
      <c r="BQ441" s="109" t="s">
        <v>31</v>
      </c>
      <c r="BR441" s="110" t="s">
        <v>88</v>
      </c>
    </row>
    <row r="442" spans="11:70">
      <c r="K442" s="109" t="s">
        <v>142</v>
      </c>
      <c r="L442" s="110" t="str">
        <f t="shared" si="258"/>
        <v>INDFOR</v>
      </c>
      <c r="M442" s="109" t="str">
        <f t="shared" si="227"/>
        <v>FH4_5</v>
      </c>
      <c r="N442" s="109">
        <f t="shared" si="228"/>
        <v>0.0201116701113584</v>
      </c>
      <c r="O442" s="109" t="s">
        <v>31</v>
      </c>
      <c r="P442" s="110" t="s">
        <v>92</v>
      </c>
      <c r="T442" s="109" t="str">
        <f t="shared" si="259"/>
        <v>COM_FR</v>
      </c>
      <c r="U442" s="110" t="str">
        <f t="shared" si="260"/>
        <v>INDFOR</v>
      </c>
      <c r="V442" s="109" t="str">
        <f t="shared" si="261"/>
        <v>FH4_5</v>
      </c>
      <c r="W442" s="109">
        <f t="shared" si="229"/>
        <v>0.0158290452354489</v>
      </c>
      <c r="X442" s="109" t="s">
        <v>31</v>
      </c>
      <c r="Y442" s="110" t="s">
        <v>87</v>
      </c>
      <c r="AC442" s="109" t="str">
        <f t="shared" si="262"/>
        <v>COM_FR</v>
      </c>
      <c r="AD442" s="110" t="str">
        <f t="shared" si="247"/>
        <v>INDFOR</v>
      </c>
      <c r="AE442" s="109" t="str">
        <f t="shared" si="248"/>
        <v>FH4_5</v>
      </c>
      <c r="AF442" s="109">
        <f t="shared" si="232"/>
        <v>0.0209246883499341</v>
      </c>
      <c r="AG442" s="109" t="s">
        <v>31</v>
      </c>
      <c r="AH442" s="110" t="s">
        <v>93</v>
      </c>
      <c r="AL442" s="109" t="str">
        <f t="shared" si="263"/>
        <v>COM_FR</v>
      </c>
      <c r="AM442" s="110" t="str">
        <f t="shared" si="249"/>
        <v>INDFOR</v>
      </c>
      <c r="AN442" s="109" t="str">
        <f t="shared" si="250"/>
        <v>FH4_5</v>
      </c>
      <c r="AO442" s="109">
        <f t="shared" si="235"/>
        <v>0.0185404013701219</v>
      </c>
      <c r="AP442" s="109" t="s">
        <v>31</v>
      </c>
      <c r="AQ442" s="110" t="s">
        <v>90</v>
      </c>
      <c r="AU442" s="109" t="str">
        <f t="shared" si="264"/>
        <v>COM_FR</v>
      </c>
      <c r="AV442" s="110" t="str">
        <f t="shared" si="251"/>
        <v>INDFOR</v>
      </c>
      <c r="AW442" s="109" t="str">
        <f t="shared" si="252"/>
        <v>FH4_5</v>
      </c>
      <c r="AX442" s="109">
        <f t="shared" si="238"/>
        <v>0.0177877243294525</v>
      </c>
      <c r="AY442" s="109" t="s">
        <v>31</v>
      </c>
      <c r="AZ442" s="110" t="s">
        <v>89</v>
      </c>
      <c r="BD442" s="109" t="str">
        <f t="shared" si="265"/>
        <v>COM_FR</v>
      </c>
      <c r="BE442" s="110" t="str">
        <f t="shared" si="253"/>
        <v>INDFOR</v>
      </c>
      <c r="BF442" s="109" t="str">
        <f t="shared" si="254"/>
        <v>FH4_5</v>
      </c>
      <c r="BG442" s="109">
        <f t="shared" si="266"/>
        <v>0.0185404013701219</v>
      </c>
      <c r="BH442" s="109" t="s">
        <v>31</v>
      </c>
      <c r="BI442" s="110" t="s">
        <v>91</v>
      </c>
      <c r="BM442" s="109" t="str">
        <f t="shared" si="267"/>
        <v>COM_FR</v>
      </c>
      <c r="BN442" s="110" t="str">
        <f t="shared" si="255"/>
        <v>INDFOR</v>
      </c>
      <c r="BO442" s="109" t="str">
        <f t="shared" si="256"/>
        <v>FH4_5</v>
      </c>
      <c r="BP442" s="109">
        <f t="shared" si="257"/>
        <v>0.0177877243294525</v>
      </c>
      <c r="BQ442" s="109" t="s">
        <v>31</v>
      </c>
      <c r="BR442" s="110" t="s">
        <v>88</v>
      </c>
    </row>
    <row r="443" spans="11:70">
      <c r="K443" s="111" t="s">
        <v>142</v>
      </c>
      <c r="L443" s="110" t="str">
        <f t="shared" si="258"/>
        <v>INDFOR</v>
      </c>
      <c r="M443" s="109" t="str">
        <f t="shared" si="227"/>
        <v>FH6_7</v>
      </c>
      <c r="N443" s="109">
        <f t="shared" si="228"/>
        <v>0.0192099222047578</v>
      </c>
      <c r="O443" s="109" t="s">
        <v>31</v>
      </c>
      <c r="P443" s="110" t="s">
        <v>92</v>
      </c>
      <c r="T443" s="109" t="str">
        <f t="shared" si="259"/>
        <v>COM_FR</v>
      </c>
      <c r="U443" s="110" t="str">
        <f t="shared" si="260"/>
        <v>INDFOR</v>
      </c>
      <c r="V443" s="109" t="str">
        <f t="shared" si="261"/>
        <v>FH6_7</v>
      </c>
      <c r="W443" s="109">
        <f t="shared" si="229"/>
        <v>0.0159024621248745</v>
      </c>
      <c r="X443" s="109" t="s">
        <v>31</v>
      </c>
      <c r="Y443" s="110" t="s">
        <v>87</v>
      </c>
      <c r="AC443" s="109" t="str">
        <f t="shared" si="262"/>
        <v>COM_FR</v>
      </c>
      <c r="AD443" s="110" t="str">
        <f t="shared" si="247"/>
        <v>INDFOR</v>
      </c>
      <c r="AE443" s="109" t="str">
        <f t="shared" si="248"/>
        <v>FH6_7</v>
      </c>
      <c r="AF443" s="109">
        <f t="shared" si="232"/>
        <v>0.0184080758697192</v>
      </c>
      <c r="AG443" s="109" t="s">
        <v>31</v>
      </c>
      <c r="AH443" s="110" t="s">
        <v>93</v>
      </c>
      <c r="AL443" s="109" t="str">
        <f t="shared" si="263"/>
        <v>COM_FR</v>
      </c>
      <c r="AM443" s="110" t="str">
        <f t="shared" si="249"/>
        <v>INDFOR</v>
      </c>
      <c r="AN443" s="109" t="str">
        <f t="shared" si="250"/>
        <v>FH6_7</v>
      </c>
      <c r="AO443" s="109">
        <f t="shared" si="235"/>
        <v>0.0175903530927638</v>
      </c>
      <c r="AP443" s="109" t="s">
        <v>31</v>
      </c>
      <c r="AQ443" s="110" t="s">
        <v>90</v>
      </c>
      <c r="AU443" s="109" t="str">
        <f t="shared" si="264"/>
        <v>COM_FR</v>
      </c>
      <c r="AV443" s="110" t="str">
        <f t="shared" si="251"/>
        <v>INDFOR</v>
      </c>
      <c r="AW443" s="109" t="str">
        <f t="shared" si="252"/>
        <v>FH6_7</v>
      </c>
      <c r="AX443" s="109">
        <f t="shared" si="238"/>
        <v>0.0165945078402487</v>
      </c>
      <c r="AY443" s="109" t="s">
        <v>31</v>
      </c>
      <c r="AZ443" s="110" t="s">
        <v>89</v>
      </c>
      <c r="BD443" s="109" t="str">
        <f t="shared" si="265"/>
        <v>COM_FR</v>
      </c>
      <c r="BE443" s="110" t="str">
        <f t="shared" si="253"/>
        <v>INDFOR</v>
      </c>
      <c r="BF443" s="109" t="str">
        <f t="shared" si="254"/>
        <v>FH6_7</v>
      </c>
      <c r="BG443" s="109">
        <f t="shared" si="266"/>
        <v>0.0175903530927638</v>
      </c>
      <c r="BH443" s="109" t="s">
        <v>31</v>
      </c>
      <c r="BI443" s="110" t="s">
        <v>91</v>
      </c>
      <c r="BM443" s="109" t="str">
        <f t="shared" si="267"/>
        <v>COM_FR</v>
      </c>
      <c r="BN443" s="110" t="str">
        <f t="shared" si="255"/>
        <v>INDFOR</v>
      </c>
      <c r="BO443" s="109" t="str">
        <f t="shared" si="256"/>
        <v>FH6_7</v>
      </c>
      <c r="BP443" s="109">
        <f t="shared" si="257"/>
        <v>0.0165945078402487</v>
      </c>
      <c r="BQ443" s="109" t="s">
        <v>31</v>
      </c>
      <c r="BR443" s="110" t="s">
        <v>88</v>
      </c>
    </row>
    <row r="444" spans="11:70">
      <c r="K444" s="109" t="s">
        <v>142</v>
      </c>
      <c r="L444" s="110" t="str">
        <f t="shared" si="258"/>
        <v>INDFOR</v>
      </c>
      <c r="M444" s="109" t="str">
        <f t="shared" si="227"/>
        <v>FH8_9</v>
      </c>
      <c r="N444" s="109">
        <f t="shared" si="228"/>
        <v>0.018841834190357</v>
      </c>
      <c r="O444" s="109" t="s">
        <v>31</v>
      </c>
      <c r="P444" s="110" t="s">
        <v>92</v>
      </c>
      <c r="T444" s="109" t="str">
        <f t="shared" si="259"/>
        <v>COM_FR</v>
      </c>
      <c r="U444" s="110" t="str">
        <f t="shared" si="260"/>
        <v>INDFOR</v>
      </c>
      <c r="V444" s="109" t="str">
        <f t="shared" si="261"/>
        <v>FH8_9</v>
      </c>
      <c r="W444" s="109">
        <f t="shared" si="229"/>
        <v>0.0171052366659126</v>
      </c>
      <c r="X444" s="109" t="s">
        <v>31</v>
      </c>
      <c r="Y444" s="110" t="s">
        <v>87</v>
      </c>
      <c r="AC444" s="109" t="str">
        <f t="shared" si="262"/>
        <v>COM_FR</v>
      </c>
      <c r="AD444" s="110" t="str">
        <f t="shared" si="247"/>
        <v>INDFOR</v>
      </c>
      <c r="AE444" s="109" t="str">
        <f t="shared" si="248"/>
        <v>FH8_9</v>
      </c>
      <c r="AF444" s="109">
        <f t="shared" si="232"/>
        <v>0.0169703204195258</v>
      </c>
      <c r="AG444" s="109" t="s">
        <v>31</v>
      </c>
      <c r="AH444" s="110" t="s">
        <v>93</v>
      </c>
      <c r="AL444" s="109" t="str">
        <f t="shared" si="263"/>
        <v>COM_FR</v>
      </c>
      <c r="AM444" s="110" t="str">
        <f t="shared" si="249"/>
        <v>INDFOR</v>
      </c>
      <c r="AN444" s="109" t="str">
        <f t="shared" si="250"/>
        <v>FH8_9</v>
      </c>
      <c r="AO444" s="109">
        <f t="shared" si="235"/>
        <v>0.0174698671638847</v>
      </c>
      <c r="AP444" s="109" t="s">
        <v>31</v>
      </c>
      <c r="AQ444" s="110" t="s">
        <v>90</v>
      </c>
      <c r="AU444" s="109" t="str">
        <f t="shared" si="264"/>
        <v>COM_FR</v>
      </c>
      <c r="AV444" s="110" t="str">
        <f t="shared" si="251"/>
        <v>INDFOR</v>
      </c>
      <c r="AW444" s="109" t="str">
        <f t="shared" si="252"/>
        <v>FH8_9</v>
      </c>
      <c r="AX444" s="109">
        <f t="shared" si="238"/>
        <v>0.0165122579121173</v>
      </c>
      <c r="AY444" s="109" t="s">
        <v>31</v>
      </c>
      <c r="AZ444" s="110" t="s">
        <v>89</v>
      </c>
      <c r="BD444" s="109" t="str">
        <f t="shared" si="265"/>
        <v>COM_FR</v>
      </c>
      <c r="BE444" s="110" t="str">
        <f t="shared" si="253"/>
        <v>INDFOR</v>
      </c>
      <c r="BF444" s="109" t="str">
        <f t="shared" si="254"/>
        <v>FH8_9</v>
      </c>
      <c r="BG444" s="109">
        <f t="shared" si="266"/>
        <v>0.0174698671638847</v>
      </c>
      <c r="BH444" s="109" t="s">
        <v>31</v>
      </c>
      <c r="BI444" s="110" t="s">
        <v>91</v>
      </c>
      <c r="BM444" s="109" t="str">
        <f t="shared" si="267"/>
        <v>COM_FR</v>
      </c>
      <c r="BN444" s="110" t="str">
        <f t="shared" si="255"/>
        <v>INDFOR</v>
      </c>
      <c r="BO444" s="109" t="str">
        <f t="shared" si="256"/>
        <v>FH8_9</v>
      </c>
      <c r="BP444" s="109">
        <f t="shared" si="257"/>
        <v>0.0165122579121173</v>
      </c>
      <c r="BQ444" s="109" t="s">
        <v>31</v>
      </c>
      <c r="BR444" s="110" t="s">
        <v>88</v>
      </c>
    </row>
    <row r="445" spans="11:70">
      <c r="K445" s="109" t="s">
        <v>142</v>
      </c>
      <c r="L445" s="110" t="str">
        <f t="shared" si="258"/>
        <v>INDFOR</v>
      </c>
      <c r="M445" s="109" t="str">
        <f t="shared" si="227"/>
        <v>FH10_11</v>
      </c>
      <c r="N445" s="109">
        <f t="shared" si="228"/>
        <v>0.0189356699331529</v>
      </c>
      <c r="O445" s="109" t="s">
        <v>31</v>
      </c>
      <c r="P445" s="110" t="s">
        <v>92</v>
      </c>
      <c r="T445" s="109" t="str">
        <f t="shared" si="259"/>
        <v>COM_FR</v>
      </c>
      <c r="U445" s="110" t="str">
        <f t="shared" si="260"/>
        <v>INDFOR</v>
      </c>
      <c r="V445" s="109" t="str">
        <f t="shared" si="261"/>
        <v>FH10_11</v>
      </c>
      <c r="W445" s="109">
        <f t="shared" si="229"/>
        <v>0.0198225161188549</v>
      </c>
      <c r="X445" s="109" t="s">
        <v>31</v>
      </c>
      <c r="Y445" s="110" t="s">
        <v>87</v>
      </c>
      <c r="AC445" s="109" t="str">
        <f t="shared" si="262"/>
        <v>COM_FR</v>
      </c>
      <c r="AD445" s="110" t="str">
        <f t="shared" si="247"/>
        <v>INDFOR</v>
      </c>
      <c r="AE445" s="109" t="str">
        <f t="shared" si="248"/>
        <v>FH10_11</v>
      </c>
      <c r="AF445" s="109">
        <f t="shared" si="232"/>
        <v>0.0166723480117681</v>
      </c>
      <c r="AG445" s="109" t="s">
        <v>31</v>
      </c>
      <c r="AH445" s="110" t="s">
        <v>93</v>
      </c>
      <c r="AL445" s="109" t="str">
        <f t="shared" si="263"/>
        <v>COM_FR</v>
      </c>
      <c r="AM445" s="110" t="str">
        <f t="shared" si="249"/>
        <v>INDFOR</v>
      </c>
      <c r="AN445" s="109" t="str">
        <f t="shared" si="250"/>
        <v>FH10_11</v>
      </c>
      <c r="AO445" s="109">
        <f t="shared" si="235"/>
        <v>0.0185481158114173</v>
      </c>
      <c r="AP445" s="109" t="s">
        <v>31</v>
      </c>
      <c r="AQ445" s="110" t="s">
        <v>90</v>
      </c>
      <c r="AU445" s="109" t="str">
        <f t="shared" si="264"/>
        <v>COM_FR</v>
      </c>
      <c r="AV445" s="110" t="str">
        <f t="shared" si="251"/>
        <v>INDFOR</v>
      </c>
      <c r="AW445" s="109" t="str">
        <f t="shared" si="252"/>
        <v>FH10_11</v>
      </c>
      <c r="AX445" s="109">
        <f t="shared" si="238"/>
        <v>0.0182536626877173</v>
      </c>
      <c r="AY445" s="109" t="s">
        <v>31</v>
      </c>
      <c r="AZ445" s="110" t="s">
        <v>89</v>
      </c>
      <c r="BD445" s="109" t="str">
        <f t="shared" si="265"/>
        <v>COM_FR</v>
      </c>
      <c r="BE445" s="110" t="str">
        <f t="shared" si="253"/>
        <v>INDFOR</v>
      </c>
      <c r="BF445" s="109" t="str">
        <f t="shared" si="254"/>
        <v>FH10_11</v>
      </c>
      <c r="BG445" s="109">
        <f t="shared" si="266"/>
        <v>0.0185481158114173</v>
      </c>
      <c r="BH445" s="109" t="s">
        <v>31</v>
      </c>
      <c r="BI445" s="110" t="s">
        <v>91</v>
      </c>
      <c r="BM445" s="109" t="str">
        <f t="shared" si="267"/>
        <v>COM_FR</v>
      </c>
      <c r="BN445" s="110" t="str">
        <f t="shared" si="255"/>
        <v>INDFOR</v>
      </c>
      <c r="BO445" s="109" t="str">
        <f t="shared" si="256"/>
        <v>FH10_11</v>
      </c>
      <c r="BP445" s="109">
        <f t="shared" si="257"/>
        <v>0.0182536626877173</v>
      </c>
      <c r="BQ445" s="109" t="s">
        <v>31</v>
      </c>
      <c r="BR445" s="110" t="s">
        <v>88</v>
      </c>
    </row>
    <row r="446" spans="11:70">
      <c r="K446" s="109" t="s">
        <v>142</v>
      </c>
      <c r="L446" s="110" t="str">
        <f t="shared" si="258"/>
        <v>INDFOR</v>
      </c>
      <c r="M446" s="109" t="str">
        <f t="shared" si="227"/>
        <v>FH12_13</v>
      </c>
      <c r="N446" s="109">
        <f t="shared" si="228"/>
        <v>0.0198847069007047</v>
      </c>
      <c r="O446" s="109" t="s">
        <v>31</v>
      </c>
      <c r="P446" s="110" t="s">
        <v>92</v>
      </c>
      <c r="T446" s="109" t="str">
        <f t="shared" si="259"/>
        <v>COM_FR</v>
      </c>
      <c r="U446" s="110" t="str">
        <f t="shared" si="260"/>
        <v>INDFOR</v>
      </c>
      <c r="V446" s="109" t="str">
        <f t="shared" si="261"/>
        <v>FH12_13</v>
      </c>
      <c r="W446" s="109">
        <f t="shared" si="229"/>
        <v>0.0205767152130325</v>
      </c>
      <c r="X446" s="109" t="s">
        <v>31</v>
      </c>
      <c r="Y446" s="110" t="s">
        <v>87</v>
      </c>
      <c r="AC446" s="109" t="str">
        <f t="shared" si="262"/>
        <v>COM_FR</v>
      </c>
      <c r="AD446" s="110" t="str">
        <f t="shared" si="247"/>
        <v>INDFOR</v>
      </c>
      <c r="AE446" s="109" t="str">
        <f t="shared" si="248"/>
        <v>FH12_13</v>
      </c>
      <c r="AF446" s="109">
        <f t="shared" si="232"/>
        <v>0.0178993947669431</v>
      </c>
      <c r="AG446" s="109" t="s">
        <v>31</v>
      </c>
      <c r="AH446" s="110" t="s">
        <v>93</v>
      </c>
      <c r="AL446" s="109" t="str">
        <f t="shared" si="263"/>
        <v>COM_FR</v>
      </c>
      <c r="AM446" s="110" t="str">
        <f t="shared" si="249"/>
        <v>INDFOR</v>
      </c>
      <c r="AN446" s="109" t="str">
        <f t="shared" si="250"/>
        <v>FH12_13</v>
      </c>
      <c r="AO446" s="109">
        <f t="shared" si="235"/>
        <v>0.0197346377775574</v>
      </c>
      <c r="AP446" s="109" t="s">
        <v>31</v>
      </c>
      <c r="AQ446" s="110" t="s">
        <v>90</v>
      </c>
      <c r="AU446" s="109" t="str">
        <f t="shared" si="264"/>
        <v>COM_FR</v>
      </c>
      <c r="AV446" s="110" t="str">
        <f t="shared" si="251"/>
        <v>INDFOR</v>
      </c>
      <c r="AW446" s="109" t="str">
        <f t="shared" si="252"/>
        <v>FH12_13</v>
      </c>
      <c r="AX446" s="109">
        <f t="shared" si="238"/>
        <v>0.0202626994046479</v>
      </c>
      <c r="AY446" s="109" t="s">
        <v>31</v>
      </c>
      <c r="AZ446" s="110" t="s">
        <v>89</v>
      </c>
      <c r="BD446" s="109" t="str">
        <f t="shared" si="265"/>
        <v>COM_FR</v>
      </c>
      <c r="BE446" s="110" t="str">
        <f t="shared" si="253"/>
        <v>INDFOR</v>
      </c>
      <c r="BF446" s="109" t="str">
        <f t="shared" si="254"/>
        <v>FH12_13</v>
      </c>
      <c r="BG446" s="109">
        <f t="shared" si="266"/>
        <v>0.0197346377775574</v>
      </c>
      <c r="BH446" s="109" t="s">
        <v>31</v>
      </c>
      <c r="BI446" s="110" t="s">
        <v>91</v>
      </c>
      <c r="BM446" s="109" t="str">
        <f t="shared" si="267"/>
        <v>COM_FR</v>
      </c>
      <c r="BN446" s="110" t="str">
        <f t="shared" si="255"/>
        <v>INDFOR</v>
      </c>
      <c r="BO446" s="109" t="str">
        <f t="shared" si="256"/>
        <v>FH12_13</v>
      </c>
      <c r="BP446" s="109">
        <f t="shared" si="257"/>
        <v>0.0202626994046479</v>
      </c>
      <c r="BQ446" s="109" t="s">
        <v>31</v>
      </c>
      <c r="BR446" s="110" t="s">
        <v>88</v>
      </c>
    </row>
    <row r="447" spans="11:70">
      <c r="K447" s="111" t="s">
        <v>142</v>
      </c>
      <c r="L447" s="110" t="str">
        <f t="shared" si="258"/>
        <v>INDFOR</v>
      </c>
      <c r="M447" s="109" t="str">
        <f t="shared" si="227"/>
        <v>FH14_15</v>
      </c>
      <c r="N447" s="109">
        <f t="shared" si="228"/>
        <v>0.0208389906197208</v>
      </c>
      <c r="O447" s="109" t="s">
        <v>31</v>
      </c>
      <c r="P447" s="110" t="s">
        <v>92</v>
      </c>
      <c r="T447" s="109" t="str">
        <f t="shared" si="259"/>
        <v>COM_FR</v>
      </c>
      <c r="U447" s="110" t="str">
        <f t="shared" si="260"/>
        <v>INDFOR</v>
      </c>
      <c r="V447" s="109" t="str">
        <f t="shared" si="261"/>
        <v>FH14_15</v>
      </c>
      <c r="W447" s="109">
        <f t="shared" si="229"/>
        <v>0.0201344120759709</v>
      </c>
      <c r="X447" s="109" t="s">
        <v>31</v>
      </c>
      <c r="Y447" s="110" t="s">
        <v>87</v>
      </c>
      <c r="AC447" s="109" t="str">
        <f t="shared" si="262"/>
        <v>COM_FR</v>
      </c>
      <c r="AD447" s="110" t="str">
        <f t="shared" si="247"/>
        <v>INDFOR</v>
      </c>
      <c r="AE447" s="109" t="str">
        <f t="shared" si="248"/>
        <v>FH14_15</v>
      </c>
      <c r="AF447" s="109">
        <f t="shared" si="232"/>
        <v>0.0207530234250215</v>
      </c>
      <c r="AG447" s="109" t="s">
        <v>31</v>
      </c>
      <c r="AH447" s="110" t="s">
        <v>93</v>
      </c>
      <c r="AL447" s="109" t="str">
        <f t="shared" si="263"/>
        <v>COM_FR</v>
      </c>
      <c r="AM447" s="110" t="str">
        <f t="shared" si="249"/>
        <v>INDFOR</v>
      </c>
      <c r="AN447" s="109" t="str">
        <f t="shared" si="250"/>
        <v>FH14_15</v>
      </c>
      <c r="AO447" s="109">
        <f t="shared" si="235"/>
        <v>0.0206212544677413</v>
      </c>
      <c r="AP447" s="109" t="s">
        <v>31</v>
      </c>
      <c r="AQ447" s="110" t="s">
        <v>90</v>
      </c>
      <c r="AU447" s="109" t="str">
        <f t="shared" si="264"/>
        <v>COM_FR</v>
      </c>
      <c r="AV447" s="110" t="str">
        <f t="shared" si="251"/>
        <v>INDFOR</v>
      </c>
      <c r="AW447" s="109" t="str">
        <f t="shared" si="252"/>
        <v>FH14_15</v>
      </c>
      <c r="AX447" s="109">
        <f t="shared" si="238"/>
        <v>0.0211728179792687</v>
      </c>
      <c r="AY447" s="109" t="s">
        <v>31</v>
      </c>
      <c r="AZ447" s="110" t="s">
        <v>89</v>
      </c>
      <c r="BD447" s="109" t="str">
        <f t="shared" si="265"/>
        <v>COM_FR</v>
      </c>
      <c r="BE447" s="110" t="str">
        <f t="shared" si="253"/>
        <v>INDFOR</v>
      </c>
      <c r="BF447" s="109" t="str">
        <f t="shared" si="254"/>
        <v>FH14_15</v>
      </c>
      <c r="BG447" s="109">
        <f t="shared" si="266"/>
        <v>0.0206212544677413</v>
      </c>
      <c r="BH447" s="109" t="s">
        <v>31</v>
      </c>
      <c r="BI447" s="110" t="s">
        <v>91</v>
      </c>
      <c r="BM447" s="109" t="str">
        <f t="shared" si="267"/>
        <v>COM_FR</v>
      </c>
      <c r="BN447" s="110" t="str">
        <f t="shared" si="255"/>
        <v>INDFOR</v>
      </c>
      <c r="BO447" s="109" t="str">
        <f t="shared" si="256"/>
        <v>FH14_15</v>
      </c>
      <c r="BP447" s="109">
        <f t="shared" si="257"/>
        <v>0.0211728179792687</v>
      </c>
      <c r="BQ447" s="109" t="s">
        <v>31</v>
      </c>
      <c r="BR447" s="110" t="s">
        <v>88</v>
      </c>
    </row>
    <row r="448" spans="11:70">
      <c r="K448" s="109" t="s">
        <v>142</v>
      </c>
      <c r="L448" s="110" t="str">
        <f t="shared" si="258"/>
        <v>INDFOR</v>
      </c>
      <c r="M448" s="109" t="str">
        <f t="shared" ref="M448:M511" si="268">M400</f>
        <v>FH16_17</v>
      </c>
      <c r="N448" s="109">
        <f t="shared" si="228"/>
        <v>0.0211595818818846</v>
      </c>
      <c r="O448" s="109" t="s">
        <v>31</v>
      </c>
      <c r="P448" s="110" t="s">
        <v>92</v>
      </c>
      <c r="T448" s="109" t="str">
        <f t="shared" si="259"/>
        <v>COM_FR</v>
      </c>
      <c r="U448" s="110" t="str">
        <f t="shared" si="260"/>
        <v>INDFOR</v>
      </c>
      <c r="V448" s="109" t="str">
        <f t="shared" si="261"/>
        <v>FH16_17</v>
      </c>
      <c r="W448" s="109">
        <f t="shared" si="229"/>
        <v>0.019900470527556</v>
      </c>
      <c r="X448" s="109" t="s">
        <v>31</v>
      </c>
      <c r="Y448" s="110" t="s">
        <v>87</v>
      </c>
      <c r="AC448" s="109" t="str">
        <f t="shared" si="262"/>
        <v>COM_FR</v>
      </c>
      <c r="AD448" s="110" t="str">
        <f t="shared" si="247"/>
        <v>INDFOR</v>
      </c>
      <c r="AE448" s="109" t="str">
        <f t="shared" si="248"/>
        <v>FH16_17</v>
      </c>
      <c r="AF448" s="109">
        <f t="shared" si="232"/>
        <v>0.021834856434323</v>
      </c>
      <c r="AG448" s="109" t="s">
        <v>31</v>
      </c>
      <c r="AH448" s="110" t="s">
        <v>93</v>
      </c>
      <c r="AL448" s="109" t="str">
        <f t="shared" si="263"/>
        <v>COM_FR</v>
      </c>
      <c r="AM448" s="110" t="str">
        <f t="shared" si="249"/>
        <v>INDFOR</v>
      </c>
      <c r="AN448" s="109" t="str">
        <f t="shared" si="250"/>
        <v>FH16_17</v>
      </c>
      <c r="AO448" s="109">
        <f t="shared" si="235"/>
        <v>0.0208617629033817</v>
      </c>
      <c r="AP448" s="109" t="s">
        <v>31</v>
      </c>
      <c r="AQ448" s="110" t="s">
        <v>90</v>
      </c>
      <c r="AU448" s="109" t="str">
        <f t="shared" si="264"/>
        <v>COM_FR</v>
      </c>
      <c r="AV448" s="110" t="str">
        <f t="shared" si="251"/>
        <v>INDFOR</v>
      </c>
      <c r="AW448" s="109" t="str">
        <f t="shared" si="252"/>
        <v>FH16_17</v>
      </c>
      <c r="AX448" s="109">
        <f t="shared" si="238"/>
        <v>0.0213427940914599</v>
      </c>
      <c r="AY448" s="109" t="s">
        <v>31</v>
      </c>
      <c r="AZ448" s="110" t="s">
        <v>89</v>
      </c>
      <c r="BD448" s="109" t="str">
        <f t="shared" si="265"/>
        <v>COM_FR</v>
      </c>
      <c r="BE448" s="110" t="str">
        <f t="shared" si="253"/>
        <v>INDFOR</v>
      </c>
      <c r="BF448" s="109" t="str">
        <f t="shared" si="254"/>
        <v>FH16_17</v>
      </c>
      <c r="BG448" s="109">
        <f t="shared" si="266"/>
        <v>0.0208617629033817</v>
      </c>
      <c r="BH448" s="109" t="s">
        <v>31</v>
      </c>
      <c r="BI448" s="110" t="s">
        <v>91</v>
      </c>
      <c r="BM448" s="109" t="str">
        <f t="shared" si="267"/>
        <v>COM_FR</v>
      </c>
      <c r="BN448" s="110" t="str">
        <f t="shared" si="255"/>
        <v>INDFOR</v>
      </c>
      <c r="BO448" s="109" t="str">
        <f t="shared" si="256"/>
        <v>FH16_17</v>
      </c>
      <c r="BP448" s="109">
        <f t="shared" si="257"/>
        <v>0.0213427940914599</v>
      </c>
      <c r="BQ448" s="109" t="s">
        <v>31</v>
      </c>
      <c r="BR448" s="110" t="s">
        <v>88</v>
      </c>
    </row>
    <row r="449" spans="11:70">
      <c r="K449" s="109" t="s">
        <v>142</v>
      </c>
      <c r="L449" s="110" t="str">
        <f t="shared" si="258"/>
        <v>INDFOR</v>
      </c>
      <c r="M449" s="109" t="str">
        <f t="shared" si="268"/>
        <v>FH18_19</v>
      </c>
      <c r="N449" s="109">
        <f t="shared" si="228"/>
        <v>0.0212246785407572</v>
      </c>
      <c r="O449" s="109" t="s">
        <v>31</v>
      </c>
      <c r="P449" s="110" t="s">
        <v>92</v>
      </c>
      <c r="T449" s="109" t="str">
        <f t="shared" si="259"/>
        <v>COM_FR</v>
      </c>
      <c r="U449" s="110" t="str">
        <f t="shared" si="260"/>
        <v>INDFOR</v>
      </c>
      <c r="V449" s="109" t="str">
        <f t="shared" si="261"/>
        <v>FH18_19</v>
      </c>
      <c r="W449" s="109">
        <f t="shared" si="229"/>
        <v>0.02010785636109</v>
      </c>
      <c r="X449" s="109" t="s">
        <v>31</v>
      </c>
      <c r="Y449" s="110" t="s">
        <v>87</v>
      </c>
      <c r="AC449" s="109" t="str">
        <f t="shared" si="262"/>
        <v>COM_FR</v>
      </c>
      <c r="AD449" s="110" t="str">
        <f t="shared" si="247"/>
        <v>INDFOR</v>
      </c>
      <c r="AE449" s="109" t="str">
        <f t="shared" si="248"/>
        <v>FH18_19</v>
      </c>
      <c r="AF449" s="109">
        <f t="shared" si="232"/>
        <v>0.0218516633411387</v>
      </c>
      <c r="AG449" s="109" t="s">
        <v>31</v>
      </c>
      <c r="AH449" s="110" t="s">
        <v>93</v>
      </c>
      <c r="AL449" s="109" t="str">
        <f t="shared" si="263"/>
        <v>COM_FR</v>
      </c>
      <c r="AM449" s="110" t="str">
        <f t="shared" si="249"/>
        <v>INDFOR</v>
      </c>
      <c r="AN449" s="109" t="str">
        <f t="shared" si="250"/>
        <v>FH18_19</v>
      </c>
      <c r="AO449" s="109">
        <f t="shared" si="235"/>
        <v>0.0207872227642541</v>
      </c>
      <c r="AP449" s="109" t="s">
        <v>31</v>
      </c>
      <c r="AQ449" s="110" t="s">
        <v>90</v>
      </c>
      <c r="AU449" s="109" t="str">
        <f t="shared" si="264"/>
        <v>COM_FR</v>
      </c>
      <c r="AV449" s="110" t="str">
        <f t="shared" si="251"/>
        <v>INDFOR</v>
      </c>
      <c r="AW449" s="109" t="str">
        <f t="shared" si="252"/>
        <v>FH18_19</v>
      </c>
      <c r="AX449" s="109">
        <f t="shared" si="238"/>
        <v>0.021302546509601</v>
      </c>
      <c r="AY449" s="109" t="s">
        <v>31</v>
      </c>
      <c r="AZ449" s="110" t="s">
        <v>89</v>
      </c>
      <c r="BD449" s="109" t="str">
        <f t="shared" si="265"/>
        <v>COM_FR</v>
      </c>
      <c r="BE449" s="110" t="str">
        <f t="shared" si="253"/>
        <v>INDFOR</v>
      </c>
      <c r="BF449" s="109" t="str">
        <f t="shared" si="254"/>
        <v>FH18_19</v>
      </c>
      <c r="BG449" s="109">
        <f t="shared" si="266"/>
        <v>0.0207872227642541</v>
      </c>
      <c r="BH449" s="109" t="s">
        <v>31</v>
      </c>
      <c r="BI449" s="110" t="s">
        <v>91</v>
      </c>
      <c r="BM449" s="109" t="str">
        <f t="shared" si="267"/>
        <v>COM_FR</v>
      </c>
      <c r="BN449" s="110" t="str">
        <f t="shared" si="255"/>
        <v>INDFOR</v>
      </c>
      <c r="BO449" s="109" t="str">
        <f t="shared" si="256"/>
        <v>FH18_19</v>
      </c>
      <c r="BP449" s="109">
        <f t="shared" si="257"/>
        <v>0.021302546509601</v>
      </c>
      <c r="BQ449" s="109" t="s">
        <v>31</v>
      </c>
      <c r="BR449" s="110" t="s">
        <v>88</v>
      </c>
    </row>
    <row r="450" spans="11:70">
      <c r="K450" s="109" t="s">
        <v>142</v>
      </c>
      <c r="L450" s="110" t="str">
        <f t="shared" si="258"/>
        <v>INDFOR</v>
      </c>
      <c r="M450" s="109" t="str">
        <f t="shared" si="268"/>
        <v>FH20_21</v>
      </c>
      <c r="N450" s="109">
        <f t="shared" si="228"/>
        <v>0.021196759693815</v>
      </c>
      <c r="O450" s="109" t="s">
        <v>31</v>
      </c>
      <c r="P450" s="110" t="s">
        <v>92</v>
      </c>
      <c r="T450" s="109" t="str">
        <f t="shared" si="259"/>
        <v>COM_FR</v>
      </c>
      <c r="U450" s="110" t="str">
        <f t="shared" si="260"/>
        <v>INDFOR</v>
      </c>
      <c r="V450" s="109" t="str">
        <f t="shared" si="261"/>
        <v>FH20_21</v>
      </c>
      <c r="W450" s="109">
        <f t="shared" si="229"/>
        <v>0.0209690367288275</v>
      </c>
      <c r="X450" s="109" t="s">
        <v>31</v>
      </c>
      <c r="Y450" s="110" t="s">
        <v>87</v>
      </c>
      <c r="AC450" s="109" t="str">
        <f t="shared" si="262"/>
        <v>COM_FR</v>
      </c>
      <c r="AD450" s="110" t="str">
        <f t="shared" si="247"/>
        <v>INDFOR</v>
      </c>
      <c r="AE450" s="109" t="str">
        <f t="shared" si="248"/>
        <v>FH20_21</v>
      </c>
      <c r="AF450" s="109">
        <f t="shared" si="232"/>
        <v>0.0215704297529681</v>
      </c>
      <c r="AG450" s="109" t="s">
        <v>31</v>
      </c>
      <c r="AH450" s="110" t="s">
        <v>93</v>
      </c>
      <c r="AL450" s="109" t="str">
        <f t="shared" si="263"/>
        <v>COM_FR</v>
      </c>
      <c r="AM450" s="110" t="str">
        <f t="shared" si="249"/>
        <v>INDFOR</v>
      </c>
      <c r="AN450" s="109" t="str">
        <f t="shared" si="250"/>
        <v>FH20_21</v>
      </c>
      <c r="AO450" s="109">
        <f t="shared" si="235"/>
        <v>0.0209999265660562</v>
      </c>
      <c r="AP450" s="109" t="s">
        <v>31</v>
      </c>
      <c r="AQ450" s="110" t="s">
        <v>90</v>
      </c>
      <c r="AU450" s="109" t="str">
        <f t="shared" si="264"/>
        <v>COM_FR</v>
      </c>
      <c r="AV450" s="110" t="str">
        <f t="shared" si="251"/>
        <v>INDFOR</v>
      </c>
      <c r="AW450" s="109" t="str">
        <f t="shared" si="252"/>
        <v>FH20_21</v>
      </c>
      <c r="AX450" s="109">
        <f t="shared" si="238"/>
        <v>0.0217291485724036</v>
      </c>
      <c r="AY450" s="109" t="s">
        <v>31</v>
      </c>
      <c r="AZ450" s="110" t="s">
        <v>89</v>
      </c>
      <c r="BD450" s="109" t="str">
        <f t="shared" si="265"/>
        <v>COM_FR</v>
      </c>
      <c r="BE450" s="110" t="str">
        <f t="shared" si="253"/>
        <v>INDFOR</v>
      </c>
      <c r="BF450" s="109" t="str">
        <f t="shared" si="254"/>
        <v>FH20_21</v>
      </c>
      <c r="BG450" s="109">
        <f t="shared" si="266"/>
        <v>0.0209999265660562</v>
      </c>
      <c r="BH450" s="109" t="s">
        <v>31</v>
      </c>
      <c r="BI450" s="110" t="s">
        <v>91</v>
      </c>
      <c r="BM450" s="109" t="str">
        <f t="shared" si="267"/>
        <v>COM_FR</v>
      </c>
      <c r="BN450" s="110" t="str">
        <f t="shared" si="255"/>
        <v>INDFOR</v>
      </c>
      <c r="BO450" s="109" t="str">
        <f t="shared" si="256"/>
        <v>FH20_21</v>
      </c>
      <c r="BP450" s="109">
        <f t="shared" si="257"/>
        <v>0.0217291485724036</v>
      </c>
      <c r="BQ450" s="109" t="s">
        <v>31</v>
      </c>
      <c r="BR450" s="110" t="s">
        <v>88</v>
      </c>
    </row>
    <row r="451" spans="11:70">
      <c r="K451" s="111" t="s">
        <v>142</v>
      </c>
      <c r="L451" s="110" t="str">
        <f t="shared" si="258"/>
        <v>INDFOR</v>
      </c>
      <c r="M451" s="109" t="str">
        <f t="shared" si="268"/>
        <v>FH22_23</v>
      </c>
      <c r="N451" s="109">
        <f t="shared" si="228"/>
        <v>0.0213786036359911</v>
      </c>
      <c r="O451" s="109" t="s">
        <v>31</v>
      </c>
      <c r="P451" s="110" t="s">
        <v>92</v>
      </c>
      <c r="T451" s="109" t="str">
        <f t="shared" si="259"/>
        <v>COM_FR</v>
      </c>
      <c r="U451" s="110" t="str">
        <f t="shared" si="260"/>
        <v>INDFOR</v>
      </c>
      <c r="V451" s="109" t="str">
        <f t="shared" si="261"/>
        <v>FH22_23</v>
      </c>
      <c r="W451" s="109">
        <f t="shared" si="229"/>
        <v>0.0206911985722815</v>
      </c>
      <c r="X451" s="109" t="s">
        <v>31</v>
      </c>
      <c r="Y451" s="110" t="s">
        <v>87</v>
      </c>
      <c r="AC451" s="109" t="str">
        <f t="shared" si="262"/>
        <v>COM_FR</v>
      </c>
      <c r="AD451" s="110" t="str">
        <f t="shared" si="247"/>
        <v>INDFOR</v>
      </c>
      <c r="AE451" s="109" t="str">
        <f t="shared" si="248"/>
        <v>FH22_23</v>
      </c>
      <c r="AF451" s="109">
        <f t="shared" si="232"/>
        <v>0.0217091411685177</v>
      </c>
      <c r="AG451" s="109" t="s">
        <v>31</v>
      </c>
      <c r="AH451" s="110" t="s">
        <v>93</v>
      </c>
      <c r="AL451" s="109" t="str">
        <f t="shared" si="263"/>
        <v>COM_FR</v>
      </c>
      <c r="AM451" s="110" t="str">
        <f t="shared" si="249"/>
        <v>INDFOR</v>
      </c>
      <c r="AN451" s="109" t="str">
        <f t="shared" si="250"/>
        <v>FH22_23</v>
      </c>
      <c r="AO451" s="109">
        <f t="shared" si="235"/>
        <v>0.0212075715419054</v>
      </c>
      <c r="AP451" s="109" t="s">
        <v>31</v>
      </c>
      <c r="AQ451" s="110" t="s">
        <v>90</v>
      </c>
      <c r="AU451" s="109" t="str">
        <f t="shared" si="264"/>
        <v>COM_FR</v>
      </c>
      <c r="AV451" s="110" t="str">
        <f t="shared" si="251"/>
        <v>INDFOR</v>
      </c>
      <c r="AW451" s="109" t="str">
        <f t="shared" si="252"/>
        <v>FH22_23</v>
      </c>
      <c r="AX451" s="109">
        <f t="shared" si="238"/>
        <v>0.0225545958608362</v>
      </c>
      <c r="AY451" s="109" t="s">
        <v>31</v>
      </c>
      <c r="AZ451" s="110" t="s">
        <v>89</v>
      </c>
      <c r="BD451" s="109" t="str">
        <f t="shared" si="265"/>
        <v>COM_FR</v>
      </c>
      <c r="BE451" s="110" t="str">
        <f t="shared" si="253"/>
        <v>INDFOR</v>
      </c>
      <c r="BF451" s="109" t="str">
        <f t="shared" si="254"/>
        <v>FH22_23</v>
      </c>
      <c r="BG451" s="109">
        <f t="shared" si="266"/>
        <v>0.0212075715419054</v>
      </c>
      <c r="BH451" s="109" t="s">
        <v>31</v>
      </c>
      <c r="BI451" s="110" t="s">
        <v>91</v>
      </c>
      <c r="BM451" s="109" t="str">
        <f t="shared" si="267"/>
        <v>COM_FR</v>
      </c>
      <c r="BN451" s="110" t="str">
        <f t="shared" si="255"/>
        <v>INDFOR</v>
      </c>
      <c r="BO451" s="109" t="str">
        <f t="shared" si="256"/>
        <v>FH22_23</v>
      </c>
      <c r="BP451" s="109">
        <f t="shared" si="257"/>
        <v>0.0225545958608362</v>
      </c>
      <c r="BQ451" s="109" t="s">
        <v>31</v>
      </c>
      <c r="BR451" s="110" t="s">
        <v>88</v>
      </c>
    </row>
    <row r="452" spans="11:70">
      <c r="K452" s="109" t="s">
        <v>142</v>
      </c>
      <c r="L452" s="110" t="str">
        <f t="shared" si="258"/>
        <v>INDFOR</v>
      </c>
      <c r="M452" s="109" t="str">
        <f t="shared" si="268"/>
        <v>WH0_1</v>
      </c>
      <c r="N452" s="109">
        <f t="shared" si="228"/>
        <v>0.0233000948138204</v>
      </c>
      <c r="O452" s="109" t="s">
        <v>31</v>
      </c>
      <c r="P452" s="110" t="s">
        <v>92</v>
      </c>
      <c r="T452" s="109" t="str">
        <f t="shared" si="259"/>
        <v>COM_FR</v>
      </c>
      <c r="U452" s="110" t="str">
        <f t="shared" si="260"/>
        <v>INDFOR</v>
      </c>
      <c r="V452" s="109" t="str">
        <f t="shared" si="261"/>
        <v>WH0_1</v>
      </c>
      <c r="W452" s="109">
        <f t="shared" si="229"/>
        <v>0.027052832396289</v>
      </c>
      <c r="X452" s="109" t="s">
        <v>31</v>
      </c>
      <c r="Y452" s="110" t="s">
        <v>87</v>
      </c>
      <c r="AC452" s="109" t="str">
        <f t="shared" si="262"/>
        <v>COM_FR</v>
      </c>
      <c r="AD452" s="110" t="str">
        <f t="shared" si="247"/>
        <v>INDFOR</v>
      </c>
      <c r="AE452" s="109" t="str">
        <f t="shared" si="248"/>
        <v>WH0_1</v>
      </c>
      <c r="AF452" s="109">
        <f t="shared" si="232"/>
        <v>0.0269775312483662</v>
      </c>
      <c r="AG452" s="109" t="s">
        <v>31</v>
      </c>
      <c r="AH452" s="110" t="s">
        <v>93</v>
      </c>
      <c r="AL452" s="109" t="str">
        <f t="shared" si="263"/>
        <v>COM_FR</v>
      </c>
      <c r="AM452" s="110" t="str">
        <f t="shared" si="249"/>
        <v>INDFOR</v>
      </c>
      <c r="AN452" s="109" t="str">
        <f t="shared" si="250"/>
        <v>WH0_1</v>
      </c>
      <c r="AO452" s="109">
        <f t="shared" si="235"/>
        <v>0.0260079601453114</v>
      </c>
      <c r="AP452" s="109" t="s">
        <v>31</v>
      </c>
      <c r="AQ452" s="110" t="s">
        <v>90</v>
      </c>
      <c r="AU452" s="109" t="str">
        <f t="shared" si="264"/>
        <v>COM_FR</v>
      </c>
      <c r="AV452" s="110" t="str">
        <f t="shared" si="251"/>
        <v>INDFOR</v>
      </c>
      <c r="AW452" s="109" t="str">
        <f t="shared" si="252"/>
        <v>WH0_1</v>
      </c>
      <c r="AX452" s="109">
        <f t="shared" si="238"/>
        <v>0.0251920133192881</v>
      </c>
      <c r="AY452" s="109" t="s">
        <v>31</v>
      </c>
      <c r="AZ452" s="110" t="s">
        <v>89</v>
      </c>
      <c r="BD452" s="109" t="str">
        <f t="shared" si="265"/>
        <v>COM_FR</v>
      </c>
      <c r="BE452" s="110" t="str">
        <f t="shared" si="253"/>
        <v>INDFOR</v>
      </c>
      <c r="BF452" s="109" t="str">
        <f t="shared" si="254"/>
        <v>WH0_1</v>
      </c>
      <c r="BG452" s="109">
        <f t="shared" si="266"/>
        <v>0.0260079601453114</v>
      </c>
      <c r="BH452" s="109" t="s">
        <v>31</v>
      </c>
      <c r="BI452" s="110" t="s">
        <v>91</v>
      </c>
      <c r="BM452" s="109" t="str">
        <f t="shared" si="267"/>
        <v>COM_FR</v>
      </c>
      <c r="BN452" s="110" t="str">
        <f t="shared" si="255"/>
        <v>INDFOR</v>
      </c>
      <c r="BO452" s="109" t="str">
        <f t="shared" si="256"/>
        <v>WH0_1</v>
      </c>
      <c r="BP452" s="109">
        <f t="shared" si="257"/>
        <v>0.0251920133192881</v>
      </c>
      <c r="BQ452" s="109" t="s">
        <v>31</v>
      </c>
      <c r="BR452" s="110" t="s">
        <v>88</v>
      </c>
    </row>
    <row r="453" spans="11:70">
      <c r="K453" s="109" t="s">
        <v>142</v>
      </c>
      <c r="L453" s="110" t="str">
        <f t="shared" si="258"/>
        <v>INDFOR</v>
      </c>
      <c r="M453" s="109" t="str">
        <f t="shared" si="268"/>
        <v>WH2_3</v>
      </c>
      <c r="N453" s="109">
        <f t="shared" si="228"/>
        <v>0.0229492798370929</v>
      </c>
      <c r="O453" s="109" t="s">
        <v>31</v>
      </c>
      <c r="P453" s="110" t="s">
        <v>92</v>
      </c>
      <c r="T453" s="109" t="str">
        <f t="shared" si="259"/>
        <v>COM_FR</v>
      </c>
      <c r="U453" s="110" t="str">
        <f t="shared" si="260"/>
        <v>INDFOR</v>
      </c>
      <c r="V453" s="109" t="str">
        <f t="shared" si="261"/>
        <v>WH2_3</v>
      </c>
      <c r="W453" s="109">
        <f t="shared" si="229"/>
        <v>0.025013577036883</v>
      </c>
      <c r="X453" s="109" t="s">
        <v>31</v>
      </c>
      <c r="Y453" s="110" t="s">
        <v>87</v>
      </c>
      <c r="AC453" s="109" t="str">
        <f t="shared" si="262"/>
        <v>COM_FR</v>
      </c>
      <c r="AD453" s="110" t="str">
        <f t="shared" si="247"/>
        <v>INDFOR</v>
      </c>
      <c r="AE453" s="109" t="str">
        <f t="shared" si="248"/>
        <v>WH2_3</v>
      </c>
      <c r="AF453" s="109">
        <f t="shared" si="232"/>
        <v>0.026652958693426</v>
      </c>
      <c r="AG453" s="109" t="s">
        <v>31</v>
      </c>
      <c r="AH453" s="110" t="s">
        <v>93</v>
      </c>
      <c r="AL453" s="109" t="str">
        <f t="shared" si="263"/>
        <v>COM_FR</v>
      </c>
      <c r="AM453" s="110" t="str">
        <f t="shared" si="249"/>
        <v>INDFOR</v>
      </c>
      <c r="AN453" s="109" t="str">
        <f t="shared" si="250"/>
        <v>WH2_3</v>
      </c>
      <c r="AO453" s="109">
        <f t="shared" si="235"/>
        <v>0.0252822319214758</v>
      </c>
      <c r="AP453" s="109" t="s">
        <v>31</v>
      </c>
      <c r="AQ453" s="110" t="s">
        <v>90</v>
      </c>
      <c r="AU453" s="109" t="str">
        <f t="shared" si="264"/>
        <v>COM_FR</v>
      </c>
      <c r="AV453" s="110" t="str">
        <f t="shared" si="251"/>
        <v>INDFOR</v>
      </c>
      <c r="AW453" s="109" t="str">
        <f t="shared" si="252"/>
        <v>WH2_3</v>
      </c>
      <c r="AX453" s="109">
        <f t="shared" si="238"/>
        <v>0.0240114562974125</v>
      </c>
      <c r="AY453" s="109" t="s">
        <v>31</v>
      </c>
      <c r="AZ453" s="110" t="s">
        <v>89</v>
      </c>
      <c r="BD453" s="109" t="str">
        <f t="shared" si="265"/>
        <v>COM_FR</v>
      </c>
      <c r="BE453" s="110" t="str">
        <f t="shared" si="253"/>
        <v>INDFOR</v>
      </c>
      <c r="BF453" s="109" t="str">
        <f t="shared" si="254"/>
        <v>WH2_3</v>
      </c>
      <c r="BG453" s="109">
        <f t="shared" si="266"/>
        <v>0.0252822319214758</v>
      </c>
      <c r="BH453" s="109" t="s">
        <v>31</v>
      </c>
      <c r="BI453" s="110" t="s">
        <v>91</v>
      </c>
      <c r="BM453" s="109" t="str">
        <f t="shared" si="267"/>
        <v>COM_FR</v>
      </c>
      <c r="BN453" s="110" t="str">
        <f t="shared" si="255"/>
        <v>INDFOR</v>
      </c>
      <c r="BO453" s="109" t="str">
        <f t="shared" si="256"/>
        <v>WH2_3</v>
      </c>
      <c r="BP453" s="109">
        <f t="shared" si="257"/>
        <v>0.0240114562974125</v>
      </c>
      <c r="BQ453" s="109" t="s">
        <v>31</v>
      </c>
      <c r="BR453" s="110" t="s">
        <v>88</v>
      </c>
    </row>
    <row r="454" spans="11:70">
      <c r="K454" s="109" t="s">
        <v>142</v>
      </c>
      <c r="L454" s="110" t="str">
        <f t="shared" si="258"/>
        <v>INDFOR</v>
      </c>
      <c r="M454" s="109" t="str">
        <f t="shared" si="268"/>
        <v>WH4_5</v>
      </c>
      <c r="N454" s="109">
        <f t="shared" si="228"/>
        <v>0.0222223809455457</v>
      </c>
      <c r="O454" s="109" t="s">
        <v>31</v>
      </c>
      <c r="P454" s="110" t="s">
        <v>92</v>
      </c>
      <c r="T454" s="109" t="str">
        <f t="shared" si="259"/>
        <v>COM_FR</v>
      </c>
      <c r="U454" s="110" t="str">
        <f t="shared" si="260"/>
        <v>INDFOR</v>
      </c>
      <c r="V454" s="109" t="str">
        <f t="shared" si="261"/>
        <v>WH4_5</v>
      </c>
      <c r="W454" s="109">
        <f t="shared" si="229"/>
        <v>0.023696203770169</v>
      </c>
      <c r="X454" s="109" t="s">
        <v>31</v>
      </c>
      <c r="Y454" s="110" t="s">
        <v>87</v>
      </c>
      <c r="AC454" s="109" t="str">
        <f t="shared" si="262"/>
        <v>COM_FR</v>
      </c>
      <c r="AD454" s="110" t="str">
        <f t="shared" si="247"/>
        <v>INDFOR</v>
      </c>
      <c r="AE454" s="109" t="str">
        <f t="shared" si="248"/>
        <v>WH4_5</v>
      </c>
      <c r="AF454" s="109">
        <f t="shared" si="232"/>
        <v>0.0249170715686325</v>
      </c>
      <c r="AG454" s="109" t="s">
        <v>31</v>
      </c>
      <c r="AH454" s="110" t="s">
        <v>93</v>
      </c>
      <c r="AL454" s="109" t="str">
        <f t="shared" si="263"/>
        <v>COM_FR</v>
      </c>
      <c r="AM454" s="110" t="str">
        <f t="shared" si="249"/>
        <v>INDFOR</v>
      </c>
      <c r="AN454" s="109" t="str">
        <f t="shared" si="250"/>
        <v>WH4_5</v>
      </c>
      <c r="AO454" s="109">
        <f t="shared" si="235"/>
        <v>0.0239165993198236</v>
      </c>
      <c r="AP454" s="109" t="s">
        <v>31</v>
      </c>
      <c r="AQ454" s="110" t="s">
        <v>90</v>
      </c>
      <c r="AU454" s="109" t="str">
        <f t="shared" si="264"/>
        <v>COM_FR</v>
      </c>
      <c r="AV454" s="110" t="str">
        <f t="shared" si="251"/>
        <v>INDFOR</v>
      </c>
      <c r="AW454" s="109" t="str">
        <f t="shared" si="252"/>
        <v>WH4_5</v>
      </c>
      <c r="AX454" s="109">
        <f t="shared" si="238"/>
        <v>0.021583935635486</v>
      </c>
      <c r="AY454" s="109" t="s">
        <v>31</v>
      </c>
      <c r="AZ454" s="110" t="s">
        <v>89</v>
      </c>
      <c r="BD454" s="109" t="str">
        <f t="shared" si="265"/>
        <v>COM_FR</v>
      </c>
      <c r="BE454" s="110" t="str">
        <f t="shared" si="253"/>
        <v>INDFOR</v>
      </c>
      <c r="BF454" s="109" t="str">
        <f t="shared" si="254"/>
        <v>WH4_5</v>
      </c>
      <c r="BG454" s="109">
        <f t="shared" si="266"/>
        <v>0.0239165993198236</v>
      </c>
      <c r="BH454" s="109" t="s">
        <v>31</v>
      </c>
      <c r="BI454" s="110" t="s">
        <v>91</v>
      </c>
      <c r="BM454" s="109" t="str">
        <f t="shared" si="267"/>
        <v>COM_FR</v>
      </c>
      <c r="BN454" s="110" t="str">
        <f t="shared" si="255"/>
        <v>INDFOR</v>
      </c>
      <c r="BO454" s="109" t="str">
        <f t="shared" si="256"/>
        <v>WH4_5</v>
      </c>
      <c r="BP454" s="109">
        <f t="shared" si="257"/>
        <v>0.021583935635486</v>
      </c>
      <c r="BQ454" s="109" t="s">
        <v>31</v>
      </c>
      <c r="BR454" s="110" t="s">
        <v>88</v>
      </c>
    </row>
    <row r="455" spans="11:70">
      <c r="K455" s="111" t="s">
        <v>142</v>
      </c>
      <c r="L455" s="110" t="str">
        <f t="shared" si="258"/>
        <v>INDFOR</v>
      </c>
      <c r="M455" s="109" t="str">
        <f t="shared" si="268"/>
        <v>WH6_7</v>
      </c>
      <c r="N455" s="109">
        <f t="shared" si="228"/>
        <v>0.0212585220509218</v>
      </c>
      <c r="O455" s="109" t="s">
        <v>31</v>
      </c>
      <c r="P455" s="110" t="s">
        <v>92</v>
      </c>
      <c r="T455" s="109" t="str">
        <f t="shared" si="259"/>
        <v>COM_FR</v>
      </c>
      <c r="U455" s="110" t="str">
        <f t="shared" si="260"/>
        <v>INDFOR</v>
      </c>
      <c r="V455" s="109" t="str">
        <f t="shared" si="261"/>
        <v>WH6_7</v>
      </c>
      <c r="W455" s="109">
        <f t="shared" si="229"/>
        <v>0.0235544674010497</v>
      </c>
      <c r="X455" s="109" t="s">
        <v>31</v>
      </c>
      <c r="Y455" s="110" t="s">
        <v>87</v>
      </c>
      <c r="AC455" s="109" t="str">
        <f t="shared" si="262"/>
        <v>COM_FR</v>
      </c>
      <c r="AD455" s="110" t="str">
        <f t="shared" si="247"/>
        <v>INDFOR</v>
      </c>
      <c r="AE455" s="109" t="str">
        <f t="shared" si="248"/>
        <v>WH6_7</v>
      </c>
      <c r="AF455" s="109">
        <f t="shared" si="232"/>
        <v>0.0223149487779418</v>
      </c>
      <c r="AG455" s="109" t="s">
        <v>31</v>
      </c>
      <c r="AH455" s="110" t="s">
        <v>93</v>
      </c>
      <c r="AL455" s="109" t="str">
        <f t="shared" si="263"/>
        <v>COM_FR</v>
      </c>
      <c r="AM455" s="110" t="str">
        <f t="shared" si="249"/>
        <v>INDFOR</v>
      </c>
      <c r="AN455" s="109" t="str">
        <f t="shared" si="250"/>
        <v>WH6_7</v>
      </c>
      <c r="AO455" s="109">
        <f t="shared" si="235"/>
        <v>0.0226308904433103</v>
      </c>
      <c r="AP455" s="109" t="s">
        <v>31</v>
      </c>
      <c r="AQ455" s="110" t="s">
        <v>90</v>
      </c>
      <c r="AU455" s="109" t="str">
        <f t="shared" si="264"/>
        <v>COM_FR</v>
      </c>
      <c r="AV455" s="110" t="str">
        <f t="shared" si="251"/>
        <v>INDFOR</v>
      </c>
      <c r="AW455" s="109" t="str">
        <f t="shared" si="252"/>
        <v>WH6_7</v>
      </c>
      <c r="AX455" s="109">
        <f t="shared" si="238"/>
        <v>0.0195664574996017</v>
      </c>
      <c r="AY455" s="109" t="s">
        <v>31</v>
      </c>
      <c r="AZ455" s="110" t="s">
        <v>89</v>
      </c>
      <c r="BD455" s="109" t="str">
        <f t="shared" si="265"/>
        <v>COM_FR</v>
      </c>
      <c r="BE455" s="110" t="str">
        <f t="shared" si="253"/>
        <v>INDFOR</v>
      </c>
      <c r="BF455" s="109" t="str">
        <f t="shared" si="254"/>
        <v>WH6_7</v>
      </c>
      <c r="BG455" s="109">
        <f t="shared" si="266"/>
        <v>0.0226308904433103</v>
      </c>
      <c r="BH455" s="109" t="s">
        <v>31</v>
      </c>
      <c r="BI455" s="110" t="s">
        <v>91</v>
      </c>
      <c r="BM455" s="109" t="str">
        <f t="shared" si="267"/>
        <v>COM_FR</v>
      </c>
      <c r="BN455" s="110" t="str">
        <f t="shared" si="255"/>
        <v>INDFOR</v>
      </c>
      <c r="BO455" s="109" t="str">
        <f t="shared" si="256"/>
        <v>WH6_7</v>
      </c>
      <c r="BP455" s="109">
        <f t="shared" si="257"/>
        <v>0.0195664574996017</v>
      </c>
      <c r="BQ455" s="109" t="s">
        <v>31</v>
      </c>
      <c r="BR455" s="110" t="s">
        <v>88</v>
      </c>
    </row>
    <row r="456" spans="11:70">
      <c r="K456" s="109" t="s">
        <v>142</v>
      </c>
      <c r="L456" s="110" t="str">
        <f t="shared" si="258"/>
        <v>INDFOR</v>
      </c>
      <c r="M456" s="109" t="str">
        <f t="shared" si="268"/>
        <v>WH8_9</v>
      </c>
      <c r="N456" s="109">
        <f t="shared" si="228"/>
        <v>0.0207811308875425</v>
      </c>
      <c r="O456" s="109" t="s">
        <v>31</v>
      </c>
      <c r="P456" s="110" t="s">
        <v>92</v>
      </c>
      <c r="T456" s="109" t="str">
        <f t="shared" si="259"/>
        <v>COM_FR</v>
      </c>
      <c r="U456" s="110" t="str">
        <f t="shared" si="260"/>
        <v>INDFOR</v>
      </c>
      <c r="V456" s="109" t="str">
        <f t="shared" si="261"/>
        <v>WH8_9</v>
      </c>
      <c r="W456" s="109">
        <f t="shared" si="229"/>
        <v>0.0243002057667018</v>
      </c>
      <c r="X456" s="109" t="s">
        <v>31</v>
      </c>
      <c r="Y456" s="110" t="s">
        <v>87</v>
      </c>
      <c r="AC456" s="109" t="str">
        <f t="shared" si="262"/>
        <v>COM_FR</v>
      </c>
      <c r="AD456" s="110" t="str">
        <f t="shared" si="247"/>
        <v>INDFOR</v>
      </c>
      <c r="AE456" s="109" t="str">
        <f t="shared" si="248"/>
        <v>WH8_9</v>
      </c>
      <c r="AF456" s="109">
        <f t="shared" si="232"/>
        <v>0.0206945793819697</v>
      </c>
      <c r="AG456" s="109" t="s">
        <v>31</v>
      </c>
      <c r="AH456" s="110" t="s">
        <v>93</v>
      </c>
      <c r="AL456" s="109" t="str">
        <f t="shared" si="263"/>
        <v>COM_FR</v>
      </c>
      <c r="AM456" s="110" t="str">
        <f t="shared" si="249"/>
        <v>INDFOR</v>
      </c>
      <c r="AN456" s="109" t="str">
        <f t="shared" si="250"/>
        <v>WH8_9</v>
      </c>
      <c r="AO456" s="109">
        <f t="shared" si="235"/>
        <v>0.0221985165054664</v>
      </c>
      <c r="AP456" s="109" t="s">
        <v>31</v>
      </c>
      <c r="AQ456" s="110" t="s">
        <v>90</v>
      </c>
      <c r="AU456" s="109" t="str">
        <f t="shared" si="264"/>
        <v>COM_FR</v>
      </c>
      <c r="AV456" s="110" t="str">
        <f t="shared" si="251"/>
        <v>INDFOR</v>
      </c>
      <c r="AW456" s="109" t="str">
        <f t="shared" si="252"/>
        <v>WH8_9</v>
      </c>
      <c r="AX456" s="109">
        <f t="shared" si="238"/>
        <v>0.0189268898351184</v>
      </c>
      <c r="AY456" s="109" t="s">
        <v>31</v>
      </c>
      <c r="AZ456" s="110" t="s">
        <v>89</v>
      </c>
      <c r="BD456" s="109" t="str">
        <f t="shared" si="265"/>
        <v>COM_FR</v>
      </c>
      <c r="BE456" s="110" t="str">
        <f t="shared" si="253"/>
        <v>INDFOR</v>
      </c>
      <c r="BF456" s="109" t="str">
        <f t="shared" si="254"/>
        <v>WH8_9</v>
      </c>
      <c r="BG456" s="109">
        <f t="shared" si="266"/>
        <v>0.0221985165054664</v>
      </c>
      <c r="BH456" s="109" t="s">
        <v>31</v>
      </c>
      <c r="BI456" s="110" t="s">
        <v>91</v>
      </c>
      <c r="BM456" s="109" t="str">
        <f t="shared" si="267"/>
        <v>COM_FR</v>
      </c>
      <c r="BN456" s="110" t="str">
        <f t="shared" si="255"/>
        <v>INDFOR</v>
      </c>
      <c r="BO456" s="109" t="str">
        <f t="shared" si="256"/>
        <v>WH8_9</v>
      </c>
      <c r="BP456" s="109">
        <f t="shared" si="257"/>
        <v>0.0189268898351184</v>
      </c>
      <c r="BQ456" s="109" t="s">
        <v>31</v>
      </c>
      <c r="BR456" s="110" t="s">
        <v>88</v>
      </c>
    </row>
    <row r="457" spans="11:70">
      <c r="K457" s="109" t="s">
        <v>142</v>
      </c>
      <c r="L457" s="110" t="str">
        <f t="shared" si="258"/>
        <v>INDFOR</v>
      </c>
      <c r="M457" s="109" t="str">
        <f t="shared" si="268"/>
        <v>WH10_11</v>
      </c>
      <c r="N457" s="109">
        <f t="shared" si="228"/>
        <v>0.0207247431264493</v>
      </c>
      <c r="O457" s="109" t="s">
        <v>31</v>
      </c>
      <c r="P457" s="110" t="s">
        <v>92</v>
      </c>
      <c r="T457" s="109" t="str">
        <f t="shared" si="259"/>
        <v>COM_FR</v>
      </c>
      <c r="U457" s="110" t="str">
        <f t="shared" si="260"/>
        <v>INDFOR</v>
      </c>
      <c r="V457" s="109" t="str">
        <f t="shared" si="261"/>
        <v>WH10_11</v>
      </c>
      <c r="W457" s="109">
        <f t="shared" si="229"/>
        <v>0.0269606064596627</v>
      </c>
      <c r="X457" s="109" t="s">
        <v>31</v>
      </c>
      <c r="Y457" s="110" t="s">
        <v>87</v>
      </c>
      <c r="AC457" s="109" t="str">
        <f t="shared" si="262"/>
        <v>COM_FR</v>
      </c>
      <c r="AD457" s="110" t="str">
        <f t="shared" si="247"/>
        <v>INDFOR</v>
      </c>
      <c r="AE457" s="109" t="str">
        <f t="shared" si="248"/>
        <v>WH10_11</v>
      </c>
      <c r="AF457" s="109">
        <f t="shared" si="232"/>
        <v>0.0203373562220637</v>
      </c>
      <c r="AG457" s="109" t="s">
        <v>31</v>
      </c>
      <c r="AH457" s="110" t="s">
        <v>93</v>
      </c>
      <c r="AL457" s="109" t="str">
        <f t="shared" si="263"/>
        <v>COM_FR</v>
      </c>
      <c r="AM457" s="110" t="str">
        <f t="shared" si="249"/>
        <v>INDFOR</v>
      </c>
      <c r="AN457" s="109" t="str">
        <f t="shared" si="250"/>
        <v>WH10_11</v>
      </c>
      <c r="AO457" s="109">
        <f t="shared" si="235"/>
        <v>0.0228944317474162</v>
      </c>
      <c r="AP457" s="109" t="s">
        <v>31</v>
      </c>
      <c r="AQ457" s="110" t="s">
        <v>90</v>
      </c>
      <c r="AU457" s="109" t="str">
        <f t="shared" si="264"/>
        <v>COM_FR</v>
      </c>
      <c r="AV457" s="110" t="str">
        <f t="shared" si="251"/>
        <v>INDFOR</v>
      </c>
      <c r="AW457" s="109" t="str">
        <f t="shared" si="252"/>
        <v>WH10_11</v>
      </c>
      <c r="AX457" s="109">
        <f t="shared" si="238"/>
        <v>0.0193167729407143</v>
      </c>
      <c r="AY457" s="109" t="s">
        <v>31</v>
      </c>
      <c r="AZ457" s="110" t="s">
        <v>89</v>
      </c>
      <c r="BD457" s="109" t="str">
        <f t="shared" si="265"/>
        <v>COM_FR</v>
      </c>
      <c r="BE457" s="110" t="str">
        <f t="shared" si="253"/>
        <v>INDFOR</v>
      </c>
      <c r="BF457" s="109" t="str">
        <f t="shared" si="254"/>
        <v>WH10_11</v>
      </c>
      <c r="BG457" s="109">
        <f t="shared" si="266"/>
        <v>0.0228944317474162</v>
      </c>
      <c r="BH457" s="109" t="s">
        <v>31</v>
      </c>
      <c r="BI457" s="110" t="s">
        <v>91</v>
      </c>
      <c r="BM457" s="109" t="str">
        <f t="shared" si="267"/>
        <v>COM_FR</v>
      </c>
      <c r="BN457" s="110" t="str">
        <f t="shared" si="255"/>
        <v>INDFOR</v>
      </c>
      <c r="BO457" s="109" t="str">
        <f t="shared" si="256"/>
        <v>WH10_11</v>
      </c>
      <c r="BP457" s="109">
        <f t="shared" si="257"/>
        <v>0.0193167729407143</v>
      </c>
      <c r="BQ457" s="109" t="s">
        <v>31</v>
      </c>
      <c r="BR457" s="110" t="s">
        <v>88</v>
      </c>
    </row>
    <row r="458" spans="11:70">
      <c r="K458" s="109" t="s">
        <v>142</v>
      </c>
      <c r="L458" s="110" t="str">
        <f t="shared" si="258"/>
        <v>INDFOR</v>
      </c>
      <c r="M458" s="109" t="str">
        <f t="shared" si="268"/>
        <v>WH12_13</v>
      </c>
      <c r="N458" s="109">
        <f t="shared" si="228"/>
        <v>0.0213134263086159</v>
      </c>
      <c r="O458" s="109" t="s">
        <v>31</v>
      </c>
      <c r="P458" s="110" t="s">
        <v>92</v>
      </c>
      <c r="T458" s="109" t="str">
        <f t="shared" si="259"/>
        <v>COM_FR</v>
      </c>
      <c r="U458" s="110" t="str">
        <f t="shared" si="260"/>
        <v>INDFOR</v>
      </c>
      <c r="V458" s="109" t="str">
        <f t="shared" si="261"/>
        <v>WH12_13</v>
      </c>
      <c r="W458" s="109">
        <f t="shared" si="229"/>
        <v>0.0281941532212526</v>
      </c>
      <c r="X458" s="109" t="s">
        <v>31</v>
      </c>
      <c r="Y458" s="110" t="s">
        <v>87</v>
      </c>
      <c r="AC458" s="109" t="str">
        <f t="shared" si="262"/>
        <v>COM_FR</v>
      </c>
      <c r="AD458" s="110" t="str">
        <f t="shared" si="247"/>
        <v>INDFOR</v>
      </c>
      <c r="AE458" s="109" t="str">
        <f t="shared" si="248"/>
        <v>WH12_13</v>
      </c>
      <c r="AF458" s="109">
        <f t="shared" si="232"/>
        <v>0.0215779233299048</v>
      </c>
      <c r="AG458" s="109" t="s">
        <v>31</v>
      </c>
      <c r="AH458" s="110" t="s">
        <v>93</v>
      </c>
      <c r="AL458" s="109" t="str">
        <f t="shared" si="263"/>
        <v>COM_FR</v>
      </c>
      <c r="AM458" s="110" t="str">
        <f t="shared" si="249"/>
        <v>INDFOR</v>
      </c>
      <c r="AN458" s="109" t="str">
        <f t="shared" si="250"/>
        <v>WH12_13</v>
      </c>
      <c r="AO458" s="109">
        <f t="shared" si="235"/>
        <v>0.0243699220566265</v>
      </c>
      <c r="AP458" s="109" t="s">
        <v>31</v>
      </c>
      <c r="AQ458" s="110" t="s">
        <v>90</v>
      </c>
      <c r="AU458" s="109" t="str">
        <f t="shared" si="264"/>
        <v>COM_FR</v>
      </c>
      <c r="AV458" s="110" t="str">
        <f t="shared" si="251"/>
        <v>INDFOR</v>
      </c>
      <c r="AW458" s="109" t="str">
        <f t="shared" si="252"/>
        <v>WH12_13</v>
      </c>
      <c r="AX458" s="109">
        <f t="shared" si="238"/>
        <v>0.0217136791659968</v>
      </c>
      <c r="AY458" s="109" t="s">
        <v>31</v>
      </c>
      <c r="AZ458" s="110" t="s">
        <v>89</v>
      </c>
      <c r="BD458" s="109" t="str">
        <f t="shared" si="265"/>
        <v>COM_FR</v>
      </c>
      <c r="BE458" s="110" t="str">
        <f t="shared" si="253"/>
        <v>INDFOR</v>
      </c>
      <c r="BF458" s="109" t="str">
        <f t="shared" si="254"/>
        <v>WH12_13</v>
      </c>
      <c r="BG458" s="109">
        <f t="shared" si="266"/>
        <v>0.0243699220566265</v>
      </c>
      <c r="BH458" s="109" t="s">
        <v>31</v>
      </c>
      <c r="BI458" s="110" t="s">
        <v>91</v>
      </c>
      <c r="BM458" s="109" t="str">
        <f t="shared" si="267"/>
        <v>COM_FR</v>
      </c>
      <c r="BN458" s="110" t="str">
        <f t="shared" si="255"/>
        <v>INDFOR</v>
      </c>
      <c r="BO458" s="109" t="str">
        <f t="shared" si="256"/>
        <v>WH12_13</v>
      </c>
      <c r="BP458" s="109">
        <f t="shared" si="257"/>
        <v>0.0217136791659968</v>
      </c>
      <c r="BQ458" s="109" t="s">
        <v>31</v>
      </c>
      <c r="BR458" s="110" t="s">
        <v>88</v>
      </c>
    </row>
    <row r="459" spans="11:70">
      <c r="K459" s="111" t="s">
        <v>142</v>
      </c>
      <c r="L459" s="110" t="str">
        <f t="shared" si="258"/>
        <v>INDFOR</v>
      </c>
      <c r="M459" s="109" t="str">
        <f t="shared" si="268"/>
        <v>WH14_15</v>
      </c>
      <c r="N459" s="109">
        <f t="shared" si="228"/>
        <v>0.0224691056303517</v>
      </c>
      <c r="O459" s="109" t="s">
        <v>31</v>
      </c>
      <c r="P459" s="110" t="s">
        <v>92</v>
      </c>
      <c r="T459" s="109" t="str">
        <f t="shared" si="259"/>
        <v>COM_FR</v>
      </c>
      <c r="U459" s="110" t="str">
        <f t="shared" si="260"/>
        <v>INDFOR</v>
      </c>
      <c r="V459" s="109" t="str">
        <f t="shared" si="261"/>
        <v>WH14_15</v>
      </c>
      <c r="W459" s="109">
        <f t="shared" si="229"/>
        <v>0.0277591077183275</v>
      </c>
      <c r="X459" s="109" t="s">
        <v>31</v>
      </c>
      <c r="Y459" s="110" t="s">
        <v>87</v>
      </c>
      <c r="AC459" s="109" t="str">
        <f t="shared" si="262"/>
        <v>COM_FR</v>
      </c>
      <c r="AD459" s="110" t="str">
        <f t="shared" si="247"/>
        <v>INDFOR</v>
      </c>
      <c r="AE459" s="109" t="str">
        <f t="shared" si="248"/>
        <v>WH14_15</v>
      </c>
      <c r="AF459" s="109">
        <f t="shared" si="232"/>
        <v>0.0244372230846757</v>
      </c>
      <c r="AG459" s="109" t="s">
        <v>31</v>
      </c>
      <c r="AH459" s="110" t="s">
        <v>93</v>
      </c>
      <c r="AL459" s="109" t="str">
        <f t="shared" si="263"/>
        <v>COM_FR</v>
      </c>
      <c r="AM459" s="110" t="str">
        <f t="shared" si="249"/>
        <v>INDFOR</v>
      </c>
      <c r="AN459" s="109" t="str">
        <f t="shared" si="250"/>
        <v>WH14_15</v>
      </c>
      <c r="AO459" s="109">
        <f t="shared" si="235"/>
        <v>0.0252966565536165</v>
      </c>
      <c r="AP459" s="109" t="s">
        <v>31</v>
      </c>
      <c r="AQ459" s="110" t="s">
        <v>90</v>
      </c>
      <c r="AU459" s="109" t="str">
        <f t="shared" si="264"/>
        <v>COM_FR</v>
      </c>
      <c r="AV459" s="110" t="str">
        <f t="shared" si="251"/>
        <v>INDFOR</v>
      </c>
      <c r="AW459" s="109" t="str">
        <f t="shared" si="252"/>
        <v>WH14_15</v>
      </c>
      <c r="AX459" s="109">
        <f t="shared" si="238"/>
        <v>0.0231546162990083</v>
      </c>
      <c r="AY459" s="109" t="s">
        <v>31</v>
      </c>
      <c r="AZ459" s="110" t="s">
        <v>89</v>
      </c>
      <c r="BD459" s="109" t="str">
        <f t="shared" si="265"/>
        <v>COM_FR</v>
      </c>
      <c r="BE459" s="110" t="str">
        <f t="shared" si="253"/>
        <v>INDFOR</v>
      </c>
      <c r="BF459" s="109" t="str">
        <f t="shared" si="254"/>
        <v>WH14_15</v>
      </c>
      <c r="BG459" s="109">
        <f t="shared" si="266"/>
        <v>0.0252966565536165</v>
      </c>
      <c r="BH459" s="109" t="s">
        <v>31</v>
      </c>
      <c r="BI459" s="110" t="s">
        <v>91</v>
      </c>
      <c r="BM459" s="109" t="str">
        <f t="shared" si="267"/>
        <v>COM_FR</v>
      </c>
      <c r="BN459" s="110" t="str">
        <f t="shared" si="255"/>
        <v>INDFOR</v>
      </c>
      <c r="BO459" s="109" t="str">
        <f t="shared" si="256"/>
        <v>WH14_15</v>
      </c>
      <c r="BP459" s="109">
        <f t="shared" si="257"/>
        <v>0.0231546162990083</v>
      </c>
      <c r="BQ459" s="109" t="s">
        <v>31</v>
      </c>
      <c r="BR459" s="110" t="s">
        <v>88</v>
      </c>
    </row>
    <row r="460" spans="11:70">
      <c r="K460" s="109" t="s">
        <v>142</v>
      </c>
      <c r="L460" s="110" t="str">
        <f t="shared" si="258"/>
        <v>INDFOR</v>
      </c>
      <c r="M460" s="109" t="str">
        <f t="shared" si="268"/>
        <v>WH16_17</v>
      </c>
      <c r="N460" s="109">
        <f t="shared" si="228"/>
        <v>0.0228058793544892</v>
      </c>
      <c r="O460" s="109" t="s">
        <v>31</v>
      </c>
      <c r="P460" s="110" t="s">
        <v>92</v>
      </c>
      <c r="T460" s="109" t="str">
        <f t="shared" si="259"/>
        <v>COM_FR</v>
      </c>
      <c r="U460" s="110" t="str">
        <f t="shared" si="260"/>
        <v>INDFOR</v>
      </c>
      <c r="V460" s="109" t="str">
        <f t="shared" si="261"/>
        <v>WH16_17</v>
      </c>
      <c r="W460" s="109">
        <f t="shared" si="229"/>
        <v>0.0270225001421144</v>
      </c>
      <c r="X460" s="109" t="s">
        <v>31</v>
      </c>
      <c r="Y460" s="110" t="s">
        <v>87</v>
      </c>
      <c r="AC460" s="109" t="str">
        <f t="shared" si="262"/>
        <v>COM_FR</v>
      </c>
      <c r="AD460" s="110" t="str">
        <f t="shared" si="247"/>
        <v>INDFOR</v>
      </c>
      <c r="AE460" s="109" t="str">
        <f t="shared" si="248"/>
        <v>WH16_17</v>
      </c>
      <c r="AF460" s="109">
        <f t="shared" si="232"/>
        <v>0.0257055276901567</v>
      </c>
      <c r="AG460" s="109" t="s">
        <v>31</v>
      </c>
      <c r="AH460" s="110" t="s">
        <v>93</v>
      </c>
      <c r="AL460" s="109" t="str">
        <f t="shared" si="263"/>
        <v>COM_FR</v>
      </c>
      <c r="AM460" s="110" t="str">
        <f t="shared" si="249"/>
        <v>INDFOR</v>
      </c>
      <c r="AN460" s="109" t="str">
        <f t="shared" si="250"/>
        <v>WH16_17</v>
      </c>
      <c r="AO460" s="109">
        <f t="shared" si="235"/>
        <v>0.0253035348263485</v>
      </c>
      <c r="AP460" s="109" t="s">
        <v>31</v>
      </c>
      <c r="AQ460" s="110" t="s">
        <v>90</v>
      </c>
      <c r="AU460" s="109" t="str">
        <f t="shared" si="264"/>
        <v>COM_FR</v>
      </c>
      <c r="AV460" s="110" t="str">
        <f t="shared" si="251"/>
        <v>INDFOR</v>
      </c>
      <c r="AW460" s="109" t="str">
        <f t="shared" si="252"/>
        <v>WH16_17</v>
      </c>
      <c r="AX460" s="109">
        <f t="shared" si="238"/>
        <v>0.0233585702637121</v>
      </c>
      <c r="AY460" s="109" t="s">
        <v>31</v>
      </c>
      <c r="AZ460" s="110" t="s">
        <v>89</v>
      </c>
      <c r="BD460" s="109" t="str">
        <f t="shared" si="265"/>
        <v>COM_FR</v>
      </c>
      <c r="BE460" s="110" t="str">
        <f t="shared" si="253"/>
        <v>INDFOR</v>
      </c>
      <c r="BF460" s="109" t="str">
        <f t="shared" si="254"/>
        <v>WH16_17</v>
      </c>
      <c r="BG460" s="109">
        <f t="shared" si="266"/>
        <v>0.0253035348263485</v>
      </c>
      <c r="BH460" s="109" t="s">
        <v>31</v>
      </c>
      <c r="BI460" s="110" t="s">
        <v>91</v>
      </c>
      <c r="BM460" s="109" t="str">
        <f t="shared" si="267"/>
        <v>COM_FR</v>
      </c>
      <c r="BN460" s="110" t="str">
        <f t="shared" si="255"/>
        <v>INDFOR</v>
      </c>
      <c r="BO460" s="109" t="str">
        <f t="shared" si="256"/>
        <v>WH16_17</v>
      </c>
      <c r="BP460" s="109">
        <f t="shared" si="257"/>
        <v>0.0233585702637121</v>
      </c>
      <c r="BQ460" s="109" t="s">
        <v>31</v>
      </c>
      <c r="BR460" s="110" t="s">
        <v>88</v>
      </c>
    </row>
    <row r="461" spans="11:70">
      <c r="K461" s="109" t="s">
        <v>142</v>
      </c>
      <c r="L461" s="110" t="str">
        <f t="shared" si="258"/>
        <v>INDFOR</v>
      </c>
      <c r="M461" s="109" t="str">
        <f t="shared" si="268"/>
        <v>WH18_19</v>
      </c>
      <c r="N461" s="109">
        <f t="shared" si="228"/>
        <v>0.0228335510535675</v>
      </c>
      <c r="O461" s="109" t="s">
        <v>31</v>
      </c>
      <c r="P461" s="110" t="s">
        <v>92</v>
      </c>
      <c r="T461" s="109" t="str">
        <f t="shared" si="259"/>
        <v>COM_FR</v>
      </c>
      <c r="U461" s="110" t="str">
        <f t="shared" si="260"/>
        <v>INDFOR</v>
      </c>
      <c r="V461" s="109" t="str">
        <f t="shared" si="261"/>
        <v>WH18_19</v>
      </c>
      <c r="W461" s="109">
        <f t="shared" si="229"/>
        <v>0.0267517944660614</v>
      </c>
      <c r="X461" s="109" t="s">
        <v>31</v>
      </c>
      <c r="Y461" s="110" t="s">
        <v>87</v>
      </c>
      <c r="AC461" s="109" t="str">
        <f t="shared" si="262"/>
        <v>COM_FR</v>
      </c>
      <c r="AD461" s="110" t="str">
        <f t="shared" si="247"/>
        <v>INDFOR</v>
      </c>
      <c r="AE461" s="109" t="str">
        <f t="shared" si="248"/>
        <v>WH18_19</v>
      </c>
      <c r="AF461" s="109">
        <f t="shared" si="232"/>
        <v>0.0255927943653416</v>
      </c>
      <c r="AG461" s="109" t="s">
        <v>31</v>
      </c>
      <c r="AH461" s="110" t="s">
        <v>93</v>
      </c>
      <c r="AL461" s="109" t="str">
        <f t="shared" si="263"/>
        <v>COM_FR</v>
      </c>
      <c r="AM461" s="110" t="str">
        <f t="shared" si="249"/>
        <v>INDFOR</v>
      </c>
      <c r="AN461" s="109" t="str">
        <f t="shared" si="250"/>
        <v>WH18_19</v>
      </c>
      <c r="AO461" s="109">
        <f t="shared" si="235"/>
        <v>0.0249695860312862</v>
      </c>
      <c r="AP461" s="109" t="s">
        <v>31</v>
      </c>
      <c r="AQ461" s="110" t="s">
        <v>90</v>
      </c>
      <c r="AU461" s="109" t="str">
        <f t="shared" si="264"/>
        <v>COM_FR</v>
      </c>
      <c r="AV461" s="110" t="str">
        <f t="shared" si="251"/>
        <v>INDFOR</v>
      </c>
      <c r="AW461" s="109" t="str">
        <f t="shared" si="252"/>
        <v>WH18_19</v>
      </c>
      <c r="AX461" s="109">
        <f t="shared" si="238"/>
        <v>0.023127630615324</v>
      </c>
      <c r="AY461" s="109" t="s">
        <v>31</v>
      </c>
      <c r="AZ461" s="110" t="s">
        <v>89</v>
      </c>
      <c r="BD461" s="109" t="str">
        <f t="shared" si="265"/>
        <v>COM_FR</v>
      </c>
      <c r="BE461" s="110" t="str">
        <f t="shared" si="253"/>
        <v>INDFOR</v>
      </c>
      <c r="BF461" s="109" t="str">
        <f t="shared" si="254"/>
        <v>WH18_19</v>
      </c>
      <c r="BG461" s="109">
        <f t="shared" si="266"/>
        <v>0.0249695860312862</v>
      </c>
      <c r="BH461" s="109" t="s">
        <v>31</v>
      </c>
      <c r="BI461" s="110" t="s">
        <v>91</v>
      </c>
      <c r="BM461" s="109" t="str">
        <f t="shared" si="267"/>
        <v>COM_FR</v>
      </c>
      <c r="BN461" s="110" t="str">
        <f t="shared" si="255"/>
        <v>INDFOR</v>
      </c>
      <c r="BO461" s="109" t="str">
        <f t="shared" si="256"/>
        <v>WH18_19</v>
      </c>
      <c r="BP461" s="109">
        <f t="shared" si="257"/>
        <v>0.023127630615324</v>
      </c>
      <c r="BQ461" s="109" t="s">
        <v>31</v>
      </c>
      <c r="BR461" s="110" t="s">
        <v>88</v>
      </c>
    </row>
    <row r="462" spans="11:70">
      <c r="K462" s="109" t="s">
        <v>142</v>
      </c>
      <c r="L462" s="110" t="str">
        <f t="shared" si="258"/>
        <v>INDFOR</v>
      </c>
      <c r="M462" s="109" t="str">
        <f t="shared" si="268"/>
        <v>WH20_21</v>
      </c>
      <c r="N462" s="109">
        <f t="shared" si="228"/>
        <v>0.0227154557821904</v>
      </c>
      <c r="O462" s="109" t="s">
        <v>31</v>
      </c>
      <c r="P462" s="110" t="s">
        <v>92</v>
      </c>
      <c r="T462" s="109" t="str">
        <f t="shared" si="259"/>
        <v>COM_FR</v>
      </c>
      <c r="U462" s="110" t="str">
        <f t="shared" si="260"/>
        <v>INDFOR</v>
      </c>
      <c r="V462" s="109" t="str">
        <f t="shared" si="261"/>
        <v>WH20_21</v>
      </c>
      <c r="W462" s="109">
        <f t="shared" si="229"/>
        <v>0.0283933513791526</v>
      </c>
      <c r="X462" s="109" t="s">
        <v>31</v>
      </c>
      <c r="Y462" s="110" t="s">
        <v>87</v>
      </c>
      <c r="AC462" s="109" t="str">
        <f t="shared" si="262"/>
        <v>COM_FR</v>
      </c>
      <c r="AD462" s="110" t="str">
        <f t="shared" si="247"/>
        <v>INDFOR</v>
      </c>
      <c r="AE462" s="109" t="str">
        <f t="shared" si="248"/>
        <v>WH20_21</v>
      </c>
      <c r="AF462" s="109">
        <f t="shared" si="232"/>
        <v>0.0251280963570105</v>
      </c>
      <c r="AG462" s="109" t="s">
        <v>31</v>
      </c>
      <c r="AH462" s="110" t="s">
        <v>93</v>
      </c>
      <c r="AL462" s="109" t="str">
        <f t="shared" si="263"/>
        <v>COM_FR</v>
      </c>
      <c r="AM462" s="110" t="str">
        <f t="shared" si="249"/>
        <v>INDFOR</v>
      </c>
      <c r="AN462" s="109" t="str">
        <f t="shared" si="250"/>
        <v>WH20_21</v>
      </c>
      <c r="AO462" s="109">
        <f t="shared" si="235"/>
        <v>0.0251936667769471</v>
      </c>
      <c r="AP462" s="109" t="s">
        <v>31</v>
      </c>
      <c r="AQ462" s="110" t="s">
        <v>90</v>
      </c>
      <c r="AU462" s="109" t="str">
        <f t="shared" si="264"/>
        <v>COM_FR</v>
      </c>
      <c r="AV462" s="110" t="str">
        <f t="shared" si="251"/>
        <v>INDFOR</v>
      </c>
      <c r="AW462" s="109" t="str">
        <f t="shared" si="252"/>
        <v>WH20_21</v>
      </c>
      <c r="AX462" s="109">
        <f t="shared" si="238"/>
        <v>0.0230669226777415</v>
      </c>
      <c r="AY462" s="109" t="s">
        <v>31</v>
      </c>
      <c r="AZ462" s="110" t="s">
        <v>89</v>
      </c>
      <c r="BD462" s="109" t="str">
        <f t="shared" si="265"/>
        <v>COM_FR</v>
      </c>
      <c r="BE462" s="110" t="str">
        <f t="shared" si="253"/>
        <v>INDFOR</v>
      </c>
      <c r="BF462" s="109" t="str">
        <f t="shared" si="254"/>
        <v>WH20_21</v>
      </c>
      <c r="BG462" s="109">
        <f t="shared" si="266"/>
        <v>0.0251936667769471</v>
      </c>
      <c r="BH462" s="109" t="s">
        <v>31</v>
      </c>
      <c r="BI462" s="110" t="s">
        <v>91</v>
      </c>
      <c r="BM462" s="109" t="str">
        <f t="shared" si="267"/>
        <v>COM_FR</v>
      </c>
      <c r="BN462" s="110" t="str">
        <f t="shared" si="255"/>
        <v>INDFOR</v>
      </c>
      <c r="BO462" s="109" t="str">
        <f t="shared" si="256"/>
        <v>WH20_21</v>
      </c>
      <c r="BP462" s="109">
        <f t="shared" si="257"/>
        <v>0.0230669226777415</v>
      </c>
      <c r="BQ462" s="109" t="s">
        <v>31</v>
      </c>
      <c r="BR462" s="110" t="s">
        <v>88</v>
      </c>
    </row>
    <row r="463" spans="11:70">
      <c r="K463" s="111" t="s">
        <v>142</v>
      </c>
      <c r="L463" s="110" t="str">
        <f t="shared" si="258"/>
        <v>INDFOR</v>
      </c>
      <c r="M463" s="109" t="str">
        <f t="shared" si="268"/>
        <v>WH22_23</v>
      </c>
      <c r="N463" s="109">
        <f t="shared" si="228"/>
        <v>0.0228898262899369</v>
      </c>
      <c r="O463" s="109" t="s">
        <v>31</v>
      </c>
      <c r="P463" s="110" t="s">
        <v>92</v>
      </c>
      <c r="T463" s="109" t="str">
        <f t="shared" si="259"/>
        <v>COM_FR</v>
      </c>
      <c r="U463" s="110" t="str">
        <f t="shared" si="260"/>
        <v>INDFOR</v>
      </c>
      <c r="V463" s="109" t="str">
        <f t="shared" si="261"/>
        <v>WH22_23</v>
      </c>
      <c r="W463" s="109">
        <f t="shared" si="229"/>
        <v>0.0283097816617008</v>
      </c>
      <c r="X463" s="109" t="s">
        <v>31</v>
      </c>
      <c r="Y463" s="110" t="s">
        <v>87</v>
      </c>
      <c r="AC463" s="109" t="str">
        <f t="shared" si="262"/>
        <v>COM_FR</v>
      </c>
      <c r="AD463" s="110" t="str">
        <f t="shared" si="247"/>
        <v>INDFOR</v>
      </c>
      <c r="AE463" s="109" t="str">
        <f t="shared" si="248"/>
        <v>WH22_23</v>
      </c>
      <c r="AF463" s="109">
        <f t="shared" si="232"/>
        <v>0.0254920738775338</v>
      </c>
      <c r="AG463" s="109" t="s">
        <v>31</v>
      </c>
      <c r="AH463" s="110" t="s">
        <v>93</v>
      </c>
      <c r="AL463" s="109" t="str">
        <f t="shared" si="263"/>
        <v>COM_FR</v>
      </c>
      <c r="AM463" s="110" t="str">
        <f t="shared" si="249"/>
        <v>INDFOR</v>
      </c>
      <c r="AN463" s="109" t="str">
        <f t="shared" si="250"/>
        <v>WH22_23</v>
      </c>
      <c r="AO463" s="109">
        <f t="shared" si="235"/>
        <v>0.025793097568826</v>
      </c>
      <c r="AP463" s="109" t="s">
        <v>31</v>
      </c>
      <c r="AQ463" s="110" t="s">
        <v>90</v>
      </c>
      <c r="AU463" s="109" t="str">
        <f t="shared" si="264"/>
        <v>COM_FR</v>
      </c>
      <c r="AV463" s="110" t="str">
        <f t="shared" si="251"/>
        <v>INDFOR</v>
      </c>
      <c r="AW463" s="109" t="str">
        <f t="shared" si="252"/>
        <v>WH22_23</v>
      </c>
      <c r="AX463" s="109">
        <f t="shared" si="238"/>
        <v>0.0246581494217923</v>
      </c>
      <c r="AY463" s="109" t="s">
        <v>31</v>
      </c>
      <c r="AZ463" s="110" t="s">
        <v>89</v>
      </c>
      <c r="BD463" s="109" t="str">
        <f t="shared" si="265"/>
        <v>COM_FR</v>
      </c>
      <c r="BE463" s="110" t="str">
        <f t="shared" si="253"/>
        <v>INDFOR</v>
      </c>
      <c r="BF463" s="109" t="str">
        <f t="shared" si="254"/>
        <v>WH22_23</v>
      </c>
      <c r="BG463" s="109">
        <f t="shared" si="266"/>
        <v>0.025793097568826</v>
      </c>
      <c r="BH463" s="109" t="s">
        <v>31</v>
      </c>
      <c r="BI463" s="110" t="s">
        <v>91</v>
      </c>
      <c r="BM463" s="109" t="str">
        <f t="shared" si="267"/>
        <v>COM_FR</v>
      </c>
      <c r="BN463" s="110" t="str">
        <f t="shared" si="255"/>
        <v>INDFOR</v>
      </c>
      <c r="BO463" s="109" t="str">
        <f t="shared" si="256"/>
        <v>WH22_23</v>
      </c>
      <c r="BP463" s="109">
        <f t="shared" si="257"/>
        <v>0.0246581494217923</v>
      </c>
      <c r="BQ463" s="109" t="s">
        <v>31</v>
      </c>
      <c r="BR463" s="110" t="s">
        <v>88</v>
      </c>
    </row>
    <row r="464" spans="11:70">
      <c r="K464" s="109" t="s">
        <v>36</v>
      </c>
      <c r="L464" s="110" t="str">
        <f>C18</f>
        <v>*</v>
      </c>
      <c r="M464" s="109" t="str">
        <f t="shared" si="268"/>
        <v>RH0_1</v>
      </c>
      <c r="N464" s="109">
        <f t="shared" ref="N464:N511" si="269">N416</f>
        <v>0.0207246590371655</v>
      </c>
      <c r="O464" s="109" t="s">
        <v>31</v>
      </c>
      <c r="P464" s="110" t="s">
        <v>92</v>
      </c>
      <c r="T464" s="109" t="str">
        <f t="shared" si="259"/>
        <v>*</v>
      </c>
      <c r="U464" s="110" t="str">
        <f t="shared" ref="U464:U496" si="270">L464</f>
        <v>*</v>
      </c>
      <c r="V464" s="109" t="str">
        <f t="shared" ref="V464:V496" si="271">M464</f>
        <v>RH0_1</v>
      </c>
      <c r="W464" s="109">
        <f t="shared" ref="W464:W511" si="272">W416</f>
        <v>0.0211149417251545</v>
      </c>
      <c r="X464" s="109" t="s">
        <v>31</v>
      </c>
      <c r="Y464" s="110" t="s">
        <v>87</v>
      </c>
      <c r="AC464" s="109" t="str">
        <f t="shared" si="262"/>
        <v>*</v>
      </c>
      <c r="AD464" s="110" t="str">
        <f t="shared" ref="AD464:AD495" si="273">U464</f>
        <v>*</v>
      </c>
      <c r="AE464" s="109" t="str">
        <f t="shared" ref="AE464:AE495" si="274">V464</f>
        <v>RH0_1</v>
      </c>
      <c r="AF464" s="109">
        <f t="shared" ref="AF464:AF511" si="275">AF416</f>
        <v>0.0215588607712188</v>
      </c>
      <c r="AG464" s="109" t="s">
        <v>31</v>
      </c>
      <c r="AH464" s="110" t="s">
        <v>93</v>
      </c>
      <c r="AL464" s="109" t="str">
        <f t="shared" si="263"/>
        <v>*</v>
      </c>
      <c r="AM464" s="110" t="str">
        <f t="shared" ref="AM464:AM495" si="276">AD464</f>
        <v>*</v>
      </c>
      <c r="AN464" s="109" t="str">
        <f t="shared" ref="AN464:AN495" si="277">AE464</f>
        <v>RH0_1</v>
      </c>
      <c r="AO464" s="109">
        <f t="shared" ref="AO464:AO511" si="278">AO416</f>
        <v>0.0211002816156798</v>
      </c>
      <c r="AP464" s="109" t="s">
        <v>31</v>
      </c>
      <c r="AQ464" s="110" t="s">
        <v>90</v>
      </c>
      <c r="AU464" s="109" t="str">
        <f t="shared" si="264"/>
        <v>*</v>
      </c>
      <c r="AV464" s="110" t="str">
        <f t="shared" ref="AV464:AV495" si="279">AM464</f>
        <v>*</v>
      </c>
      <c r="AW464" s="109" t="str">
        <f t="shared" ref="AW464:AW495" si="280">AN464</f>
        <v>RH0_1</v>
      </c>
      <c r="AX464" s="109">
        <f t="shared" ref="AX464:AX511" si="281">AX416</f>
        <v>0.0216553453978117</v>
      </c>
      <c r="AY464" s="109" t="s">
        <v>31</v>
      </c>
      <c r="AZ464" s="110" t="s">
        <v>89</v>
      </c>
      <c r="BD464" s="109" t="str">
        <f t="shared" si="265"/>
        <v>*</v>
      </c>
      <c r="BE464" s="110" t="str">
        <f t="shared" ref="BE464:BE495" si="282">AV464</f>
        <v>*</v>
      </c>
      <c r="BF464" s="109" t="str">
        <f t="shared" ref="BF464:BF495" si="283">AW464</f>
        <v>RH0_1</v>
      </c>
      <c r="BG464" s="109">
        <f t="shared" ref="BG464:BG496" si="284">AO464</f>
        <v>0.0211002816156798</v>
      </c>
      <c r="BH464" s="109" t="s">
        <v>31</v>
      </c>
      <c r="BI464" s="110" t="s">
        <v>91</v>
      </c>
      <c r="BM464" s="109" t="str">
        <f t="shared" si="267"/>
        <v>*</v>
      </c>
      <c r="BN464" s="110" t="str">
        <f t="shared" ref="BN464:BN495" si="285">BE464</f>
        <v>*</v>
      </c>
      <c r="BO464" s="109" t="str">
        <f t="shared" ref="BO464:BO495" si="286">BF464</f>
        <v>RH0_1</v>
      </c>
      <c r="BP464" s="109">
        <f t="shared" ref="BP464:BP495" si="287">AX464</f>
        <v>0.0216553453978117</v>
      </c>
      <c r="BQ464" s="109" t="s">
        <v>31</v>
      </c>
      <c r="BR464" s="110" t="s">
        <v>88</v>
      </c>
    </row>
    <row r="465" spans="11:70">
      <c r="K465" s="109" t="s">
        <v>36</v>
      </c>
      <c r="L465" s="110" t="str">
        <f t="shared" ref="L465:L511" si="288">L464</f>
        <v>*</v>
      </c>
      <c r="M465" s="109" t="str">
        <f t="shared" si="268"/>
        <v>RH2_3</v>
      </c>
      <c r="N465" s="109">
        <f t="shared" si="269"/>
        <v>0.0206069139508455</v>
      </c>
      <c r="O465" s="109" t="s">
        <v>31</v>
      </c>
      <c r="P465" s="110" t="s">
        <v>92</v>
      </c>
      <c r="T465" s="109" t="str">
        <f t="shared" si="259"/>
        <v>*</v>
      </c>
      <c r="U465" s="110" t="str">
        <f t="shared" si="270"/>
        <v>*</v>
      </c>
      <c r="V465" s="109" t="str">
        <f t="shared" si="271"/>
        <v>RH2_3</v>
      </c>
      <c r="W465" s="109">
        <f t="shared" si="272"/>
        <v>0.019269377650939</v>
      </c>
      <c r="X465" s="109" t="s">
        <v>31</v>
      </c>
      <c r="Y465" s="110" t="s">
        <v>87</v>
      </c>
      <c r="AC465" s="109" t="str">
        <f t="shared" si="262"/>
        <v>*</v>
      </c>
      <c r="AD465" s="110" t="str">
        <f t="shared" si="273"/>
        <v>*</v>
      </c>
      <c r="AE465" s="109" t="str">
        <f t="shared" si="274"/>
        <v>RH2_3</v>
      </c>
      <c r="AF465" s="109">
        <f t="shared" si="275"/>
        <v>0.021716461727875</v>
      </c>
      <c r="AG465" s="109" t="s">
        <v>31</v>
      </c>
      <c r="AH465" s="110" t="s">
        <v>93</v>
      </c>
      <c r="AL465" s="109" t="str">
        <f t="shared" si="263"/>
        <v>*</v>
      </c>
      <c r="AM465" s="110" t="str">
        <f t="shared" si="276"/>
        <v>*</v>
      </c>
      <c r="AN465" s="109" t="str">
        <f t="shared" si="277"/>
        <v>RH2_3</v>
      </c>
      <c r="AO465" s="109">
        <f t="shared" si="278"/>
        <v>0.0202044634746338</v>
      </c>
      <c r="AP465" s="109" t="s">
        <v>31</v>
      </c>
      <c r="AQ465" s="110" t="s">
        <v>90</v>
      </c>
      <c r="AU465" s="109" t="str">
        <f t="shared" si="264"/>
        <v>*</v>
      </c>
      <c r="AV465" s="110" t="str">
        <f t="shared" si="279"/>
        <v>*</v>
      </c>
      <c r="AW465" s="109" t="str">
        <f t="shared" si="280"/>
        <v>RH2_3</v>
      </c>
      <c r="AX465" s="109">
        <f t="shared" si="281"/>
        <v>0.0197617928172299</v>
      </c>
      <c r="AY465" s="109" t="s">
        <v>31</v>
      </c>
      <c r="AZ465" s="110" t="s">
        <v>89</v>
      </c>
      <c r="BD465" s="109" t="str">
        <f t="shared" si="265"/>
        <v>*</v>
      </c>
      <c r="BE465" s="110" t="str">
        <f t="shared" si="282"/>
        <v>*</v>
      </c>
      <c r="BF465" s="109" t="str">
        <f t="shared" si="283"/>
        <v>RH2_3</v>
      </c>
      <c r="BG465" s="109">
        <f t="shared" si="284"/>
        <v>0.0202044634746338</v>
      </c>
      <c r="BH465" s="109" t="s">
        <v>31</v>
      </c>
      <c r="BI465" s="110" t="s">
        <v>91</v>
      </c>
      <c r="BM465" s="109" t="str">
        <f t="shared" si="267"/>
        <v>*</v>
      </c>
      <c r="BN465" s="110" t="str">
        <f t="shared" si="285"/>
        <v>*</v>
      </c>
      <c r="BO465" s="109" t="str">
        <f t="shared" si="286"/>
        <v>RH2_3</v>
      </c>
      <c r="BP465" s="109">
        <f t="shared" si="287"/>
        <v>0.0197617928172299</v>
      </c>
      <c r="BQ465" s="109" t="s">
        <v>31</v>
      </c>
      <c r="BR465" s="110" t="s">
        <v>88</v>
      </c>
    </row>
    <row r="466" spans="11:70">
      <c r="K466" s="109" t="s">
        <v>36</v>
      </c>
      <c r="L466" s="110" t="str">
        <f t="shared" si="288"/>
        <v>*</v>
      </c>
      <c r="M466" s="109" t="str">
        <f t="shared" si="268"/>
        <v>RH4_5</v>
      </c>
      <c r="N466" s="109">
        <f t="shared" si="269"/>
        <v>0.0199087438710615</v>
      </c>
      <c r="O466" s="109" t="s">
        <v>31</v>
      </c>
      <c r="P466" s="110" t="s">
        <v>92</v>
      </c>
      <c r="T466" s="109" t="str">
        <f t="shared" si="259"/>
        <v>*</v>
      </c>
      <c r="U466" s="110" t="str">
        <f t="shared" si="270"/>
        <v>*</v>
      </c>
      <c r="V466" s="109" t="str">
        <f t="shared" si="271"/>
        <v>RH4_5</v>
      </c>
      <c r="W466" s="109">
        <f t="shared" si="272"/>
        <v>0.0185538915735157</v>
      </c>
      <c r="X466" s="109" t="s">
        <v>31</v>
      </c>
      <c r="Y466" s="110" t="s">
        <v>87</v>
      </c>
      <c r="AC466" s="109" t="str">
        <f t="shared" si="262"/>
        <v>*</v>
      </c>
      <c r="AD466" s="110" t="str">
        <f t="shared" si="273"/>
        <v>*</v>
      </c>
      <c r="AE466" s="109" t="str">
        <f t="shared" si="274"/>
        <v>RH4_5</v>
      </c>
      <c r="AF466" s="109">
        <f t="shared" si="275"/>
        <v>0.0210410330240004</v>
      </c>
      <c r="AG466" s="109" t="s">
        <v>31</v>
      </c>
      <c r="AH466" s="110" t="s">
        <v>93</v>
      </c>
      <c r="AL466" s="109" t="str">
        <f t="shared" si="263"/>
        <v>*</v>
      </c>
      <c r="AM466" s="110" t="str">
        <f t="shared" si="276"/>
        <v>*</v>
      </c>
      <c r="AN466" s="109" t="str">
        <f t="shared" si="277"/>
        <v>RH4_5</v>
      </c>
      <c r="AO466" s="109">
        <f t="shared" si="278"/>
        <v>0.0191598666763358</v>
      </c>
      <c r="AP466" s="109" t="s">
        <v>31</v>
      </c>
      <c r="AQ466" s="110" t="s">
        <v>90</v>
      </c>
      <c r="AU466" s="109" t="str">
        <f t="shared" si="264"/>
        <v>*</v>
      </c>
      <c r="AV466" s="110" t="str">
        <f t="shared" si="279"/>
        <v>*</v>
      </c>
      <c r="AW466" s="109" t="str">
        <f t="shared" si="280"/>
        <v>RH4_5</v>
      </c>
      <c r="AX466" s="109">
        <f t="shared" si="281"/>
        <v>0.0176014946901204</v>
      </c>
      <c r="AY466" s="109" t="s">
        <v>31</v>
      </c>
      <c r="AZ466" s="110" t="s">
        <v>89</v>
      </c>
      <c r="BD466" s="109" t="str">
        <f t="shared" si="265"/>
        <v>*</v>
      </c>
      <c r="BE466" s="110" t="str">
        <f t="shared" si="282"/>
        <v>*</v>
      </c>
      <c r="BF466" s="109" t="str">
        <f t="shared" si="283"/>
        <v>RH4_5</v>
      </c>
      <c r="BG466" s="109">
        <f t="shared" si="284"/>
        <v>0.0191598666763358</v>
      </c>
      <c r="BH466" s="109" t="s">
        <v>31</v>
      </c>
      <c r="BI466" s="110" t="s">
        <v>91</v>
      </c>
      <c r="BM466" s="109" t="str">
        <f t="shared" si="267"/>
        <v>*</v>
      </c>
      <c r="BN466" s="110" t="str">
        <f t="shared" si="285"/>
        <v>*</v>
      </c>
      <c r="BO466" s="109" t="str">
        <f t="shared" si="286"/>
        <v>RH4_5</v>
      </c>
      <c r="BP466" s="109">
        <f t="shared" si="287"/>
        <v>0.0176014946901204</v>
      </c>
      <c r="BQ466" s="109" t="s">
        <v>31</v>
      </c>
      <c r="BR466" s="110" t="s">
        <v>88</v>
      </c>
    </row>
    <row r="467" spans="11:70">
      <c r="K467" s="109" t="s">
        <v>36</v>
      </c>
      <c r="L467" s="110" t="str">
        <f t="shared" si="288"/>
        <v>*</v>
      </c>
      <c r="M467" s="109" t="str">
        <f t="shared" si="268"/>
        <v>RH6_7</v>
      </c>
      <c r="N467" s="109">
        <f t="shared" si="269"/>
        <v>0.019131142691048</v>
      </c>
      <c r="O467" s="109" t="s">
        <v>31</v>
      </c>
      <c r="P467" s="110" t="s">
        <v>92</v>
      </c>
      <c r="T467" s="109" t="str">
        <f t="shared" si="259"/>
        <v>*</v>
      </c>
      <c r="U467" s="110" t="str">
        <f t="shared" si="270"/>
        <v>*</v>
      </c>
      <c r="V467" s="109" t="str">
        <f t="shared" si="271"/>
        <v>RH6_7</v>
      </c>
      <c r="W467" s="109">
        <f t="shared" si="272"/>
        <v>0.0188033521186996</v>
      </c>
      <c r="X467" s="109" t="s">
        <v>31</v>
      </c>
      <c r="Y467" s="110" t="s">
        <v>87</v>
      </c>
      <c r="AC467" s="109" t="str">
        <f t="shared" si="262"/>
        <v>*</v>
      </c>
      <c r="AD467" s="110" t="str">
        <f t="shared" si="273"/>
        <v>*</v>
      </c>
      <c r="AE467" s="109" t="str">
        <f t="shared" si="274"/>
        <v>RH6_7</v>
      </c>
      <c r="AF467" s="109">
        <f t="shared" si="275"/>
        <v>0.0186236423856643</v>
      </c>
      <c r="AG467" s="109" t="s">
        <v>31</v>
      </c>
      <c r="AH467" s="110" t="s">
        <v>93</v>
      </c>
      <c r="AL467" s="109" t="str">
        <f t="shared" si="263"/>
        <v>*</v>
      </c>
      <c r="AM467" s="110" t="str">
        <f t="shared" si="276"/>
        <v>*</v>
      </c>
      <c r="AN467" s="109" t="str">
        <f t="shared" si="277"/>
        <v>RH6_7</v>
      </c>
      <c r="AO467" s="109">
        <f t="shared" si="278"/>
        <v>0.0183190275812949</v>
      </c>
      <c r="AP467" s="109" t="s">
        <v>31</v>
      </c>
      <c r="AQ467" s="110" t="s">
        <v>90</v>
      </c>
      <c r="AU467" s="109" t="str">
        <f t="shared" si="264"/>
        <v>*</v>
      </c>
      <c r="AV467" s="110" t="str">
        <f t="shared" si="279"/>
        <v>*</v>
      </c>
      <c r="AW467" s="109" t="str">
        <f t="shared" si="280"/>
        <v>RH6_7</v>
      </c>
      <c r="AX467" s="109">
        <f t="shared" si="281"/>
        <v>0.0167442934477807</v>
      </c>
      <c r="AY467" s="109" t="s">
        <v>31</v>
      </c>
      <c r="AZ467" s="110" t="s">
        <v>89</v>
      </c>
      <c r="BD467" s="109" t="str">
        <f t="shared" si="265"/>
        <v>*</v>
      </c>
      <c r="BE467" s="110" t="str">
        <f t="shared" si="282"/>
        <v>*</v>
      </c>
      <c r="BF467" s="109" t="str">
        <f t="shared" si="283"/>
        <v>RH6_7</v>
      </c>
      <c r="BG467" s="109">
        <f t="shared" si="284"/>
        <v>0.0183190275812949</v>
      </c>
      <c r="BH467" s="109" t="s">
        <v>31</v>
      </c>
      <c r="BI467" s="110" t="s">
        <v>91</v>
      </c>
      <c r="BM467" s="109" t="str">
        <f t="shared" si="267"/>
        <v>*</v>
      </c>
      <c r="BN467" s="110" t="str">
        <f t="shared" si="285"/>
        <v>*</v>
      </c>
      <c r="BO467" s="109" t="str">
        <f t="shared" si="286"/>
        <v>RH6_7</v>
      </c>
      <c r="BP467" s="109">
        <f t="shared" si="287"/>
        <v>0.0167442934477807</v>
      </c>
      <c r="BQ467" s="109" t="s">
        <v>31</v>
      </c>
      <c r="BR467" s="110" t="s">
        <v>88</v>
      </c>
    </row>
    <row r="468" spans="11:70">
      <c r="K468" s="109" t="s">
        <v>36</v>
      </c>
      <c r="L468" s="110" t="str">
        <f t="shared" si="288"/>
        <v>*</v>
      </c>
      <c r="M468" s="109" t="str">
        <f t="shared" si="268"/>
        <v>RH8_9</v>
      </c>
      <c r="N468" s="109">
        <f t="shared" si="269"/>
        <v>0.0188308994526831</v>
      </c>
      <c r="O468" s="109" t="s">
        <v>31</v>
      </c>
      <c r="P468" s="110" t="s">
        <v>92</v>
      </c>
      <c r="T468" s="109" t="str">
        <f t="shared" si="259"/>
        <v>*</v>
      </c>
      <c r="U468" s="110" t="str">
        <f t="shared" si="270"/>
        <v>*</v>
      </c>
      <c r="V468" s="109" t="str">
        <f t="shared" si="271"/>
        <v>RH8_9</v>
      </c>
      <c r="W468" s="109">
        <f t="shared" si="272"/>
        <v>0.0202757842956449</v>
      </c>
      <c r="X468" s="109" t="s">
        <v>31</v>
      </c>
      <c r="Y468" s="110" t="s">
        <v>87</v>
      </c>
      <c r="AC468" s="109" t="str">
        <f t="shared" si="262"/>
        <v>*</v>
      </c>
      <c r="AD468" s="110" t="str">
        <f t="shared" si="273"/>
        <v>*</v>
      </c>
      <c r="AE468" s="109" t="str">
        <f t="shared" si="274"/>
        <v>RH8_9</v>
      </c>
      <c r="AF468" s="109">
        <f t="shared" si="275"/>
        <v>0.0171569347582401</v>
      </c>
      <c r="AG468" s="109" t="s">
        <v>31</v>
      </c>
      <c r="AH468" s="110" t="s">
        <v>93</v>
      </c>
      <c r="AL468" s="109" t="str">
        <f t="shared" si="263"/>
        <v>*</v>
      </c>
      <c r="AM468" s="110" t="str">
        <f t="shared" si="276"/>
        <v>*</v>
      </c>
      <c r="AN468" s="109" t="str">
        <f t="shared" si="277"/>
        <v>RH8_9</v>
      </c>
      <c r="AO468" s="109">
        <f t="shared" si="278"/>
        <v>0.0183672329720752</v>
      </c>
      <c r="AP468" s="109" t="s">
        <v>31</v>
      </c>
      <c r="AQ468" s="110" t="s">
        <v>90</v>
      </c>
      <c r="AU468" s="109" t="str">
        <f t="shared" si="264"/>
        <v>*</v>
      </c>
      <c r="AV468" s="110" t="str">
        <f t="shared" si="279"/>
        <v>*</v>
      </c>
      <c r="AW468" s="109" t="str">
        <f t="shared" si="280"/>
        <v>RH8_9</v>
      </c>
      <c r="AX468" s="109">
        <f t="shared" si="281"/>
        <v>0.0168878417223846</v>
      </c>
      <c r="AY468" s="109" t="s">
        <v>31</v>
      </c>
      <c r="AZ468" s="110" t="s">
        <v>89</v>
      </c>
      <c r="BD468" s="109" t="str">
        <f t="shared" si="265"/>
        <v>*</v>
      </c>
      <c r="BE468" s="110" t="str">
        <f t="shared" si="282"/>
        <v>*</v>
      </c>
      <c r="BF468" s="109" t="str">
        <f t="shared" si="283"/>
        <v>RH8_9</v>
      </c>
      <c r="BG468" s="109">
        <f t="shared" si="284"/>
        <v>0.0183672329720752</v>
      </c>
      <c r="BH468" s="109" t="s">
        <v>31</v>
      </c>
      <c r="BI468" s="110" t="s">
        <v>91</v>
      </c>
      <c r="BM468" s="109" t="str">
        <f t="shared" si="267"/>
        <v>*</v>
      </c>
      <c r="BN468" s="110" t="str">
        <f t="shared" si="285"/>
        <v>*</v>
      </c>
      <c r="BO468" s="109" t="str">
        <f t="shared" si="286"/>
        <v>RH8_9</v>
      </c>
      <c r="BP468" s="109">
        <f t="shared" si="287"/>
        <v>0.0168878417223846</v>
      </c>
      <c r="BQ468" s="109" t="s">
        <v>31</v>
      </c>
      <c r="BR468" s="110" t="s">
        <v>88</v>
      </c>
    </row>
    <row r="469" spans="11:70">
      <c r="K469" s="109" t="s">
        <v>36</v>
      </c>
      <c r="L469" s="110" t="str">
        <f t="shared" si="288"/>
        <v>*</v>
      </c>
      <c r="M469" s="109" t="str">
        <f t="shared" si="268"/>
        <v>RH10_11</v>
      </c>
      <c r="N469" s="109">
        <f t="shared" si="269"/>
        <v>0.0188922096207154</v>
      </c>
      <c r="O469" s="109" t="s">
        <v>31</v>
      </c>
      <c r="P469" s="110" t="s">
        <v>92</v>
      </c>
      <c r="T469" s="109" t="str">
        <f t="shared" si="259"/>
        <v>*</v>
      </c>
      <c r="U469" s="110" t="str">
        <f t="shared" si="270"/>
        <v>*</v>
      </c>
      <c r="V469" s="109" t="str">
        <f t="shared" si="271"/>
        <v>RH10_11</v>
      </c>
      <c r="W469" s="109">
        <f t="shared" si="272"/>
        <v>0.0226727094068072</v>
      </c>
      <c r="X469" s="109" t="s">
        <v>31</v>
      </c>
      <c r="Y469" s="110" t="s">
        <v>87</v>
      </c>
      <c r="AC469" s="109" t="str">
        <f t="shared" si="262"/>
        <v>*</v>
      </c>
      <c r="AD469" s="110" t="str">
        <f t="shared" si="273"/>
        <v>*</v>
      </c>
      <c r="AE469" s="109" t="str">
        <f t="shared" si="274"/>
        <v>RH10_11</v>
      </c>
      <c r="AF469" s="109">
        <f t="shared" si="275"/>
        <v>0.016996069788382</v>
      </c>
      <c r="AG469" s="109" t="s">
        <v>31</v>
      </c>
      <c r="AH469" s="110" t="s">
        <v>93</v>
      </c>
      <c r="AL469" s="109" t="str">
        <f t="shared" si="263"/>
        <v>*</v>
      </c>
      <c r="AM469" s="110" t="str">
        <f t="shared" si="276"/>
        <v>*</v>
      </c>
      <c r="AN469" s="109" t="str">
        <f t="shared" si="277"/>
        <v>RH10_11</v>
      </c>
      <c r="AO469" s="109">
        <f t="shared" si="278"/>
        <v>0.0195161233742294</v>
      </c>
      <c r="AP469" s="109" t="s">
        <v>31</v>
      </c>
      <c r="AQ469" s="110" t="s">
        <v>90</v>
      </c>
      <c r="AU469" s="109" t="str">
        <f t="shared" si="264"/>
        <v>*</v>
      </c>
      <c r="AV469" s="110" t="str">
        <f t="shared" si="279"/>
        <v>*</v>
      </c>
      <c r="AW469" s="109" t="str">
        <f t="shared" si="280"/>
        <v>RH10_11</v>
      </c>
      <c r="AX469" s="109">
        <f t="shared" si="281"/>
        <v>0.0187422674180833</v>
      </c>
      <c r="AY469" s="109" t="s">
        <v>31</v>
      </c>
      <c r="AZ469" s="110" t="s">
        <v>89</v>
      </c>
      <c r="BD469" s="109" t="str">
        <f t="shared" si="265"/>
        <v>*</v>
      </c>
      <c r="BE469" s="110" t="str">
        <f t="shared" si="282"/>
        <v>*</v>
      </c>
      <c r="BF469" s="109" t="str">
        <f t="shared" si="283"/>
        <v>RH10_11</v>
      </c>
      <c r="BG469" s="109">
        <f t="shared" si="284"/>
        <v>0.0195161233742294</v>
      </c>
      <c r="BH469" s="109" t="s">
        <v>31</v>
      </c>
      <c r="BI469" s="110" t="s">
        <v>91</v>
      </c>
      <c r="BM469" s="109" t="str">
        <f t="shared" si="267"/>
        <v>*</v>
      </c>
      <c r="BN469" s="110" t="str">
        <f t="shared" si="285"/>
        <v>*</v>
      </c>
      <c r="BO469" s="109" t="str">
        <f t="shared" si="286"/>
        <v>RH10_11</v>
      </c>
      <c r="BP469" s="109">
        <f t="shared" si="287"/>
        <v>0.0187422674180833</v>
      </c>
      <c r="BQ469" s="109" t="s">
        <v>31</v>
      </c>
      <c r="BR469" s="110" t="s">
        <v>88</v>
      </c>
    </row>
    <row r="470" spans="11:70">
      <c r="K470" s="109" t="s">
        <v>36</v>
      </c>
      <c r="L470" s="110" t="str">
        <f t="shared" si="288"/>
        <v>*</v>
      </c>
      <c r="M470" s="109" t="str">
        <f t="shared" si="268"/>
        <v>RH12_13</v>
      </c>
      <c r="N470" s="109">
        <f t="shared" si="269"/>
        <v>0.0197356728752531</v>
      </c>
      <c r="O470" s="109" t="s">
        <v>31</v>
      </c>
      <c r="P470" s="110" t="s">
        <v>92</v>
      </c>
      <c r="T470" s="109" t="str">
        <f t="shared" si="259"/>
        <v>*</v>
      </c>
      <c r="U470" s="110" t="str">
        <f t="shared" si="270"/>
        <v>*</v>
      </c>
      <c r="V470" s="109" t="str">
        <f t="shared" si="271"/>
        <v>RH12_13</v>
      </c>
      <c r="W470" s="109">
        <f t="shared" si="272"/>
        <v>0.0227084613240583</v>
      </c>
      <c r="X470" s="109" t="s">
        <v>31</v>
      </c>
      <c r="Y470" s="110" t="s">
        <v>87</v>
      </c>
      <c r="AC470" s="109" t="str">
        <f t="shared" si="262"/>
        <v>*</v>
      </c>
      <c r="AD470" s="110" t="str">
        <f t="shared" si="273"/>
        <v>*</v>
      </c>
      <c r="AE470" s="109" t="str">
        <f t="shared" si="274"/>
        <v>RH12_13</v>
      </c>
      <c r="AF470" s="109">
        <f t="shared" si="275"/>
        <v>0.0181900219421491</v>
      </c>
      <c r="AG470" s="109" t="s">
        <v>31</v>
      </c>
      <c r="AH470" s="110" t="s">
        <v>93</v>
      </c>
      <c r="AL470" s="109" t="str">
        <f t="shared" si="263"/>
        <v>*</v>
      </c>
      <c r="AM470" s="110" t="str">
        <f t="shared" si="276"/>
        <v>*</v>
      </c>
      <c r="AN470" s="109" t="str">
        <f t="shared" si="277"/>
        <v>RH12_13</v>
      </c>
      <c r="AO470" s="109">
        <f t="shared" si="278"/>
        <v>0.0203929774116346</v>
      </c>
      <c r="AP470" s="109" t="s">
        <v>31</v>
      </c>
      <c r="AQ470" s="110" t="s">
        <v>90</v>
      </c>
      <c r="AU470" s="109" t="str">
        <f t="shared" si="264"/>
        <v>*</v>
      </c>
      <c r="AV470" s="110" t="str">
        <f t="shared" si="279"/>
        <v>*</v>
      </c>
      <c r="AW470" s="109" t="str">
        <f t="shared" si="280"/>
        <v>RH12_13</v>
      </c>
      <c r="AX470" s="109">
        <f t="shared" si="281"/>
        <v>0.0203766512243404</v>
      </c>
      <c r="AY470" s="109" t="s">
        <v>31</v>
      </c>
      <c r="AZ470" s="110" t="s">
        <v>89</v>
      </c>
      <c r="BD470" s="109" t="str">
        <f t="shared" si="265"/>
        <v>*</v>
      </c>
      <c r="BE470" s="110" t="str">
        <f t="shared" si="282"/>
        <v>*</v>
      </c>
      <c r="BF470" s="109" t="str">
        <f t="shared" si="283"/>
        <v>RH12_13</v>
      </c>
      <c r="BG470" s="109">
        <f t="shared" si="284"/>
        <v>0.0203929774116346</v>
      </c>
      <c r="BH470" s="109" t="s">
        <v>31</v>
      </c>
      <c r="BI470" s="110" t="s">
        <v>91</v>
      </c>
      <c r="BM470" s="109" t="str">
        <f t="shared" si="267"/>
        <v>*</v>
      </c>
      <c r="BN470" s="110" t="str">
        <f t="shared" si="285"/>
        <v>*</v>
      </c>
      <c r="BO470" s="109" t="str">
        <f t="shared" si="286"/>
        <v>RH12_13</v>
      </c>
      <c r="BP470" s="109">
        <f t="shared" si="287"/>
        <v>0.0203766512243404</v>
      </c>
      <c r="BQ470" s="109" t="s">
        <v>31</v>
      </c>
      <c r="BR470" s="110" t="s">
        <v>88</v>
      </c>
    </row>
    <row r="471" spans="11:70">
      <c r="K471" s="109" t="s">
        <v>36</v>
      </c>
      <c r="L471" s="110" t="str">
        <f t="shared" si="288"/>
        <v>*</v>
      </c>
      <c r="M471" s="109" t="str">
        <f t="shared" si="268"/>
        <v>RH14_15</v>
      </c>
      <c r="N471" s="109">
        <f t="shared" si="269"/>
        <v>0.0205351902664844</v>
      </c>
      <c r="O471" s="109" t="s">
        <v>31</v>
      </c>
      <c r="P471" s="110" t="s">
        <v>92</v>
      </c>
      <c r="T471" s="109" t="str">
        <f t="shared" si="259"/>
        <v>*</v>
      </c>
      <c r="U471" s="110" t="str">
        <f t="shared" si="270"/>
        <v>*</v>
      </c>
      <c r="V471" s="109" t="str">
        <f t="shared" si="271"/>
        <v>RH14_15</v>
      </c>
      <c r="W471" s="109">
        <f t="shared" si="272"/>
        <v>0.0220528299189836</v>
      </c>
      <c r="X471" s="109" t="s">
        <v>31</v>
      </c>
      <c r="Y471" s="110" t="s">
        <v>87</v>
      </c>
      <c r="AC471" s="109" t="str">
        <f t="shared" si="262"/>
        <v>*</v>
      </c>
      <c r="AD471" s="110" t="str">
        <f t="shared" si="273"/>
        <v>*</v>
      </c>
      <c r="AE471" s="109" t="str">
        <f t="shared" si="274"/>
        <v>RH14_15</v>
      </c>
      <c r="AF471" s="109">
        <f t="shared" si="275"/>
        <v>0.0209674919745702</v>
      </c>
      <c r="AG471" s="109" t="s">
        <v>31</v>
      </c>
      <c r="AH471" s="110" t="s">
        <v>93</v>
      </c>
      <c r="AL471" s="109" t="str">
        <f t="shared" si="263"/>
        <v>*</v>
      </c>
      <c r="AM471" s="110" t="str">
        <f t="shared" si="276"/>
        <v>*</v>
      </c>
      <c r="AN471" s="109" t="str">
        <f t="shared" si="277"/>
        <v>RH14_15</v>
      </c>
      <c r="AO471" s="109">
        <f t="shared" si="278"/>
        <v>0.0210417023326588</v>
      </c>
      <c r="AP471" s="109" t="s">
        <v>31</v>
      </c>
      <c r="AQ471" s="110" t="s">
        <v>90</v>
      </c>
      <c r="AU471" s="109" t="str">
        <f t="shared" si="264"/>
        <v>*</v>
      </c>
      <c r="AV471" s="110" t="str">
        <f t="shared" si="279"/>
        <v>*</v>
      </c>
      <c r="AW471" s="109" t="str">
        <f t="shared" si="280"/>
        <v>RH14_15</v>
      </c>
      <c r="AX471" s="109">
        <f t="shared" si="281"/>
        <v>0.0207782387307691</v>
      </c>
      <c r="AY471" s="109" t="s">
        <v>31</v>
      </c>
      <c r="AZ471" s="110" t="s">
        <v>89</v>
      </c>
      <c r="BD471" s="109" t="str">
        <f t="shared" si="265"/>
        <v>*</v>
      </c>
      <c r="BE471" s="110" t="str">
        <f t="shared" si="282"/>
        <v>*</v>
      </c>
      <c r="BF471" s="109" t="str">
        <f t="shared" si="283"/>
        <v>RH14_15</v>
      </c>
      <c r="BG471" s="109">
        <f t="shared" si="284"/>
        <v>0.0210417023326588</v>
      </c>
      <c r="BH471" s="109" t="s">
        <v>31</v>
      </c>
      <c r="BI471" s="110" t="s">
        <v>91</v>
      </c>
      <c r="BM471" s="109" t="str">
        <f t="shared" si="267"/>
        <v>*</v>
      </c>
      <c r="BN471" s="110" t="str">
        <f t="shared" si="285"/>
        <v>*</v>
      </c>
      <c r="BO471" s="109" t="str">
        <f t="shared" si="286"/>
        <v>RH14_15</v>
      </c>
      <c r="BP471" s="109">
        <f t="shared" si="287"/>
        <v>0.0207782387307691</v>
      </c>
      <c r="BQ471" s="109" t="s">
        <v>31</v>
      </c>
      <c r="BR471" s="110" t="s">
        <v>88</v>
      </c>
    </row>
    <row r="472" spans="11:70">
      <c r="K472" s="109" t="s">
        <v>36</v>
      </c>
      <c r="L472" s="110" t="str">
        <f t="shared" si="288"/>
        <v>*</v>
      </c>
      <c r="M472" s="109" t="str">
        <f t="shared" si="268"/>
        <v>RH16_17</v>
      </c>
      <c r="N472" s="109">
        <f t="shared" si="269"/>
        <v>0.0208967198623784</v>
      </c>
      <c r="O472" s="109" t="s">
        <v>31</v>
      </c>
      <c r="P472" s="110" t="s">
        <v>92</v>
      </c>
      <c r="T472" s="109" t="str">
        <f t="shared" si="259"/>
        <v>*</v>
      </c>
      <c r="U472" s="110" t="str">
        <f t="shared" si="270"/>
        <v>*</v>
      </c>
      <c r="V472" s="109" t="str">
        <f t="shared" si="271"/>
        <v>RH16_17</v>
      </c>
      <c r="W472" s="109">
        <f t="shared" si="272"/>
        <v>0.0211925188192021</v>
      </c>
      <c r="X472" s="109" t="s">
        <v>31</v>
      </c>
      <c r="Y472" s="110" t="s">
        <v>87</v>
      </c>
      <c r="AC472" s="109" t="str">
        <f t="shared" si="262"/>
        <v>*</v>
      </c>
      <c r="AD472" s="110" t="str">
        <f t="shared" si="273"/>
        <v>*</v>
      </c>
      <c r="AE472" s="109" t="str">
        <f t="shared" si="274"/>
        <v>RH16_17</v>
      </c>
      <c r="AF472" s="109">
        <f t="shared" si="275"/>
        <v>0.0218963821038514</v>
      </c>
      <c r="AG472" s="109" t="s">
        <v>31</v>
      </c>
      <c r="AH472" s="110" t="s">
        <v>93</v>
      </c>
      <c r="AL472" s="109" t="str">
        <f t="shared" si="263"/>
        <v>*</v>
      </c>
      <c r="AM472" s="110" t="str">
        <f t="shared" si="276"/>
        <v>*</v>
      </c>
      <c r="AN472" s="109" t="str">
        <f t="shared" si="277"/>
        <v>RH16_17</v>
      </c>
      <c r="AO472" s="109">
        <f t="shared" si="278"/>
        <v>0.0210314702528813</v>
      </c>
      <c r="AP472" s="109" t="s">
        <v>31</v>
      </c>
      <c r="AQ472" s="110" t="s">
        <v>90</v>
      </c>
      <c r="AU472" s="109" t="str">
        <f t="shared" si="264"/>
        <v>*</v>
      </c>
      <c r="AV472" s="110" t="str">
        <f t="shared" si="279"/>
        <v>*</v>
      </c>
      <c r="AW472" s="109" t="str">
        <f t="shared" si="280"/>
        <v>RH16_17</v>
      </c>
      <c r="AX472" s="109">
        <f t="shared" si="281"/>
        <v>0.0206919007593365</v>
      </c>
      <c r="AY472" s="109" t="s">
        <v>31</v>
      </c>
      <c r="AZ472" s="110" t="s">
        <v>89</v>
      </c>
      <c r="BD472" s="109" t="str">
        <f t="shared" si="265"/>
        <v>*</v>
      </c>
      <c r="BE472" s="110" t="str">
        <f t="shared" si="282"/>
        <v>*</v>
      </c>
      <c r="BF472" s="109" t="str">
        <f t="shared" si="283"/>
        <v>RH16_17</v>
      </c>
      <c r="BG472" s="109">
        <f t="shared" si="284"/>
        <v>0.0210314702528813</v>
      </c>
      <c r="BH472" s="109" t="s">
        <v>31</v>
      </c>
      <c r="BI472" s="110" t="s">
        <v>91</v>
      </c>
      <c r="BM472" s="109" t="str">
        <f t="shared" si="267"/>
        <v>*</v>
      </c>
      <c r="BN472" s="110" t="str">
        <f t="shared" si="285"/>
        <v>*</v>
      </c>
      <c r="BO472" s="109" t="str">
        <f t="shared" si="286"/>
        <v>RH16_17</v>
      </c>
      <c r="BP472" s="109">
        <f t="shared" si="287"/>
        <v>0.0206919007593365</v>
      </c>
      <c r="BQ472" s="109" t="s">
        <v>31</v>
      </c>
      <c r="BR472" s="110" t="s">
        <v>88</v>
      </c>
    </row>
    <row r="473" spans="11:70">
      <c r="K473" s="109" t="s">
        <v>36</v>
      </c>
      <c r="L473" s="110" t="str">
        <f t="shared" si="288"/>
        <v>*</v>
      </c>
      <c r="M473" s="109" t="str">
        <f t="shared" si="268"/>
        <v>RH18_19</v>
      </c>
      <c r="N473" s="109">
        <f t="shared" si="269"/>
        <v>0.0208657701701157</v>
      </c>
      <c r="O473" s="109" t="s">
        <v>31</v>
      </c>
      <c r="P473" s="110" t="s">
        <v>92</v>
      </c>
      <c r="T473" s="109" t="str">
        <f t="shared" si="259"/>
        <v>*</v>
      </c>
      <c r="U473" s="110" t="str">
        <f t="shared" si="270"/>
        <v>*</v>
      </c>
      <c r="V473" s="109" t="str">
        <f t="shared" si="271"/>
        <v>RH18_19</v>
      </c>
      <c r="W473" s="109">
        <f t="shared" si="272"/>
        <v>0.0211344683567324</v>
      </c>
      <c r="X473" s="109" t="s">
        <v>31</v>
      </c>
      <c r="Y473" s="110" t="s">
        <v>87</v>
      </c>
      <c r="AC473" s="109" t="str">
        <f t="shared" si="262"/>
        <v>*</v>
      </c>
      <c r="AD473" s="110" t="str">
        <f t="shared" si="273"/>
        <v>*</v>
      </c>
      <c r="AE473" s="109" t="str">
        <f t="shared" si="274"/>
        <v>RH18_19</v>
      </c>
      <c r="AF473" s="109">
        <f t="shared" si="275"/>
        <v>0.0217155355129377</v>
      </c>
      <c r="AG473" s="109" t="s">
        <v>31</v>
      </c>
      <c r="AH473" s="110" t="s">
        <v>93</v>
      </c>
      <c r="AL473" s="109" t="str">
        <f t="shared" si="263"/>
        <v>*</v>
      </c>
      <c r="AM473" s="110" t="str">
        <f t="shared" si="276"/>
        <v>*</v>
      </c>
      <c r="AN473" s="109" t="str">
        <f t="shared" si="277"/>
        <v>RH18_19</v>
      </c>
      <c r="AO473" s="109">
        <f t="shared" si="278"/>
        <v>0.0207724666848622</v>
      </c>
      <c r="AP473" s="109" t="s">
        <v>31</v>
      </c>
      <c r="AQ473" s="110" t="s">
        <v>90</v>
      </c>
      <c r="AU473" s="109" t="str">
        <f t="shared" si="264"/>
        <v>*</v>
      </c>
      <c r="AV473" s="110" t="str">
        <f t="shared" si="279"/>
        <v>*</v>
      </c>
      <c r="AW473" s="109" t="str">
        <f t="shared" si="280"/>
        <v>RH18_19</v>
      </c>
      <c r="AX473" s="109">
        <f t="shared" si="281"/>
        <v>0.0204346889564006</v>
      </c>
      <c r="AY473" s="109" t="s">
        <v>31</v>
      </c>
      <c r="AZ473" s="110" t="s">
        <v>89</v>
      </c>
      <c r="BD473" s="109" t="str">
        <f t="shared" si="265"/>
        <v>*</v>
      </c>
      <c r="BE473" s="110" t="str">
        <f t="shared" si="282"/>
        <v>*</v>
      </c>
      <c r="BF473" s="109" t="str">
        <f t="shared" si="283"/>
        <v>RH18_19</v>
      </c>
      <c r="BG473" s="109">
        <f t="shared" si="284"/>
        <v>0.0207724666848622</v>
      </c>
      <c r="BH473" s="109" t="s">
        <v>31</v>
      </c>
      <c r="BI473" s="110" t="s">
        <v>91</v>
      </c>
      <c r="BM473" s="109" t="str">
        <f t="shared" si="267"/>
        <v>*</v>
      </c>
      <c r="BN473" s="110" t="str">
        <f t="shared" si="285"/>
        <v>*</v>
      </c>
      <c r="BO473" s="109" t="str">
        <f t="shared" si="286"/>
        <v>RH18_19</v>
      </c>
      <c r="BP473" s="109">
        <f t="shared" si="287"/>
        <v>0.0204346889564006</v>
      </c>
      <c r="BQ473" s="109" t="s">
        <v>31</v>
      </c>
      <c r="BR473" s="110" t="s">
        <v>88</v>
      </c>
    </row>
    <row r="474" spans="11:70">
      <c r="K474" s="109" t="s">
        <v>36</v>
      </c>
      <c r="L474" s="110" t="str">
        <f t="shared" si="288"/>
        <v>*</v>
      </c>
      <c r="M474" s="109" t="str">
        <f t="shared" si="268"/>
        <v>RH20_21</v>
      </c>
      <c r="N474" s="109">
        <f t="shared" si="269"/>
        <v>0.0208182800695852</v>
      </c>
      <c r="O474" s="109" t="s">
        <v>31</v>
      </c>
      <c r="P474" s="110" t="s">
        <v>92</v>
      </c>
      <c r="T474" s="109" t="str">
        <f t="shared" si="259"/>
        <v>*</v>
      </c>
      <c r="U474" s="110" t="str">
        <f t="shared" si="270"/>
        <v>*</v>
      </c>
      <c r="V474" s="109" t="str">
        <f t="shared" si="271"/>
        <v>RH20_21</v>
      </c>
      <c r="W474" s="109">
        <f t="shared" si="272"/>
        <v>0.0216015909557287</v>
      </c>
      <c r="X474" s="109" t="s">
        <v>31</v>
      </c>
      <c r="Y474" s="110" t="s">
        <v>87</v>
      </c>
      <c r="AC474" s="109" t="str">
        <f t="shared" si="262"/>
        <v>*</v>
      </c>
      <c r="AD474" s="110" t="str">
        <f t="shared" si="273"/>
        <v>*</v>
      </c>
      <c r="AE474" s="109" t="str">
        <f t="shared" si="274"/>
        <v>RH20_21</v>
      </c>
      <c r="AF474" s="109">
        <f t="shared" si="275"/>
        <v>0.0212535167287306</v>
      </c>
      <c r="AG474" s="109" t="s">
        <v>31</v>
      </c>
      <c r="AH474" s="110" t="s">
        <v>93</v>
      </c>
      <c r="AL474" s="109" t="str">
        <f t="shared" si="263"/>
        <v>*</v>
      </c>
      <c r="AM474" s="110" t="str">
        <f t="shared" si="276"/>
        <v>*</v>
      </c>
      <c r="AN474" s="109" t="str">
        <f t="shared" si="277"/>
        <v>RH20_21</v>
      </c>
      <c r="AO474" s="109">
        <f t="shared" si="278"/>
        <v>0.0208717090489964</v>
      </c>
      <c r="AP474" s="109" t="s">
        <v>31</v>
      </c>
      <c r="AQ474" s="110" t="s">
        <v>90</v>
      </c>
      <c r="AU474" s="109" t="str">
        <f t="shared" si="264"/>
        <v>*</v>
      </c>
      <c r="AV474" s="110" t="str">
        <f t="shared" si="279"/>
        <v>*</v>
      </c>
      <c r="AW474" s="109" t="str">
        <f t="shared" si="280"/>
        <v>RH20_21</v>
      </c>
      <c r="AX474" s="109">
        <f t="shared" si="281"/>
        <v>0.0208022312711157</v>
      </c>
      <c r="AY474" s="109" t="s">
        <v>31</v>
      </c>
      <c r="AZ474" s="110" t="s">
        <v>89</v>
      </c>
      <c r="BD474" s="109" t="str">
        <f t="shared" si="265"/>
        <v>*</v>
      </c>
      <c r="BE474" s="110" t="str">
        <f t="shared" si="282"/>
        <v>*</v>
      </c>
      <c r="BF474" s="109" t="str">
        <f t="shared" si="283"/>
        <v>RH20_21</v>
      </c>
      <c r="BG474" s="109">
        <f t="shared" si="284"/>
        <v>0.0208717090489964</v>
      </c>
      <c r="BH474" s="109" t="s">
        <v>31</v>
      </c>
      <c r="BI474" s="110" t="s">
        <v>91</v>
      </c>
      <c r="BM474" s="109" t="str">
        <f t="shared" si="267"/>
        <v>*</v>
      </c>
      <c r="BN474" s="110" t="str">
        <f t="shared" si="285"/>
        <v>*</v>
      </c>
      <c r="BO474" s="109" t="str">
        <f t="shared" si="286"/>
        <v>RH20_21</v>
      </c>
      <c r="BP474" s="109">
        <f t="shared" si="287"/>
        <v>0.0208022312711157</v>
      </c>
      <c r="BQ474" s="109" t="s">
        <v>31</v>
      </c>
      <c r="BR474" s="110" t="s">
        <v>88</v>
      </c>
    </row>
    <row r="475" spans="11:70">
      <c r="K475" s="109" t="s">
        <v>36</v>
      </c>
      <c r="L475" s="110" t="str">
        <f t="shared" si="288"/>
        <v>*</v>
      </c>
      <c r="M475" s="109" t="str">
        <f t="shared" si="268"/>
        <v>RH22_23</v>
      </c>
      <c r="N475" s="109">
        <f t="shared" si="269"/>
        <v>0.0209309345114678</v>
      </c>
      <c r="O475" s="109" t="s">
        <v>31</v>
      </c>
      <c r="P475" s="110" t="s">
        <v>92</v>
      </c>
      <c r="T475" s="109" t="str">
        <f t="shared" si="259"/>
        <v>*</v>
      </c>
      <c r="U475" s="110" t="str">
        <f t="shared" si="270"/>
        <v>*</v>
      </c>
      <c r="V475" s="109" t="str">
        <f t="shared" si="271"/>
        <v>RH22_23</v>
      </c>
      <c r="W475" s="109">
        <f t="shared" si="272"/>
        <v>0.0217726786365968</v>
      </c>
      <c r="X475" s="109" t="s">
        <v>31</v>
      </c>
      <c r="Y475" s="110" t="s">
        <v>87</v>
      </c>
      <c r="AC475" s="109" t="str">
        <f t="shared" si="262"/>
        <v>*</v>
      </c>
      <c r="AD475" s="110" t="str">
        <f t="shared" si="273"/>
        <v>*</v>
      </c>
      <c r="AE475" s="109" t="str">
        <f t="shared" si="274"/>
        <v>RH22_23</v>
      </c>
      <c r="AF475" s="109">
        <f t="shared" si="275"/>
        <v>0.0210192787763135</v>
      </c>
      <c r="AG475" s="109" t="s">
        <v>31</v>
      </c>
      <c r="AH475" s="110" t="s">
        <v>93</v>
      </c>
      <c r="AL475" s="109" t="str">
        <f t="shared" si="263"/>
        <v>*</v>
      </c>
      <c r="AM475" s="110" t="str">
        <f t="shared" si="276"/>
        <v>*</v>
      </c>
      <c r="AN475" s="109" t="str">
        <f t="shared" si="277"/>
        <v>RH22_23</v>
      </c>
      <c r="AO475" s="109">
        <f t="shared" si="278"/>
        <v>0.0210488298607682</v>
      </c>
      <c r="AP475" s="109" t="s">
        <v>31</v>
      </c>
      <c r="AQ475" s="110" t="s">
        <v>90</v>
      </c>
      <c r="AU475" s="109" t="str">
        <f t="shared" si="264"/>
        <v>*</v>
      </c>
      <c r="AV475" s="110" t="str">
        <f t="shared" si="279"/>
        <v>*</v>
      </c>
      <c r="AW475" s="109" t="str">
        <f t="shared" si="280"/>
        <v>RH22_23</v>
      </c>
      <c r="AX475" s="109">
        <f t="shared" si="281"/>
        <v>0.0211656433177729</v>
      </c>
      <c r="AY475" s="109" t="s">
        <v>31</v>
      </c>
      <c r="AZ475" s="110" t="s">
        <v>89</v>
      </c>
      <c r="BD475" s="109" t="str">
        <f t="shared" si="265"/>
        <v>*</v>
      </c>
      <c r="BE475" s="110" t="str">
        <f t="shared" si="282"/>
        <v>*</v>
      </c>
      <c r="BF475" s="109" t="str">
        <f t="shared" si="283"/>
        <v>RH22_23</v>
      </c>
      <c r="BG475" s="109">
        <f t="shared" si="284"/>
        <v>0.0210488298607682</v>
      </c>
      <c r="BH475" s="109" t="s">
        <v>31</v>
      </c>
      <c r="BI475" s="110" t="s">
        <v>91</v>
      </c>
      <c r="BM475" s="109" t="str">
        <f t="shared" si="267"/>
        <v>*</v>
      </c>
      <c r="BN475" s="110" t="str">
        <f t="shared" si="285"/>
        <v>*</v>
      </c>
      <c r="BO475" s="109" t="str">
        <f t="shared" si="286"/>
        <v>RH22_23</v>
      </c>
      <c r="BP475" s="109">
        <f t="shared" si="287"/>
        <v>0.0211656433177729</v>
      </c>
      <c r="BQ475" s="109" t="s">
        <v>31</v>
      </c>
      <c r="BR475" s="110" t="s">
        <v>88</v>
      </c>
    </row>
    <row r="476" spans="11:70">
      <c r="K476" s="109" t="s">
        <v>36</v>
      </c>
      <c r="L476" s="110" t="str">
        <f t="shared" si="288"/>
        <v>*</v>
      </c>
      <c r="M476" s="109" t="str">
        <f t="shared" si="268"/>
        <v>SH0_1</v>
      </c>
      <c r="N476" s="109">
        <f t="shared" si="269"/>
        <v>0.0216934658061337</v>
      </c>
      <c r="O476" s="109" t="s">
        <v>31</v>
      </c>
      <c r="P476" s="110" t="s">
        <v>92</v>
      </c>
      <c r="T476" s="109" t="str">
        <f t="shared" si="259"/>
        <v>*</v>
      </c>
      <c r="U476" s="110" t="str">
        <f t="shared" si="270"/>
        <v>*</v>
      </c>
      <c r="V476" s="109" t="str">
        <f t="shared" si="271"/>
        <v>SH0_1</v>
      </c>
      <c r="W476" s="109">
        <f t="shared" si="272"/>
        <v>0.0174477618854123</v>
      </c>
      <c r="X476" s="109" t="s">
        <v>31</v>
      </c>
      <c r="Y476" s="110" t="s">
        <v>87</v>
      </c>
      <c r="AC476" s="109" t="str">
        <f t="shared" si="262"/>
        <v>*</v>
      </c>
      <c r="AD476" s="110" t="str">
        <f t="shared" si="273"/>
        <v>*</v>
      </c>
      <c r="AE476" s="109" t="str">
        <f t="shared" si="274"/>
        <v>SH0_1</v>
      </c>
      <c r="AF476" s="109">
        <f t="shared" si="275"/>
        <v>0.020811553801597</v>
      </c>
      <c r="AG476" s="109" t="s">
        <v>31</v>
      </c>
      <c r="AH476" s="110" t="s">
        <v>93</v>
      </c>
      <c r="AL476" s="109" t="str">
        <f t="shared" si="263"/>
        <v>*</v>
      </c>
      <c r="AM476" s="110" t="str">
        <f t="shared" si="276"/>
        <v>*</v>
      </c>
      <c r="AN476" s="109" t="str">
        <f t="shared" si="277"/>
        <v>SH0_1</v>
      </c>
      <c r="AO476" s="109">
        <f t="shared" si="278"/>
        <v>0.0202895899307037</v>
      </c>
      <c r="AP476" s="109" t="s">
        <v>31</v>
      </c>
      <c r="AQ476" s="110" t="s">
        <v>90</v>
      </c>
      <c r="AU476" s="109" t="str">
        <f t="shared" si="264"/>
        <v>*</v>
      </c>
      <c r="AV476" s="110" t="str">
        <f t="shared" si="279"/>
        <v>*</v>
      </c>
      <c r="AW476" s="109" t="str">
        <f t="shared" si="280"/>
        <v>SH0_1</v>
      </c>
      <c r="AX476" s="109">
        <f t="shared" si="281"/>
        <v>0.0235399975380162</v>
      </c>
      <c r="AY476" s="109" t="s">
        <v>31</v>
      </c>
      <c r="AZ476" s="110" t="s">
        <v>89</v>
      </c>
      <c r="BD476" s="109" t="str">
        <f t="shared" si="265"/>
        <v>*</v>
      </c>
      <c r="BE476" s="110" t="str">
        <f t="shared" si="282"/>
        <v>*</v>
      </c>
      <c r="BF476" s="109" t="str">
        <f t="shared" si="283"/>
        <v>SH0_1</v>
      </c>
      <c r="BG476" s="109">
        <f t="shared" si="284"/>
        <v>0.0202895899307037</v>
      </c>
      <c r="BH476" s="109" t="s">
        <v>31</v>
      </c>
      <c r="BI476" s="110" t="s">
        <v>91</v>
      </c>
      <c r="BM476" s="109" t="str">
        <f t="shared" si="267"/>
        <v>*</v>
      </c>
      <c r="BN476" s="110" t="str">
        <f t="shared" si="285"/>
        <v>*</v>
      </c>
      <c r="BO476" s="109" t="str">
        <f t="shared" si="286"/>
        <v>SH0_1</v>
      </c>
      <c r="BP476" s="109">
        <f t="shared" si="287"/>
        <v>0.0235399975380162</v>
      </c>
      <c r="BQ476" s="109" t="s">
        <v>31</v>
      </c>
      <c r="BR476" s="110" t="s">
        <v>88</v>
      </c>
    </row>
    <row r="477" spans="11:70">
      <c r="K477" s="109" t="s">
        <v>36</v>
      </c>
      <c r="L477" s="110" t="str">
        <f t="shared" si="288"/>
        <v>*</v>
      </c>
      <c r="M477" s="109" t="str">
        <f t="shared" si="268"/>
        <v>SH2_3</v>
      </c>
      <c r="N477" s="109">
        <f t="shared" si="269"/>
        <v>0.0210916294485409</v>
      </c>
      <c r="O477" s="109" t="s">
        <v>31</v>
      </c>
      <c r="P477" s="110" t="s">
        <v>92</v>
      </c>
      <c r="T477" s="109" t="str">
        <f t="shared" si="259"/>
        <v>*</v>
      </c>
      <c r="U477" s="110" t="str">
        <f t="shared" si="270"/>
        <v>*</v>
      </c>
      <c r="V477" s="109" t="str">
        <f t="shared" si="271"/>
        <v>SH2_3</v>
      </c>
      <c r="W477" s="109">
        <f t="shared" si="272"/>
        <v>0.0152457918759897</v>
      </c>
      <c r="X477" s="109" t="s">
        <v>31</v>
      </c>
      <c r="Y477" s="110" t="s">
        <v>87</v>
      </c>
      <c r="AC477" s="109" t="str">
        <f t="shared" si="262"/>
        <v>*</v>
      </c>
      <c r="AD477" s="110" t="str">
        <f t="shared" si="273"/>
        <v>*</v>
      </c>
      <c r="AE477" s="109" t="str">
        <f t="shared" si="274"/>
        <v>SH2_3</v>
      </c>
      <c r="AF477" s="109">
        <f t="shared" si="275"/>
        <v>0.0201796299239725</v>
      </c>
      <c r="AG477" s="109" t="s">
        <v>31</v>
      </c>
      <c r="AH477" s="110" t="s">
        <v>93</v>
      </c>
      <c r="AL477" s="109" t="str">
        <f t="shared" si="263"/>
        <v>*</v>
      </c>
      <c r="AM477" s="110" t="str">
        <f t="shared" si="276"/>
        <v>*</v>
      </c>
      <c r="AN477" s="109" t="str">
        <f t="shared" si="277"/>
        <v>SH2_3</v>
      </c>
      <c r="AO477" s="109">
        <f t="shared" si="278"/>
        <v>0.0188706568826577</v>
      </c>
      <c r="AP477" s="109" t="s">
        <v>31</v>
      </c>
      <c r="AQ477" s="110" t="s">
        <v>90</v>
      </c>
      <c r="AU477" s="109" t="str">
        <f t="shared" si="264"/>
        <v>*</v>
      </c>
      <c r="AV477" s="110" t="str">
        <f t="shared" si="279"/>
        <v>*</v>
      </c>
      <c r="AW477" s="109" t="str">
        <f t="shared" si="280"/>
        <v>SH2_3</v>
      </c>
      <c r="AX477" s="109">
        <f t="shared" si="281"/>
        <v>0.0213085433268016</v>
      </c>
      <c r="AY477" s="109" t="s">
        <v>31</v>
      </c>
      <c r="AZ477" s="110" t="s">
        <v>89</v>
      </c>
      <c r="BD477" s="109" t="str">
        <f t="shared" si="265"/>
        <v>*</v>
      </c>
      <c r="BE477" s="110" t="str">
        <f t="shared" si="282"/>
        <v>*</v>
      </c>
      <c r="BF477" s="109" t="str">
        <f t="shared" si="283"/>
        <v>SH2_3</v>
      </c>
      <c r="BG477" s="109">
        <f t="shared" si="284"/>
        <v>0.0188706568826577</v>
      </c>
      <c r="BH477" s="109" t="s">
        <v>31</v>
      </c>
      <c r="BI477" s="110" t="s">
        <v>91</v>
      </c>
      <c r="BM477" s="109" t="str">
        <f t="shared" si="267"/>
        <v>*</v>
      </c>
      <c r="BN477" s="110" t="str">
        <f t="shared" si="285"/>
        <v>*</v>
      </c>
      <c r="BO477" s="109" t="str">
        <f t="shared" si="286"/>
        <v>SH2_3</v>
      </c>
      <c r="BP477" s="109">
        <f t="shared" si="287"/>
        <v>0.0213085433268016</v>
      </c>
      <c r="BQ477" s="109" t="s">
        <v>31</v>
      </c>
      <c r="BR477" s="110" t="s">
        <v>88</v>
      </c>
    </row>
    <row r="478" spans="11:70">
      <c r="K478" s="109" t="s">
        <v>36</v>
      </c>
      <c r="L478" s="110" t="str">
        <f t="shared" si="288"/>
        <v>*</v>
      </c>
      <c r="M478" s="109" t="str">
        <f t="shared" si="268"/>
        <v>SH4_5</v>
      </c>
      <c r="N478" s="109">
        <f t="shared" si="269"/>
        <v>0.0202885549117574</v>
      </c>
      <c r="O478" s="109" t="s">
        <v>31</v>
      </c>
      <c r="P478" s="110" t="s">
        <v>92</v>
      </c>
      <c r="T478" s="109" t="str">
        <f t="shared" si="259"/>
        <v>*</v>
      </c>
      <c r="U478" s="110" t="str">
        <f t="shared" si="270"/>
        <v>*</v>
      </c>
      <c r="V478" s="109" t="str">
        <f t="shared" si="271"/>
        <v>SH4_5</v>
      </c>
      <c r="W478" s="109">
        <f t="shared" si="272"/>
        <v>0.0140147850596432</v>
      </c>
      <c r="X478" s="109" t="s">
        <v>31</v>
      </c>
      <c r="Y478" s="110" t="s">
        <v>87</v>
      </c>
      <c r="AC478" s="109" t="str">
        <f t="shared" si="262"/>
        <v>*</v>
      </c>
      <c r="AD478" s="110" t="str">
        <f t="shared" si="273"/>
        <v>*</v>
      </c>
      <c r="AE478" s="109" t="str">
        <f t="shared" si="274"/>
        <v>SH4_5</v>
      </c>
      <c r="AF478" s="109">
        <f t="shared" si="275"/>
        <v>0.0196148395220663</v>
      </c>
      <c r="AG478" s="109" t="s">
        <v>31</v>
      </c>
      <c r="AH478" s="110" t="s">
        <v>93</v>
      </c>
      <c r="AL478" s="109" t="str">
        <f t="shared" si="263"/>
        <v>*</v>
      </c>
      <c r="AM478" s="110" t="str">
        <f t="shared" si="276"/>
        <v>*</v>
      </c>
      <c r="AN478" s="109" t="str">
        <f t="shared" si="277"/>
        <v>SH4_5</v>
      </c>
      <c r="AO478" s="109">
        <f t="shared" si="278"/>
        <v>0.017500502969476</v>
      </c>
      <c r="AP478" s="109" t="s">
        <v>31</v>
      </c>
      <c r="AQ478" s="110" t="s">
        <v>90</v>
      </c>
      <c r="AU478" s="109" t="str">
        <f t="shared" si="264"/>
        <v>*</v>
      </c>
      <c r="AV478" s="110" t="str">
        <f t="shared" si="279"/>
        <v>*</v>
      </c>
      <c r="AW478" s="109" t="str">
        <f t="shared" si="280"/>
        <v>SH4_5</v>
      </c>
      <c r="AX478" s="109">
        <f t="shared" si="281"/>
        <v>0.0184793639312763</v>
      </c>
      <c r="AY478" s="109" t="s">
        <v>31</v>
      </c>
      <c r="AZ478" s="110" t="s">
        <v>89</v>
      </c>
      <c r="BD478" s="109" t="str">
        <f t="shared" si="265"/>
        <v>*</v>
      </c>
      <c r="BE478" s="110" t="str">
        <f t="shared" si="282"/>
        <v>*</v>
      </c>
      <c r="BF478" s="109" t="str">
        <f t="shared" si="283"/>
        <v>SH4_5</v>
      </c>
      <c r="BG478" s="109">
        <f t="shared" si="284"/>
        <v>0.017500502969476</v>
      </c>
      <c r="BH478" s="109" t="s">
        <v>31</v>
      </c>
      <c r="BI478" s="110" t="s">
        <v>91</v>
      </c>
      <c r="BM478" s="109" t="str">
        <f t="shared" si="267"/>
        <v>*</v>
      </c>
      <c r="BN478" s="110" t="str">
        <f t="shared" si="285"/>
        <v>*</v>
      </c>
      <c r="BO478" s="109" t="str">
        <f t="shared" si="286"/>
        <v>SH4_5</v>
      </c>
      <c r="BP478" s="109">
        <f t="shared" si="287"/>
        <v>0.0184793639312763</v>
      </c>
      <c r="BQ478" s="109" t="s">
        <v>31</v>
      </c>
      <c r="BR478" s="110" t="s">
        <v>88</v>
      </c>
    </row>
    <row r="479" spans="11:70">
      <c r="K479" s="109" t="s">
        <v>36</v>
      </c>
      <c r="L479" s="110" t="str">
        <f t="shared" si="288"/>
        <v>*</v>
      </c>
      <c r="M479" s="109" t="str">
        <f t="shared" si="268"/>
        <v>SH6_7</v>
      </c>
      <c r="N479" s="109">
        <f t="shared" si="269"/>
        <v>0.0192322364169783</v>
      </c>
      <c r="O479" s="109" t="s">
        <v>31</v>
      </c>
      <c r="P479" s="110" t="s">
        <v>92</v>
      </c>
      <c r="T479" s="109" t="str">
        <f t="shared" si="259"/>
        <v>*</v>
      </c>
      <c r="U479" s="110" t="str">
        <f t="shared" si="270"/>
        <v>*</v>
      </c>
      <c r="V479" s="109" t="str">
        <f t="shared" si="271"/>
        <v>SH6_7</v>
      </c>
      <c r="W479" s="109">
        <f t="shared" si="272"/>
        <v>0.0138604432096002</v>
      </c>
      <c r="X479" s="109" t="s">
        <v>31</v>
      </c>
      <c r="Y479" s="110" t="s">
        <v>87</v>
      </c>
      <c r="AC479" s="109" t="str">
        <f t="shared" si="262"/>
        <v>*</v>
      </c>
      <c r="AD479" s="110" t="str">
        <f t="shared" si="273"/>
        <v>*</v>
      </c>
      <c r="AE479" s="109" t="str">
        <f t="shared" si="274"/>
        <v>SH6_7</v>
      </c>
      <c r="AF479" s="109">
        <f t="shared" si="275"/>
        <v>0.0172789981084644</v>
      </c>
      <c r="AG479" s="109" t="s">
        <v>31</v>
      </c>
      <c r="AH479" s="110" t="s">
        <v>93</v>
      </c>
      <c r="AL479" s="109" t="str">
        <f t="shared" si="263"/>
        <v>*</v>
      </c>
      <c r="AM479" s="110" t="str">
        <f t="shared" si="276"/>
        <v>*</v>
      </c>
      <c r="AN479" s="109" t="str">
        <f t="shared" si="277"/>
        <v>SH6_7</v>
      </c>
      <c r="AO479" s="109">
        <f t="shared" si="278"/>
        <v>0.016421193779789</v>
      </c>
      <c r="AP479" s="109" t="s">
        <v>31</v>
      </c>
      <c r="AQ479" s="110" t="s">
        <v>90</v>
      </c>
      <c r="AU479" s="109" t="str">
        <f t="shared" si="264"/>
        <v>*</v>
      </c>
      <c r="AV479" s="110" t="str">
        <f t="shared" si="279"/>
        <v>*</v>
      </c>
      <c r="AW479" s="109" t="str">
        <f t="shared" si="280"/>
        <v>SH6_7</v>
      </c>
      <c r="AX479" s="109">
        <f t="shared" si="281"/>
        <v>0.0171996217128879</v>
      </c>
      <c r="AY479" s="109" t="s">
        <v>31</v>
      </c>
      <c r="AZ479" s="110" t="s">
        <v>89</v>
      </c>
      <c r="BD479" s="109" t="str">
        <f t="shared" si="265"/>
        <v>*</v>
      </c>
      <c r="BE479" s="110" t="str">
        <f t="shared" si="282"/>
        <v>*</v>
      </c>
      <c r="BF479" s="109" t="str">
        <f t="shared" si="283"/>
        <v>SH6_7</v>
      </c>
      <c r="BG479" s="109">
        <f t="shared" si="284"/>
        <v>0.016421193779789</v>
      </c>
      <c r="BH479" s="109" t="s">
        <v>31</v>
      </c>
      <c r="BI479" s="110" t="s">
        <v>91</v>
      </c>
      <c r="BM479" s="109" t="str">
        <f t="shared" si="267"/>
        <v>*</v>
      </c>
      <c r="BN479" s="110" t="str">
        <f t="shared" si="285"/>
        <v>*</v>
      </c>
      <c r="BO479" s="109" t="str">
        <f t="shared" si="286"/>
        <v>SH6_7</v>
      </c>
      <c r="BP479" s="109">
        <f t="shared" si="287"/>
        <v>0.0171996217128879</v>
      </c>
      <c r="BQ479" s="109" t="s">
        <v>31</v>
      </c>
      <c r="BR479" s="110" t="s">
        <v>88</v>
      </c>
    </row>
    <row r="480" spans="11:70">
      <c r="K480" s="109" t="s">
        <v>36</v>
      </c>
      <c r="L480" s="110" t="str">
        <f t="shared" si="288"/>
        <v>*</v>
      </c>
      <c r="M480" s="109" t="str">
        <f t="shared" si="268"/>
        <v>SH8_9</v>
      </c>
      <c r="N480" s="109">
        <f t="shared" si="269"/>
        <v>0.0187485070114251</v>
      </c>
      <c r="O480" s="109" t="s">
        <v>31</v>
      </c>
      <c r="P480" s="110" t="s">
        <v>92</v>
      </c>
      <c r="T480" s="109" t="str">
        <f t="shared" si="259"/>
        <v>*</v>
      </c>
      <c r="U480" s="110" t="str">
        <f t="shared" si="270"/>
        <v>*</v>
      </c>
      <c r="V480" s="109" t="str">
        <f t="shared" si="271"/>
        <v>SH8_9</v>
      </c>
      <c r="W480" s="109">
        <f t="shared" si="272"/>
        <v>0.0147551071793505</v>
      </c>
      <c r="X480" s="109" t="s">
        <v>31</v>
      </c>
      <c r="Y480" s="110" t="s">
        <v>87</v>
      </c>
      <c r="AC480" s="109" t="str">
        <f t="shared" si="262"/>
        <v>*</v>
      </c>
      <c r="AD480" s="110" t="str">
        <f t="shared" si="273"/>
        <v>*</v>
      </c>
      <c r="AE480" s="109" t="str">
        <f t="shared" si="274"/>
        <v>SH8_9</v>
      </c>
      <c r="AF480" s="109">
        <f t="shared" si="275"/>
        <v>0.0155886992614423</v>
      </c>
      <c r="AG480" s="109" t="s">
        <v>31</v>
      </c>
      <c r="AH480" s="110" t="s">
        <v>93</v>
      </c>
      <c r="AL480" s="109" t="str">
        <f t="shared" si="263"/>
        <v>*</v>
      </c>
      <c r="AM480" s="110" t="str">
        <f t="shared" si="276"/>
        <v>*</v>
      </c>
      <c r="AN480" s="109" t="str">
        <f t="shared" si="277"/>
        <v>SH8_9</v>
      </c>
      <c r="AO480" s="109">
        <f t="shared" si="278"/>
        <v>0.0161398429577345</v>
      </c>
      <c r="AP480" s="109" t="s">
        <v>31</v>
      </c>
      <c r="AQ480" s="110" t="s">
        <v>90</v>
      </c>
      <c r="AU480" s="109" t="str">
        <f t="shared" si="264"/>
        <v>*</v>
      </c>
      <c r="AV480" s="110" t="str">
        <f t="shared" si="279"/>
        <v>*</v>
      </c>
      <c r="AW480" s="109" t="str">
        <f t="shared" si="280"/>
        <v>SH8_9</v>
      </c>
      <c r="AX480" s="109">
        <f t="shared" si="281"/>
        <v>0.017030245273227</v>
      </c>
      <c r="AY480" s="109" t="s">
        <v>31</v>
      </c>
      <c r="AZ480" s="110" t="s">
        <v>89</v>
      </c>
      <c r="BD480" s="109" t="str">
        <f t="shared" si="265"/>
        <v>*</v>
      </c>
      <c r="BE480" s="110" t="str">
        <f t="shared" si="282"/>
        <v>*</v>
      </c>
      <c r="BF480" s="109" t="str">
        <f t="shared" si="283"/>
        <v>SH8_9</v>
      </c>
      <c r="BG480" s="109">
        <f t="shared" si="284"/>
        <v>0.0161398429577345</v>
      </c>
      <c r="BH480" s="109" t="s">
        <v>31</v>
      </c>
      <c r="BI480" s="110" t="s">
        <v>91</v>
      </c>
      <c r="BM480" s="109" t="str">
        <f t="shared" si="267"/>
        <v>*</v>
      </c>
      <c r="BN480" s="110" t="str">
        <f t="shared" si="285"/>
        <v>*</v>
      </c>
      <c r="BO480" s="109" t="str">
        <f t="shared" si="286"/>
        <v>SH8_9</v>
      </c>
      <c r="BP480" s="109">
        <f t="shared" si="287"/>
        <v>0.017030245273227</v>
      </c>
      <c r="BQ480" s="109" t="s">
        <v>31</v>
      </c>
      <c r="BR480" s="110" t="s">
        <v>88</v>
      </c>
    </row>
    <row r="481" spans="11:70">
      <c r="K481" s="109" t="s">
        <v>36</v>
      </c>
      <c r="L481" s="110" t="str">
        <f t="shared" si="288"/>
        <v>*</v>
      </c>
      <c r="M481" s="109" t="str">
        <f t="shared" si="268"/>
        <v>SH10_11</v>
      </c>
      <c r="N481" s="109">
        <f t="shared" si="269"/>
        <v>0.0186780472400084</v>
      </c>
      <c r="O481" s="109" t="s">
        <v>31</v>
      </c>
      <c r="P481" s="110" t="s">
        <v>92</v>
      </c>
      <c r="T481" s="109" t="str">
        <f t="shared" ref="T481:T511" si="289">K481</f>
        <v>*</v>
      </c>
      <c r="U481" s="110" t="str">
        <f t="shared" si="270"/>
        <v>*</v>
      </c>
      <c r="V481" s="109" t="str">
        <f t="shared" si="271"/>
        <v>SH10_11</v>
      </c>
      <c r="W481" s="109">
        <f t="shared" si="272"/>
        <v>0.0171866616430302</v>
      </c>
      <c r="X481" s="109" t="s">
        <v>31</v>
      </c>
      <c r="Y481" s="110" t="s">
        <v>87</v>
      </c>
      <c r="AC481" s="109" t="str">
        <f t="shared" ref="AC481:AC511" si="290">T481</f>
        <v>*</v>
      </c>
      <c r="AD481" s="110" t="str">
        <f t="shared" si="273"/>
        <v>*</v>
      </c>
      <c r="AE481" s="109" t="str">
        <f t="shared" si="274"/>
        <v>SH10_11</v>
      </c>
      <c r="AF481" s="109">
        <f t="shared" si="275"/>
        <v>0.0150973156957682</v>
      </c>
      <c r="AG481" s="109" t="s">
        <v>31</v>
      </c>
      <c r="AH481" s="110" t="s">
        <v>93</v>
      </c>
      <c r="AL481" s="109" t="str">
        <f t="shared" ref="AL481:AL511" si="291">AC481</f>
        <v>*</v>
      </c>
      <c r="AM481" s="110" t="str">
        <f t="shared" si="276"/>
        <v>*</v>
      </c>
      <c r="AN481" s="109" t="str">
        <f t="shared" si="277"/>
        <v>SH10_11</v>
      </c>
      <c r="AO481" s="109">
        <f t="shared" si="278"/>
        <v>0.0171295457469424</v>
      </c>
      <c r="AP481" s="109" t="s">
        <v>31</v>
      </c>
      <c r="AQ481" s="110" t="s">
        <v>90</v>
      </c>
      <c r="AU481" s="109" t="str">
        <f t="shared" ref="AU481:AU511" si="292">AL481</f>
        <v>*</v>
      </c>
      <c r="AV481" s="110" t="str">
        <f t="shared" si="279"/>
        <v>*</v>
      </c>
      <c r="AW481" s="109" t="str">
        <f t="shared" si="280"/>
        <v>SH10_11</v>
      </c>
      <c r="AX481" s="109">
        <f t="shared" si="281"/>
        <v>0.0187148851387562</v>
      </c>
      <c r="AY481" s="109" t="s">
        <v>31</v>
      </c>
      <c r="AZ481" s="110" t="s">
        <v>89</v>
      </c>
      <c r="BD481" s="109" t="str">
        <f t="shared" ref="BD481:BD511" si="293">AU481</f>
        <v>*</v>
      </c>
      <c r="BE481" s="110" t="str">
        <f t="shared" si="282"/>
        <v>*</v>
      </c>
      <c r="BF481" s="109" t="str">
        <f t="shared" si="283"/>
        <v>SH10_11</v>
      </c>
      <c r="BG481" s="109">
        <f t="shared" si="284"/>
        <v>0.0171295457469424</v>
      </c>
      <c r="BH481" s="109" t="s">
        <v>31</v>
      </c>
      <c r="BI481" s="110" t="s">
        <v>91</v>
      </c>
      <c r="BM481" s="109" t="str">
        <f t="shared" ref="BM481:BM511" si="294">BD481</f>
        <v>*</v>
      </c>
      <c r="BN481" s="110" t="str">
        <f t="shared" si="285"/>
        <v>*</v>
      </c>
      <c r="BO481" s="109" t="str">
        <f t="shared" si="286"/>
        <v>SH10_11</v>
      </c>
      <c r="BP481" s="109">
        <f t="shared" si="287"/>
        <v>0.0187148851387562</v>
      </c>
      <c r="BQ481" s="109" t="s">
        <v>31</v>
      </c>
      <c r="BR481" s="110" t="s">
        <v>88</v>
      </c>
    </row>
    <row r="482" spans="11:70">
      <c r="K482" s="109" t="s">
        <v>36</v>
      </c>
      <c r="L482" s="110" t="str">
        <f t="shared" si="288"/>
        <v>*</v>
      </c>
      <c r="M482" s="109" t="str">
        <f t="shared" si="268"/>
        <v>SH12_13</v>
      </c>
      <c r="N482" s="109">
        <f t="shared" si="269"/>
        <v>0.0193543241840057</v>
      </c>
      <c r="O482" s="109" t="s">
        <v>31</v>
      </c>
      <c r="P482" s="110" t="s">
        <v>92</v>
      </c>
      <c r="T482" s="109" t="str">
        <f t="shared" si="289"/>
        <v>*</v>
      </c>
      <c r="U482" s="110" t="str">
        <f t="shared" si="270"/>
        <v>*</v>
      </c>
      <c r="V482" s="109" t="str">
        <f t="shared" si="271"/>
        <v>SH12_13</v>
      </c>
      <c r="W482" s="109">
        <f t="shared" si="272"/>
        <v>0.0185329663536096</v>
      </c>
      <c r="X482" s="109" t="s">
        <v>31</v>
      </c>
      <c r="Y482" s="110" t="s">
        <v>87</v>
      </c>
      <c r="AC482" s="109" t="str">
        <f t="shared" si="290"/>
        <v>*</v>
      </c>
      <c r="AD482" s="110" t="str">
        <f t="shared" si="273"/>
        <v>*</v>
      </c>
      <c r="AE482" s="109" t="str">
        <f t="shared" si="274"/>
        <v>SH12_13</v>
      </c>
      <c r="AF482" s="109">
        <f t="shared" si="275"/>
        <v>0.0157162719062912</v>
      </c>
      <c r="AG482" s="109" t="s">
        <v>31</v>
      </c>
      <c r="AH482" s="110" t="s">
        <v>93</v>
      </c>
      <c r="AL482" s="109" t="str">
        <f t="shared" si="291"/>
        <v>*</v>
      </c>
      <c r="AM482" s="110" t="str">
        <f t="shared" si="276"/>
        <v>*</v>
      </c>
      <c r="AN482" s="109" t="str">
        <f t="shared" si="277"/>
        <v>SH12_13</v>
      </c>
      <c r="AO482" s="109">
        <f t="shared" si="278"/>
        <v>0.0184909585816698</v>
      </c>
      <c r="AP482" s="109" t="s">
        <v>31</v>
      </c>
      <c r="AQ482" s="110" t="s">
        <v>90</v>
      </c>
      <c r="AU482" s="109" t="str">
        <f t="shared" si="292"/>
        <v>*</v>
      </c>
      <c r="AV482" s="110" t="str">
        <f t="shared" si="279"/>
        <v>*</v>
      </c>
      <c r="AW482" s="109" t="str">
        <f t="shared" si="280"/>
        <v>SH12_13</v>
      </c>
      <c r="AX482" s="109">
        <f t="shared" si="281"/>
        <v>0.0213435574080405</v>
      </c>
      <c r="AY482" s="109" t="s">
        <v>31</v>
      </c>
      <c r="AZ482" s="110" t="s">
        <v>89</v>
      </c>
      <c r="BD482" s="109" t="str">
        <f t="shared" si="293"/>
        <v>*</v>
      </c>
      <c r="BE482" s="110" t="str">
        <f t="shared" si="282"/>
        <v>*</v>
      </c>
      <c r="BF482" s="109" t="str">
        <f t="shared" si="283"/>
        <v>SH12_13</v>
      </c>
      <c r="BG482" s="109">
        <f t="shared" si="284"/>
        <v>0.0184909585816698</v>
      </c>
      <c r="BH482" s="109" t="s">
        <v>31</v>
      </c>
      <c r="BI482" s="110" t="s">
        <v>91</v>
      </c>
      <c r="BM482" s="109" t="str">
        <f t="shared" si="294"/>
        <v>*</v>
      </c>
      <c r="BN482" s="110" t="str">
        <f t="shared" si="285"/>
        <v>*</v>
      </c>
      <c r="BO482" s="109" t="str">
        <f t="shared" si="286"/>
        <v>SH12_13</v>
      </c>
      <c r="BP482" s="109">
        <f t="shared" si="287"/>
        <v>0.0213435574080405</v>
      </c>
      <c r="BQ482" s="109" t="s">
        <v>31</v>
      </c>
      <c r="BR482" s="110" t="s">
        <v>88</v>
      </c>
    </row>
    <row r="483" spans="11:70">
      <c r="K483" s="109" t="s">
        <v>36</v>
      </c>
      <c r="L483" s="110" t="str">
        <f t="shared" si="288"/>
        <v>*</v>
      </c>
      <c r="M483" s="109" t="str">
        <f t="shared" si="268"/>
        <v>SH14_15</v>
      </c>
      <c r="N483" s="109">
        <f t="shared" si="269"/>
        <v>0.0204723701496402</v>
      </c>
      <c r="O483" s="109" t="s">
        <v>31</v>
      </c>
      <c r="P483" s="110" t="s">
        <v>92</v>
      </c>
      <c r="T483" s="109" t="str">
        <f t="shared" si="289"/>
        <v>*</v>
      </c>
      <c r="U483" s="110" t="str">
        <f t="shared" si="270"/>
        <v>*</v>
      </c>
      <c r="V483" s="109" t="str">
        <f t="shared" si="271"/>
        <v>SH14_15</v>
      </c>
      <c r="W483" s="109">
        <f t="shared" si="272"/>
        <v>0.0189446065338263</v>
      </c>
      <c r="X483" s="109" t="s">
        <v>31</v>
      </c>
      <c r="Y483" s="110" t="s">
        <v>87</v>
      </c>
      <c r="AC483" s="109" t="str">
        <f t="shared" si="290"/>
        <v>*</v>
      </c>
      <c r="AD483" s="110" t="str">
        <f t="shared" si="273"/>
        <v>*</v>
      </c>
      <c r="AE483" s="109" t="str">
        <f t="shared" si="274"/>
        <v>SH14_15</v>
      </c>
      <c r="AF483" s="109">
        <f t="shared" si="275"/>
        <v>0.0181694864820914</v>
      </c>
      <c r="AG483" s="109" t="s">
        <v>31</v>
      </c>
      <c r="AH483" s="110" t="s">
        <v>93</v>
      </c>
      <c r="AL483" s="109" t="str">
        <f t="shared" si="291"/>
        <v>*</v>
      </c>
      <c r="AM483" s="110" t="str">
        <f t="shared" si="276"/>
        <v>*</v>
      </c>
      <c r="AN483" s="109" t="str">
        <f t="shared" si="277"/>
        <v>SH14_15</v>
      </c>
      <c r="AO483" s="109">
        <f t="shared" si="278"/>
        <v>0.019740368004096</v>
      </c>
      <c r="AP483" s="109" t="s">
        <v>31</v>
      </c>
      <c r="AQ483" s="110" t="s">
        <v>90</v>
      </c>
      <c r="AU483" s="109" t="str">
        <f t="shared" si="292"/>
        <v>*</v>
      </c>
      <c r="AV483" s="110" t="str">
        <f t="shared" si="279"/>
        <v>*</v>
      </c>
      <c r="AW483" s="109" t="str">
        <f t="shared" si="280"/>
        <v>SH14_15</v>
      </c>
      <c r="AX483" s="109">
        <f t="shared" si="281"/>
        <v>0.022952067498314</v>
      </c>
      <c r="AY483" s="109" t="s">
        <v>31</v>
      </c>
      <c r="AZ483" s="110" t="s">
        <v>89</v>
      </c>
      <c r="BD483" s="109" t="str">
        <f t="shared" si="293"/>
        <v>*</v>
      </c>
      <c r="BE483" s="110" t="str">
        <f t="shared" si="282"/>
        <v>*</v>
      </c>
      <c r="BF483" s="109" t="str">
        <f t="shared" si="283"/>
        <v>SH14_15</v>
      </c>
      <c r="BG483" s="109">
        <f t="shared" si="284"/>
        <v>0.019740368004096</v>
      </c>
      <c r="BH483" s="109" t="s">
        <v>31</v>
      </c>
      <c r="BI483" s="110" t="s">
        <v>91</v>
      </c>
      <c r="BM483" s="109" t="str">
        <f t="shared" si="294"/>
        <v>*</v>
      </c>
      <c r="BN483" s="110" t="str">
        <f t="shared" si="285"/>
        <v>*</v>
      </c>
      <c r="BO483" s="109" t="str">
        <f t="shared" si="286"/>
        <v>SH14_15</v>
      </c>
      <c r="BP483" s="109">
        <f t="shared" si="287"/>
        <v>0.022952067498314</v>
      </c>
      <c r="BQ483" s="109" t="s">
        <v>31</v>
      </c>
      <c r="BR483" s="110" t="s">
        <v>88</v>
      </c>
    </row>
    <row r="484" spans="11:70">
      <c r="K484" s="109" t="s">
        <v>36</v>
      </c>
      <c r="L484" s="110" t="str">
        <f t="shared" si="288"/>
        <v>*</v>
      </c>
      <c r="M484" s="109" t="str">
        <f t="shared" si="268"/>
        <v>SH16_17</v>
      </c>
      <c r="N484" s="109">
        <f t="shared" si="269"/>
        <v>0.021278922422278</v>
      </c>
      <c r="O484" s="109" t="s">
        <v>31</v>
      </c>
      <c r="P484" s="110" t="s">
        <v>92</v>
      </c>
      <c r="T484" s="109" t="str">
        <f t="shared" si="289"/>
        <v>*</v>
      </c>
      <c r="U484" s="110" t="str">
        <f t="shared" si="270"/>
        <v>*</v>
      </c>
      <c r="V484" s="109" t="str">
        <f t="shared" si="271"/>
        <v>SH16_17</v>
      </c>
      <c r="W484" s="109">
        <f t="shared" si="272"/>
        <v>0.0187938640201366</v>
      </c>
      <c r="X484" s="109" t="s">
        <v>31</v>
      </c>
      <c r="Y484" s="110" t="s">
        <v>87</v>
      </c>
      <c r="AC484" s="109" t="str">
        <f t="shared" si="290"/>
        <v>*</v>
      </c>
      <c r="AD484" s="110" t="str">
        <f t="shared" si="273"/>
        <v>*</v>
      </c>
      <c r="AE484" s="109" t="str">
        <f t="shared" si="274"/>
        <v>SH16_17</v>
      </c>
      <c r="AF484" s="109">
        <f t="shared" si="275"/>
        <v>0.0199388030090388</v>
      </c>
      <c r="AG484" s="109" t="s">
        <v>31</v>
      </c>
      <c r="AH484" s="110" t="s">
        <v>93</v>
      </c>
      <c r="AL484" s="109" t="str">
        <f t="shared" si="291"/>
        <v>*</v>
      </c>
      <c r="AM484" s="110" t="str">
        <f t="shared" si="276"/>
        <v>*</v>
      </c>
      <c r="AN484" s="109" t="str">
        <f t="shared" si="277"/>
        <v>SH16_17</v>
      </c>
      <c r="AO484" s="109">
        <f t="shared" si="278"/>
        <v>0.0204205397465977</v>
      </c>
      <c r="AP484" s="109" t="s">
        <v>31</v>
      </c>
      <c r="AQ484" s="110" t="s">
        <v>90</v>
      </c>
      <c r="AU484" s="109" t="str">
        <f t="shared" si="292"/>
        <v>*</v>
      </c>
      <c r="AV484" s="110" t="str">
        <f t="shared" si="279"/>
        <v>*</v>
      </c>
      <c r="AW484" s="109" t="str">
        <f t="shared" si="280"/>
        <v>SH16_17</v>
      </c>
      <c r="AX484" s="109">
        <f t="shared" si="281"/>
        <v>0.0237104459107458</v>
      </c>
      <c r="AY484" s="109" t="s">
        <v>31</v>
      </c>
      <c r="AZ484" s="110" t="s">
        <v>89</v>
      </c>
      <c r="BD484" s="109" t="str">
        <f t="shared" si="293"/>
        <v>*</v>
      </c>
      <c r="BE484" s="110" t="str">
        <f t="shared" si="282"/>
        <v>*</v>
      </c>
      <c r="BF484" s="109" t="str">
        <f t="shared" si="283"/>
        <v>SH16_17</v>
      </c>
      <c r="BG484" s="109">
        <f t="shared" si="284"/>
        <v>0.0204205397465977</v>
      </c>
      <c r="BH484" s="109" t="s">
        <v>31</v>
      </c>
      <c r="BI484" s="110" t="s">
        <v>91</v>
      </c>
      <c r="BM484" s="109" t="str">
        <f t="shared" si="294"/>
        <v>*</v>
      </c>
      <c r="BN484" s="110" t="str">
        <f t="shared" si="285"/>
        <v>*</v>
      </c>
      <c r="BO484" s="109" t="str">
        <f t="shared" si="286"/>
        <v>SH16_17</v>
      </c>
      <c r="BP484" s="109">
        <f t="shared" si="287"/>
        <v>0.0237104459107458</v>
      </c>
      <c r="BQ484" s="109" t="s">
        <v>31</v>
      </c>
      <c r="BR484" s="110" t="s">
        <v>88</v>
      </c>
    </row>
    <row r="485" spans="11:70">
      <c r="K485" s="109" t="s">
        <v>36</v>
      </c>
      <c r="L485" s="110" t="str">
        <f t="shared" si="288"/>
        <v>*</v>
      </c>
      <c r="M485" s="109" t="str">
        <f t="shared" si="268"/>
        <v>SH18_19</v>
      </c>
      <c r="N485" s="109">
        <f t="shared" si="269"/>
        <v>0.0217388347288327</v>
      </c>
      <c r="O485" s="109" t="s">
        <v>31</v>
      </c>
      <c r="P485" s="110" t="s">
        <v>92</v>
      </c>
      <c r="T485" s="109" t="str">
        <f t="shared" si="289"/>
        <v>*</v>
      </c>
      <c r="U485" s="110" t="str">
        <f t="shared" si="270"/>
        <v>*</v>
      </c>
      <c r="V485" s="109" t="str">
        <f t="shared" si="271"/>
        <v>SH18_19</v>
      </c>
      <c r="W485" s="109">
        <f t="shared" si="272"/>
        <v>0.0189293212414044</v>
      </c>
      <c r="X485" s="109" t="s">
        <v>31</v>
      </c>
      <c r="Y485" s="110" t="s">
        <v>87</v>
      </c>
      <c r="AC485" s="109" t="str">
        <f t="shared" si="290"/>
        <v>*</v>
      </c>
      <c r="AD485" s="110" t="str">
        <f t="shared" si="273"/>
        <v>*</v>
      </c>
      <c r="AE485" s="109" t="str">
        <f t="shared" si="274"/>
        <v>SH18_19</v>
      </c>
      <c r="AF485" s="109">
        <f t="shared" si="275"/>
        <v>0.0205951831792654</v>
      </c>
      <c r="AG485" s="109" t="s">
        <v>31</v>
      </c>
      <c r="AH485" s="110" t="s">
        <v>93</v>
      </c>
      <c r="AL485" s="109" t="str">
        <f t="shared" si="291"/>
        <v>*</v>
      </c>
      <c r="AM485" s="110" t="str">
        <f t="shared" si="276"/>
        <v>*</v>
      </c>
      <c r="AN485" s="109" t="str">
        <f t="shared" si="277"/>
        <v>SH18_19</v>
      </c>
      <c r="AO485" s="109">
        <f t="shared" si="278"/>
        <v>0.0206910653610991</v>
      </c>
      <c r="AP485" s="109" t="s">
        <v>31</v>
      </c>
      <c r="AQ485" s="110" t="s">
        <v>90</v>
      </c>
      <c r="AU485" s="109" t="str">
        <f t="shared" si="292"/>
        <v>*</v>
      </c>
      <c r="AV485" s="110" t="str">
        <f t="shared" si="279"/>
        <v>*</v>
      </c>
      <c r="AW485" s="109" t="str">
        <f t="shared" si="280"/>
        <v>SH18_19</v>
      </c>
      <c r="AX485" s="109">
        <f t="shared" si="281"/>
        <v>0.0239937611707896</v>
      </c>
      <c r="AY485" s="109" t="s">
        <v>31</v>
      </c>
      <c r="AZ485" s="110" t="s">
        <v>89</v>
      </c>
      <c r="BD485" s="109" t="str">
        <f t="shared" si="293"/>
        <v>*</v>
      </c>
      <c r="BE485" s="110" t="str">
        <f t="shared" si="282"/>
        <v>*</v>
      </c>
      <c r="BF485" s="109" t="str">
        <f t="shared" si="283"/>
        <v>SH18_19</v>
      </c>
      <c r="BG485" s="109">
        <f t="shared" si="284"/>
        <v>0.0206910653610991</v>
      </c>
      <c r="BH485" s="109" t="s">
        <v>31</v>
      </c>
      <c r="BI485" s="110" t="s">
        <v>91</v>
      </c>
      <c r="BM485" s="109" t="str">
        <f t="shared" si="294"/>
        <v>*</v>
      </c>
      <c r="BN485" s="110" t="str">
        <f t="shared" si="285"/>
        <v>*</v>
      </c>
      <c r="BO485" s="109" t="str">
        <f t="shared" si="286"/>
        <v>SH18_19</v>
      </c>
      <c r="BP485" s="109">
        <f t="shared" si="287"/>
        <v>0.0239937611707896</v>
      </c>
      <c r="BQ485" s="109" t="s">
        <v>31</v>
      </c>
      <c r="BR485" s="110" t="s">
        <v>88</v>
      </c>
    </row>
    <row r="486" spans="11:70">
      <c r="K486" s="109" t="s">
        <v>36</v>
      </c>
      <c r="L486" s="110" t="str">
        <f t="shared" si="288"/>
        <v>*</v>
      </c>
      <c r="M486" s="109" t="str">
        <f t="shared" si="268"/>
        <v>SH20_21</v>
      </c>
      <c r="N486" s="109">
        <f t="shared" si="269"/>
        <v>0.0219554256218374</v>
      </c>
      <c r="O486" s="109" t="s">
        <v>31</v>
      </c>
      <c r="P486" s="110" t="s">
        <v>92</v>
      </c>
      <c r="T486" s="109" t="str">
        <f t="shared" si="289"/>
        <v>*</v>
      </c>
      <c r="U486" s="110" t="str">
        <f t="shared" si="270"/>
        <v>*</v>
      </c>
      <c r="V486" s="109" t="str">
        <f t="shared" si="271"/>
        <v>SH20_21</v>
      </c>
      <c r="W486" s="109">
        <f t="shared" si="272"/>
        <v>0.0190946892738074</v>
      </c>
      <c r="X486" s="109" t="s">
        <v>31</v>
      </c>
      <c r="Y486" s="110" t="s">
        <v>87</v>
      </c>
      <c r="AC486" s="109" t="str">
        <f t="shared" si="290"/>
        <v>*</v>
      </c>
      <c r="AD486" s="110" t="str">
        <f t="shared" si="273"/>
        <v>*</v>
      </c>
      <c r="AE486" s="109" t="str">
        <f t="shared" si="274"/>
        <v>SH20_21</v>
      </c>
      <c r="AF486" s="109">
        <f t="shared" si="275"/>
        <v>0.0207273778877354</v>
      </c>
      <c r="AG486" s="109" t="s">
        <v>31</v>
      </c>
      <c r="AH486" s="110" t="s">
        <v>93</v>
      </c>
      <c r="AL486" s="109" t="str">
        <f t="shared" si="291"/>
        <v>*</v>
      </c>
      <c r="AM486" s="110" t="str">
        <f t="shared" si="276"/>
        <v>*</v>
      </c>
      <c r="AN486" s="109" t="str">
        <f t="shared" si="277"/>
        <v>SH20_21</v>
      </c>
      <c r="AO486" s="109">
        <f t="shared" si="278"/>
        <v>0.0209631637065674</v>
      </c>
      <c r="AP486" s="109" t="s">
        <v>31</v>
      </c>
      <c r="AQ486" s="110" t="s">
        <v>90</v>
      </c>
      <c r="AU486" s="109" t="str">
        <f t="shared" si="292"/>
        <v>*</v>
      </c>
      <c r="AV486" s="110" t="str">
        <f t="shared" si="279"/>
        <v>*</v>
      </c>
      <c r="AW486" s="109" t="str">
        <f t="shared" si="280"/>
        <v>SH20_21</v>
      </c>
      <c r="AX486" s="109">
        <f t="shared" si="281"/>
        <v>0.0244748252753431</v>
      </c>
      <c r="AY486" s="109" t="s">
        <v>31</v>
      </c>
      <c r="AZ486" s="110" t="s">
        <v>89</v>
      </c>
      <c r="BD486" s="109" t="str">
        <f t="shared" si="293"/>
        <v>*</v>
      </c>
      <c r="BE486" s="110" t="str">
        <f t="shared" si="282"/>
        <v>*</v>
      </c>
      <c r="BF486" s="109" t="str">
        <f t="shared" si="283"/>
        <v>SH20_21</v>
      </c>
      <c r="BG486" s="109">
        <f t="shared" si="284"/>
        <v>0.0209631637065674</v>
      </c>
      <c r="BH486" s="109" t="s">
        <v>31</v>
      </c>
      <c r="BI486" s="110" t="s">
        <v>91</v>
      </c>
      <c r="BM486" s="109" t="str">
        <f t="shared" si="294"/>
        <v>*</v>
      </c>
      <c r="BN486" s="110" t="str">
        <f t="shared" si="285"/>
        <v>*</v>
      </c>
      <c r="BO486" s="109" t="str">
        <f t="shared" si="286"/>
        <v>SH20_21</v>
      </c>
      <c r="BP486" s="109">
        <f t="shared" si="287"/>
        <v>0.0244748252753431</v>
      </c>
      <c r="BQ486" s="109" t="s">
        <v>31</v>
      </c>
      <c r="BR486" s="110" t="s">
        <v>88</v>
      </c>
    </row>
    <row r="487" spans="11:70">
      <c r="K487" s="109" t="s">
        <v>36</v>
      </c>
      <c r="L487" s="110" t="str">
        <f t="shared" si="288"/>
        <v>*</v>
      </c>
      <c r="M487" s="109" t="str">
        <f t="shared" si="268"/>
        <v>SH22_23</v>
      </c>
      <c r="N487" s="109">
        <f t="shared" si="269"/>
        <v>0.0221215642248193</v>
      </c>
      <c r="O487" s="109" t="s">
        <v>31</v>
      </c>
      <c r="P487" s="110" t="s">
        <v>92</v>
      </c>
      <c r="T487" s="109" t="str">
        <f t="shared" si="289"/>
        <v>*</v>
      </c>
      <c r="U487" s="110" t="str">
        <f t="shared" si="270"/>
        <v>*</v>
      </c>
      <c r="V487" s="109" t="str">
        <f t="shared" si="271"/>
        <v>SH22_23</v>
      </c>
      <c r="W487" s="109">
        <f t="shared" si="272"/>
        <v>0.0183466180817403</v>
      </c>
      <c r="X487" s="109" t="s">
        <v>31</v>
      </c>
      <c r="Y487" s="110" t="s">
        <v>87</v>
      </c>
      <c r="AC487" s="109" t="str">
        <f t="shared" si="290"/>
        <v>*</v>
      </c>
      <c r="AD487" s="110" t="str">
        <f t="shared" si="273"/>
        <v>*</v>
      </c>
      <c r="AE487" s="109" t="str">
        <f t="shared" si="274"/>
        <v>SH22_23</v>
      </c>
      <c r="AF487" s="109">
        <f t="shared" si="275"/>
        <v>0.0207157550987243</v>
      </c>
      <c r="AG487" s="109" t="s">
        <v>31</v>
      </c>
      <c r="AH487" s="110" t="s">
        <v>93</v>
      </c>
      <c r="AL487" s="109" t="str">
        <f t="shared" si="291"/>
        <v>*</v>
      </c>
      <c r="AM487" s="110" t="str">
        <f t="shared" si="276"/>
        <v>*</v>
      </c>
      <c r="AN487" s="109" t="str">
        <f t="shared" si="277"/>
        <v>SH22_23</v>
      </c>
      <c r="AO487" s="109">
        <f t="shared" si="278"/>
        <v>0.02077782488644</v>
      </c>
      <c r="AP487" s="109" t="s">
        <v>31</v>
      </c>
      <c r="AQ487" s="110" t="s">
        <v>90</v>
      </c>
      <c r="AU487" s="109" t="str">
        <f t="shared" si="292"/>
        <v>*</v>
      </c>
      <c r="AV487" s="110" t="str">
        <f t="shared" si="279"/>
        <v>*</v>
      </c>
      <c r="AW487" s="109" t="str">
        <f t="shared" si="280"/>
        <v>SH22_23</v>
      </c>
      <c r="AX487" s="109">
        <f t="shared" si="281"/>
        <v>0.0241373966840562</v>
      </c>
      <c r="AY487" s="109" t="s">
        <v>31</v>
      </c>
      <c r="AZ487" s="110" t="s">
        <v>89</v>
      </c>
      <c r="BD487" s="109" t="str">
        <f t="shared" si="293"/>
        <v>*</v>
      </c>
      <c r="BE487" s="110" t="str">
        <f t="shared" si="282"/>
        <v>*</v>
      </c>
      <c r="BF487" s="109" t="str">
        <f t="shared" si="283"/>
        <v>SH22_23</v>
      </c>
      <c r="BG487" s="109">
        <f t="shared" si="284"/>
        <v>0.02077782488644</v>
      </c>
      <c r="BH487" s="109" t="s">
        <v>31</v>
      </c>
      <c r="BI487" s="110" t="s">
        <v>91</v>
      </c>
      <c r="BM487" s="109" t="str">
        <f t="shared" si="294"/>
        <v>*</v>
      </c>
      <c r="BN487" s="110" t="str">
        <f t="shared" si="285"/>
        <v>*</v>
      </c>
      <c r="BO487" s="109" t="str">
        <f t="shared" si="286"/>
        <v>SH22_23</v>
      </c>
      <c r="BP487" s="109">
        <f t="shared" si="287"/>
        <v>0.0241373966840562</v>
      </c>
      <c r="BQ487" s="109" t="s">
        <v>31</v>
      </c>
      <c r="BR487" s="110" t="s">
        <v>88</v>
      </c>
    </row>
    <row r="488" spans="11:70">
      <c r="K488" s="109" t="s">
        <v>36</v>
      </c>
      <c r="L488" s="110" t="str">
        <f t="shared" si="288"/>
        <v>*</v>
      </c>
      <c r="M488" s="109" t="str">
        <f t="shared" si="268"/>
        <v>FH0_1</v>
      </c>
      <c r="N488" s="109">
        <f t="shared" si="269"/>
        <v>0.0213934931755858</v>
      </c>
      <c r="O488" s="109" t="s">
        <v>31</v>
      </c>
      <c r="P488" s="110" t="s">
        <v>92</v>
      </c>
      <c r="T488" s="109" t="str">
        <f t="shared" si="289"/>
        <v>*</v>
      </c>
      <c r="U488" s="110" t="str">
        <f t="shared" si="270"/>
        <v>*</v>
      </c>
      <c r="V488" s="109" t="str">
        <f t="shared" si="271"/>
        <v>FH0_1</v>
      </c>
      <c r="W488" s="109">
        <f t="shared" si="272"/>
        <v>0.0189900151087194</v>
      </c>
      <c r="X488" s="109" t="s">
        <v>31</v>
      </c>
      <c r="Y488" s="110" t="s">
        <v>87</v>
      </c>
      <c r="AC488" s="109" t="str">
        <f t="shared" si="290"/>
        <v>*</v>
      </c>
      <c r="AD488" s="110" t="str">
        <f t="shared" si="273"/>
        <v>*</v>
      </c>
      <c r="AE488" s="109" t="str">
        <f t="shared" si="274"/>
        <v>FH0_1</v>
      </c>
      <c r="AF488" s="109">
        <f t="shared" si="275"/>
        <v>0.0225377088372482</v>
      </c>
      <c r="AG488" s="109" t="s">
        <v>31</v>
      </c>
      <c r="AH488" s="110" t="s">
        <v>93</v>
      </c>
      <c r="AL488" s="109" t="str">
        <f t="shared" si="291"/>
        <v>*</v>
      </c>
      <c r="AM488" s="110" t="str">
        <f t="shared" si="276"/>
        <v>*</v>
      </c>
      <c r="AN488" s="109" t="str">
        <f t="shared" si="277"/>
        <v>FH0_1</v>
      </c>
      <c r="AO488" s="109">
        <f t="shared" si="278"/>
        <v>0.02082812933826</v>
      </c>
      <c r="AP488" s="109" t="s">
        <v>31</v>
      </c>
      <c r="AQ488" s="110" t="s">
        <v>90</v>
      </c>
      <c r="AU488" s="109" t="str">
        <f t="shared" si="292"/>
        <v>*</v>
      </c>
      <c r="AV488" s="110" t="str">
        <f t="shared" si="279"/>
        <v>*</v>
      </c>
      <c r="AW488" s="109" t="str">
        <f t="shared" si="280"/>
        <v>FH0_1</v>
      </c>
      <c r="AX488" s="109">
        <f t="shared" si="281"/>
        <v>0.0222158485714042</v>
      </c>
      <c r="AY488" s="109" t="s">
        <v>31</v>
      </c>
      <c r="AZ488" s="110" t="s">
        <v>89</v>
      </c>
      <c r="BD488" s="109" t="str">
        <f t="shared" si="293"/>
        <v>*</v>
      </c>
      <c r="BE488" s="110" t="str">
        <f t="shared" si="282"/>
        <v>*</v>
      </c>
      <c r="BF488" s="109" t="str">
        <f t="shared" si="283"/>
        <v>FH0_1</v>
      </c>
      <c r="BG488" s="109">
        <f t="shared" si="284"/>
        <v>0.02082812933826</v>
      </c>
      <c r="BH488" s="109" t="s">
        <v>31</v>
      </c>
      <c r="BI488" s="110" t="s">
        <v>91</v>
      </c>
      <c r="BM488" s="109" t="str">
        <f t="shared" si="294"/>
        <v>*</v>
      </c>
      <c r="BN488" s="110" t="str">
        <f t="shared" si="285"/>
        <v>*</v>
      </c>
      <c r="BO488" s="109" t="str">
        <f t="shared" si="286"/>
        <v>FH0_1</v>
      </c>
      <c r="BP488" s="109">
        <f t="shared" si="287"/>
        <v>0.0222158485714042</v>
      </c>
      <c r="BQ488" s="109" t="s">
        <v>31</v>
      </c>
      <c r="BR488" s="110" t="s">
        <v>88</v>
      </c>
    </row>
    <row r="489" spans="11:70">
      <c r="K489" s="109" t="s">
        <v>36</v>
      </c>
      <c r="L489" s="110" t="str">
        <f t="shared" si="288"/>
        <v>*</v>
      </c>
      <c r="M489" s="109" t="str">
        <f t="shared" si="268"/>
        <v>FH2_3</v>
      </c>
      <c r="N489" s="109">
        <f t="shared" si="269"/>
        <v>0.02102967448633</v>
      </c>
      <c r="O489" s="109" t="s">
        <v>31</v>
      </c>
      <c r="P489" s="110" t="s">
        <v>92</v>
      </c>
      <c r="T489" s="109" t="str">
        <f t="shared" si="289"/>
        <v>*</v>
      </c>
      <c r="U489" s="110" t="str">
        <f t="shared" si="270"/>
        <v>*</v>
      </c>
      <c r="V489" s="109" t="str">
        <f t="shared" si="271"/>
        <v>FH2_3</v>
      </c>
      <c r="W489" s="109">
        <f t="shared" si="272"/>
        <v>0.0166572327084534</v>
      </c>
      <c r="X489" s="109" t="s">
        <v>31</v>
      </c>
      <c r="Y489" s="110" t="s">
        <v>87</v>
      </c>
      <c r="AC489" s="109" t="str">
        <f t="shared" si="290"/>
        <v>*</v>
      </c>
      <c r="AD489" s="110" t="str">
        <f t="shared" si="273"/>
        <v>*</v>
      </c>
      <c r="AE489" s="109" t="str">
        <f t="shared" si="274"/>
        <v>FH2_3</v>
      </c>
      <c r="AF489" s="109">
        <f t="shared" si="275"/>
        <v>0.022471121655479</v>
      </c>
      <c r="AG489" s="109" t="s">
        <v>31</v>
      </c>
      <c r="AH489" s="110" t="s">
        <v>93</v>
      </c>
      <c r="AL489" s="109" t="str">
        <f t="shared" si="291"/>
        <v>*</v>
      </c>
      <c r="AM489" s="110" t="str">
        <f t="shared" si="276"/>
        <v>*</v>
      </c>
      <c r="AN489" s="109" t="str">
        <f t="shared" si="277"/>
        <v>FH2_3</v>
      </c>
      <c r="AO489" s="109">
        <f t="shared" si="278"/>
        <v>0.0196922594663782</v>
      </c>
      <c r="AP489" s="109" t="s">
        <v>31</v>
      </c>
      <c r="AQ489" s="110" t="s">
        <v>90</v>
      </c>
      <c r="AU489" s="109" t="str">
        <f t="shared" si="292"/>
        <v>*</v>
      </c>
      <c r="AV489" s="110" t="str">
        <f t="shared" si="279"/>
        <v>*</v>
      </c>
      <c r="AW489" s="109" t="str">
        <f t="shared" si="280"/>
        <v>FH2_3</v>
      </c>
      <c r="AX489" s="109">
        <f t="shared" si="281"/>
        <v>0.0200672016482474</v>
      </c>
      <c r="AY489" s="109" t="s">
        <v>31</v>
      </c>
      <c r="AZ489" s="110" t="s">
        <v>89</v>
      </c>
      <c r="BD489" s="109" t="str">
        <f t="shared" si="293"/>
        <v>*</v>
      </c>
      <c r="BE489" s="110" t="str">
        <f t="shared" si="282"/>
        <v>*</v>
      </c>
      <c r="BF489" s="109" t="str">
        <f t="shared" si="283"/>
        <v>FH2_3</v>
      </c>
      <c r="BG489" s="109">
        <f t="shared" si="284"/>
        <v>0.0196922594663782</v>
      </c>
      <c r="BH489" s="109" t="s">
        <v>31</v>
      </c>
      <c r="BI489" s="110" t="s">
        <v>91</v>
      </c>
      <c r="BM489" s="109" t="str">
        <f t="shared" si="294"/>
        <v>*</v>
      </c>
      <c r="BN489" s="110" t="str">
        <f t="shared" si="285"/>
        <v>*</v>
      </c>
      <c r="BO489" s="109" t="str">
        <f t="shared" si="286"/>
        <v>FH2_3</v>
      </c>
      <c r="BP489" s="109">
        <f t="shared" si="287"/>
        <v>0.0200672016482474</v>
      </c>
      <c r="BQ489" s="109" t="s">
        <v>31</v>
      </c>
      <c r="BR489" s="110" t="s">
        <v>88</v>
      </c>
    </row>
    <row r="490" spans="11:70">
      <c r="K490" s="109" t="s">
        <v>36</v>
      </c>
      <c r="L490" s="110" t="str">
        <f t="shared" si="288"/>
        <v>*</v>
      </c>
      <c r="M490" s="109" t="str">
        <f t="shared" si="268"/>
        <v>FH4_5</v>
      </c>
      <c r="N490" s="109">
        <f t="shared" si="269"/>
        <v>0.0201116701113584</v>
      </c>
      <c r="O490" s="109" t="s">
        <v>31</v>
      </c>
      <c r="P490" s="110" t="s">
        <v>92</v>
      </c>
      <c r="T490" s="109" t="str">
        <f t="shared" si="289"/>
        <v>*</v>
      </c>
      <c r="U490" s="110" t="str">
        <f t="shared" si="270"/>
        <v>*</v>
      </c>
      <c r="V490" s="109" t="str">
        <f t="shared" si="271"/>
        <v>FH4_5</v>
      </c>
      <c r="W490" s="109">
        <f t="shared" si="272"/>
        <v>0.0158290452354489</v>
      </c>
      <c r="X490" s="109" t="s">
        <v>31</v>
      </c>
      <c r="Y490" s="110" t="s">
        <v>87</v>
      </c>
      <c r="AC490" s="109" t="str">
        <f t="shared" si="290"/>
        <v>*</v>
      </c>
      <c r="AD490" s="110" t="str">
        <f t="shared" si="273"/>
        <v>*</v>
      </c>
      <c r="AE490" s="109" t="str">
        <f t="shared" si="274"/>
        <v>FH4_5</v>
      </c>
      <c r="AF490" s="109">
        <f t="shared" si="275"/>
        <v>0.0209246883499341</v>
      </c>
      <c r="AG490" s="109" t="s">
        <v>31</v>
      </c>
      <c r="AH490" s="110" t="s">
        <v>93</v>
      </c>
      <c r="AL490" s="109" t="str">
        <f t="shared" si="291"/>
        <v>*</v>
      </c>
      <c r="AM490" s="110" t="str">
        <f t="shared" si="276"/>
        <v>*</v>
      </c>
      <c r="AN490" s="109" t="str">
        <f t="shared" si="277"/>
        <v>FH4_5</v>
      </c>
      <c r="AO490" s="109">
        <f t="shared" si="278"/>
        <v>0.0185404013701219</v>
      </c>
      <c r="AP490" s="109" t="s">
        <v>31</v>
      </c>
      <c r="AQ490" s="110" t="s">
        <v>90</v>
      </c>
      <c r="AU490" s="109" t="str">
        <f t="shared" si="292"/>
        <v>*</v>
      </c>
      <c r="AV490" s="110" t="str">
        <f t="shared" si="279"/>
        <v>*</v>
      </c>
      <c r="AW490" s="109" t="str">
        <f t="shared" si="280"/>
        <v>FH4_5</v>
      </c>
      <c r="AX490" s="109">
        <f t="shared" si="281"/>
        <v>0.0177877243294525</v>
      </c>
      <c r="AY490" s="109" t="s">
        <v>31</v>
      </c>
      <c r="AZ490" s="110" t="s">
        <v>89</v>
      </c>
      <c r="BD490" s="109" t="str">
        <f t="shared" si="293"/>
        <v>*</v>
      </c>
      <c r="BE490" s="110" t="str">
        <f t="shared" si="282"/>
        <v>*</v>
      </c>
      <c r="BF490" s="109" t="str">
        <f t="shared" si="283"/>
        <v>FH4_5</v>
      </c>
      <c r="BG490" s="109">
        <f t="shared" si="284"/>
        <v>0.0185404013701219</v>
      </c>
      <c r="BH490" s="109" t="s">
        <v>31</v>
      </c>
      <c r="BI490" s="110" t="s">
        <v>91</v>
      </c>
      <c r="BM490" s="109" t="str">
        <f t="shared" si="294"/>
        <v>*</v>
      </c>
      <c r="BN490" s="110" t="str">
        <f t="shared" si="285"/>
        <v>*</v>
      </c>
      <c r="BO490" s="109" t="str">
        <f t="shared" si="286"/>
        <v>FH4_5</v>
      </c>
      <c r="BP490" s="109">
        <f t="shared" si="287"/>
        <v>0.0177877243294525</v>
      </c>
      <c r="BQ490" s="109" t="s">
        <v>31</v>
      </c>
      <c r="BR490" s="110" t="s">
        <v>88</v>
      </c>
    </row>
    <row r="491" spans="11:70">
      <c r="K491" s="109" t="s">
        <v>36</v>
      </c>
      <c r="L491" s="110" t="str">
        <f t="shared" si="288"/>
        <v>*</v>
      </c>
      <c r="M491" s="109" t="str">
        <f t="shared" si="268"/>
        <v>FH6_7</v>
      </c>
      <c r="N491" s="109">
        <f t="shared" si="269"/>
        <v>0.0192099222047578</v>
      </c>
      <c r="O491" s="109" t="s">
        <v>31</v>
      </c>
      <c r="P491" s="110" t="s">
        <v>92</v>
      </c>
      <c r="T491" s="109" t="str">
        <f t="shared" si="289"/>
        <v>*</v>
      </c>
      <c r="U491" s="110" t="str">
        <f t="shared" si="270"/>
        <v>*</v>
      </c>
      <c r="V491" s="109" t="str">
        <f t="shared" si="271"/>
        <v>FH6_7</v>
      </c>
      <c r="W491" s="109">
        <f t="shared" si="272"/>
        <v>0.0159024621248745</v>
      </c>
      <c r="X491" s="109" t="s">
        <v>31</v>
      </c>
      <c r="Y491" s="110" t="s">
        <v>87</v>
      </c>
      <c r="AC491" s="109" t="str">
        <f t="shared" si="290"/>
        <v>*</v>
      </c>
      <c r="AD491" s="110" t="str">
        <f t="shared" si="273"/>
        <v>*</v>
      </c>
      <c r="AE491" s="109" t="str">
        <f t="shared" si="274"/>
        <v>FH6_7</v>
      </c>
      <c r="AF491" s="109">
        <f t="shared" si="275"/>
        <v>0.0184080758697192</v>
      </c>
      <c r="AG491" s="109" t="s">
        <v>31</v>
      </c>
      <c r="AH491" s="110" t="s">
        <v>93</v>
      </c>
      <c r="AL491" s="109" t="str">
        <f t="shared" si="291"/>
        <v>*</v>
      </c>
      <c r="AM491" s="110" t="str">
        <f t="shared" si="276"/>
        <v>*</v>
      </c>
      <c r="AN491" s="109" t="str">
        <f t="shared" si="277"/>
        <v>FH6_7</v>
      </c>
      <c r="AO491" s="109">
        <f t="shared" si="278"/>
        <v>0.0175903530927638</v>
      </c>
      <c r="AP491" s="109" t="s">
        <v>31</v>
      </c>
      <c r="AQ491" s="110" t="s">
        <v>90</v>
      </c>
      <c r="AU491" s="109" t="str">
        <f t="shared" si="292"/>
        <v>*</v>
      </c>
      <c r="AV491" s="110" t="str">
        <f t="shared" si="279"/>
        <v>*</v>
      </c>
      <c r="AW491" s="109" t="str">
        <f t="shared" si="280"/>
        <v>FH6_7</v>
      </c>
      <c r="AX491" s="109">
        <f t="shared" si="281"/>
        <v>0.0165945078402487</v>
      </c>
      <c r="AY491" s="109" t="s">
        <v>31</v>
      </c>
      <c r="AZ491" s="110" t="s">
        <v>89</v>
      </c>
      <c r="BD491" s="109" t="str">
        <f t="shared" si="293"/>
        <v>*</v>
      </c>
      <c r="BE491" s="110" t="str">
        <f t="shared" si="282"/>
        <v>*</v>
      </c>
      <c r="BF491" s="109" t="str">
        <f t="shared" si="283"/>
        <v>FH6_7</v>
      </c>
      <c r="BG491" s="109">
        <f t="shared" si="284"/>
        <v>0.0175903530927638</v>
      </c>
      <c r="BH491" s="109" t="s">
        <v>31</v>
      </c>
      <c r="BI491" s="110" t="s">
        <v>91</v>
      </c>
      <c r="BM491" s="109" t="str">
        <f t="shared" si="294"/>
        <v>*</v>
      </c>
      <c r="BN491" s="110" t="str">
        <f t="shared" si="285"/>
        <v>*</v>
      </c>
      <c r="BO491" s="109" t="str">
        <f t="shared" si="286"/>
        <v>FH6_7</v>
      </c>
      <c r="BP491" s="109">
        <f t="shared" si="287"/>
        <v>0.0165945078402487</v>
      </c>
      <c r="BQ491" s="109" t="s">
        <v>31</v>
      </c>
      <c r="BR491" s="110" t="s">
        <v>88</v>
      </c>
    </row>
    <row r="492" spans="11:70">
      <c r="K492" s="109" t="s">
        <v>36</v>
      </c>
      <c r="L492" s="110" t="str">
        <f t="shared" si="288"/>
        <v>*</v>
      </c>
      <c r="M492" s="109" t="str">
        <f t="shared" si="268"/>
        <v>FH8_9</v>
      </c>
      <c r="N492" s="109">
        <f t="shared" si="269"/>
        <v>0.018841834190357</v>
      </c>
      <c r="O492" s="109" t="s">
        <v>31</v>
      </c>
      <c r="P492" s="110" t="s">
        <v>92</v>
      </c>
      <c r="T492" s="109" t="str">
        <f t="shared" si="289"/>
        <v>*</v>
      </c>
      <c r="U492" s="110" t="str">
        <f t="shared" si="270"/>
        <v>*</v>
      </c>
      <c r="V492" s="109" t="str">
        <f t="shared" si="271"/>
        <v>FH8_9</v>
      </c>
      <c r="W492" s="109">
        <f t="shared" si="272"/>
        <v>0.0171052366659126</v>
      </c>
      <c r="X492" s="109" t="s">
        <v>31</v>
      </c>
      <c r="Y492" s="110" t="s">
        <v>87</v>
      </c>
      <c r="AC492" s="109" t="str">
        <f t="shared" si="290"/>
        <v>*</v>
      </c>
      <c r="AD492" s="110" t="str">
        <f t="shared" si="273"/>
        <v>*</v>
      </c>
      <c r="AE492" s="109" t="str">
        <f t="shared" si="274"/>
        <v>FH8_9</v>
      </c>
      <c r="AF492" s="109">
        <f t="shared" si="275"/>
        <v>0.0169703204195258</v>
      </c>
      <c r="AG492" s="109" t="s">
        <v>31</v>
      </c>
      <c r="AH492" s="110" t="s">
        <v>93</v>
      </c>
      <c r="AL492" s="109" t="str">
        <f t="shared" si="291"/>
        <v>*</v>
      </c>
      <c r="AM492" s="110" t="str">
        <f t="shared" si="276"/>
        <v>*</v>
      </c>
      <c r="AN492" s="109" t="str">
        <f t="shared" si="277"/>
        <v>FH8_9</v>
      </c>
      <c r="AO492" s="109">
        <f t="shared" si="278"/>
        <v>0.0174698671638847</v>
      </c>
      <c r="AP492" s="109" t="s">
        <v>31</v>
      </c>
      <c r="AQ492" s="110" t="s">
        <v>90</v>
      </c>
      <c r="AU492" s="109" t="str">
        <f t="shared" si="292"/>
        <v>*</v>
      </c>
      <c r="AV492" s="110" t="str">
        <f t="shared" si="279"/>
        <v>*</v>
      </c>
      <c r="AW492" s="109" t="str">
        <f t="shared" si="280"/>
        <v>FH8_9</v>
      </c>
      <c r="AX492" s="109">
        <f t="shared" si="281"/>
        <v>0.0165122579121173</v>
      </c>
      <c r="AY492" s="109" t="s">
        <v>31</v>
      </c>
      <c r="AZ492" s="110" t="s">
        <v>89</v>
      </c>
      <c r="BD492" s="109" t="str">
        <f t="shared" si="293"/>
        <v>*</v>
      </c>
      <c r="BE492" s="110" t="str">
        <f t="shared" si="282"/>
        <v>*</v>
      </c>
      <c r="BF492" s="109" t="str">
        <f t="shared" si="283"/>
        <v>FH8_9</v>
      </c>
      <c r="BG492" s="109">
        <f t="shared" si="284"/>
        <v>0.0174698671638847</v>
      </c>
      <c r="BH492" s="109" t="s">
        <v>31</v>
      </c>
      <c r="BI492" s="110" t="s">
        <v>91</v>
      </c>
      <c r="BM492" s="109" t="str">
        <f t="shared" si="294"/>
        <v>*</v>
      </c>
      <c r="BN492" s="110" t="str">
        <f t="shared" si="285"/>
        <v>*</v>
      </c>
      <c r="BO492" s="109" t="str">
        <f t="shared" si="286"/>
        <v>FH8_9</v>
      </c>
      <c r="BP492" s="109">
        <f t="shared" si="287"/>
        <v>0.0165122579121173</v>
      </c>
      <c r="BQ492" s="109" t="s">
        <v>31</v>
      </c>
      <c r="BR492" s="110" t="s">
        <v>88</v>
      </c>
    </row>
    <row r="493" spans="11:70">
      <c r="K493" s="109" t="s">
        <v>36</v>
      </c>
      <c r="L493" s="110" t="str">
        <f t="shared" si="288"/>
        <v>*</v>
      </c>
      <c r="M493" s="109" t="str">
        <f t="shared" si="268"/>
        <v>FH10_11</v>
      </c>
      <c r="N493" s="109">
        <f t="shared" si="269"/>
        <v>0.0189356699331529</v>
      </c>
      <c r="O493" s="109" t="s">
        <v>31</v>
      </c>
      <c r="P493" s="110" t="s">
        <v>92</v>
      </c>
      <c r="T493" s="109" t="str">
        <f t="shared" si="289"/>
        <v>*</v>
      </c>
      <c r="U493" s="110" t="str">
        <f t="shared" si="270"/>
        <v>*</v>
      </c>
      <c r="V493" s="109" t="str">
        <f t="shared" si="271"/>
        <v>FH10_11</v>
      </c>
      <c r="W493" s="109">
        <f t="shared" si="272"/>
        <v>0.0198225161188549</v>
      </c>
      <c r="X493" s="109" t="s">
        <v>31</v>
      </c>
      <c r="Y493" s="110" t="s">
        <v>87</v>
      </c>
      <c r="AC493" s="109" t="str">
        <f t="shared" si="290"/>
        <v>*</v>
      </c>
      <c r="AD493" s="110" t="str">
        <f t="shared" si="273"/>
        <v>*</v>
      </c>
      <c r="AE493" s="109" t="str">
        <f t="shared" si="274"/>
        <v>FH10_11</v>
      </c>
      <c r="AF493" s="109">
        <f t="shared" si="275"/>
        <v>0.0166723480117681</v>
      </c>
      <c r="AG493" s="109" t="s">
        <v>31</v>
      </c>
      <c r="AH493" s="110" t="s">
        <v>93</v>
      </c>
      <c r="AL493" s="109" t="str">
        <f t="shared" si="291"/>
        <v>*</v>
      </c>
      <c r="AM493" s="110" t="str">
        <f t="shared" si="276"/>
        <v>*</v>
      </c>
      <c r="AN493" s="109" t="str">
        <f t="shared" si="277"/>
        <v>FH10_11</v>
      </c>
      <c r="AO493" s="109">
        <f t="shared" si="278"/>
        <v>0.0185481158114173</v>
      </c>
      <c r="AP493" s="109" t="s">
        <v>31</v>
      </c>
      <c r="AQ493" s="110" t="s">
        <v>90</v>
      </c>
      <c r="AU493" s="109" t="str">
        <f t="shared" si="292"/>
        <v>*</v>
      </c>
      <c r="AV493" s="110" t="str">
        <f t="shared" si="279"/>
        <v>*</v>
      </c>
      <c r="AW493" s="109" t="str">
        <f t="shared" si="280"/>
        <v>FH10_11</v>
      </c>
      <c r="AX493" s="109">
        <f t="shared" si="281"/>
        <v>0.0182536626877173</v>
      </c>
      <c r="AY493" s="109" t="s">
        <v>31</v>
      </c>
      <c r="AZ493" s="110" t="s">
        <v>89</v>
      </c>
      <c r="BD493" s="109" t="str">
        <f t="shared" si="293"/>
        <v>*</v>
      </c>
      <c r="BE493" s="110" t="str">
        <f t="shared" si="282"/>
        <v>*</v>
      </c>
      <c r="BF493" s="109" t="str">
        <f t="shared" si="283"/>
        <v>FH10_11</v>
      </c>
      <c r="BG493" s="109">
        <f t="shared" si="284"/>
        <v>0.0185481158114173</v>
      </c>
      <c r="BH493" s="109" t="s">
        <v>31</v>
      </c>
      <c r="BI493" s="110" t="s">
        <v>91</v>
      </c>
      <c r="BM493" s="109" t="str">
        <f t="shared" si="294"/>
        <v>*</v>
      </c>
      <c r="BN493" s="110" t="str">
        <f t="shared" si="285"/>
        <v>*</v>
      </c>
      <c r="BO493" s="109" t="str">
        <f t="shared" si="286"/>
        <v>FH10_11</v>
      </c>
      <c r="BP493" s="109">
        <f t="shared" si="287"/>
        <v>0.0182536626877173</v>
      </c>
      <c r="BQ493" s="109" t="s">
        <v>31</v>
      </c>
      <c r="BR493" s="110" t="s">
        <v>88</v>
      </c>
    </row>
    <row r="494" spans="11:70">
      <c r="K494" s="109" t="s">
        <v>36</v>
      </c>
      <c r="L494" s="110" t="str">
        <f t="shared" si="288"/>
        <v>*</v>
      </c>
      <c r="M494" s="109" t="str">
        <f t="shared" si="268"/>
        <v>FH12_13</v>
      </c>
      <c r="N494" s="109">
        <f t="shared" si="269"/>
        <v>0.0198847069007047</v>
      </c>
      <c r="O494" s="109" t="s">
        <v>31</v>
      </c>
      <c r="P494" s="110" t="s">
        <v>92</v>
      </c>
      <c r="T494" s="109" t="str">
        <f t="shared" si="289"/>
        <v>*</v>
      </c>
      <c r="U494" s="110" t="str">
        <f t="shared" si="270"/>
        <v>*</v>
      </c>
      <c r="V494" s="109" t="str">
        <f t="shared" si="271"/>
        <v>FH12_13</v>
      </c>
      <c r="W494" s="109">
        <f t="shared" si="272"/>
        <v>0.0205767152130325</v>
      </c>
      <c r="X494" s="109" t="s">
        <v>31</v>
      </c>
      <c r="Y494" s="110" t="s">
        <v>87</v>
      </c>
      <c r="AC494" s="109" t="str">
        <f t="shared" si="290"/>
        <v>*</v>
      </c>
      <c r="AD494" s="110" t="str">
        <f t="shared" si="273"/>
        <v>*</v>
      </c>
      <c r="AE494" s="109" t="str">
        <f t="shared" si="274"/>
        <v>FH12_13</v>
      </c>
      <c r="AF494" s="109">
        <f t="shared" si="275"/>
        <v>0.0178993947669431</v>
      </c>
      <c r="AG494" s="109" t="s">
        <v>31</v>
      </c>
      <c r="AH494" s="110" t="s">
        <v>93</v>
      </c>
      <c r="AL494" s="109" t="str">
        <f t="shared" si="291"/>
        <v>*</v>
      </c>
      <c r="AM494" s="110" t="str">
        <f t="shared" si="276"/>
        <v>*</v>
      </c>
      <c r="AN494" s="109" t="str">
        <f t="shared" si="277"/>
        <v>FH12_13</v>
      </c>
      <c r="AO494" s="109">
        <f t="shared" si="278"/>
        <v>0.0197346377775574</v>
      </c>
      <c r="AP494" s="109" t="s">
        <v>31</v>
      </c>
      <c r="AQ494" s="110" t="s">
        <v>90</v>
      </c>
      <c r="AU494" s="109" t="str">
        <f t="shared" si="292"/>
        <v>*</v>
      </c>
      <c r="AV494" s="110" t="str">
        <f t="shared" si="279"/>
        <v>*</v>
      </c>
      <c r="AW494" s="109" t="str">
        <f t="shared" si="280"/>
        <v>FH12_13</v>
      </c>
      <c r="AX494" s="109">
        <f t="shared" si="281"/>
        <v>0.0202626994046479</v>
      </c>
      <c r="AY494" s="109" t="s">
        <v>31</v>
      </c>
      <c r="AZ494" s="110" t="s">
        <v>89</v>
      </c>
      <c r="BD494" s="109" t="str">
        <f t="shared" si="293"/>
        <v>*</v>
      </c>
      <c r="BE494" s="110" t="str">
        <f t="shared" si="282"/>
        <v>*</v>
      </c>
      <c r="BF494" s="109" t="str">
        <f t="shared" si="283"/>
        <v>FH12_13</v>
      </c>
      <c r="BG494" s="109">
        <f t="shared" si="284"/>
        <v>0.0197346377775574</v>
      </c>
      <c r="BH494" s="109" t="s">
        <v>31</v>
      </c>
      <c r="BI494" s="110" t="s">
        <v>91</v>
      </c>
      <c r="BM494" s="109" t="str">
        <f t="shared" si="294"/>
        <v>*</v>
      </c>
      <c r="BN494" s="110" t="str">
        <f t="shared" si="285"/>
        <v>*</v>
      </c>
      <c r="BO494" s="109" t="str">
        <f t="shared" si="286"/>
        <v>FH12_13</v>
      </c>
      <c r="BP494" s="109">
        <f t="shared" si="287"/>
        <v>0.0202626994046479</v>
      </c>
      <c r="BQ494" s="109" t="s">
        <v>31</v>
      </c>
      <c r="BR494" s="110" t="s">
        <v>88</v>
      </c>
    </row>
    <row r="495" spans="11:70">
      <c r="K495" s="109" t="s">
        <v>36</v>
      </c>
      <c r="L495" s="110" t="str">
        <f t="shared" si="288"/>
        <v>*</v>
      </c>
      <c r="M495" s="109" t="str">
        <f t="shared" si="268"/>
        <v>FH14_15</v>
      </c>
      <c r="N495" s="109">
        <f t="shared" si="269"/>
        <v>0.0208389906197208</v>
      </c>
      <c r="O495" s="109" t="s">
        <v>31</v>
      </c>
      <c r="P495" s="110" t="s">
        <v>92</v>
      </c>
      <c r="T495" s="109" t="str">
        <f t="shared" si="289"/>
        <v>*</v>
      </c>
      <c r="U495" s="110" t="str">
        <f t="shared" si="270"/>
        <v>*</v>
      </c>
      <c r="V495" s="109" t="str">
        <f t="shared" si="271"/>
        <v>FH14_15</v>
      </c>
      <c r="W495" s="109">
        <f t="shared" si="272"/>
        <v>0.0201344120759709</v>
      </c>
      <c r="X495" s="109" t="s">
        <v>31</v>
      </c>
      <c r="Y495" s="110" t="s">
        <v>87</v>
      </c>
      <c r="AC495" s="109" t="str">
        <f t="shared" si="290"/>
        <v>*</v>
      </c>
      <c r="AD495" s="110" t="str">
        <f t="shared" si="273"/>
        <v>*</v>
      </c>
      <c r="AE495" s="109" t="str">
        <f t="shared" si="274"/>
        <v>FH14_15</v>
      </c>
      <c r="AF495" s="109">
        <f t="shared" si="275"/>
        <v>0.0207530234250215</v>
      </c>
      <c r="AG495" s="109" t="s">
        <v>31</v>
      </c>
      <c r="AH495" s="110" t="s">
        <v>93</v>
      </c>
      <c r="AL495" s="109" t="str">
        <f t="shared" si="291"/>
        <v>*</v>
      </c>
      <c r="AM495" s="110" t="str">
        <f t="shared" si="276"/>
        <v>*</v>
      </c>
      <c r="AN495" s="109" t="str">
        <f t="shared" si="277"/>
        <v>FH14_15</v>
      </c>
      <c r="AO495" s="109">
        <f t="shared" si="278"/>
        <v>0.0206212544677413</v>
      </c>
      <c r="AP495" s="109" t="s">
        <v>31</v>
      </c>
      <c r="AQ495" s="110" t="s">
        <v>90</v>
      </c>
      <c r="AU495" s="109" t="str">
        <f t="shared" si="292"/>
        <v>*</v>
      </c>
      <c r="AV495" s="110" t="str">
        <f t="shared" si="279"/>
        <v>*</v>
      </c>
      <c r="AW495" s="109" t="str">
        <f t="shared" si="280"/>
        <v>FH14_15</v>
      </c>
      <c r="AX495" s="109">
        <f t="shared" si="281"/>
        <v>0.0211728179792687</v>
      </c>
      <c r="AY495" s="109" t="s">
        <v>31</v>
      </c>
      <c r="AZ495" s="110" t="s">
        <v>89</v>
      </c>
      <c r="BD495" s="109" t="str">
        <f t="shared" si="293"/>
        <v>*</v>
      </c>
      <c r="BE495" s="110" t="str">
        <f t="shared" si="282"/>
        <v>*</v>
      </c>
      <c r="BF495" s="109" t="str">
        <f t="shared" si="283"/>
        <v>FH14_15</v>
      </c>
      <c r="BG495" s="109">
        <f t="shared" si="284"/>
        <v>0.0206212544677413</v>
      </c>
      <c r="BH495" s="109" t="s">
        <v>31</v>
      </c>
      <c r="BI495" s="110" t="s">
        <v>91</v>
      </c>
      <c r="BM495" s="109" t="str">
        <f t="shared" si="294"/>
        <v>*</v>
      </c>
      <c r="BN495" s="110" t="str">
        <f t="shared" si="285"/>
        <v>*</v>
      </c>
      <c r="BO495" s="109" t="str">
        <f t="shared" si="286"/>
        <v>FH14_15</v>
      </c>
      <c r="BP495" s="109">
        <f t="shared" si="287"/>
        <v>0.0211728179792687</v>
      </c>
      <c r="BQ495" s="109" t="s">
        <v>31</v>
      </c>
      <c r="BR495" s="110" t="s">
        <v>88</v>
      </c>
    </row>
    <row r="496" spans="11:70">
      <c r="K496" s="109" t="s">
        <v>36</v>
      </c>
      <c r="L496" s="110" t="str">
        <f t="shared" si="288"/>
        <v>*</v>
      </c>
      <c r="M496" s="109" t="str">
        <f t="shared" si="268"/>
        <v>FH16_17</v>
      </c>
      <c r="N496" s="109">
        <f t="shared" si="269"/>
        <v>0.0211595818818846</v>
      </c>
      <c r="O496" s="109" t="s">
        <v>31</v>
      </c>
      <c r="P496" s="110" t="s">
        <v>92</v>
      </c>
      <c r="T496" s="109" t="str">
        <f t="shared" si="289"/>
        <v>*</v>
      </c>
      <c r="U496" s="110" t="str">
        <f t="shared" si="270"/>
        <v>*</v>
      </c>
      <c r="V496" s="109" t="str">
        <f t="shared" si="271"/>
        <v>FH16_17</v>
      </c>
      <c r="W496" s="109">
        <f t="shared" si="272"/>
        <v>0.019900470527556</v>
      </c>
      <c r="X496" s="109" t="s">
        <v>31</v>
      </c>
      <c r="Y496" s="110" t="s">
        <v>87</v>
      </c>
      <c r="AC496" s="109" t="str">
        <f t="shared" si="290"/>
        <v>*</v>
      </c>
      <c r="AD496" s="110" t="str">
        <f t="shared" ref="AD496:AD511" si="295">U496</f>
        <v>*</v>
      </c>
      <c r="AE496" s="109" t="str">
        <f t="shared" ref="AE496:AE511" si="296">V496</f>
        <v>FH16_17</v>
      </c>
      <c r="AF496" s="109">
        <f t="shared" si="275"/>
        <v>0.021834856434323</v>
      </c>
      <c r="AG496" s="109" t="s">
        <v>31</v>
      </c>
      <c r="AH496" s="110" t="s">
        <v>93</v>
      </c>
      <c r="AL496" s="109" t="str">
        <f t="shared" si="291"/>
        <v>*</v>
      </c>
      <c r="AM496" s="110" t="str">
        <f t="shared" ref="AM496:AM511" si="297">AD496</f>
        <v>*</v>
      </c>
      <c r="AN496" s="109" t="str">
        <f t="shared" ref="AN496:AN511" si="298">AE496</f>
        <v>FH16_17</v>
      </c>
      <c r="AO496" s="109">
        <f t="shared" si="278"/>
        <v>0.0208617629033817</v>
      </c>
      <c r="AP496" s="109" t="s">
        <v>31</v>
      </c>
      <c r="AQ496" s="110" t="s">
        <v>90</v>
      </c>
      <c r="AU496" s="109" t="str">
        <f t="shared" si="292"/>
        <v>*</v>
      </c>
      <c r="AV496" s="110" t="str">
        <f t="shared" ref="AV496:AV511" si="299">AM496</f>
        <v>*</v>
      </c>
      <c r="AW496" s="109" t="str">
        <f t="shared" ref="AW496:AW511" si="300">AN496</f>
        <v>FH16_17</v>
      </c>
      <c r="AX496" s="109">
        <f t="shared" si="281"/>
        <v>0.0213427940914599</v>
      </c>
      <c r="AY496" s="109" t="s">
        <v>31</v>
      </c>
      <c r="AZ496" s="110" t="s">
        <v>89</v>
      </c>
      <c r="BD496" s="109" t="str">
        <f t="shared" si="293"/>
        <v>*</v>
      </c>
      <c r="BE496" s="110" t="str">
        <f t="shared" ref="BE496:BE511" si="301">AV496</f>
        <v>*</v>
      </c>
      <c r="BF496" s="109" t="str">
        <f t="shared" ref="BF496:BF511" si="302">AW496</f>
        <v>FH16_17</v>
      </c>
      <c r="BG496" s="109">
        <f t="shared" si="284"/>
        <v>0.0208617629033817</v>
      </c>
      <c r="BH496" s="109" t="s">
        <v>31</v>
      </c>
      <c r="BI496" s="110" t="s">
        <v>91</v>
      </c>
      <c r="BM496" s="109" t="str">
        <f t="shared" si="294"/>
        <v>*</v>
      </c>
      <c r="BN496" s="110" t="str">
        <f t="shared" ref="BN496:BN511" si="303">BE496</f>
        <v>*</v>
      </c>
      <c r="BO496" s="109" t="str">
        <f t="shared" ref="BO496:BO511" si="304">BF496</f>
        <v>FH16_17</v>
      </c>
      <c r="BP496" s="109">
        <f t="shared" ref="BP496:BP511" si="305">AX496</f>
        <v>0.0213427940914599</v>
      </c>
      <c r="BQ496" s="109" t="s">
        <v>31</v>
      </c>
      <c r="BR496" s="110" t="s">
        <v>88</v>
      </c>
    </row>
    <row r="497" spans="11:70">
      <c r="K497" s="109" t="s">
        <v>36</v>
      </c>
      <c r="L497" s="110" t="str">
        <f t="shared" si="288"/>
        <v>*</v>
      </c>
      <c r="M497" s="109" t="str">
        <f t="shared" si="268"/>
        <v>FH18_19</v>
      </c>
      <c r="N497" s="109">
        <f t="shared" si="269"/>
        <v>0.0212246785407572</v>
      </c>
      <c r="O497" s="109" t="s">
        <v>31</v>
      </c>
      <c r="P497" s="110" t="s">
        <v>92</v>
      </c>
      <c r="T497" s="109" t="str">
        <f t="shared" si="289"/>
        <v>*</v>
      </c>
      <c r="U497" s="110" t="str">
        <f t="shared" ref="U497:U511" si="306">L497</f>
        <v>*</v>
      </c>
      <c r="V497" s="109" t="str">
        <f t="shared" ref="V497:V511" si="307">M497</f>
        <v>FH18_19</v>
      </c>
      <c r="W497" s="109">
        <f t="shared" si="272"/>
        <v>0.02010785636109</v>
      </c>
      <c r="X497" s="109" t="s">
        <v>31</v>
      </c>
      <c r="Y497" s="110" t="s">
        <v>87</v>
      </c>
      <c r="AC497" s="109" t="str">
        <f t="shared" si="290"/>
        <v>*</v>
      </c>
      <c r="AD497" s="110" t="str">
        <f t="shared" si="295"/>
        <v>*</v>
      </c>
      <c r="AE497" s="109" t="str">
        <f t="shared" si="296"/>
        <v>FH18_19</v>
      </c>
      <c r="AF497" s="109">
        <f t="shared" si="275"/>
        <v>0.0218516633411387</v>
      </c>
      <c r="AG497" s="109" t="s">
        <v>31</v>
      </c>
      <c r="AH497" s="110" t="s">
        <v>93</v>
      </c>
      <c r="AL497" s="109" t="str">
        <f t="shared" si="291"/>
        <v>*</v>
      </c>
      <c r="AM497" s="110" t="str">
        <f t="shared" si="297"/>
        <v>*</v>
      </c>
      <c r="AN497" s="109" t="str">
        <f t="shared" si="298"/>
        <v>FH18_19</v>
      </c>
      <c r="AO497" s="109">
        <f t="shared" si="278"/>
        <v>0.0207872227642541</v>
      </c>
      <c r="AP497" s="109" t="s">
        <v>31</v>
      </c>
      <c r="AQ497" s="110" t="s">
        <v>90</v>
      </c>
      <c r="AU497" s="109" t="str">
        <f t="shared" si="292"/>
        <v>*</v>
      </c>
      <c r="AV497" s="110" t="str">
        <f t="shared" si="299"/>
        <v>*</v>
      </c>
      <c r="AW497" s="109" t="str">
        <f t="shared" si="300"/>
        <v>FH18_19</v>
      </c>
      <c r="AX497" s="109">
        <f t="shared" si="281"/>
        <v>0.021302546509601</v>
      </c>
      <c r="AY497" s="109" t="s">
        <v>31</v>
      </c>
      <c r="AZ497" s="110" t="s">
        <v>89</v>
      </c>
      <c r="BD497" s="109" t="str">
        <f t="shared" si="293"/>
        <v>*</v>
      </c>
      <c r="BE497" s="110" t="str">
        <f t="shared" si="301"/>
        <v>*</v>
      </c>
      <c r="BF497" s="109" t="str">
        <f t="shared" si="302"/>
        <v>FH18_19</v>
      </c>
      <c r="BG497" s="109">
        <f t="shared" ref="BG497:BG511" si="308">AO497</f>
        <v>0.0207872227642541</v>
      </c>
      <c r="BH497" s="109" t="s">
        <v>31</v>
      </c>
      <c r="BI497" s="110" t="s">
        <v>91</v>
      </c>
      <c r="BM497" s="109" t="str">
        <f t="shared" si="294"/>
        <v>*</v>
      </c>
      <c r="BN497" s="110" t="str">
        <f t="shared" si="303"/>
        <v>*</v>
      </c>
      <c r="BO497" s="109" t="str">
        <f t="shared" si="304"/>
        <v>FH18_19</v>
      </c>
      <c r="BP497" s="109">
        <f t="shared" si="305"/>
        <v>0.021302546509601</v>
      </c>
      <c r="BQ497" s="109" t="s">
        <v>31</v>
      </c>
      <c r="BR497" s="110" t="s">
        <v>88</v>
      </c>
    </row>
    <row r="498" spans="11:70">
      <c r="K498" s="109" t="s">
        <v>36</v>
      </c>
      <c r="L498" s="110" t="str">
        <f t="shared" si="288"/>
        <v>*</v>
      </c>
      <c r="M498" s="109" t="str">
        <f t="shared" si="268"/>
        <v>FH20_21</v>
      </c>
      <c r="N498" s="109">
        <f t="shared" si="269"/>
        <v>0.021196759693815</v>
      </c>
      <c r="O498" s="109" t="s">
        <v>31</v>
      </c>
      <c r="P498" s="110" t="s">
        <v>92</v>
      </c>
      <c r="T498" s="109" t="str">
        <f t="shared" si="289"/>
        <v>*</v>
      </c>
      <c r="U498" s="110" t="str">
        <f t="shared" si="306"/>
        <v>*</v>
      </c>
      <c r="V498" s="109" t="str">
        <f t="shared" si="307"/>
        <v>FH20_21</v>
      </c>
      <c r="W498" s="109">
        <f t="shared" si="272"/>
        <v>0.0209690367288275</v>
      </c>
      <c r="X498" s="109" t="s">
        <v>31</v>
      </c>
      <c r="Y498" s="110" t="s">
        <v>87</v>
      </c>
      <c r="AC498" s="109" t="str">
        <f t="shared" si="290"/>
        <v>*</v>
      </c>
      <c r="AD498" s="110" t="str">
        <f t="shared" si="295"/>
        <v>*</v>
      </c>
      <c r="AE498" s="109" t="str">
        <f t="shared" si="296"/>
        <v>FH20_21</v>
      </c>
      <c r="AF498" s="109">
        <f t="shared" si="275"/>
        <v>0.0215704297529681</v>
      </c>
      <c r="AG498" s="109" t="s">
        <v>31</v>
      </c>
      <c r="AH498" s="110" t="s">
        <v>93</v>
      </c>
      <c r="AL498" s="109" t="str">
        <f t="shared" si="291"/>
        <v>*</v>
      </c>
      <c r="AM498" s="110" t="str">
        <f t="shared" si="297"/>
        <v>*</v>
      </c>
      <c r="AN498" s="109" t="str">
        <f t="shared" si="298"/>
        <v>FH20_21</v>
      </c>
      <c r="AO498" s="109">
        <f t="shared" si="278"/>
        <v>0.0209999265660562</v>
      </c>
      <c r="AP498" s="109" t="s">
        <v>31</v>
      </c>
      <c r="AQ498" s="110" t="s">
        <v>90</v>
      </c>
      <c r="AU498" s="109" t="str">
        <f t="shared" si="292"/>
        <v>*</v>
      </c>
      <c r="AV498" s="110" t="str">
        <f t="shared" si="299"/>
        <v>*</v>
      </c>
      <c r="AW498" s="109" t="str">
        <f t="shared" si="300"/>
        <v>FH20_21</v>
      </c>
      <c r="AX498" s="109">
        <f t="shared" si="281"/>
        <v>0.0217291485724036</v>
      </c>
      <c r="AY498" s="109" t="s">
        <v>31</v>
      </c>
      <c r="AZ498" s="110" t="s">
        <v>89</v>
      </c>
      <c r="BD498" s="109" t="str">
        <f t="shared" si="293"/>
        <v>*</v>
      </c>
      <c r="BE498" s="110" t="str">
        <f t="shared" si="301"/>
        <v>*</v>
      </c>
      <c r="BF498" s="109" t="str">
        <f t="shared" si="302"/>
        <v>FH20_21</v>
      </c>
      <c r="BG498" s="109">
        <f t="shared" si="308"/>
        <v>0.0209999265660562</v>
      </c>
      <c r="BH498" s="109" t="s">
        <v>31</v>
      </c>
      <c r="BI498" s="110" t="s">
        <v>91</v>
      </c>
      <c r="BM498" s="109" t="str">
        <f t="shared" si="294"/>
        <v>*</v>
      </c>
      <c r="BN498" s="110" t="str">
        <f t="shared" si="303"/>
        <v>*</v>
      </c>
      <c r="BO498" s="109" t="str">
        <f t="shared" si="304"/>
        <v>FH20_21</v>
      </c>
      <c r="BP498" s="109">
        <f t="shared" si="305"/>
        <v>0.0217291485724036</v>
      </c>
      <c r="BQ498" s="109" t="s">
        <v>31</v>
      </c>
      <c r="BR498" s="110" t="s">
        <v>88</v>
      </c>
    </row>
    <row r="499" spans="11:70">
      <c r="K499" s="109" t="s">
        <v>36</v>
      </c>
      <c r="L499" s="110" t="str">
        <f t="shared" si="288"/>
        <v>*</v>
      </c>
      <c r="M499" s="109" t="str">
        <f t="shared" si="268"/>
        <v>FH22_23</v>
      </c>
      <c r="N499" s="109">
        <f t="shared" si="269"/>
        <v>0.0213786036359911</v>
      </c>
      <c r="O499" s="109" t="s">
        <v>31</v>
      </c>
      <c r="P499" s="110" t="s">
        <v>92</v>
      </c>
      <c r="T499" s="109" t="str">
        <f t="shared" si="289"/>
        <v>*</v>
      </c>
      <c r="U499" s="110" t="str">
        <f t="shared" si="306"/>
        <v>*</v>
      </c>
      <c r="V499" s="109" t="str">
        <f t="shared" si="307"/>
        <v>FH22_23</v>
      </c>
      <c r="W499" s="109">
        <f t="shared" si="272"/>
        <v>0.0206911985722815</v>
      </c>
      <c r="X499" s="109" t="s">
        <v>31</v>
      </c>
      <c r="Y499" s="110" t="s">
        <v>87</v>
      </c>
      <c r="AC499" s="109" t="str">
        <f t="shared" si="290"/>
        <v>*</v>
      </c>
      <c r="AD499" s="110" t="str">
        <f t="shared" si="295"/>
        <v>*</v>
      </c>
      <c r="AE499" s="109" t="str">
        <f t="shared" si="296"/>
        <v>FH22_23</v>
      </c>
      <c r="AF499" s="109">
        <f t="shared" si="275"/>
        <v>0.0217091411685177</v>
      </c>
      <c r="AG499" s="109" t="s">
        <v>31</v>
      </c>
      <c r="AH499" s="110" t="s">
        <v>93</v>
      </c>
      <c r="AL499" s="109" t="str">
        <f t="shared" si="291"/>
        <v>*</v>
      </c>
      <c r="AM499" s="110" t="str">
        <f t="shared" si="297"/>
        <v>*</v>
      </c>
      <c r="AN499" s="109" t="str">
        <f t="shared" si="298"/>
        <v>FH22_23</v>
      </c>
      <c r="AO499" s="109">
        <f t="shared" si="278"/>
        <v>0.0212075715419054</v>
      </c>
      <c r="AP499" s="109" t="s">
        <v>31</v>
      </c>
      <c r="AQ499" s="110" t="s">
        <v>90</v>
      </c>
      <c r="AU499" s="109" t="str">
        <f t="shared" si="292"/>
        <v>*</v>
      </c>
      <c r="AV499" s="110" t="str">
        <f t="shared" si="299"/>
        <v>*</v>
      </c>
      <c r="AW499" s="109" t="str">
        <f t="shared" si="300"/>
        <v>FH22_23</v>
      </c>
      <c r="AX499" s="109">
        <f t="shared" si="281"/>
        <v>0.0225545958608362</v>
      </c>
      <c r="AY499" s="109" t="s">
        <v>31</v>
      </c>
      <c r="AZ499" s="110" t="s">
        <v>89</v>
      </c>
      <c r="BD499" s="109" t="str">
        <f t="shared" si="293"/>
        <v>*</v>
      </c>
      <c r="BE499" s="110" t="str">
        <f t="shared" si="301"/>
        <v>*</v>
      </c>
      <c r="BF499" s="109" t="str">
        <f t="shared" si="302"/>
        <v>FH22_23</v>
      </c>
      <c r="BG499" s="109">
        <f t="shared" si="308"/>
        <v>0.0212075715419054</v>
      </c>
      <c r="BH499" s="109" t="s">
        <v>31</v>
      </c>
      <c r="BI499" s="110" t="s">
        <v>91</v>
      </c>
      <c r="BM499" s="109" t="str">
        <f t="shared" si="294"/>
        <v>*</v>
      </c>
      <c r="BN499" s="110" t="str">
        <f t="shared" si="303"/>
        <v>*</v>
      </c>
      <c r="BO499" s="109" t="str">
        <f t="shared" si="304"/>
        <v>FH22_23</v>
      </c>
      <c r="BP499" s="109">
        <f t="shared" si="305"/>
        <v>0.0225545958608362</v>
      </c>
      <c r="BQ499" s="109" t="s">
        <v>31</v>
      </c>
      <c r="BR499" s="110" t="s">
        <v>88</v>
      </c>
    </row>
    <row r="500" spans="11:70">
      <c r="K500" s="109" t="s">
        <v>36</v>
      </c>
      <c r="L500" s="110" t="str">
        <f t="shared" si="288"/>
        <v>*</v>
      </c>
      <c r="M500" s="109" t="str">
        <f t="shared" si="268"/>
        <v>WH0_1</v>
      </c>
      <c r="N500" s="109">
        <f t="shared" si="269"/>
        <v>0.0233000948138204</v>
      </c>
      <c r="O500" s="109" t="s">
        <v>31</v>
      </c>
      <c r="P500" s="110" t="s">
        <v>92</v>
      </c>
      <c r="T500" s="109" t="str">
        <f t="shared" si="289"/>
        <v>*</v>
      </c>
      <c r="U500" s="110" t="str">
        <f t="shared" si="306"/>
        <v>*</v>
      </c>
      <c r="V500" s="109" t="str">
        <f t="shared" si="307"/>
        <v>WH0_1</v>
      </c>
      <c r="W500" s="109">
        <f t="shared" si="272"/>
        <v>0.027052832396289</v>
      </c>
      <c r="X500" s="109" t="s">
        <v>31</v>
      </c>
      <c r="Y500" s="110" t="s">
        <v>87</v>
      </c>
      <c r="AC500" s="109" t="str">
        <f t="shared" si="290"/>
        <v>*</v>
      </c>
      <c r="AD500" s="110" t="str">
        <f t="shared" si="295"/>
        <v>*</v>
      </c>
      <c r="AE500" s="109" t="str">
        <f t="shared" si="296"/>
        <v>WH0_1</v>
      </c>
      <c r="AF500" s="109">
        <f t="shared" si="275"/>
        <v>0.0269775312483662</v>
      </c>
      <c r="AG500" s="109" t="s">
        <v>31</v>
      </c>
      <c r="AH500" s="110" t="s">
        <v>93</v>
      </c>
      <c r="AL500" s="109" t="str">
        <f t="shared" si="291"/>
        <v>*</v>
      </c>
      <c r="AM500" s="110" t="str">
        <f t="shared" si="297"/>
        <v>*</v>
      </c>
      <c r="AN500" s="109" t="str">
        <f t="shared" si="298"/>
        <v>WH0_1</v>
      </c>
      <c r="AO500" s="109">
        <f t="shared" si="278"/>
        <v>0.0260079601453114</v>
      </c>
      <c r="AP500" s="109" t="s">
        <v>31</v>
      </c>
      <c r="AQ500" s="110" t="s">
        <v>90</v>
      </c>
      <c r="AU500" s="109" t="str">
        <f t="shared" si="292"/>
        <v>*</v>
      </c>
      <c r="AV500" s="110" t="str">
        <f t="shared" si="299"/>
        <v>*</v>
      </c>
      <c r="AW500" s="109" t="str">
        <f t="shared" si="300"/>
        <v>WH0_1</v>
      </c>
      <c r="AX500" s="109">
        <f t="shared" si="281"/>
        <v>0.0251920133192881</v>
      </c>
      <c r="AY500" s="109" t="s">
        <v>31</v>
      </c>
      <c r="AZ500" s="110" t="s">
        <v>89</v>
      </c>
      <c r="BD500" s="109" t="str">
        <f t="shared" si="293"/>
        <v>*</v>
      </c>
      <c r="BE500" s="110" t="str">
        <f t="shared" si="301"/>
        <v>*</v>
      </c>
      <c r="BF500" s="109" t="str">
        <f t="shared" si="302"/>
        <v>WH0_1</v>
      </c>
      <c r="BG500" s="109">
        <f t="shared" si="308"/>
        <v>0.0260079601453114</v>
      </c>
      <c r="BH500" s="109" t="s">
        <v>31</v>
      </c>
      <c r="BI500" s="110" t="s">
        <v>91</v>
      </c>
      <c r="BM500" s="109" t="str">
        <f t="shared" si="294"/>
        <v>*</v>
      </c>
      <c r="BN500" s="110" t="str">
        <f t="shared" si="303"/>
        <v>*</v>
      </c>
      <c r="BO500" s="109" t="str">
        <f t="shared" si="304"/>
        <v>WH0_1</v>
      </c>
      <c r="BP500" s="109">
        <f t="shared" si="305"/>
        <v>0.0251920133192881</v>
      </c>
      <c r="BQ500" s="109" t="s">
        <v>31</v>
      </c>
      <c r="BR500" s="110" t="s">
        <v>88</v>
      </c>
    </row>
    <row r="501" spans="11:70">
      <c r="K501" s="109" t="s">
        <v>36</v>
      </c>
      <c r="L501" s="110" t="str">
        <f t="shared" si="288"/>
        <v>*</v>
      </c>
      <c r="M501" s="109" t="str">
        <f t="shared" si="268"/>
        <v>WH2_3</v>
      </c>
      <c r="N501" s="109">
        <f t="shared" si="269"/>
        <v>0.0229492798370929</v>
      </c>
      <c r="O501" s="109" t="s">
        <v>31</v>
      </c>
      <c r="P501" s="110" t="s">
        <v>92</v>
      </c>
      <c r="T501" s="109" t="str">
        <f t="shared" si="289"/>
        <v>*</v>
      </c>
      <c r="U501" s="110" t="str">
        <f t="shared" si="306"/>
        <v>*</v>
      </c>
      <c r="V501" s="109" t="str">
        <f t="shared" si="307"/>
        <v>WH2_3</v>
      </c>
      <c r="W501" s="109">
        <f t="shared" si="272"/>
        <v>0.025013577036883</v>
      </c>
      <c r="X501" s="109" t="s">
        <v>31</v>
      </c>
      <c r="Y501" s="110" t="s">
        <v>87</v>
      </c>
      <c r="AC501" s="109" t="str">
        <f t="shared" si="290"/>
        <v>*</v>
      </c>
      <c r="AD501" s="110" t="str">
        <f t="shared" si="295"/>
        <v>*</v>
      </c>
      <c r="AE501" s="109" t="str">
        <f t="shared" si="296"/>
        <v>WH2_3</v>
      </c>
      <c r="AF501" s="109">
        <f t="shared" si="275"/>
        <v>0.026652958693426</v>
      </c>
      <c r="AG501" s="109" t="s">
        <v>31</v>
      </c>
      <c r="AH501" s="110" t="s">
        <v>93</v>
      </c>
      <c r="AL501" s="109" t="str">
        <f t="shared" si="291"/>
        <v>*</v>
      </c>
      <c r="AM501" s="110" t="str">
        <f t="shared" si="297"/>
        <v>*</v>
      </c>
      <c r="AN501" s="109" t="str">
        <f t="shared" si="298"/>
        <v>WH2_3</v>
      </c>
      <c r="AO501" s="109">
        <f t="shared" si="278"/>
        <v>0.0252822319214758</v>
      </c>
      <c r="AP501" s="109" t="s">
        <v>31</v>
      </c>
      <c r="AQ501" s="110" t="s">
        <v>90</v>
      </c>
      <c r="AU501" s="109" t="str">
        <f t="shared" si="292"/>
        <v>*</v>
      </c>
      <c r="AV501" s="110" t="str">
        <f t="shared" si="299"/>
        <v>*</v>
      </c>
      <c r="AW501" s="109" t="str">
        <f t="shared" si="300"/>
        <v>WH2_3</v>
      </c>
      <c r="AX501" s="109">
        <f t="shared" si="281"/>
        <v>0.0240114562974125</v>
      </c>
      <c r="AY501" s="109" t="s">
        <v>31</v>
      </c>
      <c r="AZ501" s="110" t="s">
        <v>89</v>
      </c>
      <c r="BD501" s="109" t="str">
        <f t="shared" si="293"/>
        <v>*</v>
      </c>
      <c r="BE501" s="110" t="str">
        <f t="shared" si="301"/>
        <v>*</v>
      </c>
      <c r="BF501" s="109" t="str">
        <f t="shared" si="302"/>
        <v>WH2_3</v>
      </c>
      <c r="BG501" s="109">
        <f t="shared" si="308"/>
        <v>0.0252822319214758</v>
      </c>
      <c r="BH501" s="109" t="s">
        <v>31</v>
      </c>
      <c r="BI501" s="110" t="s">
        <v>91</v>
      </c>
      <c r="BM501" s="109" t="str">
        <f t="shared" si="294"/>
        <v>*</v>
      </c>
      <c r="BN501" s="110" t="str">
        <f t="shared" si="303"/>
        <v>*</v>
      </c>
      <c r="BO501" s="109" t="str">
        <f t="shared" si="304"/>
        <v>WH2_3</v>
      </c>
      <c r="BP501" s="109">
        <f t="shared" si="305"/>
        <v>0.0240114562974125</v>
      </c>
      <c r="BQ501" s="109" t="s">
        <v>31</v>
      </c>
      <c r="BR501" s="110" t="s">
        <v>88</v>
      </c>
    </row>
    <row r="502" spans="11:70">
      <c r="K502" s="109" t="s">
        <v>36</v>
      </c>
      <c r="L502" s="110" t="str">
        <f t="shared" si="288"/>
        <v>*</v>
      </c>
      <c r="M502" s="109" t="str">
        <f t="shared" si="268"/>
        <v>WH4_5</v>
      </c>
      <c r="N502" s="109">
        <f t="shared" si="269"/>
        <v>0.0222223809455457</v>
      </c>
      <c r="O502" s="109" t="s">
        <v>31</v>
      </c>
      <c r="P502" s="110" t="s">
        <v>92</v>
      </c>
      <c r="T502" s="109" t="str">
        <f t="shared" si="289"/>
        <v>*</v>
      </c>
      <c r="U502" s="110" t="str">
        <f t="shared" si="306"/>
        <v>*</v>
      </c>
      <c r="V502" s="109" t="str">
        <f t="shared" si="307"/>
        <v>WH4_5</v>
      </c>
      <c r="W502" s="109">
        <f t="shared" si="272"/>
        <v>0.023696203770169</v>
      </c>
      <c r="X502" s="109" t="s">
        <v>31</v>
      </c>
      <c r="Y502" s="110" t="s">
        <v>87</v>
      </c>
      <c r="AC502" s="109" t="str">
        <f t="shared" si="290"/>
        <v>*</v>
      </c>
      <c r="AD502" s="110" t="str">
        <f t="shared" si="295"/>
        <v>*</v>
      </c>
      <c r="AE502" s="109" t="str">
        <f t="shared" si="296"/>
        <v>WH4_5</v>
      </c>
      <c r="AF502" s="109">
        <f t="shared" si="275"/>
        <v>0.0249170715686325</v>
      </c>
      <c r="AG502" s="109" t="s">
        <v>31</v>
      </c>
      <c r="AH502" s="110" t="s">
        <v>93</v>
      </c>
      <c r="AL502" s="109" t="str">
        <f t="shared" si="291"/>
        <v>*</v>
      </c>
      <c r="AM502" s="110" t="str">
        <f t="shared" si="297"/>
        <v>*</v>
      </c>
      <c r="AN502" s="109" t="str">
        <f t="shared" si="298"/>
        <v>WH4_5</v>
      </c>
      <c r="AO502" s="109">
        <f t="shared" si="278"/>
        <v>0.0239165993198236</v>
      </c>
      <c r="AP502" s="109" t="s">
        <v>31</v>
      </c>
      <c r="AQ502" s="110" t="s">
        <v>90</v>
      </c>
      <c r="AU502" s="109" t="str">
        <f t="shared" si="292"/>
        <v>*</v>
      </c>
      <c r="AV502" s="110" t="str">
        <f t="shared" si="299"/>
        <v>*</v>
      </c>
      <c r="AW502" s="109" t="str">
        <f t="shared" si="300"/>
        <v>WH4_5</v>
      </c>
      <c r="AX502" s="109">
        <f t="shared" si="281"/>
        <v>0.021583935635486</v>
      </c>
      <c r="AY502" s="109" t="s">
        <v>31</v>
      </c>
      <c r="AZ502" s="110" t="s">
        <v>89</v>
      </c>
      <c r="BD502" s="109" t="str">
        <f t="shared" si="293"/>
        <v>*</v>
      </c>
      <c r="BE502" s="110" t="str">
        <f t="shared" si="301"/>
        <v>*</v>
      </c>
      <c r="BF502" s="109" t="str">
        <f t="shared" si="302"/>
        <v>WH4_5</v>
      </c>
      <c r="BG502" s="109">
        <f t="shared" si="308"/>
        <v>0.0239165993198236</v>
      </c>
      <c r="BH502" s="109" t="s">
        <v>31</v>
      </c>
      <c r="BI502" s="110" t="s">
        <v>91</v>
      </c>
      <c r="BM502" s="109" t="str">
        <f t="shared" si="294"/>
        <v>*</v>
      </c>
      <c r="BN502" s="110" t="str">
        <f t="shared" si="303"/>
        <v>*</v>
      </c>
      <c r="BO502" s="109" t="str">
        <f t="shared" si="304"/>
        <v>WH4_5</v>
      </c>
      <c r="BP502" s="109">
        <f t="shared" si="305"/>
        <v>0.021583935635486</v>
      </c>
      <c r="BQ502" s="109" t="s">
        <v>31</v>
      </c>
      <c r="BR502" s="110" t="s">
        <v>88</v>
      </c>
    </row>
    <row r="503" spans="11:70">
      <c r="K503" s="109" t="s">
        <v>36</v>
      </c>
      <c r="L503" s="110" t="str">
        <f t="shared" si="288"/>
        <v>*</v>
      </c>
      <c r="M503" s="109" t="str">
        <f t="shared" si="268"/>
        <v>WH6_7</v>
      </c>
      <c r="N503" s="109">
        <f t="shared" si="269"/>
        <v>0.0212585220509218</v>
      </c>
      <c r="O503" s="109" t="s">
        <v>31</v>
      </c>
      <c r="P503" s="110" t="s">
        <v>92</v>
      </c>
      <c r="T503" s="109" t="str">
        <f t="shared" si="289"/>
        <v>*</v>
      </c>
      <c r="U503" s="110" t="str">
        <f t="shared" si="306"/>
        <v>*</v>
      </c>
      <c r="V503" s="109" t="str">
        <f t="shared" si="307"/>
        <v>WH6_7</v>
      </c>
      <c r="W503" s="109">
        <f t="shared" si="272"/>
        <v>0.0235544674010497</v>
      </c>
      <c r="X503" s="109" t="s">
        <v>31</v>
      </c>
      <c r="Y503" s="110" t="s">
        <v>87</v>
      </c>
      <c r="AC503" s="109" t="str">
        <f t="shared" si="290"/>
        <v>*</v>
      </c>
      <c r="AD503" s="110" t="str">
        <f t="shared" si="295"/>
        <v>*</v>
      </c>
      <c r="AE503" s="109" t="str">
        <f t="shared" si="296"/>
        <v>WH6_7</v>
      </c>
      <c r="AF503" s="109">
        <f t="shared" si="275"/>
        <v>0.0223149487779418</v>
      </c>
      <c r="AG503" s="109" t="s">
        <v>31</v>
      </c>
      <c r="AH503" s="110" t="s">
        <v>93</v>
      </c>
      <c r="AL503" s="109" t="str">
        <f t="shared" si="291"/>
        <v>*</v>
      </c>
      <c r="AM503" s="110" t="str">
        <f t="shared" si="297"/>
        <v>*</v>
      </c>
      <c r="AN503" s="109" t="str">
        <f t="shared" si="298"/>
        <v>WH6_7</v>
      </c>
      <c r="AO503" s="109">
        <f t="shared" si="278"/>
        <v>0.0226308904433103</v>
      </c>
      <c r="AP503" s="109" t="s">
        <v>31</v>
      </c>
      <c r="AQ503" s="110" t="s">
        <v>90</v>
      </c>
      <c r="AU503" s="109" t="str">
        <f t="shared" si="292"/>
        <v>*</v>
      </c>
      <c r="AV503" s="110" t="str">
        <f t="shared" si="299"/>
        <v>*</v>
      </c>
      <c r="AW503" s="109" t="str">
        <f t="shared" si="300"/>
        <v>WH6_7</v>
      </c>
      <c r="AX503" s="109">
        <f t="shared" si="281"/>
        <v>0.0195664574996017</v>
      </c>
      <c r="AY503" s="109" t="s">
        <v>31</v>
      </c>
      <c r="AZ503" s="110" t="s">
        <v>89</v>
      </c>
      <c r="BD503" s="109" t="str">
        <f t="shared" si="293"/>
        <v>*</v>
      </c>
      <c r="BE503" s="110" t="str">
        <f t="shared" si="301"/>
        <v>*</v>
      </c>
      <c r="BF503" s="109" t="str">
        <f t="shared" si="302"/>
        <v>WH6_7</v>
      </c>
      <c r="BG503" s="109">
        <f t="shared" si="308"/>
        <v>0.0226308904433103</v>
      </c>
      <c r="BH503" s="109" t="s">
        <v>31</v>
      </c>
      <c r="BI503" s="110" t="s">
        <v>91</v>
      </c>
      <c r="BM503" s="109" t="str">
        <f t="shared" si="294"/>
        <v>*</v>
      </c>
      <c r="BN503" s="110" t="str">
        <f t="shared" si="303"/>
        <v>*</v>
      </c>
      <c r="BO503" s="109" t="str">
        <f t="shared" si="304"/>
        <v>WH6_7</v>
      </c>
      <c r="BP503" s="109">
        <f t="shared" si="305"/>
        <v>0.0195664574996017</v>
      </c>
      <c r="BQ503" s="109" t="s">
        <v>31</v>
      </c>
      <c r="BR503" s="110" t="s">
        <v>88</v>
      </c>
    </row>
    <row r="504" spans="11:70">
      <c r="K504" s="109" t="s">
        <v>36</v>
      </c>
      <c r="L504" s="110" t="str">
        <f t="shared" si="288"/>
        <v>*</v>
      </c>
      <c r="M504" s="109" t="str">
        <f t="shared" si="268"/>
        <v>WH8_9</v>
      </c>
      <c r="N504" s="109">
        <f t="shared" si="269"/>
        <v>0.0207811308875425</v>
      </c>
      <c r="O504" s="109" t="s">
        <v>31</v>
      </c>
      <c r="P504" s="110" t="s">
        <v>92</v>
      </c>
      <c r="T504" s="109" t="str">
        <f t="shared" si="289"/>
        <v>*</v>
      </c>
      <c r="U504" s="110" t="str">
        <f t="shared" si="306"/>
        <v>*</v>
      </c>
      <c r="V504" s="109" t="str">
        <f t="shared" si="307"/>
        <v>WH8_9</v>
      </c>
      <c r="W504" s="109">
        <f t="shared" si="272"/>
        <v>0.0243002057667018</v>
      </c>
      <c r="X504" s="109" t="s">
        <v>31</v>
      </c>
      <c r="Y504" s="110" t="s">
        <v>87</v>
      </c>
      <c r="AC504" s="109" t="str">
        <f t="shared" si="290"/>
        <v>*</v>
      </c>
      <c r="AD504" s="110" t="str">
        <f t="shared" si="295"/>
        <v>*</v>
      </c>
      <c r="AE504" s="109" t="str">
        <f t="shared" si="296"/>
        <v>WH8_9</v>
      </c>
      <c r="AF504" s="109">
        <f t="shared" si="275"/>
        <v>0.0206945793819697</v>
      </c>
      <c r="AG504" s="109" t="s">
        <v>31</v>
      </c>
      <c r="AH504" s="110" t="s">
        <v>93</v>
      </c>
      <c r="AL504" s="109" t="str">
        <f t="shared" si="291"/>
        <v>*</v>
      </c>
      <c r="AM504" s="110" t="str">
        <f t="shared" si="297"/>
        <v>*</v>
      </c>
      <c r="AN504" s="109" t="str">
        <f t="shared" si="298"/>
        <v>WH8_9</v>
      </c>
      <c r="AO504" s="109">
        <f t="shared" si="278"/>
        <v>0.0221985165054664</v>
      </c>
      <c r="AP504" s="109" t="s">
        <v>31</v>
      </c>
      <c r="AQ504" s="110" t="s">
        <v>90</v>
      </c>
      <c r="AU504" s="109" t="str">
        <f t="shared" si="292"/>
        <v>*</v>
      </c>
      <c r="AV504" s="110" t="str">
        <f t="shared" si="299"/>
        <v>*</v>
      </c>
      <c r="AW504" s="109" t="str">
        <f t="shared" si="300"/>
        <v>WH8_9</v>
      </c>
      <c r="AX504" s="109">
        <f t="shared" si="281"/>
        <v>0.0189268898351184</v>
      </c>
      <c r="AY504" s="109" t="s">
        <v>31</v>
      </c>
      <c r="AZ504" s="110" t="s">
        <v>89</v>
      </c>
      <c r="BD504" s="109" t="str">
        <f t="shared" si="293"/>
        <v>*</v>
      </c>
      <c r="BE504" s="110" t="str">
        <f t="shared" si="301"/>
        <v>*</v>
      </c>
      <c r="BF504" s="109" t="str">
        <f t="shared" si="302"/>
        <v>WH8_9</v>
      </c>
      <c r="BG504" s="109">
        <f t="shared" si="308"/>
        <v>0.0221985165054664</v>
      </c>
      <c r="BH504" s="109" t="s">
        <v>31</v>
      </c>
      <c r="BI504" s="110" t="s">
        <v>91</v>
      </c>
      <c r="BM504" s="109" t="str">
        <f t="shared" si="294"/>
        <v>*</v>
      </c>
      <c r="BN504" s="110" t="str">
        <f t="shared" si="303"/>
        <v>*</v>
      </c>
      <c r="BO504" s="109" t="str">
        <f t="shared" si="304"/>
        <v>WH8_9</v>
      </c>
      <c r="BP504" s="109">
        <f t="shared" si="305"/>
        <v>0.0189268898351184</v>
      </c>
      <c r="BQ504" s="109" t="s">
        <v>31</v>
      </c>
      <c r="BR504" s="110" t="s">
        <v>88</v>
      </c>
    </row>
    <row r="505" spans="11:70">
      <c r="K505" s="109" t="s">
        <v>36</v>
      </c>
      <c r="L505" s="110" t="str">
        <f t="shared" si="288"/>
        <v>*</v>
      </c>
      <c r="M505" s="109" t="str">
        <f t="shared" si="268"/>
        <v>WH10_11</v>
      </c>
      <c r="N505" s="109">
        <f t="shared" si="269"/>
        <v>0.0207247431264493</v>
      </c>
      <c r="O505" s="109" t="s">
        <v>31</v>
      </c>
      <c r="P505" s="110" t="s">
        <v>92</v>
      </c>
      <c r="T505" s="109" t="str">
        <f t="shared" si="289"/>
        <v>*</v>
      </c>
      <c r="U505" s="110" t="str">
        <f t="shared" si="306"/>
        <v>*</v>
      </c>
      <c r="V505" s="109" t="str">
        <f t="shared" si="307"/>
        <v>WH10_11</v>
      </c>
      <c r="W505" s="109">
        <f t="shared" si="272"/>
        <v>0.0269606064596627</v>
      </c>
      <c r="X505" s="109" t="s">
        <v>31</v>
      </c>
      <c r="Y505" s="110" t="s">
        <v>87</v>
      </c>
      <c r="AC505" s="109" t="str">
        <f t="shared" si="290"/>
        <v>*</v>
      </c>
      <c r="AD505" s="110" t="str">
        <f t="shared" si="295"/>
        <v>*</v>
      </c>
      <c r="AE505" s="109" t="str">
        <f t="shared" si="296"/>
        <v>WH10_11</v>
      </c>
      <c r="AF505" s="109">
        <f t="shared" si="275"/>
        <v>0.0203373562220637</v>
      </c>
      <c r="AG505" s="109" t="s">
        <v>31</v>
      </c>
      <c r="AH505" s="110" t="s">
        <v>93</v>
      </c>
      <c r="AL505" s="109" t="str">
        <f t="shared" si="291"/>
        <v>*</v>
      </c>
      <c r="AM505" s="110" t="str">
        <f t="shared" si="297"/>
        <v>*</v>
      </c>
      <c r="AN505" s="109" t="str">
        <f t="shared" si="298"/>
        <v>WH10_11</v>
      </c>
      <c r="AO505" s="109">
        <f t="shared" si="278"/>
        <v>0.0228944317474162</v>
      </c>
      <c r="AP505" s="109" t="s">
        <v>31</v>
      </c>
      <c r="AQ505" s="110" t="s">
        <v>90</v>
      </c>
      <c r="AU505" s="109" t="str">
        <f t="shared" si="292"/>
        <v>*</v>
      </c>
      <c r="AV505" s="110" t="str">
        <f t="shared" si="299"/>
        <v>*</v>
      </c>
      <c r="AW505" s="109" t="str">
        <f t="shared" si="300"/>
        <v>WH10_11</v>
      </c>
      <c r="AX505" s="109">
        <f t="shared" si="281"/>
        <v>0.0193167729407143</v>
      </c>
      <c r="AY505" s="109" t="s">
        <v>31</v>
      </c>
      <c r="AZ505" s="110" t="s">
        <v>89</v>
      </c>
      <c r="BD505" s="109" t="str">
        <f t="shared" si="293"/>
        <v>*</v>
      </c>
      <c r="BE505" s="110" t="str">
        <f t="shared" si="301"/>
        <v>*</v>
      </c>
      <c r="BF505" s="109" t="str">
        <f t="shared" si="302"/>
        <v>WH10_11</v>
      </c>
      <c r="BG505" s="109">
        <f t="shared" si="308"/>
        <v>0.0228944317474162</v>
      </c>
      <c r="BH505" s="109" t="s">
        <v>31</v>
      </c>
      <c r="BI505" s="110" t="s">
        <v>91</v>
      </c>
      <c r="BM505" s="109" t="str">
        <f t="shared" si="294"/>
        <v>*</v>
      </c>
      <c r="BN505" s="110" t="str">
        <f t="shared" si="303"/>
        <v>*</v>
      </c>
      <c r="BO505" s="109" t="str">
        <f t="shared" si="304"/>
        <v>WH10_11</v>
      </c>
      <c r="BP505" s="109">
        <f t="shared" si="305"/>
        <v>0.0193167729407143</v>
      </c>
      <c r="BQ505" s="109" t="s">
        <v>31</v>
      </c>
      <c r="BR505" s="110" t="s">
        <v>88</v>
      </c>
    </row>
    <row r="506" spans="11:70">
      <c r="K506" s="109" t="s">
        <v>36</v>
      </c>
      <c r="L506" s="110" t="str">
        <f t="shared" si="288"/>
        <v>*</v>
      </c>
      <c r="M506" s="109" t="str">
        <f t="shared" si="268"/>
        <v>WH12_13</v>
      </c>
      <c r="N506" s="109">
        <f t="shared" si="269"/>
        <v>0.0213134263086159</v>
      </c>
      <c r="O506" s="109" t="s">
        <v>31</v>
      </c>
      <c r="P506" s="110" t="s">
        <v>92</v>
      </c>
      <c r="T506" s="109" t="str">
        <f t="shared" si="289"/>
        <v>*</v>
      </c>
      <c r="U506" s="110" t="str">
        <f t="shared" si="306"/>
        <v>*</v>
      </c>
      <c r="V506" s="109" t="str">
        <f t="shared" si="307"/>
        <v>WH12_13</v>
      </c>
      <c r="W506" s="109">
        <f t="shared" si="272"/>
        <v>0.0281941532212526</v>
      </c>
      <c r="X506" s="109" t="s">
        <v>31</v>
      </c>
      <c r="Y506" s="110" t="s">
        <v>87</v>
      </c>
      <c r="AC506" s="109" t="str">
        <f t="shared" si="290"/>
        <v>*</v>
      </c>
      <c r="AD506" s="110" t="str">
        <f t="shared" si="295"/>
        <v>*</v>
      </c>
      <c r="AE506" s="109" t="str">
        <f t="shared" si="296"/>
        <v>WH12_13</v>
      </c>
      <c r="AF506" s="109">
        <f t="shared" si="275"/>
        <v>0.0215779233299048</v>
      </c>
      <c r="AG506" s="109" t="s">
        <v>31</v>
      </c>
      <c r="AH506" s="110" t="s">
        <v>93</v>
      </c>
      <c r="AL506" s="109" t="str">
        <f t="shared" si="291"/>
        <v>*</v>
      </c>
      <c r="AM506" s="110" t="str">
        <f t="shared" si="297"/>
        <v>*</v>
      </c>
      <c r="AN506" s="109" t="str">
        <f t="shared" si="298"/>
        <v>WH12_13</v>
      </c>
      <c r="AO506" s="109">
        <f t="shared" si="278"/>
        <v>0.0243699220566265</v>
      </c>
      <c r="AP506" s="109" t="s">
        <v>31</v>
      </c>
      <c r="AQ506" s="110" t="s">
        <v>90</v>
      </c>
      <c r="AU506" s="109" t="str">
        <f t="shared" si="292"/>
        <v>*</v>
      </c>
      <c r="AV506" s="110" t="str">
        <f t="shared" si="299"/>
        <v>*</v>
      </c>
      <c r="AW506" s="109" t="str">
        <f t="shared" si="300"/>
        <v>WH12_13</v>
      </c>
      <c r="AX506" s="109">
        <f t="shared" si="281"/>
        <v>0.0217136791659968</v>
      </c>
      <c r="AY506" s="109" t="s">
        <v>31</v>
      </c>
      <c r="AZ506" s="110" t="s">
        <v>89</v>
      </c>
      <c r="BD506" s="109" t="str">
        <f t="shared" si="293"/>
        <v>*</v>
      </c>
      <c r="BE506" s="110" t="str">
        <f t="shared" si="301"/>
        <v>*</v>
      </c>
      <c r="BF506" s="109" t="str">
        <f t="shared" si="302"/>
        <v>WH12_13</v>
      </c>
      <c r="BG506" s="109">
        <f t="shared" si="308"/>
        <v>0.0243699220566265</v>
      </c>
      <c r="BH506" s="109" t="s">
        <v>31</v>
      </c>
      <c r="BI506" s="110" t="s">
        <v>91</v>
      </c>
      <c r="BM506" s="109" t="str">
        <f t="shared" si="294"/>
        <v>*</v>
      </c>
      <c r="BN506" s="110" t="str">
        <f t="shared" si="303"/>
        <v>*</v>
      </c>
      <c r="BO506" s="109" t="str">
        <f t="shared" si="304"/>
        <v>WH12_13</v>
      </c>
      <c r="BP506" s="109">
        <f t="shared" si="305"/>
        <v>0.0217136791659968</v>
      </c>
      <c r="BQ506" s="109" t="s">
        <v>31</v>
      </c>
      <c r="BR506" s="110" t="s">
        <v>88</v>
      </c>
    </row>
    <row r="507" spans="11:70">
      <c r="K507" s="109" t="s">
        <v>36</v>
      </c>
      <c r="L507" s="110" t="str">
        <f t="shared" si="288"/>
        <v>*</v>
      </c>
      <c r="M507" s="109" t="str">
        <f t="shared" si="268"/>
        <v>WH14_15</v>
      </c>
      <c r="N507" s="109">
        <f t="shared" si="269"/>
        <v>0.0224691056303517</v>
      </c>
      <c r="O507" s="109" t="s">
        <v>31</v>
      </c>
      <c r="P507" s="110" t="s">
        <v>92</v>
      </c>
      <c r="T507" s="109" t="str">
        <f t="shared" si="289"/>
        <v>*</v>
      </c>
      <c r="U507" s="110" t="str">
        <f t="shared" si="306"/>
        <v>*</v>
      </c>
      <c r="V507" s="109" t="str">
        <f t="shared" si="307"/>
        <v>WH14_15</v>
      </c>
      <c r="W507" s="109">
        <f t="shared" si="272"/>
        <v>0.0277591077183275</v>
      </c>
      <c r="X507" s="109" t="s">
        <v>31</v>
      </c>
      <c r="Y507" s="110" t="s">
        <v>87</v>
      </c>
      <c r="AC507" s="109" t="str">
        <f t="shared" si="290"/>
        <v>*</v>
      </c>
      <c r="AD507" s="110" t="str">
        <f t="shared" si="295"/>
        <v>*</v>
      </c>
      <c r="AE507" s="109" t="str">
        <f t="shared" si="296"/>
        <v>WH14_15</v>
      </c>
      <c r="AF507" s="109">
        <f t="shared" si="275"/>
        <v>0.0244372230846757</v>
      </c>
      <c r="AG507" s="109" t="s">
        <v>31</v>
      </c>
      <c r="AH507" s="110" t="s">
        <v>93</v>
      </c>
      <c r="AL507" s="109" t="str">
        <f t="shared" si="291"/>
        <v>*</v>
      </c>
      <c r="AM507" s="110" t="str">
        <f t="shared" si="297"/>
        <v>*</v>
      </c>
      <c r="AN507" s="109" t="str">
        <f t="shared" si="298"/>
        <v>WH14_15</v>
      </c>
      <c r="AO507" s="109">
        <f t="shared" si="278"/>
        <v>0.0252966565536165</v>
      </c>
      <c r="AP507" s="109" t="s">
        <v>31</v>
      </c>
      <c r="AQ507" s="110" t="s">
        <v>90</v>
      </c>
      <c r="AU507" s="109" t="str">
        <f t="shared" si="292"/>
        <v>*</v>
      </c>
      <c r="AV507" s="110" t="str">
        <f t="shared" si="299"/>
        <v>*</v>
      </c>
      <c r="AW507" s="109" t="str">
        <f t="shared" si="300"/>
        <v>WH14_15</v>
      </c>
      <c r="AX507" s="109">
        <f t="shared" si="281"/>
        <v>0.0231546162990083</v>
      </c>
      <c r="AY507" s="109" t="s">
        <v>31</v>
      </c>
      <c r="AZ507" s="110" t="s">
        <v>89</v>
      </c>
      <c r="BD507" s="109" t="str">
        <f t="shared" si="293"/>
        <v>*</v>
      </c>
      <c r="BE507" s="110" t="str">
        <f t="shared" si="301"/>
        <v>*</v>
      </c>
      <c r="BF507" s="109" t="str">
        <f t="shared" si="302"/>
        <v>WH14_15</v>
      </c>
      <c r="BG507" s="109">
        <f t="shared" si="308"/>
        <v>0.0252966565536165</v>
      </c>
      <c r="BH507" s="109" t="s">
        <v>31</v>
      </c>
      <c r="BI507" s="110" t="s">
        <v>91</v>
      </c>
      <c r="BM507" s="109" t="str">
        <f t="shared" si="294"/>
        <v>*</v>
      </c>
      <c r="BN507" s="110" t="str">
        <f t="shared" si="303"/>
        <v>*</v>
      </c>
      <c r="BO507" s="109" t="str">
        <f t="shared" si="304"/>
        <v>WH14_15</v>
      </c>
      <c r="BP507" s="109">
        <f t="shared" si="305"/>
        <v>0.0231546162990083</v>
      </c>
      <c r="BQ507" s="109" t="s">
        <v>31</v>
      </c>
      <c r="BR507" s="110" t="s">
        <v>88</v>
      </c>
    </row>
    <row r="508" spans="11:70">
      <c r="K508" s="109" t="s">
        <v>36</v>
      </c>
      <c r="L508" s="110" t="str">
        <f t="shared" si="288"/>
        <v>*</v>
      </c>
      <c r="M508" s="109" t="str">
        <f t="shared" si="268"/>
        <v>WH16_17</v>
      </c>
      <c r="N508" s="109">
        <f t="shared" si="269"/>
        <v>0.0228058793544892</v>
      </c>
      <c r="O508" s="109" t="s">
        <v>31</v>
      </c>
      <c r="P508" s="110" t="s">
        <v>92</v>
      </c>
      <c r="T508" s="109" t="str">
        <f t="shared" si="289"/>
        <v>*</v>
      </c>
      <c r="U508" s="110" t="str">
        <f t="shared" si="306"/>
        <v>*</v>
      </c>
      <c r="V508" s="109" t="str">
        <f t="shared" si="307"/>
        <v>WH16_17</v>
      </c>
      <c r="W508" s="109">
        <f t="shared" si="272"/>
        <v>0.0270225001421144</v>
      </c>
      <c r="X508" s="109" t="s">
        <v>31</v>
      </c>
      <c r="Y508" s="110" t="s">
        <v>87</v>
      </c>
      <c r="AC508" s="109" t="str">
        <f t="shared" si="290"/>
        <v>*</v>
      </c>
      <c r="AD508" s="110" t="str">
        <f t="shared" si="295"/>
        <v>*</v>
      </c>
      <c r="AE508" s="109" t="str">
        <f t="shared" si="296"/>
        <v>WH16_17</v>
      </c>
      <c r="AF508" s="109">
        <f t="shared" si="275"/>
        <v>0.0257055276901567</v>
      </c>
      <c r="AG508" s="109" t="s">
        <v>31</v>
      </c>
      <c r="AH508" s="110" t="s">
        <v>93</v>
      </c>
      <c r="AL508" s="109" t="str">
        <f t="shared" si="291"/>
        <v>*</v>
      </c>
      <c r="AM508" s="110" t="str">
        <f t="shared" si="297"/>
        <v>*</v>
      </c>
      <c r="AN508" s="109" t="str">
        <f t="shared" si="298"/>
        <v>WH16_17</v>
      </c>
      <c r="AO508" s="109">
        <f t="shared" si="278"/>
        <v>0.0253035348263485</v>
      </c>
      <c r="AP508" s="109" t="s">
        <v>31</v>
      </c>
      <c r="AQ508" s="110" t="s">
        <v>90</v>
      </c>
      <c r="AU508" s="109" t="str">
        <f t="shared" si="292"/>
        <v>*</v>
      </c>
      <c r="AV508" s="110" t="str">
        <f t="shared" si="299"/>
        <v>*</v>
      </c>
      <c r="AW508" s="109" t="str">
        <f t="shared" si="300"/>
        <v>WH16_17</v>
      </c>
      <c r="AX508" s="109">
        <f t="shared" si="281"/>
        <v>0.0233585702637121</v>
      </c>
      <c r="AY508" s="109" t="s">
        <v>31</v>
      </c>
      <c r="AZ508" s="110" t="s">
        <v>89</v>
      </c>
      <c r="BD508" s="109" t="str">
        <f t="shared" si="293"/>
        <v>*</v>
      </c>
      <c r="BE508" s="110" t="str">
        <f t="shared" si="301"/>
        <v>*</v>
      </c>
      <c r="BF508" s="109" t="str">
        <f t="shared" si="302"/>
        <v>WH16_17</v>
      </c>
      <c r="BG508" s="109">
        <f t="shared" si="308"/>
        <v>0.0253035348263485</v>
      </c>
      <c r="BH508" s="109" t="s">
        <v>31</v>
      </c>
      <c r="BI508" s="110" t="s">
        <v>91</v>
      </c>
      <c r="BM508" s="109" t="str">
        <f t="shared" si="294"/>
        <v>*</v>
      </c>
      <c r="BN508" s="110" t="str">
        <f t="shared" si="303"/>
        <v>*</v>
      </c>
      <c r="BO508" s="109" t="str">
        <f t="shared" si="304"/>
        <v>WH16_17</v>
      </c>
      <c r="BP508" s="109">
        <f t="shared" si="305"/>
        <v>0.0233585702637121</v>
      </c>
      <c r="BQ508" s="109" t="s">
        <v>31</v>
      </c>
      <c r="BR508" s="110" t="s">
        <v>88</v>
      </c>
    </row>
    <row r="509" spans="11:70">
      <c r="K509" s="109" t="s">
        <v>36</v>
      </c>
      <c r="L509" s="110" t="str">
        <f t="shared" si="288"/>
        <v>*</v>
      </c>
      <c r="M509" s="109" t="str">
        <f t="shared" si="268"/>
        <v>WH18_19</v>
      </c>
      <c r="N509" s="109">
        <f t="shared" si="269"/>
        <v>0.0228335510535675</v>
      </c>
      <c r="O509" s="109" t="s">
        <v>31</v>
      </c>
      <c r="P509" s="110" t="s">
        <v>92</v>
      </c>
      <c r="T509" s="109" t="str">
        <f t="shared" si="289"/>
        <v>*</v>
      </c>
      <c r="U509" s="110" t="str">
        <f t="shared" si="306"/>
        <v>*</v>
      </c>
      <c r="V509" s="109" t="str">
        <f t="shared" si="307"/>
        <v>WH18_19</v>
      </c>
      <c r="W509" s="109">
        <f t="shared" si="272"/>
        <v>0.0267517944660614</v>
      </c>
      <c r="X509" s="109" t="s">
        <v>31</v>
      </c>
      <c r="Y509" s="110" t="s">
        <v>87</v>
      </c>
      <c r="AC509" s="109" t="str">
        <f t="shared" si="290"/>
        <v>*</v>
      </c>
      <c r="AD509" s="110" t="str">
        <f t="shared" si="295"/>
        <v>*</v>
      </c>
      <c r="AE509" s="109" t="str">
        <f t="shared" si="296"/>
        <v>WH18_19</v>
      </c>
      <c r="AF509" s="109">
        <f t="shared" si="275"/>
        <v>0.0255927943653416</v>
      </c>
      <c r="AG509" s="109" t="s">
        <v>31</v>
      </c>
      <c r="AH509" s="110" t="s">
        <v>93</v>
      </c>
      <c r="AL509" s="109" t="str">
        <f t="shared" si="291"/>
        <v>*</v>
      </c>
      <c r="AM509" s="110" t="str">
        <f t="shared" si="297"/>
        <v>*</v>
      </c>
      <c r="AN509" s="109" t="str">
        <f t="shared" si="298"/>
        <v>WH18_19</v>
      </c>
      <c r="AO509" s="109">
        <f t="shared" si="278"/>
        <v>0.0249695860312862</v>
      </c>
      <c r="AP509" s="109" t="s">
        <v>31</v>
      </c>
      <c r="AQ509" s="110" t="s">
        <v>90</v>
      </c>
      <c r="AU509" s="109" t="str">
        <f t="shared" si="292"/>
        <v>*</v>
      </c>
      <c r="AV509" s="110" t="str">
        <f t="shared" si="299"/>
        <v>*</v>
      </c>
      <c r="AW509" s="109" t="str">
        <f t="shared" si="300"/>
        <v>WH18_19</v>
      </c>
      <c r="AX509" s="109">
        <f t="shared" si="281"/>
        <v>0.023127630615324</v>
      </c>
      <c r="AY509" s="109" t="s">
        <v>31</v>
      </c>
      <c r="AZ509" s="110" t="s">
        <v>89</v>
      </c>
      <c r="BD509" s="109" t="str">
        <f t="shared" si="293"/>
        <v>*</v>
      </c>
      <c r="BE509" s="110" t="str">
        <f t="shared" si="301"/>
        <v>*</v>
      </c>
      <c r="BF509" s="109" t="str">
        <f t="shared" si="302"/>
        <v>WH18_19</v>
      </c>
      <c r="BG509" s="109">
        <f t="shared" si="308"/>
        <v>0.0249695860312862</v>
      </c>
      <c r="BH509" s="109" t="s">
        <v>31</v>
      </c>
      <c r="BI509" s="110" t="s">
        <v>91</v>
      </c>
      <c r="BM509" s="109" t="str">
        <f t="shared" si="294"/>
        <v>*</v>
      </c>
      <c r="BN509" s="110" t="str">
        <f t="shared" si="303"/>
        <v>*</v>
      </c>
      <c r="BO509" s="109" t="str">
        <f t="shared" si="304"/>
        <v>WH18_19</v>
      </c>
      <c r="BP509" s="109">
        <f t="shared" si="305"/>
        <v>0.023127630615324</v>
      </c>
      <c r="BQ509" s="109" t="s">
        <v>31</v>
      </c>
      <c r="BR509" s="110" t="s">
        <v>88</v>
      </c>
    </row>
    <row r="510" spans="11:70">
      <c r="K510" s="109" t="s">
        <v>36</v>
      </c>
      <c r="L510" s="110" t="str">
        <f t="shared" si="288"/>
        <v>*</v>
      </c>
      <c r="M510" s="109" t="str">
        <f t="shared" si="268"/>
        <v>WH20_21</v>
      </c>
      <c r="N510" s="109">
        <f t="shared" si="269"/>
        <v>0.0227154557821904</v>
      </c>
      <c r="O510" s="109" t="s">
        <v>31</v>
      </c>
      <c r="P510" s="110" t="s">
        <v>92</v>
      </c>
      <c r="T510" s="109" t="str">
        <f t="shared" si="289"/>
        <v>*</v>
      </c>
      <c r="U510" s="110" t="str">
        <f t="shared" si="306"/>
        <v>*</v>
      </c>
      <c r="V510" s="109" t="str">
        <f t="shared" si="307"/>
        <v>WH20_21</v>
      </c>
      <c r="W510" s="109">
        <f t="shared" si="272"/>
        <v>0.0283933513791526</v>
      </c>
      <c r="X510" s="109" t="s">
        <v>31</v>
      </c>
      <c r="Y510" s="110" t="s">
        <v>87</v>
      </c>
      <c r="AC510" s="109" t="str">
        <f t="shared" si="290"/>
        <v>*</v>
      </c>
      <c r="AD510" s="110" t="str">
        <f t="shared" si="295"/>
        <v>*</v>
      </c>
      <c r="AE510" s="109" t="str">
        <f t="shared" si="296"/>
        <v>WH20_21</v>
      </c>
      <c r="AF510" s="109">
        <f t="shared" si="275"/>
        <v>0.0251280963570105</v>
      </c>
      <c r="AG510" s="109" t="s">
        <v>31</v>
      </c>
      <c r="AH510" s="110" t="s">
        <v>93</v>
      </c>
      <c r="AL510" s="109" t="str">
        <f t="shared" si="291"/>
        <v>*</v>
      </c>
      <c r="AM510" s="110" t="str">
        <f t="shared" si="297"/>
        <v>*</v>
      </c>
      <c r="AN510" s="109" t="str">
        <f t="shared" si="298"/>
        <v>WH20_21</v>
      </c>
      <c r="AO510" s="109">
        <f t="shared" si="278"/>
        <v>0.0251936667769471</v>
      </c>
      <c r="AP510" s="109" t="s">
        <v>31</v>
      </c>
      <c r="AQ510" s="110" t="s">
        <v>90</v>
      </c>
      <c r="AU510" s="109" t="str">
        <f t="shared" si="292"/>
        <v>*</v>
      </c>
      <c r="AV510" s="110" t="str">
        <f t="shared" si="299"/>
        <v>*</v>
      </c>
      <c r="AW510" s="109" t="str">
        <f t="shared" si="300"/>
        <v>WH20_21</v>
      </c>
      <c r="AX510" s="109">
        <f t="shared" si="281"/>
        <v>0.0230669226777415</v>
      </c>
      <c r="AY510" s="109" t="s">
        <v>31</v>
      </c>
      <c r="AZ510" s="110" t="s">
        <v>89</v>
      </c>
      <c r="BD510" s="109" t="str">
        <f t="shared" si="293"/>
        <v>*</v>
      </c>
      <c r="BE510" s="110" t="str">
        <f t="shared" si="301"/>
        <v>*</v>
      </c>
      <c r="BF510" s="109" t="str">
        <f t="shared" si="302"/>
        <v>WH20_21</v>
      </c>
      <c r="BG510" s="109">
        <f t="shared" si="308"/>
        <v>0.0251936667769471</v>
      </c>
      <c r="BH510" s="109" t="s">
        <v>31</v>
      </c>
      <c r="BI510" s="110" t="s">
        <v>91</v>
      </c>
      <c r="BM510" s="109" t="str">
        <f t="shared" si="294"/>
        <v>*</v>
      </c>
      <c r="BN510" s="110" t="str">
        <f t="shared" si="303"/>
        <v>*</v>
      </c>
      <c r="BO510" s="109" t="str">
        <f t="shared" si="304"/>
        <v>WH20_21</v>
      </c>
      <c r="BP510" s="109">
        <f t="shared" si="305"/>
        <v>0.0230669226777415</v>
      </c>
      <c r="BQ510" s="109" t="s">
        <v>31</v>
      </c>
      <c r="BR510" s="110" t="s">
        <v>88</v>
      </c>
    </row>
    <row r="511" spans="11:70">
      <c r="K511" s="109" t="s">
        <v>36</v>
      </c>
      <c r="L511" s="110" t="str">
        <f t="shared" si="288"/>
        <v>*</v>
      </c>
      <c r="M511" s="109" t="str">
        <f t="shared" si="268"/>
        <v>WH22_23</v>
      </c>
      <c r="N511" s="109">
        <f t="shared" si="269"/>
        <v>0.0228898262899369</v>
      </c>
      <c r="O511" s="109" t="s">
        <v>31</v>
      </c>
      <c r="P511" s="110" t="s">
        <v>92</v>
      </c>
      <c r="T511" s="109" t="str">
        <f t="shared" si="289"/>
        <v>*</v>
      </c>
      <c r="U511" s="110" t="str">
        <f t="shared" si="306"/>
        <v>*</v>
      </c>
      <c r="V511" s="109" t="str">
        <f t="shared" si="307"/>
        <v>WH22_23</v>
      </c>
      <c r="W511" s="109">
        <f t="shared" si="272"/>
        <v>0.0283097816617008</v>
      </c>
      <c r="X511" s="109" t="s">
        <v>31</v>
      </c>
      <c r="Y511" s="110" t="s">
        <v>87</v>
      </c>
      <c r="AC511" s="109" t="str">
        <f t="shared" si="290"/>
        <v>*</v>
      </c>
      <c r="AD511" s="110" t="str">
        <f t="shared" si="295"/>
        <v>*</v>
      </c>
      <c r="AE511" s="109" t="str">
        <f t="shared" si="296"/>
        <v>WH22_23</v>
      </c>
      <c r="AF511" s="109">
        <f t="shared" si="275"/>
        <v>0.0254920738775338</v>
      </c>
      <c r="AG511" s="109" t="s">
        <v>31</v>
      </c>
      <c r="AH511" s="110" t="s">
        <v>93</v>
      </c>
      <c r="AL511" s="109" t="str">
        <f t="shared" si="291"/>
        <v>*</v>
      </c>
      <c r="AM511" s="110" t="str">
        <f t="shared" si="297"/>
        <v>*</v>
      </c>
      <c r="AN511" s="109" t="str">
        <f t="shared" si="298"/>
        <v>WH22_23</v>
      </c>
      <c r="AO511" s="109">
        <f t="shared" si="278"/>
        <v>0.025793097568826</v>
      </c>
      <c r="AP511" s="109" t="s">
        <v>31</v>
      </c>
      <c r="AQ511" s="110" t="s">
        <v>90</v>
      </c>
      <c r="AU511" s="109" t="str">
        <f t="shared" si="292"/>
        <v>*</v>
      </c>
      <c r="AV511" s="110" t="str">
        <f t="shared" si="299"/>
        <v>*</v>
      </c>
      <c r="AW511" s="109" t="str">
        <f t="shared" si="300"/>
        <v>WH22_23</v>
      </c>
      <c r="AX511" s="109">
        <f t="shared" si="281"/>
        <v>0.0246581494217923</v>
      </c>
      <c r="AY511" s="109" t="s">
        <v>31</v>
      </c>
      <c r="AZ511" s="110" t="s">
        <v>89</v>
      </c>
      <c r="BD511" s="109" t="str">
        <f t="shared" si="293"/>
        <v>*</v>
      </c>
      <c r="BE511" s="110" t="str">
        <f t="shared" si="301"/>
        <v>*</v>
      </c>
      <c r="BF511" s="109" t="str">
        <f t="shared" si="302"/>
        <v>WH22_23</v>
      </c>
      <c r="BG511" s="109">
        <f t="shared" si="308"/>
        <v>0.025793097568826</v>
      </c>
      <c r="BH511" s="109" t="s">
        <v>31</v>
      </c>
      <c r="BI511" s="110" t="s">
        <v>91</v>
      </c>
      <c r="BM511" s="109" t="str">
        <f t="shared" si="294"/>
        <v>*</v>
      </c>
      <c r="BN511" s="110" t="str">
        <f t="shared" si="303"/>
        <v>*</v>
      </c>
      <c r="BO511" s="109" t="str">
        <f t="shared" si="304"/>
        <v>WH22_23</v>
      </c>
      <c r="BP511" s="109">
        <f t="shared" si="305"/>
        <v>0.0246581494217923</v>
      </c>
      <c r="BQ511" s="109" t="s">
        <v>31</v>
      </c>
      <c r="BR511" s="110" t="s">
        <v>88</v>
      </c>
    </row>
    <row r="512" spans="11:70">
      <c r="K512" s="109"/>
      <c r="L512" s="110"/>
      <c r="M512" s="110"/>
      <c r="N512" s="109"/>
      <c r="O512" s="109"/>
      <c r="P512" s="110"/>
      <c r="T512" s="109"/>
      <c r="U512" s="110"/>
      <c r="V512" s="109"/>
      <c r="W512" s="109"/>
      <c r="X512" s="109"/>
      <c r="Y512" s="110"/>
      <c r="AC512" s="109"/>
      <c r="AD512" s="110"/>
      <c r="AE512" s="109"/>
      <c r="AF512" s="109"/>
      <c r="AG512" s="109"/>
      <c r="AH512" s="110"/>
      <c r="AL512" s="109"/>
      <c r="AM512" s="110"/>
      <c r="AN512" s="109"/>
      <c r="AO512" s="109"/>
      <c r="AP512" s="109"/>
      <c r="AQ512" s="110"/>
      <c r="AU512" s="109"/>
      <c r="AV512" s="110"/>
      <c r="AW512" s="109"/>
      <c r="AX512" s="109"/>
      <c r="AY512" s="109"/>
      <c r="AZ512" s="110"/>
      <c r="BD512" s="109"/>
      <c r="BE512" s="110"/>
      <c r="BF512" s="109"/>
      <c r="BG512" s="109"/>
      <c r="BH512" s="109"/>
      <c r="BI512" s="110"/>
      <c r="BM512" s="109"/>
      <c r="BN512" s="110"/>
      <c r="BO512" s="109"/>
      <c r="BP512" s="109"/>
      <c r="BQ512" s="109"/>
      <c r="BR512" s="110"/>
    </row>
    <row r="513" spans="11:70">
      <c r="K513" s="109"/>
      <c r="L513" s="110"/>
      <c r="M513" s="110"/>
      <c r="N513" s="109"/>
      <c r="O513" s="109"/>
      <c r="P513" s="110"/>
      <c r="T513" s="109"/>
      <c r="U513" s="110"/>
      <c r="V513" s="109"/>
      <c r="W513" s="109"/>
      <c r="X513" s="109"/>
      <c r="Y513" s="110"/>
      <c r="AC513" s="109"/>
      <c r="AD513" s="110"/>
      <c r="AE513" s="109"/>
      <c r="AF513" s="109"/>
      <c r="AG513" s="109"/>
      <c r="AH513" s="110"/>
      <c r="AL513" s="109"/>
      <c r="AM513" s="110"/>
      <c r="AN513" s="109"/>
      <c r="AO513" s="109"/>
      <c r="AP513" s="109"/>
      <c r="AQ513" s="110"/>
      <c r="AU513" s="109"/>
      <c r="AV513" s="110"/>
      <c r="AW513" s="109"/>
      <c r="AX513" s="109"/>
      <c r="AY513" s="109"/>
      <c r="AZ513" s="110"/>
      <c r="BD513" s="109"/>
      <c r="BE513" s="110"/>
      <c r="BF513" s="109"/>
      <c r="BG513" s="109"/>
      <c r="BH513" s="109"/>
      <c r="BI513" s="110"/>
      <c r="BM513" s="109"/>
      <c r="BN513" s="110"/>
      <c r="BO513" s="109"/>
      <c r="BP513" s="109"/>
      <c r="BQ513" s="109"/>
      <c r="BR513" s="110"/>
    </row>
    <row r="514" spans="11:70">
      <c r="K514" s="109"/>
      <c r="L514" s="110"/>
      <c r="M514" s="110"/>
      <c r="N514" s="109"/>
      <c r="O514" s="109"/>
      <c r="P514" s="110"/>
      <c r="T514" s="109"/>
      <c r="U514" s="110"/>
      <c r="V514" s="109"/>
      <c r="W514" s="109"/>
      <c r="X514" s="109"/>
      <c r="Y514" s="110"/>
      <c r="AC514" s="109"/>
      <c r="AD514" s="110"/>
      <c r="AE514" s="109"/>
      <c r="AF514" s="109"/>
      <c r="AG514" s="109"/>
      <c r="AH514" s="110"/>
      <c r="AL514" s="109"/>
      <c r="AM514" s="110"/>
      <c r="AN514" s="109"/>
      <c r="AO514" s="109"/>
      <c r="AP514" s="109"/>
      <c r="AQ514" s="110"/>
      <c r="AU514" s="109"/>
      <c r="AV514" s="110"/>
      <c r="AW514" s="109"/>
      <c r="AX514" s="109"/>
      <c r="AY514" s="109"/>
      <c r="AZ514" s="110"/>
      <c r="BD514" s="109"/>
      <c r="BE514" s="110"/>
      <c r="BF514" s="109"/>
      <c r="BG514" s="109"/>
      <c r="BH514" s="109"/>
      <c r="BI514" s="110"/>
      <c r="BM514" s="109"/>
      <c r="BN514" s="110"/>
      <c r="BO514" s="109"/>
      <c r="BP514" s="109"/>
      <c r="BQ514" s="109"/>
      <c r="BR514" s="110"/>
    </row>
    <row r="515" spans="11:70">
      <c r="K515" s="111"/>
      <c r="L515" s="110"/>
      <c r="M515" s="110"/>
      <c r="N515" s="109"/>
      <c r="O515" s="109"/>
      <c r="P515" s="110"/>
      <c r="T515" s="109"/>
      <c r="U515" s="110"/>
      <c r="V515" s="109"/>
      <c r="W515" s="109"/>
      <c r="X515" s="109"/>
      <c r="Y515" s="110"/>
      <c r="AC515" s="109"/>
      <c r="AD515" s="110"/>
      <c r="AE515" s="109"/>
      <c r="AF515" s="109"/>
      <c r="AG515" s="109"/>
      <c r="AH515" s="110"/>
      <c r="AL515" s="109"/>
      <c r="AM515" s="110"/>
      <c r="AN515" s="109"/>
      <c r="AO515" s="109"/>
      <c r="AP515" s="109"/>
      <c r="AQ515" s="110"/>
      <c r="AU515" s="109"/>
      <c r="AV515" s="110"/>
      <c r="AW515" s="109"/>
      <c r="AX515" s="109"/>
      <c r="AY515" s="109"/>
      <c r="AZ515" s="110"/>
      <c r="BD515" s="109"/>
      <c r="BE515" s="110"/>
      <c r="BF515" s="109"/>
      <c r="BG515" s="109"/>
      <c r="BH515" s="109"/>
      <c r="BI515" s="110"/>
      <c r="BM515" s="109"/>
      <c r="BN515" s="110"/>
      <c r="BO515" s="109"/>
      <c r="BP515" s="109"/>
      <c r="BQ515" s="109"/>
      <c r="BR515" s="110"/>
    </row>
    <row r="516" spans="11:70">
      <c r="K516" s="109"/>
      <c r="L516" s="110"/>
      <c r="M516" s="110"/>
      <c r="N516" s="109"/>
      <c r="O516" s="109"/>
      <c r="P516" s="110"/>
      <c r="T516" s="109"/>
      <c r="U516" s="110"/>
      <c r="V516" s="109"/>
      <c r="W516" s="109"/>
      <c r="X516" s="109"/>
      <c r="Y516" s="110"/>
      <c r="AC516" s="109"/>
      <c r="AD516" s="110"/>
      <c r="AE516" s="109"/>
      <c r="AF516" s="109"/>
      <c r="AG516" s="109"/>
      <c r="AH516" s="110"/>
      <c r="AL516" s="109"/>
      <c r="AM516" s="110"/>
      <c r="AN516" s="109"/>
      <c r="AO516" s="109"/>
      <c r="AP516" s="109"/>
      <c r="AQ516" s="110"/>
      <c r="AU516" s="109"/>
      <c r="AV516" s="110"/>
      <c r="AW516" s="109"/>
      <c r="AX516" s="109"/>
      <c r="AY516" s="109"/>
      <c r="AZ516" s="110"/>
      <c r="BD516" s="109"/>
      <c r="BE516" s="110"/>
      <c r="BF516" s="109"/>
      <c r="BG516" s="109"/>
      <c r="BH516" s="109"/>
      <c r="BI516" s="110"/>
      <c r="BM516" s="109"/>
      <c r="BN516" s="110"/>
      <c r="BO516" s="109"/>
      <c r="BP516" s="109"/>
      <c r="BQ516" s="109"/>
      <c r="BR516" s="110"/>
    </row>
    <row r="517" spans="11:70">
      <c r="K517" s="109"/>
      <c r="L517" s="110"/>
      <c r="M517" s="110"/>
      <c r="N517" s="109"/>
      <c r="O517" s="109"/>
      <c r="P517" s="110"/>
      <c r="T517" s="109"/>
      <c r="U517" s="110"/>
      <c r="V517" s="109"/>
      <c r="W517" s="109"/>
      <c r="X517" s="109"/>
      <c r="Y517" s="110"/>
      <c r="AC517" s="109"/>
      <c r="AD517" s="110"/>
      <c r="AE517" s="109"/>
      <c r="AF517" s="109"/>
      <c r="AG517" s="109"/>
      <c r="AH517" s="110"/>
      <c r="AL517" s="109"/>
      <c r="AM517" s="110"/>
      <c r="AN517" s="109"/>
      <c r="AO517" s="109"/>
      <c r="AP517" s="109"/>
      <c r="AQ517" s="110"/>
      <c r="AU517" s="109"/>
      <c r="AV517" s="110"/>
      <c r="AW517" s="109"/>
      <c r="AX517" s="109"/>
      <c r="AY517" s="109"/>
      <c r="AZ517" s="110"/>
      <c r="BD517" s="109"/>
      <c r="BE517" s="110"/>
      <c r="BF517" s="109"/>
      <c r="BG517" s="109"/>
      <c r="BH517" s="109"/>
      <c r="BI517" s="110"/>
      <c r="BM517" s="109"/>
      <c r="BN517" s="110"/>
      <c r="BO517" s="109"/>
      <c r="BP517" s="109"/>
      <c r="BQ517" s="109"/>
      <c r="BR517" s="110"/>
    </row>
    <row r="518" spans="11:70">
      <c r="K518" s="109"/>
      <c r="L518" s="110"/>
      <c r="M518" s="110"/>
      <c r="N518" s="109"/>
      <c r="O518" s="109"/>
      <c r="P518" s="110"/>
      <c r="T518" s="109"/>
      <c r="U518" s="110"/>
      <c r="V518" s="109"/>
      <c r="W518" s="109"/>
      <c r="X518" s="109"/>
      <c r="Y518" s="110"/>
      <c r="AC518" s="109"/>
      <c r="AD518" s="110"/>
      <c r="AE518" s="109"/>
      <c r="AF518" s="109"/>
      <c r="AG518" s="109"/>
      <c r="AH518" s="110"/>
      <c r="AL518" s="109"/>
      <c r="AM518" s="110"/>
      <c r="AN518" s="109"/>
      <c r="AO518" s="109"/>
      <c r="AP518" s="109"/>
      <c r="AQ518" s="110"/>
      <c r="AU518" s="109"/>
      <c r="AV518" s="110"/>
      <c r="AW518" s="109"/>
      <c r="AX518" s="109"/>
      <c r="AY518" s="109"/>
      <c r="AZ518" s="110"/>
      <c r="BD518" s="109"/>
      <c r="BE518" s="110"/>
      <c r="BF518" s="109"/>
      <c r="BG518" s="109"/>
      <c r="BH518" s="109"/>
      <c r="BI518" s="110"/>
      <c r="BM518" s="109"/>
      <c r="BN518" s="110"/>
      <c r="BO518" s="109"/>
      <c r="BP518" s="109"/>
      <c r="BQ518" s="109"/>
      <c r="BR518" s="110"/>
    </row>
    <row r="519" spans="11:70">
      <c r="K519" s="111"/>
      <c r="L519" s="110"/>
      <c r="M519" s="110"/>
      <c r="N519" s="109"/>
      <c r="O519" s="109"/>
      <c r="P519" s="110"/>
      <c r="T519" s="109"/>
      <c r="U519" s="110"/>
      <c r="V519" s="109"/>
      <c r="W519" s="109"/>
      <c r="X519" s="109"/>
      <c r="Y519" s="110"/>
      <c r="AC519" s="109"/>
      <c r="AD519" s="110"/>
      <c r="AE519" s="109"/>
      <c r="AF519" s="109"/>
      <c r="AG519" s="109"/>
      <c r="AH519" s="110"/>
      <c r="AL519" s="109"/>
      <c r="AM519" s="110"/>
      <c r="AN519" s="109"/>
      <c r="AO519" s="109"/>
      <c r="AP519" s="109"/>
      <c r="AQ519" s="110"/>
      <c r="AU519" s="109"/>
      <c r="AV519" s="110"/>
      <c r="AW519" s="109"/>
      <c r="AX519" s="109"/>
      <c r="AY519" s="109"/>
      <c r="AZ519" s="110"/>
      <c r="BD519" s="109"/>
      <c r="BE519" s="110"/>
      <c r="BF519" s="109"/>
      <c r="BG519" s="109"/>
      <c r="BH519" s="109"/>
      <c r="BI519" s="110"/>
      <c r="BM519" s="109"/>
      <c r="BN519" s="110"/>
      <c r="BO519" s="109"/>
      <c r="BP519" s="109"/>
      <c r="BQ519" s="109"/>
      <c r="BR519" s="110"/>
    </row>
    <row r="520" spans="11:70">
      <c r="K520" s="109"/>
      <c r="L520" s="110"/>
      <c r="M520" s="110"/>
      <c r="N520" s="109"/>
      <c r="O520" s="109"/>
      <c r="P520" s="110"/>
      <c r="T520" s="109"/>
      <c r="U520" s="110"/>
      <c r="V520" s="109"/>
      <c r="W520" s="109"/>
      <c r="X520" s="109"/>
      <c r="Y520" s="110"/>
      <c r="AC520" s="109"/>
      <c r="AD520" s="110"/>
      <c r="AE520" s="109"/>
      <c r="AF520" s="109"/>
      <c r="AG520" s="109"/>
      <c r="AH520" s="110"/>
      <c r="AL520" s="109"/>
      <c r="AM520" s="110"/>
      <c r="AN520" s="109"/>
      <c r="AO520" s="109"/>
      <c r="AP520" s="109"/>
      <c r="AQ520" s="110"/>
      <c r="AU520" s="109"/>
      <c r="AV520" s="110"/>
      <c r="AW520" s="109"/>
      <c r="AX520" s="109"/>
      <c r="AY520" s="109"/>
      <c r="AZ520" s="110"/>
      <c r="BD520" s="109"/>
      <c r="BE520" s="110"/>
      <c r="BF520" s="109"/>
      <c r="BG520" s="109"/>
      <c r="BH520" s="109"/>
      <c r="BI520" s="110"/>
      <c r="BM520" s="109"/>
      <c r="BN520" s="110"/>
      <c r="BO520" s="109"/>
      <c r="BP520" s="109"/>
      <c r="BQ520" s="109"/>
      <c r="BR520" s="110"/>
    </row>
    <row r="521" spans="11:70">
      <c r="K521" s="109"/>
      <c r="L521" s="110"/>
      <c r="M521" s="110"/>
      <c r="N521" s="109"/>
      <c r="O521" s="109"/>
      <c r="P521" s="110"/>
      <c r="T521" s="109"/>
      <c r="U521" s="110"/>
      <c r="V521" s="109"/>
      <c r="W521" s="109"/>
      <c r="X521" s="109"/>
      <c r="Y521" s="110"/>
      <c r="AC521" s="109"/>
      <c r="AD521" s="110"/>
      <c r="AE521" s="109"/>
      <c r="AF521" s="109"/>
      <c r="AG521" s="109"/>
      <c r="AH521" s="110"/>
      <c r="AL521" s="109"/>
      <c r="AM521" s="110"/>
      <c r="AN521" s="109"/>
      <c r="AO521" s="109"/>
      <c r="AP521" s="109"/>
      <c r="AQ521" s="110"/>
      <c r="AU521" s="109"/>
      <c r="AV521" s="110"/>
      <c r="AW521" s="109"/>
      <c r="AX521" s="109"/>
      <c r="AY521" s="109"/>
      <c r="AZ521" s="110"/>
      <c r="BD521" s="109"/>
      <c r="BE521" s="110"/>
      <c r="BF521" s="109"/>
      <c r="BG521" s="109"/>
      <c r="BH521" s="109"/>
      <c r="BI521" s="110"/>
      <c r="BM521" s="109"/>
      <c r="BN521" s="110"/>
      <c r="BO521" s="109"/>
      <c r="BP521" s="109"/>
      <c r="BQ521" s="109"/>
      <c r="BR521" s="110"/>
    </row>
    <row r="522" spans="11:70">
      <c r="K522" s="109"/>
      <c r="L522" s="110"/>
      <c r="M522" s="110"/>
      <c r="N522" s="109"/>
      <c r="O522" s="109"/>
      <c r="P522" s="110"/>
      <c r="T522" s="109"/>
      <c r="U522" s="110"/>
      <c r="V522" s="109"/>
      <c r="W522" s="109"/>
      <c r="X522" s="109"/>
      <c r="Y522" s="110"/>
      <c r="AC522" s="109"/>
      <c r="AD522" s="110"/>
      <c r="AE522" s="109"/>
      <c r="AF522" s="109"/>
      <c r="AG522" s="109"/>
      <c r="AH522" s="110"/>
      <c r="AL522" s="109"/>
      <c r="AM522" s="110"/>
      <c r="AN522" s="109"/>
      <c r="AO522" s="109"/>
      <c r="AP522" s="109"/>
      <c r="AQ522" s="110"/>
      <c r="AU522" s="109"/>
      <c r="AV522" s="110"/>
      <c r="AW522" s="109"/>
      <c r="AX522" s="109"/>
      <c r="AY522" s="109"/>
      <c r="AZ522" s="110"/>
      <c r="BD522" s="109"/>
      <c r="BE522" s="110"/>
      <c r="BF522" s="109"/>
      <c r="BG522" s="109"/>
      <c r="BH522" s="109"/>
      <c r="BI522" s="110"/>
      <c r="BM522" s="109"/>
      <c r="BN522" s="110"/>
      <c r="BO522" s="109"/>
      <c r="BP522" s="109"/>
      <c r="BQ522" s="109"/>
      <c r="BR522" s="110"/>
    </row>
    <row r="523" spans="11:70">
      <c r="K523" s="111"/>
      <c r="L523" s="110"/>
      <c r="M523" s="110"/>
      <c r="N523" s="109"/>
      <c r="O523" s="109"/>
      <c r="P523" s="110"/>
      <c r="T523" s="109"/>
      <c r="U523" s="110"/>
      <c r="V523" s="109"/>
      <c r="W523" s="109"/>
      <c r="X523" s="109"/>
      <c r="Y523" s="110"/>
      <c r="AC523" s="109"/>
      <c r="AD523" s="110"/>
      <c r="AE523" s="109"/>
      <c r="AF523" s="109"/>
      <c r="AG523" s="109"/>
      <c r="AH523" s="110"/>
      <c r="AL523" s="109"/>
      <c r="AM523" s="110"/>
      <c r="AN523" s="109"/>
      <c r="AO523" s="109"/>
      <c r="AP523" s="109"/>
      <c r="AQ523" s="110"/>
      <c r="AU523" s="109"/>
      <c r="AV523" s="110"/>
      <c r="AW523" s="109"/>
      <c r="AX523" s="109"/>
      <c r="AY523" s="109"/>
      <c r="AZ523" s="110"/>
      <c r="BD523" s="109"/>
      <c r="BE523" s="110"/>
      <c r="BF523" s="109"/>
      <c r="BG523" s="109"/>
      <c r="BH523" s="109"/>
      <c r="BI523" s="110"/>
      <c r="BM523" s="109"/>
      <c r="BN523" s="110"/>
      <c r="BO523" s="109"/>
      <c r="BP523" s="109"/>
      <c r="BQ523" s="109"/>
      <c r="BR523" s="110"/>
    </row>
    <row r="524" spans="11:70">
      <c r="K524" s="109"/>
      <c r="L524" s="110"/>
      <c r="M524" s="110"/>
      <c r="N524" s="109"/>
      <c r="O524" s="109"/>
      <c r="P524" s="110"/>
      <c r="T524" s="109"/>
      <c r="U524" s="110"/>
      <c r="V524" s="109"/>
      <c r="W524" s="109"/>
      <c r="X524" s="109"/>
      <c r="Y524" s="110"/>
      <c r="AC524" s="109"/>
      <c r="AD524" s="110"/>
      <c r="AE524" s="109"/>
      <c r="AF524" s="109"/>
      <c r="AG524" s="109"/>
      <c r="AH524" s="110"/>
      <c r="AL524" s="109"/>
      <c r="AM524" s="110"/>
      <c r="AN524" s="109"/>
      <c r="AO524" s="109"/>
      <c r="AP524" s="109"/>
      <c r="AQ524" s="110"/>
      <c r="AU524" s="109"/>
      <c r="AV524" s="110"/>
      <c r="AW524" s="109"/>
      <c r="AX524" s="109"/>
      <c r="AY524" s="109"/>
      <c r="AZ524" s="110"/>
      <c r="BD524" s="109"/>
      <c r="BE524" s="110"/>
      <c r="BF524" s="109"/>
      <c r="BG524" s="109"/>
      <c r="BH524" s="109"/>
      <c r="BI524" s="110"/>
      <c r="BM524" s="109"/>
      <c r="BN524" s="110"/>
      <c r="BO524" s="109"/>
      <c r="BP524" s="109"/>
      <c r="BQ524" s="109"/>
      <c r="BR524" s="110"/>
    </row>
    <row r="525" spans="11:70">
      <c r="K525" s="109"/>
      <c r="L525" s="110"/>
      <c r="M525" s="110"/>
      <c r="N525" s="109"/>
      <c r="O525" s="109"/>
      <c r="P525" s="110"/>
      <c r="T525" s="109"/>
      <c r="U525" s="110"/>
      <c r="V525" s="109"/>
      <c r="W525" s="109"/>
      <c r="X525" s="109"/>
      <c r="Y525" s="110"/>
      <c r="AC525" s="109"/>
      <c r="AD525" s="110"/>
      <c r="AE525" s="109"/>
      <c r="AF525" s="109"/>
      <c r="AG525" s="109"/>
      <c r="AH525" s="110"/>
      <c r="AL525" s="109"/>
      <c r="AM525" s="110"/>
      <c r="AN525" s="109"/>
      <c r="AO525" s="109"/>
      <c r="AP525" s="109"/>
      <c r="AQ525" s="110"/>
      <c r="AU525" s="109"/>
      <c r="AV525" s="110"/>
      <c r="AW525" s="109"/>
      <c r="AX525" s="109"/>
      <c r="AY525" s="109"/>
      <c r="AZ525" s="110"/>
      <c r="BD525" s="109"/>
      <c r="BE525" s="110"/>
      <c r="BF525" s="109"/>
      <c r="BG525" s="109"/>
      <c r="BH525" s="109"/>
      <c r="BI525" s="110"/>
      <c r="BM525" s="109"/>
      <c r="BN525" s="110"/>
      <c r="BO525" s="109"/>
      <c r="BP525" s="109"/>
      <c r="BQ525" s="109"/>
      <c r="BR525" s="110"/>
    </row>
    <row r="526" spans="11:70">
      <c r="K526" s="109"/>
      <c r="L526" s="110"/>
      <c r="M526" s="110"/>
      <c r="N526" s="109"/>
      <c r="O526" s="109"/>
      <c r="P526" s="110"/>
      <c r="T526" s="109"/>
      <c r="U526" s="110"/>
      <c r="V526" s="109"/>
      <c r="W526" s="109"/>
      <c r="X526" s="109"/>
      <c r="Y526" s="110"/>
      <c r="AC526" s="109"/>
      <c r="AD526" s="110"/>
      <c r="AE526" s="109"/>
      <c r="AF526" s="109"/>
      <c r="AG526" s="109"/>
      <c r="AH526" s="110"/>
      <c r="AL526" s="109"/>
      <c r="AM526" s="110"/>
      <c r="AN526" s="109"/>
      <c r="AO526" s="109"/>
      <c r="AP526" s="109"/>
      <c r="AQ526" s="110"/>
      <c r="AU526" s="109"/>
      <c r="AV526" s="110"/>
      <c r="AW526" s="109"/>
      <c r="AX526" s="109"/>
      <c r="AY526" s="109"/>
      <c r="AZ526" s="110"/>
      <c r="BD526" s="109"/>
      <c r="BE526" s="110"/>
      <c r="BF526" s="109"/>
      <c r="BG526" s="109"/>
      <c r="BH526" s="109"/>
      <c r="BI526" s="110"/>
      <c r="BM526" s="109"/>
      <c r="BN526" s="110"/>
      <c r="BO526" s="109"/>
      <c r="BP526" s="109"/>
      <c r="BQ526" s="109"/>
      <c r="BR526" s="110"/>
    </row>
    <row r="527" spans="11:70">
      <c r="K527" s="111"/>
      <c r="L527" s="110"/>
      <c r="M527" s="110"/>
      <c r="N527" s="109"/>
      <c r="O527" s="109"/>
      <c r="P527" s="110"/>
      <c r="T527" s="109"/>
      <c r="U527" s="110"/>
      <c r="V527" s="109"/>
      <c r="W527" s="109"/>
      <c r="X527" s="109"/>
      <c r="Y527" s="110"/>
      <c r="AC527" s="109"/>
      <c r="AD527" s="110"/>
      <c r="AE527" s="109"/>
      <c r="AF527" s="109"/>
      <c r="AG527" s="109"/>
      <c r="AH527" s="110"/>
      <c r="AL527" s="109"/>
      <c r="AM527" s="110"/>
      <c r="AN527" s="109"/>
      <c r="AO527" s="109"/>
      <c r="AP527" s="109"/>
      <c r="AQ527" s="110"/>
      <c r="AU527" s="109"/>
      <c r="AV527" s="110"/>
      <c r="AW527" s="109"/>
      <c r="AX527" s="109"/>
      <c r="AY527" s="109"/>
      <c r="AZ527" s="110"/>
      <c r="BD527" s="109"/>
      <c r="BE527" s="110"/>
      <c r="BF527" s="109"/>
      <c r="BG527" s="109"/>
      <c r="BH527" s="109"/>
      <c r="BI527" s="110"/>
      <c r="BM527" s="109"/>
      <c r="BN527" s="110"/>
      <c r="BO527" s="109"/>
      <c r="BP527" s="109"/>
      <c r="BQ527" s="109"/>
      <c r="BR527" s="110"/>
    </row>
    <row r="528" spans="11:70">
      <c r="K528" s="109"/>
      <c r="L528" s="110"/>
      <c r="M528" s="110"/>
      <c r="N528" s="109"/>
      <c r="O528" s="109"/>
      <c r="P528" s="110"/>
      <c r="T528" s="109"/>
      <c r="U528" s="110"/>
      <c r="V528" s="109"/>
      <c r="W528" s="109"/>
      <c r="X528" s="109"/>
      <c r="Y528" s="110"/>
      <c r="AC528" s="109"/>
      <c r="AD528" s="110"/>
      <c r="AE528" s="109"/>
      <c r="AF528" s="109"/>
      <c r="AG528" s="109"/>
      <c r="AH528" s="110"/>
      <c r="AL528" s="109"/>
      <c r="AM528" s="110"/>
      <c r="AN528" s="109"/>
      <c r="AO528" s="109"/>
      <c r="AP528" s="109"/>
      <c r="AQ528" s="110"/>
      <c r="AU528" s="109"/>
      <c r="AV528" s="110"/>
      <c r="AW528" s="109"/>
      <c r="AX528" s="109"/>
      <c r="AY528" s="109"/>
      <c r="AZ528" s="110"/>
      <c r="BD528" s="109"/>
      <c r="BE528" s="110"/>
      <c r="BF528" s="109"/>
      <c r="BG528" s="109"/>
      <c r="BH528" s="109"/>
      <c r="BI528" s="110"/>
      <c r="BM528" s="109"/>
      <c r="BN528" s="110"/>
      <c r="BO528" s="109"/>
      <c r="BP528" s="109"/>
      <c r="BQ528" s="109"/>
      <c r="BR528" s="110"/>
    </row>
    <row r="529" spans="11:70">
      <c r="K529" s="109"/>
      <c r="L529" s="110"/>
      <c r="M529" s="110"/>
      <c r="N529" s="109"/>
      <c r="O529" s="109"/>
      <c r="P529" s="110"/>
      <c r="T529" s="109"/>
      <c r="U529" s="110"/>
      <c r="V529" s="109"/>
      <c r="W529" s="109"/>
      <c r="X529" s="109"/>
      <c r="Y529" s="110"/>
      <c r="AC529" s="109"/>
      <c r="AD529" s="110"/>
      <c r="AE529" s="109"/>
      <c r="AF529" s="109"/>
      <c r="AG529" s="109"/>
      <c r="AH529" s="110"/>
      <c r="AL529" s="109"/>
      <c r="AM529" s="110"/>
      <c r="AN529" s="109"/>
      <c r="AO529" s="109"/>
      <c r="AP529" s="109"/>
      <c r="AQ529" s="110"/>
      <c r="AU529" s="109"/>
      <c r="AV529" s="110"/>
      <c r="AW529" s="109"/>
      <c r="AX529" s="109"/>
      <c r="AY529" s="109"/>
      <c r="AZ529" s="110"/>
      <c r="BD529" s="109"/>
      <c r="BE529" s="110"/>
      <c r="BF529" s="109"/>
      <c r="BG529" s="109"/>
      <c r="BH529" s="109"/>
      <c r="BI529" s="110"/>
      <c r="BM529" s="109"/>
      <c r="BN529" s="110"/>
      <c r="BO529" s="109"/>
      <c r="BP529" s="109"/>
      <c r="BQ529" s="109"/>
      <c r="BR529" s="110"/>
    </row>
    <row r="530" spans="11:70">
      <c r="K530" s="109"/>
      <c r="L530" s="110"/>
      <c r="M530" s="110"/>
      <c r="N530" s="109"/>
      <c r="O530" s="109"/>
      <c r="P530" s="110"/>
      <c r="T530" s="109"/>
      <c r="U530" s="110"/>
      <c r="V530" s="109"/>
      <c r="W530" s="109"/>
      <c r="X530" s="109"/>
      <c r="Y530" s="110"/>
      <c r="AC530" s="109"/>
      <c r="AD530" s="110"/>
      <c r="AE530" s="109"/>
      <c r="AF530" s="109"/>
      <c r="AG530" s="109"/>
      <c r="AH530" s="110"/>
      <c r="AL530" s="109"/>
      <c r="AM530" s="110"/>
      <c r="AN530" s="109"/>
      <c r="AO530" s="109"/>
      <c r="AP530" s="109"/>
      <c r="AQ530" s="110"/>
      <c r="AU530" s="109"/>
      <c r="AV530" s="110"/>
      <c r="AW530" s="109"/>
      <c r="AX530" s="109"/>
      <c r="AY530" s="109"/>
      <c r="AZ530" s="110"/>
      <c r="BD530" s="109"/>
      <c r="BE530" s="110"/>
      <c r="BF530" s="109"/>
      <c r="BG530" s="109"/>
      <c r="BH530" s="109"/>
      <c r="BI530" s="110"/>
      <c r="BM530" s="109"/>
      <c r="BN530" s="110"/>
      <c r="BO530" s="109"/>
      <c r="BP530" s="109"/>
      <c r="BQ530" s="109"/>
      <c r="BR530" s="110"/>
    </row>
    <row r="531" spans="11:70">
      <c r="K531" s="111"/>
      <c r="L531" s="110"/>
      <c r="M531" s="110"/>
      <c r="N531" s="109"/>
      <c r="O531" s="109"/>
      <c r="P531" s="110"/>
      <c r="T531" s="109"/>
      <c r="U531" s="110"/>
      <c r="V531" s="109"/>
      <c r="W531" s="109"/>
      <c r="X531" s="109"/>
      <c r="Y531" s="110"/>
      <c r="AC531" s="109"/>
      <c r="AD531" s="110"/>
      <c r="AE531" s="109"/>
      <c r="AF531" s="109"/>
      <c r="AG531" s="109"/>
      <c r="AH531" s="110"/>
      <c r="AL531" s="109"/>
      <c r="AM531" s="110"/>
      <c r="AN531" s="109"/>
      <c r="AO531" s="109"/>
      <c r="AP531" s="109"/>
      <c r="AQ531" s="110"/>
      <c r="AU531" s="109"/>
      <c r="AV531" s="110"/>
      <c r="AW531" s="109"/>
      <c r="AX531" s="109"/>
      <c r="AY531" s="109"/>
      <c r="AZ531" s="110"/>
      <c r="BD531" s="109"/>
      <c r="BE531" s="110"/>
      <c r="BF531" s="109"/>
      <c r="BG531" s="109"/>
      <c r="BH531" s="109"/>
      <c r="BI531" s="110"/>
      <c r="BM531" s="109"/>
      <c r="BN531" s="110"/>
      <c r="BO531" s="109"/>
      <c r="BP531" s="109"/>
      <c r="BQ531" s="109"/>
      <c r="BR531" s="110"/>
    </row>
    <row r="532" spans="11:70">
      <c r="K532" s="109"/>
      <c r="L532" s="110"/>
      <c r="M532" s="110"/>
      <c r="N532" s="109"/>
      <c r="O532" s="109"/>
      <c r="P532" s="110"/>
      <c r="T532" s="109"/>
      <c r="U532" s="110"/>
      <c r="V532" s="109"/>
      <c r="W532" s="109"/>
      <c r="X532" s="109"/>
      <c r="Y532" s="110"/>
      <c r="AC532" s="109"/>
      <c r="AD532" s="110"/>
      <c r="AE532" s="109"/>
      <c r="AF532" s="109"/>
      <c r="AG532" s="109"/>
      <c r="AH532" s="110"/>
      <c r="AL532" s="109"/>
      <c r="AM532" s="110"/>
      <c r="AN532" s="109"/>
      <c r="AO532" s="109"/>
      <c r="AP532" s="109"/>
      <c r="AQ532" s="110"/>
      <c r="AU532" s="109"/>
      <c r="AV532" s="110"/>
      <c r="AW532" s="109"/>
      <c r="AX532" s="109"/>
      <c r="AY532" s="109"/>
      <c r="AZ532" s="110"/>
      <c r="BD532" s="109"/>
      <c r="BE532" s="110"/>
      <c r="BF532" s="109"/>
      <c r="BG532" s="109"/>
      <c r="BH532" s="109"/>
      <c r="BI532" s="110"/>
      <c r="BM532" s="109"/>
      <c r="BN532" s="110"/>
      <c r="BO532" s="109"/>
      <c r="BP532" s="109"/>
      <c r="BQ532" s="109"/>
      <c r="BR532" s="110"/>
    </row>
    <row r="533" spans="11:70">
      <c r="K533" s="109"/>
      <c r="L533" s="110"/>
      <c r="M533" s="110"/>
      <c r="N533" s="109"/>
      <c r="O533" s="109"/>
      <c r="P533" s="110"/>
      <c r="T533" s="109"/>
      <c r="U533" s="110"/>
      <c r="V533" s="109"/>
      <c r="W533" s="109"/>
      <c r="X533" s="109"/>
      <c r="Y533" s="110"/>
      <c r="AC533" s="109"/>
      <c r="AD533" s="110"/>
      <c r="AE533" s="109"/>
      <c r="AF533" s="109"/>
      <c r="AG533" s="109"/>
      <c r="AH533" s="110"/>
      <c r="AL533" s="109"/>
      <c r="AM533" s="110"/>
      <c r="AN533" s="109"/>
      <c r="AO533" s="109"/>
      <c r="AP533" s="109"/>
      <c r="AQ533" s="110"/>
      <c r="AU533" s="109"/>
      <c r="AV533" s="110"/>
      <c r="AW533" s="109"/>
      <c r="AX533" s="109"/>
      <c r="AY533" s="109"/>
      <c r="AZ533" s="110"/>
      <c r="BD533" s="109"/>
      <c r="BE533" s="110"/>
      <c r="BF533" s="109"/>
      <c r="BG533" s="109"/>
      <c r="BH533" s="109"/>
      <c r="BI533" s="110"/>
      <c r="BM533" s="109"/>
      <c r="BN533" s="110"/>
      <c r="BO533" s="109"/>
      <c r="BP533" s="109"/>
      <c r="BQ533" s="109"/>
      <c r="BR533" s="110"/>
    </row>
    <row r="534" spans="11:70">
      <c r="K534" s="109"/>
      <c r="L534" s="110"/>
      <c r="M534" s="110"/>
      <c r="N534" s="109"/>
      <c r="O534" s="109"/>
      <c r="P534" s="110"/>
      <c r="T534" s="109"/>
      <c r="U534" s="110"/>
      <c r="V534" s="109"/>
      <c r="W534" s="109"/>
      <c r="X534" s="109"/>
      <c r="Y534" s="110"/>
      <c r="AC534" s="109"/>
      <c r="AD534" s="110"/>
      <c r="AE534" s="109"/>
      <c r="AF534" s="109"/>
      <c r="AG534" s="109"/>
      <c r="AH534" s="110"/>
      <c r="AL534" s="109"/>
      <c r="AM534" s="110"/>
      <c r="AN534" s="109"/>
      <c r="AO534" s="109"/>
      <c r="AP534" s="109"/>
      <c r="AQ534" s="110"/>
      <c r="AU534" s="109"/>
      <c r="AV534" s="110"/>
      <c r="AW534" s="109"/>
      <c r="AX534" s="109"/>
      <c r="AY534" s="109"/>
      <c r="AZ534" s="110"/>
      <c r="BD534" s="109"/>
      <c r="BE534" s="110"/>
      <c r="BF534" s="109"/>
      <c r="BG534" s="109"/>
      <c r="BH534" s="109"/>
      <c r="BI534" s="110"/>
      <c r="BM534" s="109"/>
      <c r="BN534" s="110"/>
      <c r="BO534" s="109"/>
      <c r="BP534" s="109"/>
      <c r="BQ534" s="109"/>
      <c r="BR534" s="110"/>
    </row>
    <row r="535" spans="11:70">
      <c r="K535" s="111"/>
      <c r="L535" s="110"/>
      <c r="M535" s="110"/>
      <c r="N535" s="109"/>
      <c r="O535" s="109"/>
      <c r="P535" s="110"/>
      <c r="T535" s="109"/>
      <c r="U535" s="110"/>
      <c r="V535" s="109"/>
      <c r="W535" s="109"/>
      <c r="X535" s="109"/>
      <c r="Y535" s="110"/>
      <c r="AC535" s="109"/>
      <c r="AD535" s="110"/>
      <c r="AE535" s="109"/>
      <c r="AF535" s="109"/>
      <c r="AG535" s="109"/>
      <c r="AH535" s="110"/>
      <c r="AL535" s="109"/>
      <c r="AM535" s="110"/>
      <c r="AN535" s="109"/>
      <c r="AO535" s="109"/>
      <c r="AP535" s="109"/>
      <c r="AQ535" s="110"/>
      <c r="AU535" s="109"/>
      <c r="AV535" s="110"/>
      <c r="AW535" s="109"/>
      <c r="AX535" s="109"/>
      <c r="AY535" s="109"/>
      <c r="AZ535" s="110"/>
      <c r="BD535" s="109"/>
      <c r="BE535" s="110"/>
      <c r="BF535" s="109"/>
      <c r="BG535" s="109"/>
      <c r="BH535" s="109"/>
      <c r="BI535" s="110"/>
      <c r="BM535" s="109"/>
      <c r="BN535" s="110"/>
      <c r="BO535" s="109"/>
      <c r="BP535" s="109"/>
      <c r="BQ535" s="109"/>
      <c r="BR535" s="110"/>
    </row>
    <row r="536" spans="11:70">
      <c r="K536" s="109"/>
      <c r="L536" s="110"/>
      <c r="M536" s="110"/>
      <c r="N536" s="109"/>
      <c r="O536" s="109"/>
      <c r="P536" s="110"/>
      <c r="T536" s="109"/>
      <c r="U536" s="110"/>
      <c r="V536" s="109"/>
      <c r="W536" s="109"/>
      <c r="X536" s="109"/>
      <c r="Y536" s="110"/>
      <c r="AC536" s="109"/>
      <c r="AD536" s="110"/>
      <c r="AE536" s="109"/>
      <c r="AF536" s="109"/>
      <c r="AG536" s="109"/>
      <c r="AH536" s="110"/>
      <c r="AL536" s="109"/>
      <c r="AM536" s="110"/>
      <c r="AN536" s="109"/>
      <c r="AO536" s="109"/>
      <c r="AP536" s="109"/>
      <c r="AQ536" s="110"/>
      <c r="AU536" s="109"/>
      <c r="AV536" s="110"/>
      <c r="AW536" s="109"/>
      <c r="AX536" s="109"/>
      <c r="AY536" s="109"/>
      <c r="AZ536" s="110"/>
      <c r="BD536" s="109"/>
      <c r="BE536" s="110"/>
      <c r="BF536" s="109"/>
      <c r="BG536" s="109"/>
      <c r="BH536" s="109"/>
      <c r="BI536" s="110"/>
      <c r="BM536" s="109"/>
      <c r="BN536" s="110"/>
      <c r="BO536" s="109"/>
      <c r="BP536" s="109"/>
      <c r="BQ536" s="109"/>
      <c r="BR536" s="110"/>
    </row>
    <row r="537" spans="11:70">
      <c r="K537" s="109"/>
      <c r="L537" s="110"/>
      <c r="M537" s="110"/>
      <c r="N537" s="109"/>
      <c r="O537" s="109"/>
      <c r="P537" s="110"/>
      <c r="T537" s="109"/>
      <c r="U537" s="110"/>
      <c r="V537" s="109"/>
      <c r="W537" s="109"/>
      <c r="X537" s="109"/>
      <c r="Y537" s="110"/>
      <c r="AC537" s="109"/>
      <c r="AD537" s="110"/>
      <c r="AE537" s="109"/>
      <c r="AF537" s="109"/>
      <c r="AG537" s="109"/>
      <c r="AH537" s="110"/>
      <c r="AL537" s="109"/>
      <c r="AM537" s="110"/>
      <c r="AN537" s="109"/>
      <c r="AO537" s="109"/>
      <c r="AP537" s="109"/>
      <c r="AQ537" s="110"/>
      <c r="AU537" s="109"/>
      <c r="AV537" s="110"/>
      <c r="AW537" s="109"/>
      <c r="AX537" s="109"/>
      <c r="AY537" s="109"/>
      <c r="AZ537" s="110"/>
      <c r="BD537" s="109"/>
      <c r="BE537" s="110"/>
      <c r="BF537" s="109"/>
      <c r="BG537" s="109"/>
      <c r="BH537" s="109"/>
      <c r="BI537" s="110"/>
      <c r="BM537" s="109"/>
      <c r="BN537" s="110"/>
      <c r="BO537" s="109"/>
      <c r="BP537" s="109"/>
      <c r="BQ537" s="109"/>
      <c r="BR537" s="110"/>
    </row>
    <row r="538" spans="11:70">
      <c r="K538" s="109"/>
      <c r="L538" s="110"/>
      <c r="M538" s="110"/>
      <c r="N538" s="109"/>
      <c r="O538" s="109"/>
      <c r="P538" s="110"/>
      <c r="T538" s="109"/>
      <c r="U538" s="110"/>
      <c r="V538" s="109"/>
      <c r="W538" s="109"/>
      <c r="X538" s="109"/>
      <c r="Y538" s="110"/>
      <c r="AC538" s="109"/>
      <c r="AD538" s="110"/>
      <c r="AE538" s="109"/>
      <c r="AF538" s="109"/>
      <c r="AG538" s="109"/>
      <c r="AH538" s="110"/>
      <c r="AL538" s="109"/>
      <c r="AM538" s="110"/>
      <c r="AN538" s="109"/>
      <c r="AO538" s="109"/>
      <c r="AP538" s="109"/>
      <c r="AQ538" s="110"/>
      <c r="AU538" s="109"/>
      <c r="AV538" s="110"/>
      <c r="AW538" s="109"/>
      <c r="AX538" s="109"/>
      <c r="AY538" s="109"/>
      <c r="AZ538" s="110"/>
      <c r="BD538" s="109"/>
      <c r="BE538" s="110"/>
      <c r="BF538" s="109"/>
      <c r="BG538" s="109"/>
      <c r="BH538" s="109"/>
      <c r="BI538" s="110"/>
      <c r="BM538" s="109"/>
      <c r="BN538" s="110"/>
      <c r="BO538" s="109"/>
      <c r="BP538" s="109"/>
      <c r="BQ538" s="109"/>
      <c r="BR538" s="110"/>
    </row>
    <row r="539" spans="11:70">
      <c r="K539" s="111"/>
      <c r="L539" s="110"/>
      <c r="M539" s="110"/>
      <c r="N539" s="109"/>
      <c r="O539" s="109"/>
      <c r="P539" s="110"/>
      <c r="T539" s="109"/>
      <c r="U539" s="110"/>
      <c r="V539" s="109"/>
      <c r="W539" s="109"/>
      <c r="X539" s="109"/>
      <c r="Y539" s="110"/>
      <c r="AC539" s="109"/>
      <c r="AD539" s="110"/>
      <c r="AE539" s="109"/>
      <c r="AF539" s="109"/>
      <c r="AG539" s="109"/>
      <c r="AH539" s="110"/>
      <c r="AL539" s="109"/>
      <c r="AM539" s="110"/>
      <c r="AN539" s="109"/>
      <c r="AO539" s="109"/>
      <c r="AP539" s="109"/>
      <c r="AQ539" s="110"/>
      <c r="AU539" s="109"/>
      <c r="AV539" s="110"/>
      <c r="AW539" s="109"/>
      <c r="AX539" s="109"/>
      <c r="AY539" s="109"/>
      <c r="AZ539" s="110"/>
      <c r="BD539" s="109"/>
      <c r="BE539" s="110"/>
      <c r="BF539" s="109"/>
      <c r="BG539" s="109"/>
      <c r="BH539" s="109"/>
      <c r="BI539" s="110"/>
      <c r="BM539" s="109"/>
      <c r="BN539" s="110"/>
      <c r="BO539" s="109"/>
      <c r="BP539" s="109"/>
      <c r="BQ539" s="109"/>
      <c r="BR539" s="110"/>
    </row>
    <row r="540" spans="11:70">
      <c r="K540" s="109"/>
      <c r="L540" s="110"/>
      <c r="M540" s="110"/>
      <c r="N540" s="109"/>
      <c r="O540" s="109"/>
      <c r="P540" s="110"/>
      <c r="T540" s="109"/>
      <c r="U540" s="110"/>
      <c r="V540" s="109"/>
      <c r="W540" s="109"/>
      <c r="X540" s="109"/>
      <c r="Y540" s="110"/>
      <c r="AC540" s="109"/>
      <c r="AD540" s="110"/>
      <c r="AE540" s="109"/>
      <c r="AF540" s="109"/>
      <c r="AG540" s="109"/>
      <c r="AH540" s="110"/>
      <c r="AL540" s="109"/>
      <c r="AM540" s="110"/>
      <c r="AN540" s="109"/>
      <c r="AO540" s="109"/>
      <c r="AP540" s="109"/>
      <c r="AQ540" s="110"/>
      <c r="AU540" s="109"/>
      <c r="AV540" s="110"/>
      <c r="AW540" s="109"/>
      <c r="AX540" s="109"/>
      <c r="AY540" s="109"/>
      <c r="AZ540" s="110"/>
      <c r="BD540" s="109"/>
      <c r="BE540" s="110"/>
      <c r="BF540" s="109"/>
      <c r="BG540" s="109"/>
      <c r="BH540" s="109"/>
      <c r="BI540" s="110"/>
      <c r="BM540" s="109"/>
      <c r="BN540" s="110"/>
      <c r="BO540" s="109"/>
      <c r="BP540" s="109"/>
      <c r="BQ540" s="109"/>
      <c r="BR540" s="110"/>
    </row>
    <row r="541" spans="11:70">
      <c r="K541" s="109"/>
      <c r="L541" s="110"/>
      <c r="M541" s="110"/>
      <c r="N541" s="109"/>
      <c r="O541" s="109"/>
      <c r="P541" s="110"/>
      <c r="T541" s="109"/>
      <c r="U541" s="110"/>
      <c r="V541" s="109"/>
      <c r="W541" s="109"/>
      <c r="X541" s="109"/>
      <c r="Y541" s="110"/>
      <c r="AC541" s="109"/>
      <c r="AD541" s="110"/>
      <c r="AE541" s="109"/>
      <c r="AF541" s="109"/>
      <c r="AG541" s="109"/>
      <c r="AH541" s="110"/>
      <c r="AL541" s="109"/>
      <c r="AM541" s="110"/>
      <c r="AN541" s="109"/>
      <c r="AO541" s="109"/>
      <c r="AP541" s="109"/>
      <c r="AQ541" s="110"/>
      <c r="AU541" s="109"/>
      <c r="AV541" s="110"/>
      <c r="AW541" s="109"/>
      <c r="AX541" s="109"/>
      <c r="AY541" s="109"/>
      <c r="AZ541" s="110"/>
      <c r="BD541" s="109"/>
      <c r="BE541" s="110"/>
      <c r="BF541" s="109"/>
      <c r="BG541" s="109"/>
      <c r="BH541" s="109"/>
      <c r="BI541" s="110"/>
      <c r="BM541" s="109"/>
      <c r="BN541" s="110"/>
      <c r="BO541" s="109"/>
      <c r="BP541" s="109"/>
      <c r="BQ541" s="109"/>
      <c r="BR541" s="110"/>
    </row>
    <row r="542" spans="11:70">
      <c r="K542" s="109"/>
      <c r="L542" s="110"/>
      <c r="M542" s="110"/>
      <c r="N542" s="109"/>
      <c r="O542" s="109"/>
      <c r="P542" s="110"/>
      <c r="T542" s="109"/>
      <c r="U542" s="110"/>
      <c r="V542" s="109"/>
      <c r="W542" s="109"/>
      <c r="X542" s="109"/>
      <c r="Y542" s="110"/>
      <c r="AC542" s="109"/>
      <c r="AD542" s="110"/>
      <c r="AE542" s="109"/>
      <c r="AF542" s="109"/>
      <c r="AG542" s="109"/>
      <c r="AH542" s="110"/>
      <c r="AL542" s="109"/>
      <c r="AM542" s="110"/>
      <c r="AN542" s="109"/>
      <c r="AO542" s="109"/>
      <c r="AP542" s="109"/>
      <c r="AQ542" s="110"/>
      <c r="AU542" s="109"/>
      <c r="AV542" s="110"/>
      <c r="AW542" s="109"/>
      <c r="AX542" s="109"/>
      <c r="AY542" s="109"/>
      <c r="AZ542" s="110"/>
      <c r="BD542" s="109"/>
      <c r="BE542" s="110"/>
      <c r="BF542" s="109"/>
      <c r="BG542" s="109"/>
      <c r="BH542" s="109"/>
      <c r="BI542" s="110"/>
      <c r="BM542" s="109"/>
      <c r="BN542" s="110"/>
      <c r="BO542" s="109"/>
      <c r="BP542" s="109"/>
      <c r="BQ542" s="109"/>
      <c r="BR542" s="110"/>
    </row>
    <row r="543" spans="11:70">
      <c r="K543" s="111"/>
      <c r="L543" s="110"/>
      <c r="M543" s="110"/>
      <c r="N543" s="109"/>
      <c r="O543" s="109"/>
      <c r="P543" s="110"/>
      <c r="T543" s="109"/>
      <c r="U543" s="110"/>
      <c r="V543" s="109"/>
      <c r="W543" s="109"/>
      <c r="X543" s="109"/>
      <c r="Y543" s="110"/>
      <c r="AC543" s="109"/>
      <c r="AD543" s="110"/>
      <c r="AE543" s="109"/>
      <c r="AF543" s="109"/>
      <c r="AG543" s="109"/>
      <c r="AH543" s="110"/>
      <c r="AL543" s="109"/>
      <c r="AM543" s="110"/>
      <c r="AN543" s="109"/>
      <c r="AO543" s="109"/>
      <c r="AP543" s="109"/>
      <c r="AQ543" s="110"/>
      <c r="AU543" s="109"/>
      <c r="AV543" s="110"/>
      <c r="AW543" s="109"/>
      <c r="AX543" s="109"/>
      <c r="AY543" s="109"/>
      <c r="AZ543" s="110"/>
      <c r="BD543" s="109"/>
      <c r="BE543" s="110"/>
      <c r="BF543" s="109"/>
      <c r="BG543" s="109"/>
      <c r="BH543" s="109"/>
      <c r="BI543" s="110"/>
      <c r="BM543" s="109"/>
      <c r="BN543" s="110"/>
      <c r="BO543" s="109"/>
      <c r="BP543" s="109"/>
      <c r="BQ543" s="109"/>
      <c r="BR543" s="110"/>
    </row>
    <row r="544" spans="11:70">
      <c r="K544" s="109"/>
      <c r="L544" s="110"/>
      <c r="M544" s="110"/>
      <c r="N544" s="109"/>
      <c r="O544" s="109"/>
      <c r="P544" s="110"/>
      <c r="T544" s="109"/>
      <c r="U544" s="110"/>
      <c r="V544" s="109"/>
      <c r="W544" s="109"/>
      <c r="X544" s="109"/>
      <c r="Y544" s="110"/>
      <c r="AC544" s="109"/>
      <c r="AD544" s="110"/>
      <c r="AE544" s="109"/>
      <c r="AF544" s="109"/>
      <c r="AG544" s="109"/>
      <c r="AH544" s="110"/>
      <c r="AL544" s="109"/>
      <c r="AM544" s="110"/>
      <c r="AN544" s="109"/>
      <c r="AO544" s="109"/>
      <c r="AP544" s="109"/>
      <c r="AQ544" s="110"/>
      <c r="AU544" s="109"/>
      <c r="AV544" s="110"/>
      <c r="AW544" s="109"/>
      <c r="AX544" s="109"/>
      <c r="AY544" s="109"/>
      <c r="AZ544" s="110"/>
      <c r="BD544" s="109"/>
      <c r="BE544" s="110"/>
      <c r="BF544" s="109"/>
      <c r="BG544" s="109"/>
      <c r="BH544" s="109"/>
      <c r="BI544" s="110"/>
      <c r="BM544" s="109"/>
      <c r="BN544" s="110"/>
      <c r="BO544" s="109"/>
      <c r="BP544" s="109"/>
      <c r="BQ544" s="109"/>
      <c r="BR544" s="110"/>
    </row>
    <row r="545" spans="11:70">
      <c r="K545" s="109"/>
      <c r="L545" s="110"/>
      <c r="M545" s="110"/>
      <c r="N545" s="109"/>
      <c r="O545" s="109"/>
      <c r="P545" s="110"/>
      <c r="T545" s="109"/>
      <c r="U545" s="110"/>
      <c r="V545" s="109"/>
      <c r="W545" s="109"/>
      <c r="X545" s="109"/>
      <c r="Y545" s="110"/>
      <c r="AC545" s="109"/>
      <c r="AD545" s="110"/>
      <c r="AE545" s="109"/>
      <c r="AF545" s="109"/>
      <c r="AG545" s="109"/>
      <c r="AH545" s="110"/>
      <c r="AL545" s="109"/>
      <c r="AM545" s="110"/>
      <c r="AN545" s="109"/>
      <c r="AO545" s="109"/>
      <c r="AP545" s="109"/>
      <c r="AQ545" s="110"/>
      <c r="AU545" s="109"/>
      <c r="AV545" s="110"/>
      <c r="AW545" s="109"/>
      <c r="AX545" s="109"/>
      <c r="AY545" s="109"/>
      <c r="AZ545" s="110"/>
      <c r="BD545" s="109"/>
      <c r="BE545" s="110"/>
      <c r="BF545" s="109"/>
      <c r="BG545" s="109"/>
      <c r="BH545" s="109"/>
      <c r="BI545" s="110"/>
      <c r="BM545" s="109"/>
      <c r="BN545" s="110"/>
      <c r="BO545" s="109"/>
      <c r="BP545" s="109"/>
      <c r="BQ545" s="109"/>
      <c r="BR545" s="110"/>
    </row>
    <row r="546" spans="11:70">
      <c r="K546" s="109"/>
      <c r="L546" s="110"/>
      <c r="M546" s="110"/>
      <c r="N546" s="109"/>
      <c r="O546" s="109"/>
      <c r="P546" s="110"/>
      <c r="T546" s="109"/>
      <c r="U546" s="110"/>
      <c r="V546" s="109"/>
      <c r="W546" s="109"/>
      <c r="X546" s="109"/>
      <c r="Y546" s="110"/>
      <c r="AC546" s="109"/>
      <c r="AD546" s="110"/>
      <c r="AE546" s="109"/>
      <c r="AF546" s="109"/>
      <c r="AG546" s="109"/>
      <c r="AH546" s="110"/>
      <c r="AL546" s="109"/>
      <c r="AM546" s="110"/>
      <c r="AN546" s="109"/>
      <c r="AO546" s="109"/>
      <c r="AP546" s="109"/>
      <c r="AQ546" s="110"/>
      <c r="AU546" s="109"/>
      <c r="AV546" s="110"/>
      <c r="AW546" s="109"/>
      <c r="AX546" s="109"/>
      <c r="AY546" s="109"/>
      <c r="AZ546" s="110"/>
      <c r="BD546" s="109"/>
      <c r="BE546" s="110"/>
      <c r="BF546" s="109"/>
      <c r="BG546" s="109"/>
      <c r="BH546" s="109"/>
      <c r="BI546" s="110"/>
      <c r="BM546" s="109"/>
      <c r="BN546" s="110"/>
      <c r="BO546" s="109"/>
      <c r="BP546" s="109"/>
      <c r="BQ546" s="109"/>
      <c r="BR546" s="110"/>
    </row>
    <row r="547" spans="11:70">
      <c r="K547" s="111"/>
      <c r="L547" s="110"/>
      <c r="M547" s="110"/>
      <c r="N547" s="109"/>
      <c r="O547" s="109"/>
      <c r="P547" s="110"/>
      <c r="T547" s="109"/>
      <c r="U547" s="110"/>
      <c r="V547" s="109"/>
      <c r="W547" s="109"/>
      <c r="X547" s="109"/>
      <c r="Y547" s="110"/>
      <c r="AC547" s="109"/>
      <c r="AD547" s="110"/>
      <c r="AE547" s="109"/>
      <c r="AF547" s="109"/>
      <c r="AG547" s="109"/>
      <c r="AH547" s="110"/>
      <c r="AL547" s="109"/>
      <c r="AM547" s="110"/>
      <c r="AN547" s="109"/>
      <c r="AO547" s="109"/>
      <c r="AP547" s="109"/>
      <c r="AQ547" s="110"/>
      <c r="AU547" s="109"/>
      <c r="AV547" s="110"/>
      <c r="AW547" s="109"/>
      <c r="AX547" s="109"/>
      <c r="AY547" s="109"/>
      <c r="AZ547" s="110"/>
      <c r="BD547" s="109"/>
      <c r="BE547" s="110"/>
      <c r="BF547" s="109"/>
      <c r="BG547" s="109"/>
      <c r="BH547" s="109"/>
      <c r="BI547" s="110"/>
      <c r="BM547" s="109"/>
      <c r="BN547" s="110"/>
      <c r="BO547" s="109"/>
      <c r="BP547" s="109"/>
      <c r="BQ547" s="109"/>
      <c r="BR547" s="110"/>
    </row>
    <row r="548" spans="11:70">
      <c r="K548" s="109"/>
      <c r="L548" s="110"/>
      <c r="M548" s="110"/>
      <c r="N548" s="109"/>
      <c r="O548" s="109"/>
      <c r="P548" s="110"/>
      <c r="T548" s="109"/>
      <c r="U548" s="110"/>
      <c r="V548" s="109"/>
      <c r="W548" s="109"/>
      <c r="X548" s="109"/>
      <c r="Y548" s="110"/>
      <c r="AC548" s="109"/>
      <c r="AD548" s="110"/>
      <c r="AE548" s="109"/>
      <c r="AF548" s="109"/>
      <c r="AG548" s="109"/>
      <c r="AH548" s="110"/>
      <c r="AL548" s="109"/>
      <c r="AM548" s="110"/>
      <c r="AN548" s="109"/>
      <c r="AO548" s="109"/>
      <c r="AP548" s="109"/>
      <c r="AQ548" s="110"/>
      <c r="AU548" s="109"/>
      <c r="AV548" s="110"/>
      <c r="AW548" s="109"/>
      <c r="AX548" s="109"/>
      <c r="AY548" s="109"/>
      <c r="AZ548" s="110"/>
      <c r="BD548" s="109"/>
      <c r="BE548" s="110"/>
      <c r="BF548" s="109"/>
      <c r="BG548" s="109"/>
      <c r="BH548" s="109"/>
      <c r="BI548" s="110"/>
      <c r="BM548" s="109"/>
      <c r="BN548" s="110"/>
      <c r="BO548" s="109"/>
      <c r="BP548" s="109"/>
      <c r="BQ548" s="109"/>
      <c r="BR548" s="110"/>
    </row>
    <row r="549" spans="11:70">
      <c r="K549" s="109"/>
      <c r="L549" s="110"/>
      <c r="M549" s="110"/>
      <c r="N549" s="109"/>
      <c r="O549" s="109"/>
      <c r="P549" s="110"/>
      <c r="T549" s="109"/>
      <c r="U549" s="110"/>
      <c r="V549" s="109"/>
      <c r="W549" s="109"/>
      <c r="X549" s="109"/>
      <c r="Y549" s="110"/>
      <c r="AC549" s="109"/>
      <c r="AD549" s="110"/>
      <c r="AE549" s="109"/>
      <c r="AF549" s="109"/>
      <c r="AG549" s="109"/>
      <c r="AH549" s="110"/>
      <c r="AL549" s="109"/>
      <c r="AM549" s="110"/>
      <c r="AN549" s="109"/>
      <c r="AO549" s="109"/>
      <c r="AP549" s="109"/>
      <c r="AQ549" s="110"/>
      <c r="AU549" s="109"/>
      <c r="AV549" s="110"/>
      <c r="AW549" s="109"/>
      <c r="AX549" s="109"/>
      <c r="AY549" s="109"/>
      <c r="AZ549" s="110"/>
      <c r="BD549" s="109"/>
      <c r="BE549" s="110"/>
      <c r="BF549" s="109"/>
      <c r="BG549" s="109"/>
      <c r="BH549" s="109"/>
      <c r="BI549" s="110"/>
      <c r="BM549" s="109"/>
      <c r="BN549" s="110"/>
      <c r="BO549" s="109"/>
      <c r="BP549" s="109"/>
      <c r="BQ549" s="109"/>
      <c r="BR549" s="110"/>
    </row>
    <row r="550" spans="11:70">
      <c r="K550" s="109"/>
      <c r="L550" s="110"/>
      <c r="M550" s="110"/>
      <c r="N550" s="109"/>
      <c r="O550" s="109"/>
      <c r="P550" s="110"/>
      <c r="T550" s="109"/>
      <c r="U550" s="110"/>
      <c r="V550" s="109"/>
      <c r="W550" s="109"/>
      <c r="X550" s="109"/>
      <c r="Y550" s="110"/>
      <c r="AC550" s="109"/>
      <c r="AD550" s="110"/>
      <c r="AE550" s="109"/>
      <c r="AF550" s="109"/>
      <c r="AG550" s="109"/>
      <c r="AH550" s="110"/>
      <c r="AL550" s="109"/>
      <c r="AM550" s="110"/>
      <c r="AN550" s="109"/>
      <c r="AO550" s="109"/>
      <c r="AP550" s="109"/>
      <c r="AQ550" s="110"/>
      <c r="AU550" s="109"/>
      <c r="AV550" s="110"/>
      <c r="AW550" s="109"/>
      <c r="AX550" s="109"/>
      <c r="AY550" s="109"/>
      <c r="AZ550" s="110"/>
      <c r="BD550" s="109"/>
      <c r="BE550" s="110"/>
      <c r="BF550" s="109"/>
      <c r="BG550" s="109"/>
      <c r="BH550" s="109"/>
      <c r="BI550" s="110"/>
      <c r="BM550" s="109"/>
      <c r="BN550" s="110"/>
      <c r="BO550" s="109"/>
      <c r="BP550" s="109"/>
      <c r="BQ550" s="109"/>
      <c r="BR550" s="110"/>
    </row>
    <row r="551" spans="11:70">
      <c r="K551" s="111"/>
      <c r="L551" s="110"/>
      <c r="M551" s="110"/>
      <c r="N551" s="109"/>
      <c r="O551" s="109"/>
      <c r="P551" s="110"/>
      <c r="T551" s="109"/>
      <c r="U551" s="110"/>
      <c r="V551" s="109"/>
      <c r="W551" s="109"/>
      <c r="X551" s="109"/>
      <c r="Y551" s="110"/>
      <c r="AC551" s="109"/>
      <c r="AD551" s="110"/>
      <c r="AE551" s="109"/>
      <c r="AF551" s="109"/>
      <c r="AG551" s="109"/>
      <c r="AH551" s="110"/>
      <c r="AL551" s="109"/>
      <c r="AM551" s="110"/>
      <c r="AN551" s="109"/>
      <c r="AO551" s="109"/>
      <c r="AP551" s="109"/>
      <c r="AQ551" s="110"/>
      <c r="AU551" s="109"/>
      <c r="AV551" s="110"/>
      <c r="AW551" s="109"/>
      <c r="AX551" s="109"/>
      <c r="AY551" s="109"/>
      <c r="AZ551" s="110"/>
      <c r="BD551" s="109"/>
      <c r="BE551" s="110"/>
      <c r="BF551" s="109"/>
      <c r="BG551" s="109"/>
      <c r="BH551" s="109"/>
      <c r="BI551" s="110"/>
      <c r="BM551" s="109"/>
      <c r="BN551" s="110"/>
      <c r="BO551" s="109"/>
      <c r="BP551" s="109"/>
      <c r="BQ551" s="109"/>
      <c r="BR551" s="110"/>
    </row>
    <row r="552" spans="11:70">
      <c r="K552" s="109"/>
      <c r="L552" s="110"/>
      <c r="M552" s="110"/>
      <c r="N552" s="109"/>
      <c r="O552" s="109"/>
      <c r="P552" s="110"/>
      <c r="T552" s="109"/>
      <c r="U552" s="110"/>
      <c r="V552" s="109"/>
      <c r="W552" s="109"/>
      <c r="X552" s="109"/>
      <c r="Y552" s="110"/>
      <c r="AC552" s="109"/>
      <c r="AD552" s="110"/>
      <c r="AE552" s="109"/>
      <c r="AF552" s="109"/>
      <c r="AG552" s="109"/>
      <c r="AH552" s="110"/>
      <c r="AL552" s="109"/>
      <c r="AM552" s="110"/>
      <c r="AN552" s="109"/>
      <c r="AO552" s="109"/>
      <c r="AP552" s="109"/>
      <c r="AQ552" s="110"/>
      <c r="AU552" s="109"/>
      <c r="AV552" s="110"/>
      <c r="AW552" s="109"/>
      <c r="AX552" s="109"/>
      <c r="AY552" s="109"/>
      <c r="AZ552" s="110"/>
      <c r="BD552" s="109"/>
      <c r="BE552" s="110"/>
      <c r="BF552" s="109"/>
      <c r="BG552" s="109"/>
      <c r="BH552" s="109"/>
      <c r="BI552" s="110"/>
      <c r="BM552" s="109"/>
      <c r="BN552" s="110"/>
      <c r="BO552" s="109"/>
      <c r="BP552" s="109"/>
      <c r="BQ552" s="109"/>
      <c r="BR552" s="110"/>
    </row>
    <row r="553" spans="11:70">
      <c r="K553" s="109"/>
      <c r="L553" s="110"/>
      <c r="M553" s="110"/>
      <c r="N553" s="109"/>
      <c r="O553" s="109"/>
      <c r="P553" s="110"/>
      <c r="T553" s="109"/>
      <c r="U553" s="110"/>
      <c r="V553" s="109"/>
      <c r="W553" s="109"/>
      <c r="X553" s="109"/>
      <c r="Y553" s="110"/>
      <c r="AC553" s="109"/>
      <c r="AD553" s="110"/>
      <c r="AE553" s="109"/>
      <c r="AF553" s="109"/>
      <c r="AG553" s="109"/>
      <c r="AH553" s="110"/>
      <c r="AL553" s="109"/>
      <c r="AM553" s="110"/>
      <c r="AN553" s="109"/>
      <c r="AO553" s="109"/>
      <c r="AP553" s="109"/>
      <c r="AQ553" s="110"/>
      <c r="AU553" s="109"/>
      <c r="AV553" s="110"/>
      <c r="AW553" s="109"/>
      <c r="AX553" s="109"/>
      <c r="AY553" s="109"/>
      <c r="AZ553" s="110"/>
      <c r="BD553" s="109"/>
      <c r="BE553" s="110"/>
      <c r="BF553" s="109"/>
      <c r="BG553" s="109"/>
      <c r="BH553" s="109"/>
      <c r="BI553" s="110"/>
      <c r="BM553" s="109"/>
      <c r="BN553" s="110"/>
      <c r="BO553" s="109"/>
      <c r="BP553" s="109"/>
      <c r="BQ553" s="109"/>
      <c r="BR553" s="110"/>
    </row>
    <row r="554" spans="11:70">
      <c r="K554" s="109"/>
      <c r="L554" s="110"/>
      <c r="M554" s="110"/>
      <c r="N554" s="109"/>
      <c r="O554" s="109"/>
      <c r="P554" s="110"/>
      <c r="T554" s="109"/>
      <c r="U554" s="110"/>
      <c r="V554" s="109"/>
      <c r="W554" s="109"/>
      <c r="X554" s="109"/>
      <c r="Y554" s="110"/>
      <c r="AC554" s="109"/>
      <c r="AD554" s="110"/>
      <c r="AE554" s="109"/>
      <c r="AF554" s="109"/>
      <c r="AG554" s="109"/>
      <c r="AH554" s="110"/>
      <c r="AL554" s="109"/>
      <c r="AM554" s="110"/>
      <c r="AN554" s="109"/>
      <c r="AO554" s="109"/>
      <c r="AP554" s="109"/>
      <c r="AQ554" s="110"/>
      <c r="AU554" s="109"/>
      <c r="AV554" s="110"/>
      <c r="AW554" s="109"/>
      <c r="AX554" s="109"/>
      <c r="AY554" s="109"/>
      <c r="AZ554" s="110"/>
      <c r="BD554" s="109"/>
      <c r="BE554" s="110"/>
      <c r="BF554" s="109"/>
      <c r="BG554" s="109"/>
      <c r="BH554" s="109"/>
      <c r="BI554" s="110"/>
      <c r="BM554" s="109"/>
      <c r="BN554" s="110"/>
      <c r="BO554" s="109"/>
      <c r="BP554" s="109"/>
      <c r="BQ554" s="109"/>
      <c r="BR554" s="110"/>
    </row>
    <row r="555" spans="11:70">
      <c r="K555" s="111"/>
      <c r="L555" s="110"/>
      <c r="M555" s="110"/>
      <c r="N555" s="109"/>
      <c r="O555" s="109"/>
      <c r="P555" s="110"/>
      <c r="T555" s="109"/>
      <c r="U555" s="110"/>
      <c r="V555" s="109"/>
      <c r="W555" s="109"/>
      <c r="X555" s="109"/>
      <c r="Y555" s="110"/>
      <c r="AC555" s="109"/>
      <c r="AD555" s="110"/>
      <c r="AE555" s="109"/>
      <c r="AF555" s="109"/>
      <c r="AG555" s="109"/>
      <c r="AH555" s="110"/>
      <c r="AL555" s="109"/>
      <c r="AM555" s="110"/>
      <c r="AN555" s="109"/>
      <c r="AO555" s="109"/>
      <c r="AP555" s="109"/>
      <c r="AQ555" s="110"/>
      <c r="AU555" s="109"/>
      <c r="AV555" s="110"/>
      <c r="AW555" s="109"/>
      <c r="AX555" s="109"/>
      <c r="AY555" s="109"/>
      <c r="AZ555" s="110"/>
      <c r="BD555" s="109"/>
      <c r="BE555" s="110"/>
      <c r="BF555" s="109"/>
      <c r="BG555" s="109"/>
      <c r="BH555" s="109"/>
      <c r="BI555" s="110"/>
      <c r="BM555" s="109"/>
      <c r="BN555" s="110"/>
      <c r="BO555" s="109"/>
      <c r="BP555" s="109"/>
      <c r="BQ555" s="109"/>
      <c r="BR555" s="110"/>
    </row>
    <row r="556" spans="11:70">
      <c r="K556" s="109"/>
      <c r="L556" s="110"/>
      <c r="M556" s="110"/>
      <c r="N556" s="109"/>
      <c r="O556" s="109"/>
      <c r="P556" s="110"/>
      <c r="T556" s="109"/>
      <c r="U556" s="110"/>
      <c r="V556" s="109"/>
      <c r="W556" s="109"/>
      <c r="X556" s="109"/>
      <c r="Y556" s="110"/>
      <c r="AC556" s="109"/>
      <c r="AD556" s="110"/>
      <c r="AE556" s="109"/>
      <c r="AF556" s="109"/>
      <c r="AG556" s="109"/>
      <c r="AH556" s="110"/>
      <c r="AL556" s="109"/>
      <c r="AM556" s="110"/>
      <c r="AN556" s="109"/>
      <c r="AO556" s="109"/>
      <c r="AP556" s="109"/>
      <c r="AQ556" s="110"/>
      <c r="AU556" s="109"/>
      <c r="AV556" s="110"/>
      <c r="AW556" s="109"/>
      <c r="AX556" s="109"/>
      <c r="AY556" s="109"/>
      <c r="AZ556" s="110"/>
      <c r="BD556" s="109"/>
      <c r="BE556" s="110"/>
      <c r="BF556" s="109"/>
      <c r="BG556" s="109"/>
      <c r="BH556" s="109"/>
      <c r="BI556" s="110"/>
      <c r="BM556" s="109"/>
      <c r="BN556" s="110"/>
      <c r="BO556" s="109"/>
      <c r="BP556" s="109"/>
      <c r="BQ556" s="109"/>
      <c r="BR556" s="110"/>
    </row>
    <row r="557" spans="11:70">
      <c r="K557" s="109"/>
      <c r="L557" s="110"/>
      <c r="M557" s="110"/>
      <c r="N557" s="109"/>
      <c r="O557" s="109"/>
      <c r="P557" s="110"/>
      <c r="T557" s="109"/>
      <c r="U557" s="110"/>
      <c r="V557" s="109"/>
      <c r="W557" s="109"/>
      <c r="X557" s="109"/>
      <c r="Y557" s="110"/>
      <c r="AC557" s="109"/>
      <c r="AD557" s="110"/>
      <c r="AE557" s="109"/>
      <c r="AF557" s="109"/>
      <c r="AG557" s="109"/>
      <c r="AH557" s="110"/>
      <c r="AL557" s="109"/>
      <c r="AM557" s="110"/>
      <c r="AN557" s="109"/>
      <c r="AO557" s="109"/>
      <c r="AP557" s="109"/>
      <c r="AQ557" s="110"/>
      <c r="AU557" s="109"/>
      <c r="AV557" s="110"/>
      <c r="AW557" s="109"/>
      <c r="AX557" s="109"/>
      <c r="AY557" s="109"/>
      <c r="AZ557" s="110"/>
      <c r="BD557" s="109"/>
      <c r="BE557" s="110"/>
      <c r="BF557" s="109"/>
      <c r="BG557" s="109"/>
      <c r="BH557" s="109"/>
      <c r="BI557" s="110"/>
      <c r="BM557" s="109"/>
      <c r="BN557" s="110"/>
      <c r="BO557" s="109"/>
      <c r="BP557" s="109"/>
      <c r="BQ557" s="109"/>
      <c r="BR557" s="110"/>
    </row>
    <row r="558" spans="11:70">
      <c r="K558" s="109"/>
      <c r="L558" s="110"/>
      <c r="M558" s="110"/>
      <c r="N558" s="109"/>
      <c r="O558" s="109"/>
      <c r="P558" s="110"/>
      <c r="T558" s="109"/>
      <c r="U558" s="110"/>
      <c r="V558" s="109"/>
      <c r="W558" s="109"/>
      <c r="X558" s="109"/>
      <c r="Y558" s="110"/>
      <c r="AC558" s="109"/>
      <c r="AD558" s="110"/>
      <c r="AE558" s="109"/>
      <c r="AF558" s="109"/>
      <c r="AG558" s="109"/>
      <c r="AH558" s="110"/>
      <c r="AL558" s="109"/>
      <c r="AM558" s="110"/>
      <c r="AN558" s="109"/>
      <c r="AO558" s="109"/>
      <c r="AP558" s="109"/>
      <c r="AQ558" s="110"/>
      <c r="AU558" s="109"/>
      <c r="AV558" s="110"/>
      <c r="AW558" s="109"/>
      <c r="AX558" s="109"/>
      <c r="AY558" s="109"/>
      <c r="AZ558" s="110"/>
      <c r="BD558" s="109"/>
      <c r="BE558" s="110"/>
      <c r="BF558" s="109"/>
      <c r="BG558" s="109"/>
      <c r="BH558" s="109"/>
      <c r="BI558" s="110"/>
      <c r="BM558" s="109"/>
      <c r="BN558" s="110"/>
      <c r="BO558" s="109"/>
      <c r="BP558" s="109"/>
      <c r="BQ558" s="109"/>
      <c r="BR558" s="110"/>
    </row>
    <row r="559" spans="11:70">
      <c r="K559" s="111"/>
      <c r="L559" s="110"/>
      <c r="M559" s="110"/>
      <c r="N559" s="109"/>
      <c r="O559" s="109"/>
      <c r="P559" s="110"/>
      <c r="T559" s="109"/>
      <c r="U559" s="110"/>
      <c r="V559" s="109"/>
      <c r="W559" s="109"/>
      <c r="X559" s="109"/>
      <c r="Y559" s="110"/>
      <c r="AC559" s="109"/>
      <c r="AD559" s="110"/>
      <c r="AE559" s="109"/>
      <c r="AF559" s="109"/>
      <c r="AG559" s="109"/>
      <c r="AH559" s="110"/>
      <c r="AL559" s="109"/>
      <c r="AM559" s="110"/>
      <c r="AN559" s="109"/>
      <c r="AO559" s="109"/>
      <c r="AP559" s="109"/>
      <c r="AQ559" s="110"/>
      <c r="AU559" s="109"/>
      <c r="AV559" s="110"/>
      <c r="AW559" s="109"/>
      <c r="AX559" s="109"/>
      <c r="AY559" s="109"/>
      <c r="AZ559" s="110"/>
      <c r="BD559" s="109"/>
      <c r="BE559" s="110"/>
      <c r="BF559" s="109"/>
      <c r="BG559" s="109"/>
      <c r="BH559" s="109"/>
      <c r="BI559" s="110"/>
      <c r="BM559" s="109"/>
      <c r="BN559" s="110"/>
      <c r="BO559" s="109"/>
      <c r="BP559" s="109"/>
      <c r="BQ559" s="109"/>
      <c r="BR559" s="110"/>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BX152"/>
  <sheetViews>
    <sheetView topLeftCell="A96" workbookViewId="0">
      <selection activeCell="A39" sqref="A39:A40"/>
    </sheetView>
  </sheetViews>
  <sheetFormatPr defaultColWidth="8.72727272727273" defaultRowHeight="12.5"/>
  <cols>
    <col min="1" max="4" width="8.72727272727273" style="16"/>
    <col min="8" max="11" width="12.8181818181818"/>
    <col min="13" max="18" width="12.8181818181818"/>
    <col min="22" max="27" width="12.8181818181818"/>
    <col min="29" max="32" width="12.8181818181818" style="16"/>
    <col min="36" max="39" width="12.8181818181818"/>
    <col min="41" max="41" width="12.8181818181818"/>
    <col min="43" max="46" width="12.8181818181818"/>
    <col min="51" max="54" width="12.8181818181818"/>
    <col min="56" max="56" width="11.7272727272727"/>
    <col min="58" max="61" width="12.8181818181818"/>
    <col min="66" max="69" width="12.8181818181818"/>
    <col min="71" max="71" width="12.8181818181818"/>
    <col min="73" max="76" width="12.8181818181818"/>
  </cols>
  <sheetData>
    <row r="4" spans="8:23">
      <c r="H4" t="s">
        <v>203</v>
      </c>
      <c r="W4" t="s">
        <v>204</v>
      </c>
    </row>
    <row r="5" spans="8:11">
      <c r="H5" t="s">
        <v>205</v>
      </c>
      <c r="I5" t="s">
        <v>206</v>
      </c>
      <c r="J5" t="s">
        <v>207</v>
      </c>
      <c r="K5" t="s">
        <v>208</v>
      </c>
    </row>
    <row r="6" spans="1:32">
      <c r="A6" s="68">
        <f>O6+O7</f>
        <v>0.0207246590371655</v>
      </c>
      <c r="B6" s="68">
        <f t="shared" ref="B6:D6" si="0">P6+P7</f>
        <v>0.0216934658061337</v>
      </c>
      <c r="C6" s="68">
        <f t="shared" si="0"/>
        <v>0.0213934931755858</v>
      </c>
      <c r="D6" s="68">
        <f t="shared" si="0"/>
        <v>0.0233000948138204</v>
      </c>
      <c r="H6">
        <v>9962.47810770005</v>
      </c>
      <c r="I6">
        <v>10467.8114343029</v>
      </c>
      <c r="J6">
        <v>10292.7314285714</v>
      </c>
      <c r="K6">
        <v>11190.4456706282</v>
      </c>
      <c r="M6" s="65">
        <f>SUM(H6:K29)</f>
        <v>958729.167561276</v>
      </c>
      <c r="O6" s="16">
        <f t="shared" ref="O6:O29" si="1">H6/M6</f>
        <v>0.0103913372459937</v>
      </c>
      <c r="P6" s="16">
        <f t="shared" ref="P6:P29" si="2">I6/M6</f>
        <v>0.0109184238766094</v>
      </c>
      <c r="Q6" s="16">
        <f t="shared" ref="Q6:Q29" si="3">J6/M6</f>
        <v>0.0107358071255442</v>
      </c>
      <c r="R6" s="16">
        <f t="shared" ref="R6:R29" si="4">K6/M6</f>
        <v>0.0116721656639418</v>
      </c>
      <c r="W6" s="66">
        <f>AVERAGE(O6,O39,O68,O99,O129)</f>
        <v>0.0106222581997362</v>
      </c>
      <c r="X6" s="66">
        <f>AVERAGE(P6,P39,P68,P99,P129)</f>
        <v>0.0102424302427061</v>
      </c>
      <c r="Y6" s="66">
        <f>AVERAGE(Q6,Q39,Q68,Q99,Q129)</f>
        <v>0.0105315353457976</v>
      </c>
      <c r="Z6" s="66">
        <f>AVERAGE(R6,R39,R68,R99,R129)</f>
        <v>0.0130605786484265</v>
      </c>
      <c r="AC6" s="68">
        <f>W6+W7</f>
        <v>0.0211002816156798</v>
      </c>
      <c r="AD6" s="68">
        <f t="shared" ref="AD6:AF6" si="5">X6+X7</f>
        <v>0.0202895899307037</v>
      </c>
      <c r="AE6" s="68">
        <f t="shared" si="5"/>
        <v>0.02082812933826</v>
      </c>
      <c r="AF6" s="68">
        <f t="shared" si="5"/>
        <v>0.0260079601453114</v>
      </c>
    </row>
    <row r="7" spans="1:32">
      <c r="A7" s="68"/>
      <c r="B7" s="68"/>
      <c r="C7" s="68"/>
      <c r="D7" s="68"/>
      <c r="H7">
        <v>9906.85699899295</v>
      </c>
      <c r="I7">
        <v>10330.3469795307</v>
      </c>
      <c r="J7">
        <v>10217.8344748858</v>
      </c>
      <c r="K7">
        <v>11148.0348343246</v>
      </c>
      <c r="M7">
        <f t="shared" ref="M7:M29" si="6">M6</f>
        <v>958729.167561276</v>
      </c>
      <c r="O7" s="16">
        <f t="shared" si="1"/>
        <v>0.0103333217911718</v>
      </c>
      <c r="P7" s="16">
        <f t="shared" si="2"/>
        <v>0.0107750419295243</v>
      </c>
      <c r="Q7" s="16">
        <f t="shared" si="3"/>
        <v>0.0106576860500416</v>
      </c>
      <c r="R7" s="16">
        <f t="shared" si="4"/>
        <v>0.0116279291498786</v>
      </c>
      <c r="W7" s="66">
        <f t="shared" ref="W7:W29" si="7">AVERAGE(O7,O40,O69,O100,O130)</f>
        <v>0.0104780234159436</v>
      </c>
      <c r="X7" s="66">
        <f t="shared" ref="X7:X29" si="8">AVERAGE(P7,P40,P69,P100,P130)</f>
        <v>0.0100471596879975</v>
      </c>
      <c r="Y7" s="66">
        <f t="shared" ref="Y7:Y29" si="9">AVERAGE(Q7,Q40,Q69,Q100,Q130)</f>
        <v>0.0102965939924624</v>
      </c>
      <c r="Z7" s="66">
        <f t="shared" ref="Z7:Z29" si="10">AVERAGE(R7,R40,R69,R100,R130)</f>
        <v>0.012947381496885</v>
      </c>
      <c r="AC7" s="68"/>
      <c r="AD7" s="68"/>
      <c r="AE7" s="68"/>
      <c r="AF7" s="68"/>
    </row>
    <row r="8" spans="1:32">
      <c r="A8" s="68">
        <f t="shared" ref="A8" si="11">O8+O9</f>
        <v>0.0206069139508455</v>
      </c>
      <c r="B8" s="68">
        <f t="shared" ref="B8" si="12">P8+P9</f>
        <v>0.0210916294485409</v>
      </c>
      <c r="C8" s="68">
        <f t="shared" ref="C8" si="13">Q8+Q9</f>
        <v>0.02102967448633</v>
      </c>
      <c r="D8" s="68">
        <f t="shared" ref="D8" si="14">R8+R9</f>
        <v>0.0229492798370929</v>
      </c>
      <c r="H8">
        <v>9898.92040302267</v>
      </c>
      <c r="I8">
        <v>10173.476976977</v>
      </c>
      <c r="J8">
        <v>10146.7555803571</v>
      </c>
      <c r="K8">
        <v>11054.7828668363</v>
      </c>
      <c r="M8">
        <f t="shared" si="6"/>
        <v>958729.167561276</v>
      </c>
      <c r="O8" s="16">
        <f t="shared" si="1"/>
        <v>0.0103250435450948</v>
      </c>
      <c r="P8" s="16">
        <f t="shared" si="2"/>
        <v>0.0106114190755824</v>
      </c>
      <c r="Q8" s="16">
        <f t="shared" si="3"/>
        <v>0.0105835473913529</v>
      </c>
      <c r="R8" s="16">
        <f t="shared" si="4"/>
        <v>0.0115306629242922</v>
      </c>
      <c r="W8" s="66">
        <f t="shared" si="7"/>
        <v>0.0102242581687495</v>
      </c>
      <c r="X8" s="66">
        <f t="shared" si="8"/>
        <v>0.00964700112167506</v>
      </c>
      <c r="Y8" s="66">
        <f t="shared" si="9"/>
        <v>0.0100033503779941</v>
      </c>
      <c r="Z8" s="66">
        <f t="shared" si="10"/>
        <v>0.0127678788345884</v>
      </c>
      <c r="AC8" s="68">
        <f t="shared" ref="AC8" si="15">W8+W9</f>
        <v>0.0202044634746338</v>
      </c>
      <c r="AD8" s="68">
        <f t="shared" ref="AD8" si="16">X8+X9</f>
        <v>0.0188706568826577</v>
      </c>
      <c r="AE8" s="68">
        <f t="shared" ref="AE8" si="17">Y8+Y9</f>
        <v>0.0196922594663782</v>
      </c>
      <c r="AF8" s="68">
        <f t="shared" ref="AF8" si="18">Z8+Z9</f>
        <v>0.0252822319214758</v>
      </c>
    </row>
    <row r="9" spans="1:32">
      <c r="A9" s="68"/>
      <c r="B9" s="68"/>
      <c r="C9" s="68"/>
      <c r="D9" s="68"/>
      <c r="H9">
        <v>9857.52905507832</v>
      </c>
      <c r="I9">
        <v>10047.6833667335</v>
      </c>
      <c r="J9">
        <v>10015.0067340067</v>
      </c>
      <c r="K9">
        <v>10947.3610875106</v>
      </c>
      <c r="M9">
        <f t="shared" si="6"/>
        <v>958729.167561276</v>
      </c>
      <c r="O9" s="16">
        <f t="shared" si="1"/>
        <v>0.0102818704057507</v>
      </c>
      <c r="P9" s="16">
        <f t="shared" si="2"/>
        <v>0.0104802103729584</v>
      </c>
      <c r="Q9" s="16">
        <f t="shared" si="3"/>
        <v>0.0104461270949771</v>
      </c>
      <c r="R9" s="16">
        <f t="shared" si="4"/>
        <v>0.0114186169128008</v>
      </c>
      <c r="W9" s="66">
        <f t="shared" si="7"/>
        <v>0.0099802053058843</v>
      </c>
      <c r="X9" s="66">
        <f t="shared" si="8"/>
        <v>0.00922365576098266</v>
      </c>
      <c r="Y9" s="66">
        <f t="shared" si="9"/>
        <v>0.00968890908838409</v>
      </c>
      <c r="Z9" s="66">
        <f t="shared" si="10"/>
        <v>0.0125143530868874</v>
      </c>
      <c r="AC9" s="68"/>
      <c r="AD9" s="68"/>
      <c r="AE9" s="68"/>
      <c r="AF9" s="68"/>
    </row>
    <row r="10" spans="1:32">
      <c r="A10" s="68">
        <f t="shared" ref="A10" si="19">O10+O11</f>
        <v>0.0199087438710615</v>
      </c>
      <c r="B10" s="68">
        <f t="shared" ref="B10" si="20">P10+P11</f>
        <v>0.0202885549117574</v>
      </c>
      <c r="C10" s="68">
        <f t="shared" ref="C10" si="21">Q10+Q11</f>
        <v>0.0201116701113584</v>
      </c>
      <c r="D10" s="68">
        <f t="shared" ref="D10" si="22">R10+R11</f>
        <v>0.0222223809455457</v>
      </c>
      <c r="H10">
        <v>9674.47580645161</v>
      </c>
      <c r="I10">
        <v>9877.06952141058</v>
      </c>
      <c r="J10">
        <v>9793.10854503464</v>
      </c>
      <c r="K10">
        <v>10776.8464800679</v>
      </c>
      <c r="M10">
        <f t="shared" si="6"/>
        <v>958729.167561276</v>
      </c>
      <c r="O10" s="16">
        <f t="shared" si="1"/>
        <v>0.0100909371841274</v>
      </c>
      <c r="P10" s="16">
        <f t="shared" si="2"/>
        <v>0.010302252039056</v>
      </c>
      <c r="Q10" s="16">
        <f t="shared" si="3"/>
        <v>0.0102146767579268</v>
      </c>
      <c r="R10" s="16">
        <f t="shared" si="4"/>
        <v>0.0112407620887148</v>
      </c>
      <c r="W10" s="66">
        <f t="shared" si="7"/>
        <v>0.00971900537208576</v>
      </c>
      <c r="X10" s="66">
        <f t="shared" si="8"/>
        <v>0.00890221789950177</v>
      </c>
      <c r="Y10" s="66">
        <f t="shared" si="9"/>
        <v>0.00940573624668299</v>
      </c>
      <c r="Z10" s="66">
        <f t="shared" si="10"/>
        <v>0.0121607856393032</v>
      </c>
      <c r="AC10" s="68">
        <f t="shared" ref="AC10" si="23">W10+W11</f>
        <v>0.0191598666763358</v>
      </c>
      <c r="AD10" s="68">
        <f t="shared" ref="AD10" si="24">X10+X11</f>
        <v>0.017500502969476</v>
      </c>
      <c r="AE10" s="68">
        <f t="shared" ref="AE10" si="25">Y10+Y11</f>
        <v>0.0185404013701219</v>
      </c>
      <c r="AF10" s="68">
        <f t="shared" ref="AF10" si="26">Z10+Z11</f>
        <v>0.0239165993198236</v>
      </c>
    </row>
    <row r="11" spans="1:32">
      <c r="A11" s="68"/>
      <c r="B11" s="68"/>
      <c r="C11" s="68"/>
      <c r="D11" s="68"/>
      <c r="H11">
        <v>9412.61763224181</v>
      </c>
      <c r="I11">
        <v>9574.15984015984</v>
      </c>
      <c r="J11">
        <v>9488.53619909502</v>
      </c>
      <c r="K11">
        <v>10528.3983050847</v>
      </c>
      <c r="M11">
        <f t="shared" si="6"/>
        <v>958729.167561276</v>
      </c>
      <c r="O11" s="16">
        <f t="shared" si="1"/>
        <v>0.00981780668693405</v>
      </c>
      <c r="P11" s="16">
        <f t="shared" si="2"/>
        <v>0.00998630287270145</v>
      </c>
      <c r="Q11" s="16">
        <f t="shared" si="3"/>
        <v>0.00989699335343166</v>
      </c>
      <c r="R11" s="16">
        <f t="shared" si="4"/>
        <v>0.0109816188568309</v>
      </c>
      <c r="W11" s="66">
        <f t="shared" si="7"/>
        <v>0.00944086130425001</v>
      </c>
      <c r="X11" s="66">
        <f t="shared" si="8"/>
        <v>0.00859828506997421</v>
      </c>
      <c r="Y11" s="66">
        <f t="shared" si="9"/>
        <v>0.00913466512343893</v>
      </c>
      <c r="Z11" s="66">
        <f t="shared" si="10"/>
        <v>0.0117558136805204</v>
      </c>
      <c r="AC11" s="68"/>
      <c r="AD11" s="68"/>
      <c r="AE11" s="68"/>
      <c r="AF11" s="68"/>
    </row>
    <row r="12" spans="1:32">
      <c r="A12" s="68">
        <f t="shared" ref="A12" si="27">O12+O13</f>
        <v>0.019131142691048</v>
      </c>
      <c r="B12" s="68">
        <f t="shared" ref="B12" si="28">P12+P13</f>
        <v>0.0192322364169783</v>
      </c>
      <c r="C12" s="68">
        <f t="shared" ref="C12" si="29">Q12+Q13</f>
        <v>0.0192099222047578</v>
      </c>
      <c r="D12" s="68">
        <f t="shared" ref="D12" si="30">R12+R13</f>
        <v>0.0212585220509218</v>
      </c>
      <c r="H12">
        <v>9235.04820567756</v>
      </c>
      <c r="I12">
        <v>9306.24862431216</v>
      </c>
      <c r="J12">
        <v>9281.73129251701</v>
      </c>
      <c r="K12">
        <v>10283.4847457627</v>
      </c>
      <c r="M12">
        <f t="shared" si="6"/>
        <v>958729.167561276</v>
      </c>
      <c r="O12" s="16">
        <f t="shared" si="1"/>
        <v>0.00963259335185222</v>
      </c>
      <c r="P12" s="16">
        <f t="shared" si="2"/>
        <v>0.00970685876594795</v>
      </c>
      <c r="Q12" s="16">
        <f t="shared" si="3"/>
        <v>0.00968128602588257</v>
      </c>
      <c r="R12" s="16">
        <f t="shared" si="4"/>
        <v>0.0107261623967495</v>
      </c>
      <c r="W12" s="66">
        <f t="shared" si="7"/>
        <v>0.00922254551099769</v>
      </c>
      <c r="X12" s="66">
        <f t="shared" si="8"/>
        <v>0.00831343357193171</v>
      </c>
      <c r="Y12" s="66">
        <f t="shared" si="9"/>
        <v>0.008879575380784</v>
      </c>
      <c r="Z12" s="66">
        <f t="shared" si="10"/>
        <v>0.0114263268133335</v>
      </c>
      <c r="AC12" s="68">
        <f t="shared" ref="AC12" si="31">W12+W13</f>
        <v>0.0183190275812949</v>
      </c>
      <c r="AD12" s="68">
        <f t="shared" ref="AD12" si="32">X12+X13</f>
        <v>0.016421193779789</v>
      </c>
      <c r="AE12" s="68">
        <f t="shared" ref="AE12" si="33">Y12+Y13</f>
        <v>0.0175903530927638</v>
      </c>
      <c r="AF12" s="68">
        <f t="shared" ref="AF12" si="34">Z12+Z13</f>
        <v>0.0226308904433103</v>
      </c>
    </row>
    <row r="13" spans="1:32">
      <c r="A13" s="68"/>
      <c r="B13" s="68"/>
      <c r="C13" s="68"/>
      <c r="D13" s="68"/>
      <c r="H13">
        <v>9106.53630100689</v>
      </c>
      <c r="I13">
        <v>9132.25738607912</v>
      </c>
      <c r="J13">
        <v>9135.38143176734</v>
      </c>
      <c r="K13">
        <v>10097.6804037006</v>
      </c>
      <c r="M13">
        <f t="shared" si="6"/>
        <v>958729.167561276</v>
      </c>
      <c r="O13" s="16">
        <f t="shared" si="1"/>
        <v>0.00949854933919579</v>
      </c>
      <c r="P13" s="16">
        <f t="shared" si="2"/>
        <v>0.00952537765103036</v>
      </c>
      <c r="Q13" s="16">
        <f t="shared" si="3"/>
        <v>0.00952863617887526</v>
      </c>
      <c r="R13" s="16">
        <f t="shared" si="4"/>
        <v>0.0105323596541723</v>
      </c>
      <c r="W13" s="66">
        <f t="shared" si="7"/>
        <v>0.00909648207029717</v>
      </c>
      <c r="X13" s="66">
        <f t="shared" si="8"/>
        <v>0.00810776020785731</v>
      </c>
      <c r="Y13" s="66">
        <f t="shared" si="9"/>
        <v>0.00871077771197979</v>
      </c>
      <c r="Z13" s="66">
        <f t="shared" si="10"/>
        <v>0.0112045636299768</v>
      </c>
      <c r="AC13" s="68"/>
      <c r="AD13" s="68"/>
      <c r="AE13" s="68"/>
      <c r="AF13" s="68"/>
    </row>
    <row r="14" spans="1:32">
      <c r="A14" s="68">
        <f t="shared" ref="A14" si="35">O14+O15</f>
        <v>0.0188308994526831</v>
      </c>
      <c r="B14" s="68">
        <f t="shared" ref="B14" si="36">P14+P15</f>
        <v>0.0187485070114251</v>
      </c>
      <c r="C14" s="68">
        <f t="shared" ref="C14" si="37">Q14+Q15</f>
        <v>0.018841834190357</v>
      </c>
      <c r="D14" s="68">
        <f t="shared" ref="D14" si="38">R14+R15</f>
        <v>0.0207811308875425</v>
      </c>
      <c r="H14">
        <v>9038.85510312004</v>
      </c>
      <c r="I14">
        <v>9017.6105</v>
      </c>
      <c r="J14">
        <v>9044.32774049217</v>
      </c>
      <c r="K14">
        <v>9990.9670886076</v>
      </c>
      <c r="M14">
        <f t="shared" si="6"/>
        <v>958729.167561276</v>
      </c>
      <c r="O14" s="16">
        <f t="shared" si="1"/>
        <v>0.00942795463927755</v>
      </c>
      <c r="P14" s="16">
        <f t="shared" si="2"/>
        <v>0.00940579551046531</v>
      </c>
      <c r="Q14" s="16">
        <f t="shared" si="3"/>
        <v>0.00943366285965646</v>
      </c>
      <c r="R14" s="16">
        <f t="shared" si="4"/>
        <v>0.0104210526044823</v>
      </c>
      <c r="W14" s="66">
        <f t="shared" si="7"/>
        <v>0.00910007246027896</v>
      </c>
      <c r="X14" s="66">
        <f t="shared" si="8"/>
        <v>0.00802617470555127</v>
      </c>
      <c r="Y14" s="66">
        <f t="shared" si="9"/>
        <v>0.00866782602621625</v>
      </c>
      <c r="Z14" s="66">
        <f t="shared" si="10"/>
        <v>0.0110960929844402</v>
      </c>
      <c r="AC14" s="68">
        <f t="shared" ref="AC14" si="39">W14+W15</f>
        <v>0.0183672329720752</v>
      </c>
      <c r="AD14" s="68">
        <f t="shared" ref="AD14" si="40">X14+X15</f>
        <v>0.0161398429577345</v>
      </c>
      <c r="AE14" s="68">
        <f t="shared" ref="AE14" si="41">Y14+Y15</f>
        <v>0.0174698671638847</v>
      </c>
      <c r="AF14" s="68">
        <f t="shared" ref="AF14" si="42">Z14+Z15</f>
        <v>0.0221985165054664</v>
      </c>
    </row>
    <row r="15" spans="1:32">
      <c r="A15" s="68"/>
      <c r="B15" s="68"/>
      <c r="C15" s="68"/>
      <c r="D15" s="68"/>
      <c r="H15">
        <v>9014.8774535809</v>
      </c>
      <c r="I15">
        <v>8957.13002008032</v>
      </c>
      <c r="J15">
        <v>9019.88826815643</v>
      </c>
      <c r="K15">
        <v>9932.50922818792</v>
      </c>
      <c r="M15">
        <f t="shared" si="6"/>
        <v>958729.167561276</v>
      </c>
      <c r="O15" s="16">
        <f t="shared" si="1"/>
        <v>0.00940294481340553</v>
      </c>
      <c r="P15" s="16">
        <f t="shared" si="2"/>
        <v>0.00934271150095977</v>
      </c>
      <c r="Q15" s="16">
        <f t="shared" si="3"/>
        <v>0.00940817133070058</v>
      </c>
      <c r="R15" s="16">
        <f t="shared" si="4"/>
        <v>0.0103600782830602</v>
      </c>
      <c r="W15" s="66">
        <f t="shared" si="7"/>
        <v>0.0092671605117962</v>
      </c>
      <c r="X15" s="66">
        <f t="shared" si="8"/>
        <v>0.00811366825218321</v>
      </c>
      <c r="Y15" s="66">
        <f t="shared" si="9"/>
        <v>0.00880204113766848</v>
      </c>
      <c r="Z15" s="66">
        <f t="shared" si="10"/>
        <v>0.0111024235210262</v>
      </c>
      <c r="AC15" s="68"/>
      <c r="AD15" s="68"/>
      <c r="AE15" s="68"/>
      <c r="AF15" s="68"/>
    </row>
    <row r="16" spans="1:32">
      <c r="A16" s="68">
        <f t="shared" ref="A16" si="43">O16+O17</f>
        <v>0.0188922096207154</v>
      </c>
      <c r="B16" s="68">
        <f t="shared" ref="B16" si="44">P16+P17</f>
        <v>0.0186780472400084</v>
      </c>
      <c r="C16" s="68">
        <f t="shared" ref="C16" si="45">Q16+Q17</f>
        <v>0.0189356699331529</v>
      </c>
      <c r="D16" s="68">
        <f t="shared" ref="D16" si="46">R16+R17</f>
        <v>0.0207247431264493</v>
      </c>
      <c r="H16">
        <v>9011.84104627767</v>
      </c>
      <c r="I16">
        <v>8938.49625935162</v>
      </c>
      <c r="J16">
        <v>9026.90582959641</v>
      </c>
      <c r="K16">
        <v>9920.96080066722</v>
      </c>
      <c r="M16">
        <f t="shared" si="6"/>
        <v>958729.167561276</v>
      </c>
      <c r="O16" s="16">
        <f t="shared" si="1"/>
        <v>0.00939977769655338</v>
      </c>
      <c r="P16" s="16">
        <f t="shared" si="2"/>
        <v>0.0093232756046095</v>
      </c>
      <c r="Q16" s="16">
        <f t="shared" si="3"/>
        <v>0.0094154909801672</v>
      </c>
      <c r="R16" s="16">
        <f t="shared" si="4"/>
        <v>0.0103480327253454</v>
      </c>
      <c r="W16" s="66">
        <f t="shared" si="7"/>
        <v>0.00960841500889122</v>
      </c>
      <c r="X16" s="66">
        <f t="shared" si="8"/>
        <v>0.00838274552310763</v>
      </c>
      <c r="Y16" s="66">
        <f t="shared" si="9"/>
        <v>0.00910858030278524</v>
      </c>
      <c r="Z16" s="66">
        <f t="shared" si="10"/>
        <v>0.0112861651420778</v>
      </c>
      <c r="AC16" s="68">
        <f t="shared" ref="AC16" si="47">W16+W17</f>
        <v>0.0195161233742294</v>
      </c>
      <c r="AD16" s="68">
        <f t="shared" ref="AD16" si="48">X16+X17</f>
        <v>0.0171295457469424</v>
      </c>
      <c r="AE16" s="68">
        <f t="shared" ref="AE16" si="49">Y16+Y17</f>
        <v>0.0185481158114173</v>
      </c>
      <c r="AF16" s="68">
        <f t="shared" ref="AF16" si="50">Z16+Z17</f>
        <v>0.0228944317474162</v>
      </c>
    </row>
    <row r="17" spans="1:32">
      <c r="A17" s="68"/>
      <c r="B17" s="68"/>
      <c r="C17" s="68"/>
      <c r="D17" s="68"/>
      <c r="H17">
        <v>9100.67135678392</v>
      </c>
      <c r="I17">
        <v>8968.69242273181</v>
      </c>
      <c r="J17">
        <v>9127.27324263039</v>
      </c>
      <c r="K17">
        <v>9948.45492487479</v>
      </c>
      <c r="M17">
        <f t="shared" si="6"/>
        <v>958729.167561276</v>
      </c>
      <c r="O17" s="16">
        <f t="shared" si="1"/>
        <v>0.009492431924162</v>
      </c>
      <c r="P17" s="16">
        <f t="shared" si="2"/>
        <v>0.00935477163539888</v>
      </c>
      <c r="Q17" s="16">
        <f t="shared" si="3"/>
        <v>0.00952017895298573</v>
      </c>
      <c r="R17" s="16">
        <f t="shared" si="4"/>
        <v>0.0103767104011039</v>
      </c>
      <c r="W17" s="66">
        <f t="shared" si="7"/>
        <v>0.00990770836533822</v>
      </c>
      <c r="X17" s="66">
        <f t="shared" si="8"/>
        <v>0.00874680022383472</v>
      </c>
      <c r="Y17" s="66">
        <f t="shared" si="9"/>
        <v>0.00943953550863204</v>
      </c>
      <c r="Z17" s="66">
        <f t="shared" si="10"/>
        <v>0.0116082666053384</v>
      </c>
      <c r="AC17" s="68"/>
      <c r="AD17" s="68"/>
      <c r="AE17" s="68"/>
      <c r="AF17" s="68"/>
    </row>
    <row r="18" spans="1:32">
      <c r="A18" s="68">
        <f t="shared" ref="A18" si="51">O18+O19</f>
        <v>0.0197356728752531</v>
      </c>
      <c r="B18" s="68">
        <f t="shared" ref="B18" si="52">P18+P19</f>
        <v>0.0193543241840057</v>
      </c>
      <c r="C18" s="68">
        <f t="shared" ref="C18" si="53">Q18+Q19</f>
        <v>0.0198847069007047</v>
      </c>
      <c r="D18" s="68">
        <f t="shared" ref="D18" si="54">R18+R19</f>
        <v>0.0213134263086159</v>
      </c>
      <c r="H18">
        <v>9314.33535353535</v>
      </c>
      <c r="I18">
        <v>9126.67217217217</v>
      </c>
      <c r="J18">
        <v>9374.84500574053</v>
      </c>
      <c r="K18">
        <v>10074.1869782972</v>
      </c>
      <c r="M18">
        <f t="shared" si="6"/>
        <v>958729.167561276</v>
      </c>
      <c r="O18" s="16">
        <f t="shared" si="1"/>
        <v>0.00971529360812947</v>
      </c>
      <c r="P18" s="16">
        <f t="shared" si="2"/>
        <v>0.00951955200798545</v>
      </c>
      <c r="Q18" s="16">
        <f t="shared" si="3"/>
        <v>0.0097784080457126</v>
      </c>
      <c r="R18" s="16">
        <f t="shared" si="4"/>
        <v>0.0105078548970435</v>
      </c>
      <c r="W18" s="66">
        <f t="shared" si="7"/>
        <v>0.0101001859254745</v>
      </c>
      <c r="X18" s="66">
        <f t="shared" si="8"/>
        <v>0.0090818707258295</v>
      </c>
      <c r="Y18" s="66">
        <f t="shared" si="9"/>
        <v>0.00972903315749418</v>
      </c>
      <c r="Z18" s="66">
        <f t="shared" si="10"/>
        <v>0.0119915636658713</v>
      </c>
      <c r="AC18" s="68">
        <f t="shared" ref="AC18" si="55">W18+W19</f>
        <v>0.0203929774116346</v>
      </c>
      <c r="AD18" s="68">
        <f t="shared" ref="AD18" si="56">X18+X19</f>
        <v>0.0184909585816698</v>
      </c>
      <c r="AE18" s="68">
        <f t="shared" ref="AE18" si="57">Y18+Y19</f>
        <v>0.0197346377775574</v>
      </c>
      <c r="AF18" s="68">
        <f t="shared" ref="AF18" si="58">Z18+Z19</f>
        <v>0.0243699220566265</v>
      </c>
    </row>
    <row r="19" spans="1:32">
      <c r="A19" s="68"/>
      <c r="B19" s="68"/>
      <c r="C19" s="68"/>
      <c r="D19" s="68"/>
      <c r="H19">
        <v>9606.82987341772</v>
      </c>
      <c r="I19">
        <v>9428.88294147074</v>
      </c>
      <c r="J19">
        <v>9689.20348837209</v>
      </c>
      <c r="K19">
        <v>10359.6164844407</v>
      </c>
      <c r="M19">
        <f t="shared" si="6"/>
        <v>958729.167561276</v>
      </c>
      <c r="O19" s="16">
        <f t="shared" si="1"/>
        <v>0.0100203792671236</v>
      </c>
      <c r="P19" s="16">
        <f t="shared" si="2"/>
        <v>0.00983477217602029</v>
      </c>
      <c r="Q19" s="16">
        <f t="shared" si="3"/>
        <v>0.0101062988549921</v>
      </c>
      <c r="R19" s="16">
        <f t="shared" si="4"/>
        <v>0.0108055714115724</v>
      </c>
      <c r="W19" s="66">
        <f t="shared" si="7"/>
        <v>0.01029279148616</v>
      </c>
      <c r="X19" s="66">
        <f t="shared" si="8"/>
        <v>0.00940908785584033</v>
      </c>
      <c r="Y19" s="66">
        <f t="shared" si="9"/>
        <v>0.0100056046200632</v>
      </c>
      <c r="Z19" s="66">
        <f t="shared" si="10"/>
        <v>0.0123783583907551</v>
      </c>
      <c r="AC19" s="68"/>
      <c r="AD19" s="68"/>
      <c r="AE19" s="68"/>
      <c r="AF19" s="68"/>
    </row>
    <row r="20" spans="1:32">
      <c r="A20" s="68">
        <f t="shared" ref="A20" si="59">O20+O21</f>
        <v>0.0205351902664844</v>
      </c>
      <c r="B20" s="68">
        <f t="shared" ref="B20" si="60">P20+P21</f>
        <v>0.0204723701496402</v>
      </c>
      <c r="C20" s="68">
        <f t="shared" ref="C20" si="61">Q20+Q21</f>
        <v>0.0208389906197208</v>
      </c>
      <c r="D20" s="68">
        <f t="shared" ref="D20" si="62">R20+R21</f>
        <v>0.0224691056303517</v>
      </c>
      <c r="H20">
        <v>9787.21504290762</v>
      </c>
      <c r="I20">
        <v>9702.10927318296</v>
      </c>
      <c r="J20">
        <v>9932.94929245283</v>
      </c>
      <c r="K20">
        <v>10699.1829368335</v>
      </c>
      <c r="M20">
        <f t="shared" si="6"/>
        <v>958729.167561276</v>
      </c>
      <c r="O20" s="16">
        <f t="shared" si="1"/>
        <v>0.0102085295556444</v>
      </c>
      <c r="P20" s="16">
        <f t="shared" si="2"/>
        <v>0.0101197602007481</v>
      </c>
      <c r="Q20" s="16">
        <f t="shared" si="3"/>
        <v>0.0103605372909633</v>
      </c>
      <c r="R20" s="16">
        <f t="shared" si="4"/>
        <v>0.011159755329077</v>
      </c>
      <c r="W20" s="66">
        <f t="shared" si="7"/>
        <v>0.0104793580933906</v>
      </c>
      <c r="X20" s="66">
        <f t="shared" si="8"/>
        <v>0.00974057712653231</v>
      </c>
      <c r="Y20" s="66">
        <f t="shared" si="9"/>
        <v>0.0102399485785492</v>
      </c>
      <c r="Z20" s="66">
        <f t="shared" si="10"/>
        <v>0.0126097075996219</v>
      </c>
      <c r="AC20" s="68">
        <f t="shared" ref="AC20" si="63">W20+W21</f>
        <v>0.0210417023326588</v>
      </c>
      <c r="AD20" s="68">
        <f t="shared" ref="AD20" si="64">X20+X21</f>
        <v>0.019740368004096</v>
      </c>
      <c r="AE20" s="68">
        <f t="shared" ref="AE20" si="65">Y20+Y21</f>
        <v>0.0206212544677413</v>
      </c>
      <c r="AF20" s="68">
        <f t="shared" ref="AF20" si="66">Z20+Z21</f>
        <v>0.0252966565536165</v>
      </c>
    </row>
    <row r="21" spans="1:32">
      <c r="A21" s="68"/>
      <c r="B21" s="68"/>
      <c r="C21" s="68"/>
      <c r="D21" s="68"/>
      <c r="H21">
        <v>9900.47082699138</v>
      </c>
      <c r="I21">
        <v>9925.34911838791</v>
      </c>
      <c r="J21">
        <v>10045.9988372093</v>
      </c>
      <c r="K21">
        <v>10842.604</v>
      </c>
      <c r="M21">
        <f t="shared" si="6"/>
        <v>958729.167561276</v>
      </c>
      <c r="O21" s="16">
        <f t="shared" si="1"/>
        <v>0.01032666071084</v>
      </c>
      <c r="P21" s="16">
        <f t="shared" si="2"/>
        <v>0.0103526099488921</v>
      </c>
      <c r="Q21" s="16">
        <f t="shared" si="3"/>
        <v>0.0104784533287574</v>
      </c>
      <c r="R21" s="16">
        <f t="shared" si="4"/>
        <v>0.0113093503012747</v>
      </c>
      <c r="W21" s="66">
        <f t="shared" si="7"/>
        <v>0.0105623442392681</v>
      </c>
      <c r="X21" s="66">
        <f t="shared" si="8"/>
        <v>0.00999979087756372</v>
      </c>
      <c r="Y21" s="66">
        <f t="shared" si="9"/>
        <v>0.0103813058891921</v>
      </c>
      <c r="Z21" s="66">
        <f t="shared" si="10"/>
        <v>0.0126869489539947</v>
      </c>
      <c r="AC21" s="68"/>
      <c r="AD21" s="68"/>
      <c r="AE21" s="68"/>
      <c r="AF21" s="68"/>
    </row>
    <row r="22" spans="1:32">
      <c r="A22" s="68">
        <f t="shared" ref="A22" si="67">O22+O23</f>
        <v>0.0208967198623784</v>
      </c>
      <c r="B22" s="68">
        <f t="shared" ref="B22" si="68">P22+P23</f>
        <v>0.021278922422278</v>
      </c>
      <c r="C22" s="68">
        <f t="shared" ref="C22" si="69">Q22+Q23</f>
        <v>0.0211595818818846</v>
      </c>
      <c r="D22" s="68">
        <f t="shared" ref="D22" si="70">R22+R23</f>
        <v>0.0228058793544892</v>
      </c>
      <c r="H22">
        <v>9980.25266362253</v>
      </c>
      <c r="I22">
        <v>10123.8535353535</v>
      </c>
      <c r="J22">
        <v>10118.7280187573</v>
      </c>
      <c r="K22">
        <v>10909.0456</v>
      </c>
      <c r="M22">
        <f t="shared" si="6"/>
        <v>958729.167561276</v>
      </c>
      <c r="O22" s="16">
        <f t="shared" si="1"/>
        <v>0.0104098769509739</v>
      </c>
      <c r="P22" s="16">
        <f t="shared" si="2"/>
        <v>0.0105596594720338</v>
      </c>
      <c r="Q22" s="16">
        <f t="shared" si="3"/>
        <v>0.0105543133150902</v>
      </c>
      <c r="R22" s="16">
        <f t="shared" si="4"/>
        <v>0.0113786520417955</v>
      </c>
      <c r="W22" s="66">
        <f t="shared" si="7"/>
        <v>0.010549446093921</v>
      </c>
      <c r="X22" s="66">
        <f t="shared" si="8"/>
        <v>0.0101644506642469</v>
      </c>
      <c r="Y22" s="66">
        <f t="shared" si="9"/>
        <v>0.0104341093929223</v>
      </c>
      <c r="Z22" s="66">
        <f t="shared" si="10"/>
        <v>0.0126874928141577</v>
      </c>
      <c r="AC22" s="68">
        <f t="shared" ref="AC22" si="71">W22+W23</f>
        <v>0.0210314702528813</v>
      </c>
      <c r="AD22" s="68">
        <f t="shared" ref="AD22" si="72">X22+X23</f>
        <v>0.0204205397465977</v>
      </c>
      <c r="AE22" s="68">
        <f t="shared" ref="AE22" si="73">Y22+Y23</f>
        <v>0.0208617629033817</v>
      </c>
      <c r="AF22" s="68">
        <f t="shared" ref="AF22" si="74">Z22+Z23</f>
        <v>0.0253035348263485</v>
      </c>
    </row>
    <row r="23" spans="1:32">
      <c r="A23" s="68"/>
      <c r="B23" s="68"/>
      <c r="C23" s="68"/>
      <c r="D23" s="68"/>
      <c r="H23">
        <v>10054.0421747967</v>
      </c>
      <c r="I23">
        <v>10276.8700451581</v>
      </c>
      <c r="J23">
        <v>10167.5803048066</v>
      </c>
      <c r="K23">
        <v>10955.6161290323</v>
      </c>
      <c r="M23">
        <f t="shared" si="6"/>
        <v>958729.167561276</v>
      </c>
      <c r="O23" s="16">
        <f t="shared" si="1"/>
        <v>0.0104868429114045</v>
      </c>
      <c r="P23" s="16">
        <f t="shared" si="2"/>
        <v>0.0107192629502442</v>
      </c>
      <c r="Q23" s="16">
        <f t="shared" si="3"/>
        <v>0.0106052685667944</v>
      </c>
      <c r="R23" s="16">
        <f t="shared" si="4"/>
        <v>0.0114272273126937</v>
      </c>
      <c r="W23" s="66">
        <f t="shared" si="7"/>
        <v>0.0104820241589604</v>
      </c>
      <c r="X23" s="66">
        <f t="shared" si="8"/>
        <v>0.0102560890823508</v>
      </c>
      <c r="Y23" s="66">
        <f t="shared" si="9"/>
        <v>0.0104276535104594</v>
      </c>
      <c r="Z23" s="66">
        <f t="shared" si="10"/>
        <v>0.0126160420121908</v>
      </c>
      <c r="AC23" s="68"/>
      <c r="AD23" s="68"/>
      <c r="AE23" s="68"/>
      <c r="AF23" s="68"/>
    </row>
    <row r="24" spans="1:32">
      <c r="A24" s="68">
        <f t="shared" ref="A24" si="75">O24+O25</f>
        <v>0.0208657701701157</v>
      </c>
      <c r="B24" s="68">
        <f t="shared" ref="B24" si="76">P24+P25</f>
        <v>0.0217388347288327</v>
      </c>
      <c r="C24" s="68">
        <f t="shared" ref="C24" si="77">Q24+Q25</f>
        <v>0.0212246785407572</v>
      </c>
      <c r="D24" s="68">
        <f t="shared" ref="D24" si="78">R24+R25</f>
        <v>0.0228335510535675</v>
      </c>
      <c r="H24">
        <v>10003.963904423</v>
      </c>
      <c r="I24">
        <v>10384.5368052078</v>
      </c>
      <c r="J24">
        <v>10178.4129930394</v>
      </c>
      <c r="K24">
        <v>10959.8610441767</v>
      </c>
      <c r="M24">
        <f t="shared" si="6"/>
        <v>958729.167561276</v>
      </c>
      <c r="O24" s="16">
        <f t="shared" si="1"/>
        <v>0.0104346088998941</v>
      </c>
      <c r="P24" s="16">
        <f t="shared" si="2"/>
        <v>0.0108315644882517</v>
      </c>
      <c r="Q24" s="16">
        <f t="shared" si="3"/>
        <v>0.0106165675744802</v>
      </c>
      <c r="R24" s="16">
        <f t="shared" si="4"/>
        <v>0.0114316549605509</v>
      </c>
      <c r="W24" s="66">
        <f t="shared" si="7"/>
        <v>0.010397046392741</v>
      </c>
      <c r="X24" s="66">
        <f t="shared" si="8"/>
        <v>0.010306050695497</v>
      </c>
      <c r="Y24" s="66">
        <f t="shared" si="9"/>
        <v>0.0103871414309168</v>
      </c>
      <c r="Z24" s="66">
        <f t="shared" si="10"/>
        <v>0.0125089503543597</v>
      </c>
      <c r="AC24" s="68">
        <f t="shared" ref="AC24" si="79">W24+W25</f>
        <v>0.0207724666848622</v>
      </c>
      <c r="AD24" s="68">
        <f t="shared" ref="AD24" si="80">X24+X25</f>
        <v>0.0206910653610991</v>
      </c>
      <c r="AE24" s="68">
        <f t="shared" ref="AE24" si="81">Y24+Y25</f>
        <v>0.0207872227642541</v>
      </c>
      <c r="AF24" s="68">
        <f t="shared" ref="AF24" si="82">Z24+Z25</f>
        <v>0.0249695860312862</v>
      </c>
    </row>
    <row r="25" spans="1:32">
      <c r="A25" s="68"/>
      <c r="B25" s="68"/>
      <c r="C25" s="68"/>
      <c r="D25" s="68"/>
      <c r="H25">
        <v>10000.6585612969</v>
      </c>
      <c r="I25">
        <v>10457.1181181181</v>
      </c>
      <c r="J25">
        <v>10170.3053960964</v>
      </c>
      <c r="K25">
        <v>10931.330349878</v>
      </c>
      <c r="M25">
        <f t="shared" si="6"/>
        <v>958729.167561276</v>
      </c>
      <c r="O25" s="16">
        <f t="shared" si="1"/>
        <v>0.0104311612702215</v>
      </c>
      <c r="P25" s="16">
        <f t="shared" si="2"/>
        <v>0.010907270240581</v>
      </c>
      <c r="Q25" s="16">
        <f t="shared" si="3"/>
        <v>0.010608110966277</v>
      </c>
      <c r="R25" s="16">
        <f t="shared" si="4"/>
        <v>0.0114018960930166</v>
      </c>
      <c r="W25" s="66">
        <f t="shared" si="7"/>
        <v>0.0103754202921211</v>
      </c>
      <c r="X25" s="66">
        <f t="shared" si="8"/>
        <v>0.010385014665602</v>
      </c>
      <c r="Y25" s="66">
        <f t="shared" si="9"/>
        <v>0.0104000813333372</v>
      </c>
      <c r="Z25" s="66">
        <f t="shared" si="10"/>
        <v>0.0124606356769265</v>
      </c>
      <c r="AC25" s="68"/>
      <c r="AD25" s="68"/>
      <c r="AE25" s="68"/>
      <c r="AF25" s="68"/>
    </row>
    <row r="26" spans="1:32">
      <c r="A26" s="68">
        <f t="shared" ref="A26" si="83">O26+O27</f>
        <v>0.0208182800695852</v>
      </c>
      <c r="B26" s="68">
        <f t="shared" ref="B26" si="84">P26+P27</f>
        <v>0.0219554256218374</v>
      </c>
      <c r="C26" s="68">
        <f t="shared" ref="C26" si="85">Q26+Q27</f>
        <v>0.021196759693815</v>
      </c>
      <c r="D26" s="68">
        <f t="shared" ref="D26" si="86">R26+R27</f>
        <v>0.0227154557821904</v>
      </c>
      <c r="H26">
        <v>9976.57483510908</v>
      </c>
      <c r="I26">
        <v>10503.1116725619</v>
      </c>
      <c r="J26">
        <v>10156.5925085131</v>
      </c>
      <c r="K26">
        <v>10901.5915267786</v>
      </c>
      <c r="M26">
        <f t="shared" si="6"/>
        <v>958729.167561276</v>
      </c>
      <c r="O26" s="16">
        <f t="shared" si="1"/>
        <v>0.0104060408013731</v>
      </c>
      <c r="P26" s="16">
        <f t="shared" si="2"/>
        <v>0.0109552436996141</v>
      </c>
      <c r="Q26" s="16">
        <f t="shared" si="3"/>
        <v>0.0105938077740437</v>
      </c>
      <c r="R26" s="16">
        <f t="shared" si="4"/>
        <v>0.0113708770898345</v>
      </c>
      <c r="W26" s="66">
        <f t="shared" si="7"/>
        <v>0.0104159458689876</v>
      </c>
      <c r="X26" s="66">
        <f t="shared" si="8"/>
        <v>0.0104659175293997</v>
      </c>
      <c r="Y26" s="66">
        <f t="shared" si="9"/>
        <v>0.0104666322888045</v>
      </c>
      <c r="Z26" s="66">
        <f t="shared" si="10"/>
        <v>0.0125321434320328</v>
      </c>
      <c r="AC26" s="68">
        <f t="shared" ref="AC26" si="87">W26+W27</f>
        <v>0.0208717090489964</v>
      </c>
      <c r="AD26" s="68">
        <f t="shared" ref="AD26" si="88">X26+X27</f>
        <v>0.0209631637065674</v>
      </c>
      <c r="AE26" s="68">
        <f t="shared" ref="AE26" si="89">Y26+Y27</f>
        <v>0.0209999265660562</v>
      </c>
      <c r="AF26" s="68">
        <f t="shared" ref="AF26" si="90">Z26+Z27</f>
        <v>0.0251936667769471</v>
      </c>
    </row>
    <row r="27" spans="1:32">
      <c r="A27" s="68"/>
      <c r="B27" s="68"/>
      <c r="C27" s="68"/>
      <c r="D27" s="68"/>
      <c r="H27">
        <v>9982.51748606184</v>
      </c>
      <c r="I27">
        <v>10546.1952573158</v>
      </c>
      <c r="J27">
        <v>10165.3592677346</v>
      </c>
      <c r="K27">
        <v>10876.3784860558</v>
      </c>
      <c r="M27">
        <f t="shared" si="6"/>
        <v>958729.167561276</v>
      </c>
      <c r="O27" s="16">
        <f t="shared" si="1"/>
        <v>0.0104122392682121</v>
      </c>
      <c r="P27" s="16">
        <f t="shared" si="2"/>
        <v>0.0110001819222234</v>
      </c>
      <c r="Q27" s="16">
        <f t="shared" si="3"/>
        <v>0.0106029519197713</v>
      </c>
      <c r="R27" s="16">
        <f t="shared" si="4"/>
        <v>0.0113445786923559</v>
      </c>
      <c r="W27" s="66">
        <f t="shared" si="7"/>
        <v>0.0104557631800089</v>
      </c>
      <c r="X27" s="66">
        <f t="shared" si="8"/>
        <v>0.0104972461771676</v>
      </c>
      <c r="Y27" s="66">
        <f t="shared" si="9"/>
        <v>0.0105332942772517</v>
      </c>
      <c r="Z27" s="66">
        <f t="shared" si="10"/>
        <v>0.0126615233449143</v>
      </c>
      <c r="AC27" s="68"/>
      <c r="AD27" s="68"/>
      <c r="AE27" s="68"/>
      <c r="AF27" s="68"/>
    </row>
    <row r="28" spans="1:32">
      <c r="A28" s="68">
        <f t="shared" ref="A28" si="91">O28+O29</f>
        <v>0.0209309345114678</v>
      </c>
      <c r="B28" s="68">
        <f t="shared" ref="B28" si="92">P28+P29</f>
        <v>0.0221215642248193</v>
      </c>
      <c r="C28" s="68">
        <f t="shared" ref="C28" si="93">Q28+Q29</f>
        <v>0.0213786036359911</v>
      </c>
      <c r="D28" s="68">
        <f t="shared" ref="D28" si="94">R28+R29</f>
        <v>0.0228898262899369</v>
      </c>
      <c r="H28">
        <v>10026.0954063604</v>
      </c>
      <c r="I28">
        <v>10601.7657114128</v>
      </c>
      <c r="J28">
        <v>10210.4605714286</v>
      </c>
      <c r="K28">
        <v>10906.7156473392</v>
      </c>
      <c r="M28">
        <f t="shared" si="6"/>
        <v>958729.167561276</v>
      </c>
      <c r="O28" s="16">
        <f t="shared" si="1"/>
        <v>0.0104576931062438</v>
      </c>
      <c r="P28" s="16">
        <f t="shared" si="2"/>
        <v>0.0110581445418841</v>
      </c>
      <c r="Q28" s="16">
        <f t="shared" si="3"/>
        <v>0.0106499947189476</v>
      </c>
      <c r="R28" s="16">
        <f t="shared" si="4"/>
        <v>0.0113762217906467</v>
      </c>
      <c r="W28" s="66">
        <f t="shared" si="7"/>
        <v>0.0104911283697054</v>
      </c>
      <c r="X28" s="66">
        <f t="shared" si="8"/>
        <v>0.0104334553926126</v>
      </c>
      <c r="Y28" s="66">
        <f t="shared" si="9"/>
        <v>0.0105724394852788</v>
      </c>
      <c r="Z28" s="66">
        <f t="shared" si="10"/>
        <v>0.012800758727807</v>
      </c>
      <c r="AC28" s="68">
        <f t="shared" ref="AC28" si="95">W28+W29</f>
        <v>0.0210488298607682</v>
      </c>
      <c r="AD28" s="68">
        <f t="shared" ref="AD28" si="96">X28+X29</f>
        <v>0.02077782488644</v>
      </c>
      <c r="AE28" s="68">
        <f t="shared" ref="AE28" si="97">Y28+Y29</f>
        <v>0.0212075715419054</v>
      </c>
      <c r="AF28" s="68">
        <f t="shared" ref="AF28" si="98">Z28+Z29</f>
        <v>0.025793097568826</v>
      </c>
    </row>
    <row r="29" spans="1:32">
      <c r="A29" s="68"/>
      <c r="B29" s="68"/>
      <c r="C29" s="68"/>
      <c r="D29" s="68"/>
      <c r="H29">
        <v>10041.0020140987</v>
      </c>
      <c r="I29">
        <v>10606.8231430015</v>
      </c>
      <c r="J29">
        <v>10285.8302961276</v>
      </c>
      <c r="K29">
        <v>11038.4284572342</v>
      </c>
      <c r="M29">
        <f t="shared" si="6"/>
        <v>958729.167561276</v>
      </c>
      <c r="O29" s="16">
        <f t="shared" si="1"/>
        <v>0.010473241405224</v>
      </c>
      <c r="P29" s="16">
        <f t="shared" si="2"/>
        <v>0.0110634196829352</v>
      </c>
      <c r="Q29" s="16">
        <f t="shared" si="3"/>
        <v>0.0107286089170435</v>
      </c>
      <c r="R29" s="16">
        <f t="shared" si="4"/>
        <v>0.0115136044992901</v>
      </c>
      <c r="W29" s="66">
        <f t="shared" si="7"/>
        <v>0.0105577014910628</v>
      </c>
      <c r="X29" s="66">
        <f t="shared" si="8"/>
        <v>0.0103443694938274</v>
      </c>
      <c r="Y29" s="66">
        <f t="shared" si="9"/>
        <v>0.0106351320566266</v>
      </c>
      <c r="Z29" s="66">
        <f t="shared" si="10"/>
        <v>0.012992338841019</v>
      </c>
      <c r="AC29" s="68"/>
      <c r="AD29" s="68"/>
      <c r="AE29" s="68"/>
      <c r="AF29" s="68"/>
    </row>
    <row r="37" spans="8:8">
      <c r="H37" t="s">
        <v>93</v>
      </c>
    </row>
    <row r="38" spans="8:11">
      <c r="H38" t="s">
        <v>205</v>
      </c>
      <c r="I38" t="s">
        <v>206</v>
      </c>
      <c r="J38" t="s">
        <v>207</v>
      </c>
      <c r="K38" t="s">
        <v>208</v>
      </c>
    </row>
    <row r="39" spans="1:18">
      <c r="A39" s="68">
        <f>O39+O40</f>
        <v>0.0215588607712188</v>
      </c>
      <c r="B39" s="68">
        <f t="shared" ref="B39" si="99">P39+P40</f>
        <v>0.020811553801597</v>
      </c>
      <c r="C39" s="68">
        <f t="shared" ref="C39" si="100">Q39+Q40</f>
        <v>0.0225377088372482</v>
      </c>
      <c r="D39" s="68">
        <f t="shared" ref="D39" si="101">R39+R40</f>
        <v>0.0269775312483662</v>
      </c>
      <c r="H39">
        <v>7237.81945743686</v>
      </c>
      <c r="I39">
        <v>7046.62523020258</v>
      </c>
      <c r="J39">
        <v>7563.78738652652</v>
      </c>
      <c r="K39">
        <v>9051.27167630058</v>
      </c>
      <c r="M39" s="65">
        <f>SUM(H39:K62)</f>
        <v>673653.154890127</v>
      </c>
      <c r="O39" s="16">
        <f t="shared" ref="O39:O62" si="102">H39/M39</f>
        <v>0.0107441335424568</v>
      </c>
      <c r="P39" s="16">
        <f t="shared" ref="P39:P62" si="103">I39/M39</f>
        <v>0.0104603165279496</v>
      </c>
      <c r="Q39" s="16">
        <f t="shared" ref="Q39:Q62" si="104">J39/M39</f>
        <v>0.0112280144932449</v>
      </c>
      <c r="R39" s="16">
        <f t="shared" ref="R39:R62" si="105">K39/M39</f>
        <v>0.0134361007747033</v>
      </c>
    </row>
    <row r="40" spans="1:18">
      <c r="A40" s="68"/>
      <c r="B40" s="68"/>
      <c r="C40" s="68"/>
      <c r="D40" s="68"/>
      <c r="H40">
        <v>7285.37511693171</v>
      </c>
      <c r="I40">
        <v>6973.14364640884</v>
      </c>
      <c r="J40">
        <v>7618.81127568084</v>
      </c>
      <c r="K40">
        <v>9122.22736030829</v>
      </c>
      <c r="M40">
        <f t="shared" ref="M40:M62" si="106">M39</f>
        <v>673653.154890127</v>
      </c>
      <c r="O40" s="16">
        <f t="shared" si="102"/>
        <v>0.010814727228762</v>
      </c>
      <c r="P40" s="16">
        <f t="shared" si="103"/>
        <v>0.0103512372736474</v>
      </c>
      <c r="Q40" s="16">
        <f t="shared" si="104"/>
        <v>0.0113096943440033</v>
      </c>
      <c r="R40" s="16">
        <f t="shared" si="105"/>
        <v>0.0135414304736629</v>
      </c>
    </row>
    <row r="41" spans="1:18">
      <c r="A41" s="68">
        <f t="shared" ref="A41" si="107">O41+O42</f>
        <v>0.021716461727875</v>
      </c>
      <c r="B41" s="68">
        <f t="shared" ref="B41" si="108">P41+P42</f>
        <v>0.0201796299239725</v>
      </c>
      <c r="C41" s="68">
        <f t="shared" ref="C41" si="109">Q41+Q42</f>
        <v>0.022471121655479</v>
      </c>
      <c r="D41" s="68">
        <f t="shared" ref="D41" si="110">R41+R42</f>
        <v>0.026652958693426</v>
      </c>
      <c r="H41">
        <v>7293.38447146866</v>
      </c>
      <c r="I41">
        <v>6836.56215469613</v>
      </c>
      <c r="J41">
        <v>7622.37888198758</v>
      </c>
      <c r="K41">
        <v>9067.3063583815</v>
      </c>
      <c r="M41">
        <f t="shared" si="106"/>
        <v>673653.154890127</v>
      </c>
      <c r="O41" s="16">
        <f t="shared" si="102"/>
        <v>0.0108266166624844</v>
      </c>
      <c r="P41" s="16">
        <f t="shared" si="103"/>
        <v>0.0101484897755896</v>
      </c>
      <c r="Q41" s="16">
        <f t="shared" si="104"/>
        <v>0.0113149902537468</v>
      </c>
      <c r="R41" s="16">
        <f t="shared" si="105"/>
        <v>0.0134599033531735</v>
      </c>
    </row>
    <row r="42" spans="1:18">
      <c r="A42" s="68"/>
      <c r="B42" s="68"/>
      <c r="C42" s="68"/>
      <c r="D42" s="68"/>
      <c r="H42">
        <v>7335.97848456501</v>
      </c>
      <c r="I42">
        <v>6757.50920810313</v>
      </c>
      <c r="J42">
        <v>7515.36311514572</v>
      </c>
      <c r="K42">
        <v>8887.54335260116</v>
      </c>
      <c r="M42">
        <f t="shared" si="106"/>
        <v>673653.154890127</v>
      </c>
      <c r="O42" s="16">
        <f t="shared" si="102"/>
        <v>0.0108898450653905</v>
      </c>
      <c r="P42" s="16">
        <f t="shared" si="103"/>
        <v>0.0100311401483829</v>
      </c>
      <c r="Q42" s="16">
        <f t="shared" si="104"/>
        <v>0.0111561314017322</v>
      </c>
      <c r="R42" s="16">
        <f t="shared" si="105"/>
        <v>0.0131930553402525</v>
      </c>
    </row>
    <row r="43" spans="1:18">
      <c r="A43" s="68">
        <f t="shared" ref="A43" si="111">O43+O44</f>
        <v>0.0210410330240004</v>
      </c>
      <c r="B43" s="68">
        <f t="shared" ref="B43" si="112">P43+P44</f>
        <v>0.0196148395220663</v>
      </c>
      <c r="C43" s="68">
        <f t="shared" ref="C43" si="113">Q43+Q44</f>
        <v>0.0209246883499341</v>
      </c>
      <c r="D43" s="68">
        <f t="shared" ref="D43" si="114">R43+R44</f>
        <v>0.0249170715686325</v>
      </c>
      <c r="H43">
        <v>7256.95463049579</v>
      </c>
      <c r="I43">
        <v>6730.76795580111</v>
      </c>
      <c r="J43">
        <v>7254.35164835165</v>
      </c>
      <c r="K43">
        <v>8602.49325626204</v>
      </c>
      <c r="M43">
        <f t="shared" si="106"/>
        <v>673653.154890127</v>
      </c>
      <c r="O43" s="16">
        <f t="shared" si="102"/>
        <v>0.0107725386243896</v>
      </c>
      <c r="P43" s="16">
        <f t="shared" si="103"/>
        <v>0.0099914442720882</v>
      </c>
      <c r="Q43" s="16">
        <f t="shared" si="104"/>
        <v>0.0107686746446468</v>
      </c>
      <c r="R43" s="16">
        <f t="shared" si="105"/>
        <v>0.0127699145974683</v>
      </c>
    </row>
    <row r="44" spans="1:18">
      <c r="A44" s="68"/>
      <c r="B44" s="68"/>
      <c r="C44" s="68"/>
      <c r="D44" s="68"/>
      <c r="H44">
        <v>6917.40364826941</v>
      </c>
      <c r="I44">
        <v>6482.83057090239</v>
      </c>
      <c r="J44">
        <v>6841.63067367415</v>
      </c>
      <c r="K44">
        <v>8182.97061657033</v>
      </c>
      <c r="M44">
        <f t="shared" si="106"/>
        <v>673653.154890127</v>
      </c>
      <c r="O44" s="16">
        <f t="shared" si="102"/>
        <v>0.0102684943996108</v>
      </c>
      <c r="P44" s="16">
        <f t="shared" si="103"/>
        <v>0.00962339524997807</v>
      </c>
      <c r="Q44" s="16">
        <f t="shared" si="104"/>
        <v>0.0101560137052873</v>
      </c>
      <c r="R44" s="16">
        <f t="shared" si="105"/>
        <v>0.0121471569711641</v>
      </c>
    </row>
    <row r="45" spans="1:18">
      <c r="A45" s="68">
        <f t="shared" ref="A45" si="115">O45+O46</f>
        <v>0.0186236423856643</v>
      </c>
      <c r="B45" s="68">
        <f t="shared" ref="B45" si="116">P45+P46</f>
        <v>0.0172789981084644</v>
      </c>
      <c r="C45" s="68">
        <f t="shared" ref="C45" si="117">Q45+Q46</f>
        <v>0.0184080758697192</v>
      </c>
      <c r="D45" s="68">
        <f t="shared" ref="D45" si="118">R45+R46</f>
        <v>0.0223149487779418</v>
      </c>
      <c r="H45">
        <v>6464.5846585594</v>
      </c>
      <c r="I45">
        <v>6033.10313075507</v>
      </c>
      <c r="J45">
        <v>6388.13951266125</v>
      </c>
      <c r="K45">
        <v>7718.79816955684</v>
      </c>
      <c r="M45">
        <f t="shared" si="106"/>
        <v>673653.154890127</v>
      </c>
      <c r="O45" s="16">
        <f t="shared" si="102"/>
        <v>0.00959631022527279</v>
      </c>
      <c r="P45" s="16">
        <f t="shared" si="103"/>
        <v>0.00895580030607749</v>
      </c>
      <c r="Q45" s="16">
        <f t="shared" si="104"/>
        <v>0.00948283173067475</v>
      </c>
      <c r="R45" s="16">
        <f t="shared" si="105"/>
        <v>0.0114581192317221</v>
      </c>
    </row>
    <row r="46" spans="1:18">
      <c r="A46" s="68"/>
      <c r="B46" s="68"/>
      <c r="C46" s="68"/>
      <c r="D46" s="68"/>
      <c r="H46">
        <v>6081.29079008883</v>
      </c>
      <c r="I46">
        <v>5606.94845835251</v>
      </c>
      <c r="J46">
        <v>6012.51887243192</v>
      </c>
      <c r="K46">
        <v>7313.73747591522</v>
      </c>
      <c r="M46">
        <f t="shared" si="106"/>
        <v>673653.154890127</v>
      </c>
      <c r="O46" s="16">
        <f t="shared" si="102"/>
        <v>0.00902733216039148</v>
      </c>
      <c r="P46" s="16">
        <f t="shared" si="103"/>
        <v>0.0083231978023869</v>
      </c>
      <c r="Q46" s="16">
        <f t="shared" si="104"/>
        <v>0.00892524413904446</v>
      </c>
      <c r="R46" s="16">
        <f t="shared" si="105"/>
        <v>0.0108568295462197</v>
      </c>
    </row>
    <row r="47" spans="1:18">
      <c r="A47" s="68">
        <f t="shared" ref="A47" si="119">O47+O48</f>
        <v>0.0171569347582401</v>
      </c>
      <c r="B47" s="68">
        <f t="shared" ref="B47" si="120">P47+P48</f>
        <v>0.0155886992614423</v>
      </c>
      <c r="C47" s="68">
        <f t="shared" ref="C47" si="121">Q47+Q48</f>
        <v>0.0169703204195258</v>
      </c>
      <c r="D47" s="68">
        <f t="shared" ref="D47" si="122">R47+R48</f>
        <v>0.0206945793819697</v>
      </c>
      <c r="H47">
        <v>5850.41283973758</v>
      </c>
      <c r="I47">
        <v>5328.60469397147</v>
      </c>
      <c r="J47">
        <v>5778.23554706163</v>
      </c>
      <c r="K47">
        <v>7047.30394990366</v>
      </c>
      <c r="M47">
        <f t="shared" si="106"/>
        <v>673653.154890127</v>
      </c>
      <c r="O47" s="16">
        <f t="shared" si="102"/>
        <v>0.00868460690381801</v>
      </c>
      <c r="P47" s="16">
        <f t="shared" si="103"/>
        <v>0.00791001223001852</v>
      </c>
      <c r="Q47" s="16">
        <f t="shared" si="104"/>
        <v>0.00857746379589666</v>
      </c>
      <c r="R47" s="16">
        <f t="shared" si="105"/>
        <v>0.0104613240489508</v>
      </c>
    </row>
    <row r="48" spans="1:18">
      <c r="A48" s="68"/>
      <c r="B48" s="68"/>
      <c r="C48" s="68"/>
      <c r="D48" s="68"/>
      <c r="H48">
        <v>5707.41038839495</v>
      </c>
      <c r="I48">
        <v>5172.77174413254</v>
      </c>
      <c r="J48">
        <v>5653.87434304826</v>
      </c>
      <c r="K48">
        <v>6893.66473988439</v>
      </c>
      <c r="M48">
        <f t="shared" si="106"/>
        <v>673653.154890127</v>
      </c>
      <c r="O48" s="16">
        <f t="shared" si="102"/>
        <v>0.0084723278544221</v>
      </c>
      <c r="P48" s="16">
        <f t="shared" si="103"/>
        <v>0.00767868703142379</v>
      </c>
      <c r="Q48" s="16">
        <f t="shared" si="104"/>
        <v>0.00839285662362912</v>
      </c>
      <c r="R48" s="16">
        <f t="shared" si="105"/>
        <v>0.0102332553330189</v>
      </c>
    </row>
    <row r="49" spans="1:18">
      <c r="A49" s="68">
        <f t="shared" ref="A49" si="123">O49+O50</f>
        <v>0.016996069788382</v>
      </c>
      <c r="B49" s="68">
        <f t="shared" ref="B49" si="124">P49+P50</f>
        <v>0.0150973156957682</v>
      </c>
      <c r="C49" s="68">
        <f t="shared" ref="C49" si="125">Q49+Q50</f>
        <v>0.0166723480117681</v>
      </c>
      <c r="D49" s="68">
        <f t="shared" ref="D49" si="126">R49+R50</f>
        <v>0.0203373562220637</v>
      </c>
      <c r="H49">
        <v>5704.5285313377</v>
      </c>
      <c r="I49">
        <v>5091.09664058905</v>
      </c>
      <c r="J49">
        <v>5602.13521261347</v>
      </c>
      <c r="K49">
        <v>6834.34778420039</v>
      </c>
      <c r="M49">
        <f t="shared" si="106"/>
        <v>673653.154890127</v>
      </c>
      <c r="O49" s="16">
        <f t="shared" si="102"/>
        <v>0.00846804990064673</v>
      </c>
      <c r="P49" s="16">
        <f t="shared" si="103"/>
        <v>0.00755744496055898</v>
      </c>
      <c r="Q49" s="16">
        <f t="shared" si="104"/>
        <v>0.00831605281137172</v>
      </c>
      <c r="R49" s="16">
        <f t="shared" si="105"/>
        <v>0.0101452026678552</v>
      </c>
    </row>
    <row r="50" spans="1:18">
      <c r="A50" s="68"/>
      <c r="B50" s="68"/>
      <c r="C50" s="68"/>
      <c r="D50" s="68"/>
      <c r="H50">
        <v>5744.92750233863</v>
      </c>
      <c r="I50">
        <v>5079.25770823746</v>
      </c>
      <c r="J50">
        <v>5629.24462494028</v>
      </c>
      <c r="K50">
        <v>6865.97639691715</v>
      </c>
      <c r="M50">
        <f t="shared" si="106"/>
        <v>673653.154890127</v>
      </c>
      <c r="O50" s="16">
        <f t="shared" si="102"/>
        <v>0.00852801988773529</v>
      </c>
      <c r="P50" s="16">
        <f t="shared" si="103"/>
        <v>0.00753987073520926</v>
      </c>
      <c r="Q50" s="16">
        <f t="shared" si="104"/>
        <v>0.00835629520039642</v>
      </c>
      <c r="R50" s="16">
        <f t="shared" si="105"/>
        <v>0.0101921535542085</v>
      </c>
    </row>
    <row r="51" spans="1:18">
      <c r="A51" s="68">
        <f t="shared" ref="A51" si="127">O51+O52</f>
        <v>0.0181900219421491</v>
      </c>
      <c r="B51" s="68">
        <f t="shared" ref="B51" si="128">P51+P52</f>
        <v>0.0157162719062912</v>
      </c>
      <c r="C51" s="68">
        <f t="shared" ref="C51" si="129">Q51+Q52</f>
        <v>0.0178993947669431</v>
      </c>
      <c r="D51" s="68">
        <f t="shared" ref="D51" si="130">R51+R52</f>
        <v>0.0215779233299048</v>
      </c>
      <c r="H51">
        <v>5924.90271281572</v>
      </c>
      <c r="I51">
        <v>5155.63460653474</v>
      </c>
      <c r="J51">
        <v>5811.87434304826</v>
      </c>
      <c r="K51">
        <v>7055.94605009634</v>
      </c>
      <c r="M51">
        <f t="shared" si="106"/>
        <v>673653.154890127</v>
      </c>
      <c r="O51" s="16">
        <f t="shared" si="102"/>
        <v>0.00879518290652416</v>
      </c>
      <c r="P51" s="16">
        <f t="shared" si="103"/>
        <v>0.00765324792010456</v>
      </c>
      <c r="Q51" s="16">
        <f t="shared" si="104"/>
        <v>0.00862739868559834</v>
      </c>
      <c r="R51" s="16">
        <f t="shared" si="105"/>
        <v>0.0104741527578048</v>
      </c>
    </row>
    <row r="52" spans="1:18">
      <c r="A52" s="68"/>
      <c r="B52" s="68"/>
      <c r="C52" s="68"/>
      <c r="D52" s="68"/>
      <c r="H52">
        <v>6328.86295603368</v>
      </c>
      <c r="I52">
        <v>5431.68154624943</v>
      </c>
      <c r="J52">
        <v>6246.1094123268</v>
      </c>
      <c r="K52">
        <v>7480.09007707129</v>
      </c>
      <c r="M52">
        <f t="shared" si="106"/>
        <v>673653.154890127</v>
      </c>
      <c r="O52" s="16">
        <f t="shared" si="102"/>
        <v>0.00939483903562497</v>
      </c>
      <c r="P52" s="16">
        <f t="shared" si="103"/>
        <v>0.00806302398618668</v>
      </c>
      <c r="Q52" s="16">
        <f t="shared" si="104"/>
        <v>0.00927199608134477</v>
      </c>
      <c r="R52" s="16">
        <f t="shared" si="105"/>
        <v>0.0111037705721</v>
      </c>
    </row>
    <row r="53" spans="1:18">
      <c r="A53" s="68">
        <f t="shared" ref="A53" si="131">O53+O54</f>
        <v>0.0209674919745702</v>
      </c>
      <c r="B53" s="68">
        <f t="shared" ref="B53" si="132">P53+P54</f>
        <v>0.0181694864820914</v>
      </c>
      <c r="C53" s="68">
        <f t="shared" ref="C53" si="133">Q53+Q54</f>
        <v>0.0207530234250215</v>
      </c>
      <c r="D53" s="68">
        <f t="shared" ref="D53" si="134">R53+R54</f>
        <v>0.0244372230846757</v>
      </c>
      <c r="H53">
        <v>6888.95977549111</v>
      </c>
      <c r="I53">
        <v>5905.985273815</v>
      </c>
      <c r="J53">
        <v>6820.46344959388</v>
      </c>
      <c r="K53">
        <v>8053.98747591522</v>
      </c>
      <c r="M53">
        <f t="shared" si="106"/>
        <v>673653.154890127</v>
      </c>
      <c r="O53" s="16">
        <f t="shared" si="102"/>
        <v>0.010226271079536</v>
      </c>
      <c r="P53" s="16">
        <f t="shared" si="103"/>
        <v>0.00876710103848362</v>
      </c>
      <c r="Q53" s="16">
        <f t="shared" si="104"/>
        <v>0.0101245921585661</v>
      </c>
      <c r="R53" s="16">
        <f t="shared" si="105"/>
        <v>0.011955688795414</v>
      </c>
    </row>
    <row r="54" spans="1:18">
      <c r="A54" s="68"/>
      <c r="B54" s="68"/>
      <c r="C54" s="68"/>
      <c r="D54" s="68"/>
      <c r="H54">
        <v>7235.85734331151</v>
      </c>
      <c r="I54">
        <v>6333.94661757938</v>
      </c>
      <c r="J54">
        <v>7159.8762541806</v>
      </c>
      <c r="K54">
        <v>8408.22495183044</v>
      </c>
      <c r="M54">
        <f t="shared" si="106"/>
        <v>673653.154890127</v>
      </c>
      <c r="O54" s="16">
        <f t="shared" si="102"/>
        <v>0.0107412208950341</v>
      </c>
      <c r="P54" s="16">
        <f t="shared" si="103"/>
        <v>0.00940238544360776</v>
      </c>
      <c r="Q54" s="16">
        <f t="shared" si="104"/>
        <v>0.0106284312664555</v>
      </c>
      <c r="R54" s="16">
        <f t="shared" si="105"/>
        <v>0.0124815342892617</v>
      </c>
    </row>
    <row r="55" spans="1:18">
      <c r="A55" s="68">
        <f t="shared" ref="A55" si="135">O55+O56</f>
        <v>0.0218963821038514</v>
      </c>
      <c r="B55" s="68">
        <f t="shared" ref="B55" si="136">P55+P56</f>
        <v>0.0199388030090388</v>
      </c>
      <c r="C55" s="68">
        <f t="shared" ref="C55" si="137">Q55+Q56</f>
        <v>0.021834856434323</v>
      </c>
      <c r="D55" s="68">
        <f t="shared" ref="D55" si="138">R55+R56</f>
        <v>0.0257055276901567</v>
      </c>
      <c r="H55">
        <v>7364.81384471469</v>
      </c>
      <c r="I55">
        <v>6624.55361251726</v>
      </c>
      <c r="J55">
        <v>7325.52938365982</v>
      </c>
      <c r="K55">
        <v>8628.11994219653</v>
      </c>
      <c r="M55">
        <f t="shared" si="106"/>
        <v>673653.154890127</v>
      </c>
      <c r="O55" s="16">
        <f t="shared" si="102"/>
        <v>0.0109326495263217</v>
      </c>
      <c r="P55" s="16">
        <f t="shared" si="103"/>
        <v>0.00983377508800909</v>
      </c>
      <c r="Q55" s="16">
        <f t="shared" si="104"/>
        <v>0.0108743339662005</v>
      </c>
      <c r="R55" s="16">
        <f t="shared" si="105"/>
        <v>0.0128079559630412</v>
      </c>
    </row>
    <row r="56" spans="1:18">
      <c r="A56" s="68"/>
      <c r="B56" s="68"/>
      <c r="C56" s="68"/>
      <c r="D56" s="68"/>
      <c r="H56">
        <v>7385.75304022451</v>
      </c>
      <c r="I56">
        <v>6807.28393925449</v>
      </c>
      <c r="J56">
        <v>7383.59053989489</v>
      </c>
      <c r="K56">
        <v>8688.48988439306</v>
      </c>
      <c r="M56">
        <f t="shared" si="106"/>
        <v>673653.154890127</v>
      </c>
      <c r="O56" s="16">
        <f t="shared" si="102"/>
        <v>0.0109637325775296</v>
      </c>
      <c r="P56" s="16">
        <f t="shared" si="103"/>
        <v>0.0101050279210297</v>
      </c>
      <c r="Q56" s="16">
        <f t="shared" si="104"/>
        <v>0.0109605224681226</v>
      </c>
      <c r="R56" s="16">
        <f t="shared" si="105"/>
        <v>0.0128975717271155</v>
      </c>
    </row>
    <row r="57" spans="1:18">
      <c r="A57" s="68">
        <f t="shared" ref="A57" si="139">O57+O58</f>
        <v>0.0217155355129377</v>
      </c>
      <c r="B57" s="68">
        <f t="shared" ref="B57" si="140">P57+P58</f>
        <v>0.0205951831792654</v>
      </c>
      <c r="C57" s="68">
        <f t="shared" ref="C57" si="141">Q57+Q58</f>
        <v>0.0218516633411387</v>
      </c>
      <c r="D57" s="68">
        <f t="shared" ref="D57" si="142">R57+R58</f>
        <v>0.0255927943653416</v>
      </c>
      <c r="H57">
        <v>7342.46725912067</v>
      </c>
      <c r="I57">
        <v>6906.68798895536</v>
      </c>
      <c r="J57">
        <v>7373.31772575251</v>
      </c>
      <c r="K57">
        <v>8652.65317919075</v>
      </c>
      <c r="M57">
        <f t="shared" si="106"/>
        <v>673653.154890127</v>
      </c>
      <c r="O57" s="16">
        <f t="shared" si="102"/>
        <v>0.0108994772841496</v>
      </c>
      <c r="P57" s="16">
        <f t="shared" si="103"/>
        <v>0.0102525876095419</v>
      </c>
      <c r="Q57" s="16">
        <f t="shared" si="104"/>
        <v>0.0109452730566594</v>
      </c>
      <c r="R57" s="16">
        <f t="shared" si="105"/>
        <v>0.0128443741655185</v>
      </c>
    </row>
    <row r="58" spans="1:18">
      <c r="A58" s="68"/>
      <c r="B58" s="68"/>
      <c r="C58" s="68"/>
      <c r="D58" s="68"/>
      <c r="H58">
        <v>7286.27174929841</v>
      </c>
      <c r="I58">
        <v>6967.32213529683</v>
      </c>
      <c r="J58">
        <v>7347.12422360249</v>
      </c>
      <c r="K58">
        <v>8588.01348747592</v>
      </c>
      <c r="M58">
        <f t="shared" si="106"/>
        <v>673653.154890127</v>
      </c>
      <c r="O58" s="16">
        <f t="shared" si="102"/>
        <v>0.0108160582287881</v>
      </c>
      <c r="P58" s="16">
        <f t="shared" si="103"/>
        <v>0.0103425955697234</v>
      </c>
      <c r="Q58" s="16">
        <f t="shared" si="104"/>
        <v>0.0109063902844793</v>
      </c>
      <c r="R58" s="16">
        <f t="shared" si="105"/>
        <v>0.0127484201998232</v>
      </c>
    </row>
    <row r="59" spans="1:18">
      <c r="A59" s="68">
        <f t="shared" ref="A59" si="143">O59+O60</f>
        <v>0.0212535167287306</v>
      </c>
      <c r="B59" s="68">
        <f t="shared" ref="B59" si="144">P59+P60</f>
        <v>0.0207273778877354</v>
      </c>
      <c r="C59" s="68">
        <f t="shared" ref="C59" si="145">Q59+Q60</f>
        <v>0.0215704297529681</v>
      </c>
      <c r="D59" s="68">
        <f t="shared" ref="D59" si="146">R59+R60</f>
        <v>0.0251280963570105</v>
      </c>
      <c r="H59">
        <v>7203.20907390084</v>
      </c>
      <c r="I59">
        <v>6986.46111366774</v>
      </c>
      <c r="J59">
        <v>7291.784519828</v>
      </c>
      <c r="K59">
        <v>8497.00867052023</v>
      </c>
      <c r="M59">
        <f t="shared" si="106"/>
        <v>673653.154890127</v>
      </c>
      <c r="O59" s="16">
        <f t="shared" si="102"/>
        <v>0.0106927563860006</v>
      </c>
      <c r="P59" s="16">
        <f t="shared" si="103"/>
        <v>0.0103710063004266</v>
      </c>
      <c r="Q59" s="16">
        <f t="shared" si="104"/>
        <v>0.0108242416247828</v>
      </c>
      <c r="R59" s="16">
        <f t="shared" si="105"/>
        <v>0.0126133286971781</v>
      </c>
    </row>
    <row r="60" spans="1:18">
      <c r="A60" s="68"/>
      <c r="B60" s="68"/>
      <c r="C60" s="68"/>
      <c r="D60" s="68"/>
      <c r="H60">
        <v>7114.28952291862</v>
      </c>
      <c r="I60">
        <v>6976.60239300506</v>
      </c>
      <c r="J60">
        <v>7239.20353559484</v>
      </c>
      <c r="K60">
        <v>8430.61271676301</v>
      </c>
      <c r="M60">
        <f t="shared" si="106"/>
        <v>673653.154890127</v>
      </c>
      <c r="O60" s="16">
        <f t="shared" si="102"/>
        <v>0.01056076034273</v>
      </c>
      <c r="P60" s="16">
        <f t="shared" si="103"/>
        <v>0.0103563715873088</v>
      </c>
      <c r="Q60" s="16">
        <f t="shared" si="104"/>
        <v>0.0107461881281853</v>
      </c>
      <c r="R60" s="16">
        <f t="shared" si="105"/>
        <v>0.0125147676598324</v>
      </c>
    </row>
    <row r="61" spans="1:18">
      <c r="A61" s="68">
        <f t="shared" ref="A61" si="147">O61+O62</f>
        <v>0.0210192787763135</v>
      </c>
      <c r="B61" s="68">
        <f t="shared" ref="B61" si="148">P61+P62</f>
        <v>0.0207157550987243</v>
      </c>
      <c r="C61" s="68">
        <f t="shared" ref="C61" si="149">Q61+Q62</f>
        <v>0.0217091411685177</v>
      </c>
      <c r="D61" s="68">
        <f t="shared" ref="D61" si="150">R61+R62</f>
        <v>0.0254920738775338</v>
      </c>
      <c r="H61">
        <v>7058.67726847521</v>
      </c>
      <c r="I61">
        <v>6961.26737229637</v>
      </c>
      <c r="J61">
        <v>7237.30769230769</v>
      </c>
      <c r="K61">
        <v>8454.81502890173</v>
      </c>
      <c r="M61">
        <f t="shared" si="106"/>
        <v>673653.154890127</v>
      </c>
      <c r="O61" s="16">
        <f t="shared" si="102"/>
        <v>0.0104782070969837</v>
      </c>
      <c r="P61" s="16">
        <f t="shared" si="103"/>
        <v>0.0103336076165661</v>
      </c>
      <c r="Q61" s="16">
        <f t="shared" si="104"/>
        <v>0.010743373856073</v>
      </c>
      <c r="R61" s="16">
        <f t="shared" si="105"/>
        <v>0.012550694623082</v>
      </c>
    </row>
    <row r="62" spans="1:18">
      <c r="A62" s="68"/>
      <c r="B62" s="68"/>
      <c r="C62" s="68"/>
      <c r="D62" s="68"/>
      <c r="H62">
        <v>7101.02619270346</v>
      </c>
      <c r="I62">
        <v>6993.96640589047</v>
      </c>
      <c r="J62">
        <v>7387.1237458194</v>
      </c>
      <c r="K62">
        <v>8718.00096339114</v>
      </c>
      <c r="M62">
        <f t="shared" si="106"/>
        <v>673653.154890127</v>
      </c>
      <c r="O62" s="16">
        <f t="shared" si="102"/>
        <v>0.0105410716793298</v>
      </c>
      <c r="P62" s="16">
        <f t="shared" si="103"/>
        <v>0.0103821474821582</v>
      </c>
      <c r="Q62" s="16">
        <f t="shared" si="104"/>
        <v>0.0109657673124447</v>
      </c>
      <c r="R62" s="16">
        <f t="shared" si="105"/>
        <v>0.0129413792544519</v>
      </c>
    </row>
    <row r="66" ht="15.5" spans="8:66">
      <c r="H66" t="s">
        <v>209</v>
      </c>
      <c r="V66" s="67" t="s">
        <v>210</v>
      </c>
      <c r="AJ66" t="s">
        <v>211</v>
      </c>
      <c r="AY66" t="s">
        <v>212</v>
      </c>
      <c r="BN66" t="s">
        <v>213</v>
      </c>
    </row>
    <row r="67" spans="22:25">
      <c r="V67" t="s">
        <v>205</v>
      </c>
      <c r="W67" t="s">
        <v>206</v>
      </c>
      <c r="X67" t="s">
        <v>207</v>
      </c>
      <c r="Y67" t="s">
        <v>208</v>
      </c>
    </row>
    <row r="68" spans="1:76">
      <c r="A68" s="68">
        <f>O68+O69</f>
        <v>0.0211149417251545</v>
      </c>
      <c r="B68" s="68">
        <f t="shared" ref="B68" si="151">P68+P69</f>
        <v>0.0174477618854123</v>
      </c>
      <c r="C68" s="68">
        <f t="shared" ref="C68" si="152">Q68+Q69</f>
        <v>0.0189900151087194</v>
      </c>
      <c r="D68" s="68">
        <f t="shared" ref="D68" si="153">R68+R69</f>
        <v>0.027052832396289</v>
      </c>
      <c r="O68" s="16">
        <f t="shared" ref="O68:R68" si="154">AVERAGE(AC68,AQ68,BF68,BU68)</f>
        <v>0.0108011145170675</v>
      </c>
      <c r="P68" s="16">
        <f t="shared" si="154"/>
        <v>0.00896334464830439</v>
      </c>
      <c r="Q68" s="16">
        <f t="shared" si="154"/>
        <v>0.00979234811426952</v>
      </c>
      <c r="R68" s="16">
        <f t="shared" si="154"/>
        <v>0.013746547699084</v>
      </c>
      <c r="U68">
        <v>0</v>
      </c>
      <c r="V68">
        <v>1641.69527702089</v>
      </c>
      <c r="W68">
        <v>1372.64429378531</v>
      </c>
      <c r="X68">
        <v>1440.86052719386</v>
      </c>
      <c r="Y68">
        <v>2163.27242014742</v>
      </c>
      <c r="AA68" s="65">
        <f>SUM(V68:Y91)</f>
        <v>154287.324967736</v>
      </c>
      <c r="AC68" s="16">
        <f t="shared" ref="AC68:AC91" si="155">V68/AA68</f>
        <v>0.0106405064535547</v>
      </c>
      <c r="AD68" s="16">
        <f t="shared" ref="AD68:AD91" si="156">W68/AA68</f>
        <v>0.00889667569304447</v>
      </c>
      <c r="AE68" s="16">
        <f t="shared" ref="AE68:AE91" si="157">X68/AA68</f>
        <v>0.0093388133308758</v>
      </c>
      <c r="AF68" s="16">
        <f t="shared" ref="AF68:AF91" si="158">Y68/AA68</f>
        <v>0.0140210637562081</v>
      </c>
      <c r="AJ68">
        <v>1017.23265306122</v>
      </c>
      <c r="AK68">
        <v>690.506610009443</v>
      </c>
      <c r="AL68">
        <v>913.875759621877</v>
      </c>
      <c r="AM68">
        <v>1338.03406202339</v>
      </c>
      <c r="AO68" s="65">
        <f>SUM(AJ68:AM91)</f>
        <v>91118.4481309237</v>
      </c>
      <c r="AQ68" s="16">
        <f t="shared" ref="AQ68:AQ91" si="159">AJ68/AO68</f>
        <v>0.0111638496257049</v>
      </c>
      <c r="AR68" s="16">
        <f t="shared" ref="AR68:AR91" si="160">AK68/AO68</f>
        <v>0.00757812083253753</v>
      </c>
      <c r="AS68" s="16">
        <f t="shared" ref="AS68:AS91" si="161">AL68/AO68</f>
        <v>0.0100295360420183</v>
      </c>
      <c r="AT68" s="16">
        <f t="shared" ref="AT68:AT91" si="162">AM68/AO68</f>
        <v>0.0146845571832044</v>
      </c>
      <c r="AY68">
        <v>1350.53917986196</v>
      </c>
      <c r="AZ68">
        <v>1180.72355878348</v>
      </c>
      <c r="BA68">
        <v>1232.51126992853</v>
      </c>
      <c r="BB68">
        <v>1659.14336553127</v>
      </c>
      <c r="BD68" s="65">
        <f>SUM(AY68:BB91)</f>
        <v>124065.922020216</v>
      </c>
      <c r="BF68" s="16">
        <f t="shared" ref="BF68:BF91" si="163">AY68/BD68</f>
        <v>0.0108856578653556</v>
      </c>
      <c r="BG68" s="16">
        <f t="shared" ref="BG68:BG91" si="164">AZ68/BD68</f>
        <v>0.00951690471934015</v>
      </c>
      <c r="BH68" s="16">
        <f t="shared" ref="BH68:BH91" si="165">BA68/BD68</f>
        <v>0.00993432563800798</v>
      </c>
      <c r="BI68" s="16">
        <f t="shared" ref="BI68:BI91" si="166">BB68/BD68</f>
        <v>0.013373078912523</v>
      </c>
      <c r="BN68">
        <v>174.86575505618</v>
      </c>
      <c r="BO68">
        <v>164.009588652482</v>
      </c>
      <c r="BP68">
        <v>164.093410537032</v>
      </c>
      <c r="BQ68">
        <v>214.664524660472</v>
      </c>
      <c r="BS68" s="65">
        <f>SUM(BN68:BQ91)</f>
        <v>16631.0033131261</v>
      </c>
      <c r="BU68" s="16">
        <f t="shared" ref="BU68:BU91" si="167">BN68/BS68</f>
        <v>0.0105144441236547</v>
      </c>
      <c r="BV68" s="16">
        <f t="shared" ref="BV68:BV91" si="168">BO68/BS68</f>
        <v>0.00986167734829543</v>
      </c>
      <c r="BW68" s="16">
        <f t="shared" ref="BW68:BW91" si="169">BP68/BS68</f>
        <v>0.00986671744617599</v>
      </c>
      <c r="BX68" s="16">
        <f t="shared" ref="BX68:BX91" si="170">BQ68/BS68</f>
        <v>0.0129074909444006</v>
      </c>
    </row>
    <row r="69" spans="1:76">
      <c r="A69" s="68"/>
      <c r="B69" s="68"/>
      <c r="C69" s="68"/>
      <c r="D69" s="68"/>
      <c r="O69" s="16">
        <f t="shared" ref="O69:R69" si="171">AVERAGE(AC69,AQ69,BF69,BU69)</f>
        <v>0.0103138272080871</v>
      </c>
      <c r="P69" s="16">
        <f t="shared" si="171"/>
        <v>0.00848441723710787</v>
      </c>
      <c r="Q69" s="16">
        <f t="shared" si="171"/>
        <v>0.00919766699444991</v>
      </c>
      <c r="R69" s="16">
        <f t="shared" si="171"/>
        <v>0.013306284697205</v>
      </c>
      <c r="U69">
        <v>1</v>
      </c>
      <c r="V69">
        <v>1578.77983116587</v>
      </c>
      <c r="W69">
        <v>1311.50506870917</v>
      </c>
      <c r="X69">
        <v>1369.5511627907</v>
      </c>
      <c r="Y69">
        <v>2107.06752608963</v>
      </c>
      <c r="AA69">
        <f t="shared" ref="AA69:AA91" si="172">AA68</f>
        <v>154287.324967736</v>
      </c>
      <c r="AC69" s="16">
        <f t="shared" si="155"/>
        <v>0.0102327254134195</v>
      </c>
      <c r="AD69" s="16">
        <f t="shared" si="156"/>
        <v>0.00850040707480946</v>
      </c>
      <c r="AE69" s="16">
        <f t="shared" si="157"/>
        <v>0.00887662783107488</v>
      </c>
      <c r="AF69" s="16">
        <f t="shared" si="158"/>
        <v>0.0136567765792184</v>
      </c>
      <c r="AJ69">
        <v>980.199593702387</v>
      </c>
      <c r="AK69">
        <v>662.267107126003</v>
      </c>
      <c r="AL69">
        <v>849.673896204493</v>
      </c>
      <c r="AM69">
        <v>1304.11643835616</v>
      </c>
      <c r="AO69">
        <f t="shared" ref="AO69:AO91" si="173">AO68</f>
        <v>91118.4481309237</v>
      </c>
      <c r="AQ69" s="16">
        <f t="shared" si="159"/>
        <v>0.0107574219470242</v>
      </c>
      <c r="AR69" s="16">
        <f t="shared" si="160"/>
        <v>0.00726820002656787</v>
      </c>
      <c r="AS69" s="16">
        <f t="shared" si="161"/>
        <v>0.00932493818357878</v>
      </c>
      <c r="AT69" s="16">
        <f t="shared" si="162"/>
        <v>0.0143123205575488</v>
      </c>
      <c r="AY69">
        <v>1290.03879134341</v>
      </c>
      <c r="AZ69">
        <v>1121.21341187132</v>
      </c>
      <c r="BA69">
        <v>1171.55253130103</v>
      </c>
      <c r="BB69">
        <v>1603.91619244697</v>
      </c>
      <c r="BD69">
        <f t="shared" ref="BD69:BD91" si="174">BD68</f>
        <v>124065.922020216</v>
      </c>
      <c r="BF69" s="16">
        <f t="shared" si="163"/>
        <v>0.0103980107537766</v>
      </c>
      <c r="BG69" s="16">
        <f t="shared" si="164"/>
        <v>0.00903723918392855</v>
      </c>
      <c r="BH69" s="16">
        <f t="shared" si="165"/>
        <v>0.0094429841186376</v>
      </c>
      <c r="BI69" s="16">
        <f t="shared" si="166"/>
        <v>0.0129279351358516</v>
      </c>
      <c r="BN69">
        <v>164.100616284301</v>
      </c>
      <c r="BO69">
        <v>151.871372965322</v>
      </c>
      <c r="BP69">
        <v>152.109116174261</v>
      </c>
      <c r="BQ69">
        <v>205.028780315517</v>
      </c>
      <c r="BS69">
        <f t="shared" ref="BS69:BS91" si="175">BS68</f>
        <v>16631.0033131261</v>
      </c>
      <c r="BU69" s="16">
        <f t="shared" si="167"/>
        <v>0.00986715071812797</v>
      </c>
      <c r="BV69" s="16">
        <f t="shared" si="168"/>
        <v>0.0091318226631256</v>
      </c>
      <c r="BW69" s="16">
        <f t="shared" si="169"/>
        <v>0.0091461178445084</v>
      </c>
      <c r="BX69" s="16">
        <f t="shared" si="170"/>
        <v>0.0123281065162014</v>
      </c>
    </row>
    <row r="70" spans="1:76">
      <c r="A70" s="68">
        <f t="shared" ref="A70" si="176">O70+O71</f>
        <v>0.019269377650939</v>
      </c>
      <c r="B70" s="68">
        <f t="shared" ref="B70" si="177">P70+P71</f>
        <v>0.0152457918759897</v>
      </c>
      <c r="C70" s="68">
        <f t="shared" ref="C70" si="178">Q70+Q71</f>
        <v>0.0166572327084534</v>
      </c>
      <c r="D70" s="68">
        <f t="shared" ref="D70" si="179">R70+R71</f>
        <v>0.025013577036883</v>
      </c>
      <c r="O70" s="16">
        <f t="shared" ref="O70:R70" si="180">AVERAGE(AC70,AQ70,BF70,BU70)</f>
        <v>0.00980620936863815</v>
      </c>
      <c r="P70" s="16">
        <f t="shared" si="180"/>
        <v>0.00787609123462955</v>
      </c>
      <c r="Q70" s="16">
        <f t="shared" si="180"/>
        <v>0.00854419463909067</v>
      </c>
      <c r="R70" s="16">
        <f t="shared" si="180"/>
        <v>0.0127397628774967</v>
      </c>
      <c r="U70">
        <v>2</v>
      </c>
      <c r="V70">
        <v>1505.03222877894</v>
      </c>
      <c r="W70">
        <v>1223.89384719405</v>
      </c>
      <c r="X70">
        <v>1293.1492338441</v>
      </c>
      <c r="Y70">
        <v>2031.65356265356</v>
      </c>
      <c r="AA70">
        <f t="shared" si="172"/>
        <v>154287.324967736</v>
      </c>
      <c r="AC70" s="16">
        <f t="shared" si="155"/>
        <v>0.00975473668425884</v>
      </c>
      <c r="AD70" s="16">
        <f t="shared" si="156"/>
        <v>0.00793256249306277</v>
      </c>
      <c r="AE70" s="16">
        <f t="shared" si="157"/>
        <v>0.00838143531307266</v>
      </c>
      <c r="AF70" s="16">
        <f t="shared" si="158"/>
        <v>0.0131679874745279</v>
      </c>
      <c r="AJ70">
        <v>933.869964303927</v>
      </c>
      <c r="AK70">
        <v>617.182247403211</v>
      </c>
      <c r="AL70">
        <v>763.984974958264</v>
      </c>
      <c r="AM70">
        <v>1254.28293736501</v>
      </c>
      <c r="AO70">
        <f t="shared" si="173"/>
        <v>91118.4481309237</v>
      </c>
      <c r="AQ70" s="16">
        <f t="shared" si="159"/>
        <v>0.0102489669596007</v>
      </c>
      <c r="AR70" s="16">
        <f t="shared" si="160"/>
        <v>0.00677340604524357</v>
      </c>
      <c r="AS70" s="16">
        <f t="shared" si="161"/>
        <v>0.00838452575334175</v>
      </c>
      <c r="AT70" s="16">
        <f t="shared" si="162"/>
        <v>0.0137654115395248</v>
      </c>
      <c r="AY70">
        <v>1239.21779764323</v>
      </c>
      <c r="AZ70">
        <v>1054.74808816914</v>
      </c>
      <c r="BA70">
        <v>1112.35427952329</v>
      </c>
      <c r="BB70">
        <v>1538.78716744914</v>
      </c>
      <c r="BD70">
        <f t="shared" si="174"/>
        <v>124065.922020216</v>
      </c>
      <c r="BF70" s="16">
        <f t="shared" si="163"/>
        <v>0.00998838180109849</v>
      </c>
      <c r="BG70" s="16">
        <f t="shared" si="164"/>
        <v>0.00850151331642281</v>
      </c>
      <c r="BH70" s="16">
        <f t="shared" si="165"/>
        <v>0.00896583253008056</v>
      </c>
      <c r="BI70" s="16">
        <f t="shared" si="166"/>
        <v>0.0124029801446879</v>
      </c>
      <c r="BN70">
        <v>153.549929593459</v>
      </c>
      <c r="BO70">
        <v>137.985490055116</v>
      </c>
      <c r="BP70">
        <v>140.44857284686</v>
      </c>
      <c r="BQ70">
        <v>193.296702380952</v>
      </c>
      <c r="BS70">
        <f t="shared" si="175"/>
        <v>16631.0033131261</v>
      </c>
      <c r="BU70" s="16">
        <f t="shared" si="167"/>
        <v>0.00923275202959456</v>
      </c>
      <c r="BV70" s="16">
        <f t="shared" si="168"/>
        <v>0.00829688308378907</v>
      </c>
      <c r="BW70" s="16">
        <f t="shared" si="169"/>
        <v>0.00844498495986771</v>
      </c>
      <c r="BX70" s="16">
        <f t="shared" si="170"/>
        <v>0.011622672351246</v>
      </c>
    </row>
    <row r="71" spans="1:76">
      <c r="A71" s="68"/>
      <c r="B71" s="68"/>
      <c r="C71" s="68"/>
      <c r="D71" s="68"/>
      <c r="O71" s="16">
        <f t="shared" ref="O71:R71" si="181">AVERAGE(AC71,AQ71,BF71,BU71)</f>
        <v>0.00946316828230083</v>
      </c>
      <c r="P71" s="16">
        <f t="shared" si="181"/>
        <v>0.00736970064136019</v>
      </c>
      <c r="Q71" s="16">
        <f t="shared" si="181"/>
        <v>0.00811303806936269</v>
      </c>
      <c r="R71" s="16">
        <f t="shared" si="181"/>
        <v>0.0122738141593863</v>
      </c>
      <c r="U71">
        <v>3</v>
      </c>
      <c r="V71">
        <v>1449.93172507965</v>
      </c>
      <c r="W71">
        <v>1150.39046973803</v>
      </c>
      <c r="X71">
        <v>1230.19960278054</v>
      </c>
      <c r="Y71">
        <v>1958.28817204301</v>
      </c>
      <c r="AA71">
        <f t="shared" si="172"/>
        <v>154287.324967736</v>
      </c>
      <c r="AC71" s="16">
        <f t="shared" si="155"/>
        <v>0.00939760751819927</v>
      </c>
      <c r="AD71" s="16">
        <f t="shared" si="156"/>
        <v>0.007456156686744</v>
      </c>
      <c r="AE71" s="16">
        <f t="shared" si="157"/>
        <v>0.00797343270445446</v>
      </c>
      <c r="AF71" s="16">
        <f t="shared" si="158"/>
        <v>0.012692476018056</v>
      </c>
      <c r="AJ71">
        <v>900.934250764526</v>
      </c>
      <c r="AK71">
        <v>577.293785310735</v>
      </c>
      <c r="AL71">
        <v>718.493966817496</v>
      </c>
      <c r="AM71">
        <v>1211.24111948332</v>
      </c>
      <c r="AO71">
        <f t="shared" si="173"/>
        <v>91118.4481309237</v>
      </c>
      <c r="AQ71" s="16">
        <f t="shared" si="159"/>
        <v>0.00988750652853544</v>
      </c>
      <c r="AR71" s="16">
        <f t="shared" si="160"/>
        <v>0.0063356411039974</v>
      </c>
      <c r="AS71" s="16">
        <f t="shared" si="161"/>
        <v>0.00788527440442277</v>
      </c>
      <c r="AT71" s="16">
        <f t="shared" si="162"/>
        <v>0.0132930393825732</v>
      </c>
      <c r="AY71">
        <v>1210.92076391711</v>
      </c>
      <c r="AZ71">
        <v>991.747247706422</v>
      </c>
      <c r="BA71">
        <v>1071.92217898833</v>
      </c>
      <c r="BB71">
        <v>1502.06298003072</v>
      </c>
      <c r="BD71">
        <f t="shared" si="174"/>
        <v>124065.922020216</v>
      </c>
      <c r="BF71" s="16">
        <f t="shared" si="163"/>
        <v>0.00976030117053252</v>
      </c>
      <c r="BG71" s="16">
        <f t="shared" si="164"/>
        <v>0.00799371198438215</v>
      </c>
      <c r="BH71" s="16">
        <f t="shared" si="165"/>
        <v>0.00863994045692632</v>
      </c>
      <c r="BI71" s="16">
        <f t="shared" si="166"/>
        <v>0.0121069747080586</v>
      </c>
      <c r="BN71">
        <v>146.473535512965</v>
      </c>
      <c r="BO71">
        <v>127.947177884615</v>
      </c>
      <c r="BP71">
        <v>132.274763210369</v>
      </c>
      <c r="BQ71">
        <v>182.987046594982</v>
      </c>
      <c r="BS71">
        <f t="shared" si="175"/>
        <v>16631.0033131261</v>
      </c>
      <c r="BU71" s="16">
        <f t="shared" si="167"/>
        <v>0.00880725791193607</v>
      </c>
      <c r="BV71" s="16">
        <f t="shared" si="168"/>
        <v>0.00769329279031723</v>
      </c>
      <c r="BW71" s="16">
        <f t="shared" si="169"/>
        <v>0.00795350471164722</v>
      </c>
      <c r="BX71" s="16">
        <f t="shared" si="170"/>
        <v>0.0110027665288575</v>
      </c>
    </row>
    <row r="72" spans="1:76">
      <c r="A72" s="68">
        <f t="shared" ref="A72" si="182">O72+O73</f>
        <v>0.0185538915735157</v>
      </c>
      <c r="B72" s="68">
        <f t="shared" ref="B72" si="183">P72+P73</f>
        <v>0.0140147850596432</v>
      </c>
      <c r="C72" s="68">
        <f t="shared" ref="C72" si="184">Q72+Q73</f>
        <v>0.0158290452354489</v>
      </c>
      <c r="D72" s="68">
        <f t="shared" ref="D72" si="185">R72+R73</f>
        <v>0.023696203770169</v>
      </c>
      <c r="O72" s="16">
        <f t="shared" ref="O72:R72" si="186">AVERAGE(AC72,AQ72,BF72,BU72)</f>
        <v>0.00929860244407075</v>
      </c>
      <c r="P72" s="16">
        <f t="shared" si="186"/>
        <v>0.00707623257486032</v>
      </c>
      <c r="Q72" s="16">
        <f t="shared" si="186"/>
        <v>0.0079309392492168</v>
      </c>
      <c r="R72" s="16">
        <f t="shared" si="186"/>
        <v>0.0119283630411</v>
      </c>
      <c r="U72">
        <v>4</v>
      </c>
      <c r="V72">
        <v>1430.31502165489</v>
      </c>
      <c r="W72">
        <v>1112.69733273056</v>
      </c>
      <c r="X72">
        <v>1199.14387031408</v>
      </c>
      <c r="Y72">
        <v>1907.262737876</v>
      </c>
      <c r="AA72">
        <f t="shared" si="172"/>
        <v>154287.324967736</v>
      </c>
      <c r="AC72" s="16">
        <f t="shared" si="155"/>
        <v>0.00927046354555691</v>
      </c>
      <c r="AD72" s="16">
        <f t="shared" si="156"/>
        <v>0.00721185186769712</v>
      </c>
      <c r="AE72" s="16">
        <f t="shared" si="157"/>
        <v>0.00777214765091585</v>
      </c>
      <c r="AF72" s="16">
        <f t="shared" si="158"/>
        <v>0.0123617590639726</v>
      </c>
      <c r="AJ72">
        <v>885.483572895277</v>
      </c>
      <c r="AK72">
        <v>552.592995740653</v>
      </c>
      <c r="AL72">
        <v>720.578235672891</v>
      </c>
      <c r="AM72">
        <v>1176.0730809674</v>
      </c>
      <c r="AO72">
        <f t="shared" si="173"/>
        <v>91118.4481309237</v>
      </c>
      <c r="AQ72" s="16">
        <f t="shared" si="159"/>
        <v>0.00971793957270836</v>
      </c>
      <c r="AR72" s="16">
        <f t="shared" si="160"/>
        <v>0.00606455670696519</v>
      </c>
      <c r="AS72" s="16">
        <f t="shared" si="161"/>
        <v>0.0079081486839803</v>
      </c>
      <c r="AT72" s="16">
        <f t="shared" si="162"/>
        <v>0.0129070797965913</v>
      </c>
      <c r="AY72">
        <v>1190.68734891217</v>
      </c>
      <c r="AZ72">
        <v>952.741745816373</v>
      </c>
      <c r="BA72">
        <v>1038.73183098592</v>
      </c>
      <c r="BB72">
        <v>1469.4044079959</v>
      </c>
      <c r="BD72">
        <f t="shared" si="174"/>
        <v>124065.922020216</v>
      </c>
      <c r="BF72" s="16">
        <f t="shared" si="163"/>
        <v>0.00959721517015892</v>
      </c>
      <c r="BG72" s="16">
        <f t="shared" si="164"/>
        <v>0.007679318625957</v>
      </c>
      <c r="BH72" s="16">
        <f t="shared" si="165"/>
        <v>0.00837241858257148</v>
      </c>
      <c r="BI72" s="16">
        <f t="shared" si="166"/>
        <v>0.0118437390708826</v>
      </c>
      <c r="BN72">
        <v>143.172839756592</v>
      </c>
      <c r="BO72">
        <v>122.224621085345</v>
      </c>
      <c r="BP72">
        <v>127.577126237624</v>
      </c>
      <c r="BQ72">
        <v>176.30317449028</v>
      </c>
      <c r="BS72">
        <f t="shared" si="175"/>
        <v>16631.0033131261</v>
      </c>
      <c r="BU72" s="16">
        <f t="shared" si="167"/>
        <v>0.00860879148785883</v>
      </c>
      <c r="BV72" s="16">
        <f t="shared" si="168"/>
        <v>0.00734920309882198</v>
      </c>
      <c r="BW72" s="16">
        <f t="shared" si="169"/>
        <v>0.00767104207939957</v>
      </c>
      <c r="BX72" s="16">
        <f t="shared" si="170"/>
        <v>0.0106008742329533</v>
      </c>
    </row>
    <row r="73" spans="1:76">
      <c r="A73" s="68"/>
      <c r="B73" s="68"/>
      <c r="C73" s="68"/>
      <c r="D73" s="68"/>
      <c r="O73" s="16">
        <f t="shared" ref="O73:R73" si="187">AVERAGE(AC73,AQ73,BF73,BU73)</f>
        <v>0.00925528912944497</v>
      </c>
      <c r="P73" s="16">
        <f t="shared" si="187"/>
        <v>0.00693855248478292</v>
      </c>
      <c r="Q73" s="16">
        <f t="shared" si="187"/>
        <v>0.00789810598623206</v>
      </c>
      <c r="R73" s="16">
        <f t="shared" si="187"/>
        <v>0.0117678407290691</v>
      </c>
      <c r="U73">
        <v>5</v>
      </c>
      <c r="V73">
        <v>1427.51340299864</v>
      </c>
      <c r="W73">
        <v>1090.48634003161</v>
      </c>
      <c r="X73">
        <v>1184.69571090848</v>
      </c>
      <c r="Y73">
        <v>1891.47082309582</v>
      </c>
      <c r="AA73">
        <f t="shared" si="172"/>
        <v>154287.324967736</v>
      </c>
      <c r="AC73" s="16">
        <f t="shared" si="155"/>
        <v>0.00925230509568531</v>
      </c>
      <c r="AD73" s="16">
        <f t="shared" si="156"/>
        <v>0.00706789323270494</v>
      </c>
      <c r="AE73" s="16">
        <f t="shared" si="157"/>
        <v>0.00767850315089861</v>
      </c>
      <c r="AF73" s="16">
        <f t="shared" si="158"/>
        <v>0.0122594051293025</v>
      </c>
      <c r="AJ73">
        <v>883.848515864893</v>
      </c>
      <c r="AK73">
        <v>541.153114598193</v>
      </c>
      <c r="AL73">
        <v>735.476951444376</v>
      </c>
      <c r="AM73">
        <v>1159.23848939472</v>
      </c>
      <c r="AO73">
        <f t="shared" si="173"/>
        <v>91118.4481309237</v>
      </c>
      <c r="AQ73" s="16">
        <f t="shared" si="159"/>
        <v>0.0096999952698375</v>
      </c>
      <c r="AR73" s="16">
        <f t="shared" si="160"/>
        <v>0.00593900714617787</v>
      </c>
      <c r="AS73" s="16">
        <f t="shared" si="161"/>
        <v>0.00807165800703283</v>
      </c>
      <c r="AT73" s="16">
        <f t="shared" si="162"/>
        <v>0.0127223247670885</v>
      </c>
      <c r="AY73">
        <v>1174.46739570676</v>
      </c>
      <c r="AZ73">
        <v>932.363842319891</v>
      </c>
      <c r="BA73">
        <v>1019.39271708683</v>
      </c>
      <c r="BB73">
        <v>1445.39018087855</v>
      </c>
      <c r="BD73">
        <f t="shared" si="174"/>
        <v>124065.922020216</v>
      </c>
      <c r="BF73" s="16">
        <f t="shared" si="163"/>
        <v>0.0094664785992997</v>
      </c>
      <c r="BG73" s="16">
        <f t="shared" si="164"/>
        <v>0.00751506801495391</v>
      </c>
      <c r="BH73" s="16">
        <f t="shared" si="165"/>
        <v>0.00821654085576154</v>
      </c>
      <c r="BI73" s="16">
        <f t="shared" si="166"/>
        <v>0.0116501788512323</v>
      </c>
      <c r="BN73">
        <v>143.066169583996</v>
      </c>
      <c r="BO73">
        <v>120.279433101129</v>
      </c>
      <c r="BP73">
        <v>126.823406703352</v>
      </c>
      <c r="BQ73">
        <v>173.618596866097</v>
      </c>
      <c r="BS73">
        <f t="shared" si="175"/>
        <v>16631.0033131261</v>
      </c>
      <c r="BU73" s="16">
        <f t="shared" si="167"/>
        <v>0.00860237755295739</v>
      </c>
      <c r="BV73" s="16">
        <f t="shared" si="168"/>
        <v>0.00723224154529497</v>
      </c>
      <c r="BW73" s="16">
        <f t="shared" si="169"/>
        <v>0.00762572193123526</v>
      </c>
      <c r="BX73" s="16">
        <f t="shared" si="170"/>
        <v>0.010439454168653</v>
      </c>
    </row>
    <row r="74" spans="1:76">
      <c r="A74" s="68">
        <f t="shared" ref="A74" si="188">O74+O75</f>
        <v>0.0188033521186996</v>
      </c>
      <c r="B74" s="68">
        <f t="shared" ref="B74" si="189">P74+P75</f>
        <v>0.0138604432096002</v>
      </c>
      <c r="C74" s="68">
        <f t="shared" ref="C74" si="190">Q74+Q75</f>
        <v>0.0159024621248745</v>
      </c>
      <c r="D74" s="68">
        <f t="shared" ref="D74" si="191">R74+R75</f>
        <v>0.0235544674010497</v>
      </c>
      <c r="O74" s="16">
        <f t="shared" ref="O74:R74" si="192">AVERAGE(AC74,AQ74,BF74,BU74)</f>
        <v>0.00931793846396376</v>
      </c>
      <c r="P74" s="16">
        <f t="shared" si="192"/>
        <v>0.00690233127948598</v>
      </c>
      <c r="Q74" s="16">
        <f t="shared" si="192"/>
        <v>0.00790151026263472</v>
      </c>
      <c r="R74" s="16">
        <f t="shared" si="192"/>
        <v>0.011746882242616</v>
      </c>
      <c r="U74">
        <v>6</v>
      </c>
      <c r="V74">
        <v>1435.83538251366</v>
      </c>
      <c r="W74">
        <v>1079.38201992754</v>
      </c>
      <c r="X74">
        <v>1182.48982994331</v>
      </c>
      <c r="Y74">
        <v>1890.4360625575</v>
      </c>
      <c r="AA74">
        <f t="shared" si="172"/>
        <v>154287.324967736</v>
      </c>
      <c r="AC74" s="16">
        <f t="shared" si="155"/>
        <v>0.00930624328870771</v>
      </c>
      <c r="AD74" s="16">
        <f t="shared" si="156"/>
        <v>0.00699592153894207</v>
      </c>
      <c r="AE74" s="16">
        <f t="shared" si="157"/>
        <v>0.00766420592352993</v>
      </c>
      <c r="AF74" s="16">
        <f t="shared" si="158"/>
        <v>0.012252698418051</v>
      </c>
      <c r="AJ74">
        <v>891.123853211009</v>
      </c>
      <c r="AK74">
        <v>536.712932259593</v>
      </c>
      <c r="AL74">
        <v>732.524788391778</v>
      </c>
      <c r="AM74">
        <v>1158.36363636364</v>
      </c>
      <c r="AO74">
        <f t="shared" si="173"/>
        <v>91118.4481309237</v>
      </c>
      <c r="AQ74" s="16">
        <f t="shared" si="159"/>
        <v>0.00977984010362639</v>
      </c>
      <c r="AR74" s="16">
        <f t="shared" si="160"/>
        <v>0.00589027736170853</v>
      </c>
      <c r="AS74" s="16">
        <f t="shared" si="161"/>
        <v>0.00803925882648098</v>
      </c>
      <c r="AT74" s="16">
        <f t="shared" si="162"/>
        <v>0.0127127234947992</v>
      </c>
      <c r="AY74">
        <v>1169.03211382114</v>
      </c>
      <c r="AZ74">
        <v>921.830508474576</v>
      </c>
      <c r="BA74">
        <v>1010.28031145717</v>
      </c>
      <c r="BB74">
        <v>1425.37429013939</v>
      </c>
      <c r="BD74">
        <f t="shared" si="174"/>
        <v>124065.922020216</v>
      </c>
      <c r="BF74" s="16">
        <f t="shared" si="163"/>
        <v>0.00942266897134454</v>
      </c>
      <c r="BG74" s="16">
        <f t="shared" si="164"/>
        <v>0.0074301669101719</v>
      </c>
      <c r="BH74" s="16">
        <f t="shared" si="165"/>
        <v>0.00814309276073852</v>
      </c>
      <c r="BI74" s="16">
        <f t="shared" si="166"/>
        <v>0.0114888461467052</v>
      </c>
      <c r="BN74">
        <v>145.737506849315</v>
      </c>
      <c r="BO74">
        <v>121.28923039923</v>
      </c>
      <c r="BP74">
        <v>129.047996458386</v>
      </c>
      <c r="BQ74">
        <v>175.178697107339</v>
      </c>
      <c r="BS74">
        <f t="shared" si="175"/>
        <v>16631.0033131261</v>
      </c>
      <c r="BU74" s="16">
        <f t="shared" si="167"/>
        <v>0.00876300149217642</v>
      </c>
      <c r="BV74" s="16">
        <f t="shared" si="168"/>
        <v>0.00729295930712141</v>
      </c>
      <c r="BW74" s="16">
        <f t="shared" si="169"/>
        <v>0.00775948353978946</v>
      </c>
      <c r="BX74" s="16">
        <f t="shared" si="170"/>
        <v>0.0105332609109084</v>
      </c>
    </row>
    <row r="75" spans="1:76">
      <c r="A75" s="68"/>
      <c r="B75" s="68"/>
      <c r="C75" s="68"/>
      <c r="D75" s="68"/>
      <c r="O75" s="16">
        <f t="shared" ref="O75:R75" si="193">AVERAGE(AC75,AQ75,BF75,BU75)</f>
        <v>0.00948541365473582</v>
      </c>
      <c r="P75" s="16">
        <f t="shared" si="193"/>
        <v>0.00695811193011423</v>
      </c>
      <c r="Q75" s="16">
        <f t="shared" si="193"/>
        <v>0.00800095186223973</v>
      </c>
      <c r="R75" s="16">
        <f t="shared" si="193"/>
        <v>0.0118075851584338</v>
      </c>
      <c r="U75">
        <v>7</v>
      </c>
      <c r="V75">
        <v>1461.45624005456</v>
      </c>
      <c r="W75">
        <v>1082.14224137931</v>
      </c>
      <c r="X75">
        <v>1193.20552045228</v>
      </c>
      <c r="Y75">
        <v>1901.05201958384</v>
      </c>
      <c r="AA75">
        <f t="shared" si="172"/>
        <v>154287.324967736</v>
      </c>
      <c r="AC75" s="16">
        <f t="shared" si="155"/>
        <v>0.00947230266880428</v>
      </c>
      <c r="AD75" s="16">
        <f t="shared" si="156"/>
        <v>0.00701381167640053</v>
      </c>
      <c r="AE75" s="16">
        <f t="shared" si="157"/>
        <v>0.007733658748065</v>
      </c>
      <c r="AF75" s="16">
        <f t="shared" si="158"/>
        <v>0.0123215048286136</v>
      </c>
      <c r="AJ75">
        <v>905.61609431061</v>
      </c>
      <c r="AK75">
        <v>537.387939221273</v>
      </c>
      <c r="AL75">
        <v>740.715757575758</v>
      </c>
      <c r="AM75">
        <v>1162.10996386164</v>
      </c>
      <c r="AO75">
        <f t="shared" si="173"/>
        <v>91118.4481309237</v>
      </c>
      <c r="AQ75" s="16">
        <f t="shared" si="159"/>
        <v>0.00993888847853702</v>
      </c>
      <c r="AR75" s="16">
        <f t="shared" si="160"/>
        <v>0.00589768537814786</v>
      </c>
      <c r="AS75" s="16">
        <f t="shared" si="161"/>
        <v>0.00812915246878941</v>
      </c>
      <c r="AT75" s="16">
        <f t="shared" si="162"/>
        <v>0.0127538384125228</v>
      </c>
      <c r="AY75">
        <v>1180.27878289474</v>
      </c>
      <c r="AZ75">
        <v>920.749653579677</v>
      </c>
      <c r="BA75">
        <v>1013.33829201102</v>
      </c>
      <c r="BB75">
        <v>1419.43151390319</v>
      </c>
      <c r="BD75">
        <f t="shared" si="174"/>
        <v>124065.922020216</v>
      </c>
      <c r="BF75" s="16">
        <f t="shared" si="163"/>
        <v>0.00951331972290037</v>
      </c>
      <c r="BG75" s="16">
        <f t="shared" si="164"/>
        <v>0.00742145496996061</v>
      </c>
      <c r="BH75" s="16">
        <f t="shared" si="165"/>
        <v>0.00816774079062501</v>
      </c>
      <c r="BI75" s="16">
        <f t="shared" si="166"/>
        <v>0.0114409459970152</v>
      </c>
      <c r="BN75">
        <v>149.964147559591</v>
      </c>
      <c r="BO75">
        <v>124.724137766085</v>
      </c>
      <c r="BP75">
        <v>132.603237663646</v>
      </c>
      <c r="BQ75">
        <v>178.185424256951</v>
      </c>
      <c r="BS75">
        <f t="shared" si="175"/>
        <v>16631.0033131261</v>
      </c>
      <c r="BU75" s="16">
        <f t="shared" si="167"/>
        <v>0.00901714374870162</v>
      </c>
      <c r="BV75" s="16">
        <f t="shared" si="168"/>
        <v>0.00749949569594793</v>
      </c>
      <c r="BW75" s="16">
        <f t="shared" si="169"/>
        <v>0.00797325544147948</v>
      </c>
      <c r="BX75" s="16">
        <f t="shared" si="170"/>
        <v>0.0107140513955834</v>
      </c>
    </row>
    <row r="76" spans="1:76">
      <c r="A76" s="68">
        <f t="shared" ref="A76" si="194">O76+O77</f>
        <v>0.0202757842956449</v>
      </c>
      <c r="B76" s="68">
        <f t="shared" ref="B76" si="195">P76+P77</f>
        <v>0.0147551071793505</v>
      </c>
      <c r="C76" s="68">
        <f t="shared" ref="C76" si="196">Q76+Q77</f>
        <v>0.0171052366659126</v>
      </c>
      <c r="D76" s="68">
        <f t="shared" ref="D76" si="197">R76+R77</f>
        <v>0.0243002057667018</v>
      </c>
      <c r="O76" s="16">
        <f t="shared" ref="O76:R76" si="198">AVERAGE(AC76,AQ76,BF76,BU76)</f>
        <v>0.00981268709697521</v>
      </c>
      <c r="P76" s="16">
        <f t="shared" si="198"/>
        <v>0.00713706178998624</v>
      </c>
      <c r="Q76" s="16">
        <f t="shared" si="198"/>
        <v>0.00824726709865658</v>
      </c>
      <c r="R76" s="16">
        <f t="shared" si="198"/>
        <v>0.0119723926604133</v>
      </c>
      <c r="U76">
        <v>8</v>
      </c>
      <c r="V76">
        <v>1507.94133697135</v>
      </c>
      <c r="W76">
        <v>1100.20858757062</v>
      </c>
      <c r="X76">
        <v>1225.7926221336</v>
      </c>
      <c r="Y76">
        <v>1934.10801713586</v>
      </c>
      <c r="AA76">
        <f t="shared" si="172"/>
        <v>154287.324967736</v>
      </c>
      <c r="AC76" s="16">
        <f t="shared" si="155"/>
        <v>0.00977359181829541</v>
      </c>
      <c r="AD76" s="16">
        <f t="shared" si="156"/>
        <v>0.00713090714224704</v>
      </c>
      <c r="AE76" s="16">
        <f t="shared" si="157"/>
        <v>0.00794486923919338</v>
      </c>
      <c r="AF76" s="16">
        <f t="shared" si="158"/>
        <v>0.0125357544279176</v>
      </c>
      <c r="AJ76">
        <v>936.833760903027</v>
      </c>
      <c r="AK76">
        <v>548.508498583569</v>
      </c>
      <c r="AL76">
        <v>763.462048192771</v>
      </c>
      <c r="AM76">
        <v>1177.43856041131</v>
      </c>
      <c r="AO76">
        <f t="shared" si="173"/>
        <v>91118.4481309237</v>
      </c>
      <c r="AQ76" s="16">
        <f t="shared" si="159"/>
        <v>0.0102814938151376</v>
      </c>
      <c r="AR76" s="16">
        <f t="shared" si="160"/>
        <v>0.0060197304698983</v>
      </c>
      <c r="AS76" s="16">
        <f t="shared" si="161"/>
        <v>0.00837878677538263</v>
      </c>
      <c r="AT76" s="16">
        <f t="shared" si="162"/>
        <v>0.0129220655593202</v>
      </c>
      <c r="AY76">
        <v>1216.98576657178</v>
      </c>
      <c r="AZ76">
        <v>938.52734012975</v>
      </c>
      <c r="BA76">
        <v>1034.64040517727</v>
      </c>
      <c r="BB76">
        <v>1430.20755693582</v>
      </c>
      <c r="BD76">
        <f t="shared" si="174"/>
        <v>124065.922020216</v>
      </c>
      <c r="BF76" s="16">
        <f t="shared" si="163"/>
        <v>0.00980918649339887</v>
      </c>
      <c r="BG76" s="16">
        <f t="shared" si="164"/>
        <v>0.00756474723153084</v>
      </c>
      <c r="BH76" s="16">
        <f t="shared" si="165"/>
        <v>0.00833944074512806</v>
      </c>
      <c r="BI76" s="16">
        <f t="shared" si="166"/>
        <v>0.011527803393931</v>
      </c>
      <c r="BN76">
        <v>156.106517796418</v>
      </c>
      <c r="BO76">
        <v>130.268359133127</v>
      </c>
      <c r="BP76">
        <v>138.469261845386</v>
      </c>
      <c r="BQ76">
        <v>181.343583015267</v>
      </c>
      <c r="BS76">
        <f t="shared" si="175"/>
        <v>16631.0033131261</v>
      </c>
      <c r="BU76" s="16">
        <f t="shared" si="167"/>
        <v>0.00938647626106899</v>
      </c>
      <c r="BV76" s="16">
        <f t="shared" si="168"/>
        <v>0.0078328623162688</v>
      </c>
      <c r="BW76" s="16">
        <f t="shared" si="169"/>
        <v>0.00832597163492225</v>
      </c>
      <c r="BX76" s="16">
        <f t="shared" si="170"/>
        <v>0.0109039472604843</v>
      </c>
    </row>
    <row r="77" spans="1:76">
      <c r="A77" s="68"/>
      <c r="B77" s="68"/>
      <c r="C77" s="68"/>
      <c r="D77" s="68"/>
      <c r="O77" s="16">
        <f t="shared" ref="O77:R77" si="199">AVERAGE(AC77,AQ77,BF77,BU77)</f>
        <v>0.0104630971986697</v>
      </c>
      <c r="P77" s="16">
        <f t="shared" si="199"/>
        <v>0.00761804538936425</v>
      </c>
      <c r="Q77" s="16">
        <f t="shared" si="199"/>
        <v>0.00885796956725601</v>
      </c>
      <c r="R77" s="16">
        <f t="shared" si="199"/>
        <v>0.0123278131062885</v>
      </c>
      <c r="U77">
        <v>9</v>
      </c>
      <c r="V77">
        <v>1615.10125142207</v>
      </c>
      <c r="W77">
        <v>1167.13266923251</v>
      </c>
      <c r="X77">
        <v>1313.67197875166</v>
      </c>
      <c r="Y77">
        <v>1989.91508857666</v>
      </c>
      <c r="AA77">
        <f t="shared" si="172"/>
        <v>154287.324967736</v>
      </c>
      <c r="AC77" s="16">
        <f t="shared" si="155"/>
        <v>0.0104681395685602</v>
      </c>
      <c r="AD77" s="16">
        <f t="shared" si="156"/>
        <v>0.00756466980989252</v>
      </c>
      <c r="AE77" s="16">
        <f t="shared" si="157"/>
        <v>0.00851445171550138</v>
      </c>
      <c r="AF77" s="16">
        <f t="shared" si="158"/>
        <v>0.0128974631519004</v>
      </c>
      <c r="AJ77">
        <v>997.074961754207</v>
      </c>
      <c r="AK77">
        <v>580.923588039867</v>
      </c>
      <c r="AL77">
        <v>821.770909090909</v>
      </c>
      <c r="AM77">
        <v>1216.82392197125</v>
      </c>
      <c r="AO77">
        <f t="shared" si="173"/>
        <v>91118.4481309237</v>
      </c>
      <c r="AQ77" s="16">
        <f t="shared" si="159"/>
        <v>0.0109426244872121</v>
      </c>
      <c r="AR77" s="16">
        <f t="shared" si="160"/>
        <v>0.00637547719431268</v>
      </c>
      <c r="AS77" s="16">
        <f t="shared" si="161"/>
        <v>0.00901871054597139</v>
      </c>
      <c r="AT77" s="16">
        <f t="shared" si="162"/>
        <v>0.0133543091100811</v>
      </c>
      <c r="AY77">
        <v>1286.77468250717</v>
      </c>
      <c r="AZ77">
        <v>992.93488372093</v>
      </c>
      <c r="BA77">
        <v>1100.27840269966</v>
      </c>
      <c r="BB77">
        <v>1465.21614583333</v>
      </c>
      <c r="BD77">
        <f t="shared" si="174"/>
        <v>124065.922020216</v>
      </c>
      <c r="BF77" s="16">
        <f t="shared" si="163"/>
        <v>0.0103717012823029</v>
      </c>
      <c r="BG77" s="16">
        <f t="shared" si="164"/>
        <v>0.00800328460509193</v>
      </c>
      <c r="BH77" s="16">
        <f t="shared" si="165"/>
        <v>0.00886849817245041</v>
      </c>
      <c r="BI77" s="16">
        <f t="shared" si="166"/>
        <v>0.0118099807100501</v>
      </c>
      <c r="BN77">
        <v>167.472930369698</v>
      </c>
      <c r="BO77">
        <v>141.841668644671</v>
      </c>
      <c r="BP77">
        <v>150.181582733813</v>
      </c>
      <c r="BQ77">
        <v>187.090462675888</v>
      </c>
      <c r="BS77">
        <f t="shared" si="175"/>
        <v>16631.0033131261</v>
      </c>
      <c r="BU77" s="16">
        <f t="shared" si="167"/>
        <v>0.0100699234566034</v>
      </c>
      <c r="BV77" s="16">
        <f t="shared" si="168"/>
        <v>0.00852874994815987</v>
      </c>
      <c r="BW77" s="16">
        <f t="shared" si="169"/>
        <v>0.00903021783510087</v>
      </c>
      <c r="BX77" s="16">
        <f t="shared" si="170"/>
        <v>0.0112494994531223</v>
      </c>
    </row>
    <row r="78" spans="1:76">
      <c r="A78" s="68">
        <f t="shared" ref="A78" si="200">O78+O79</f>
        <v>0.0226727094068072</v>
      </c>
      <c r="B78" s="68">
        <f t="shared" ref="B78" si="201">P78+P79</f>
        <v>0.0171866616430302</v>
      </c>
      <c r="C78" s="68">
        <f t="shared" ref="C78" si="202">Q78+Q79</f>
        <v>0.0198225161188549</v>
      </c>
      <c r="D78" s="68">
        <f t="shared" ref="D78" si="203">R78+R79</f>
        <v>0.0269606064596627</v>
      </c>
      <c r="O78" s="16">
        <f t="shared" ref="O78:R78" si="204">AVERAGE(AC78,AQ78,BF78,BU78)</f>
        <v>0.0111929055777179</v>
      </c>
      <c r="P78" s="16">
        <f t="shared" si="204"/>
        <v>0.00832464497830165</v>
      </c>
      <c r="Q78" s="16">
        <f t="shared" si="204"/>
        <v>0.00966533282520593</v>
      </c>
      <c r="R78" s="16">
        <f t="shared" si="204"/>
        <v>0.0131076646860451</v>
      </c>
      <c r="U78">
        <v>10</v>
      </c>
      <c r="V78">
        <v>1741.41518467852</v>
      </c>
      <c r="W78">
        <v>1275.7423797697</v>
      </c>
      <c r="X78">
        <v>1439.22640880293</v>
      </c>
      <c r="Y78">
        <v>2109.79230299328</v>
      </c>
      <c r="AA78">
        <f t="shared" si="172"/>
        <v>154287.324967736</v>
      </c>
      <c r="AC78" s="16">
        <f t="shared" si="155"/>
        <v>0.0112868324409842</v>
      </c>
      <c r="AD78" s="16">
        <f t="shared" si="156"/>
        <v>0.00826861428854559</v>
      </c>
      <c r="AE78" s="16">
        <f t="shared" si="157"/>
        <v>0.00932822193335645</v>
      </c>
      <c r="AF78" s="16">
        <f t="shared" si="158"/>
        <v>0.0136744369858929</v>
      </c>
      <c r="AJ78">
        <v>1063.32381438042</v>
      </c>
      <c r="AK78">
        <v>630.365275142315</v>
      </c>
      <c r="AL78">
        <v>900.343446601942</v>
      </c>
      <c r="AM78">
        <v>1296.08311954849</v>
      </c>
      <c r="AO78">
        <f t="shared" si="173"/>
        <v>91118.4481309237</v>
      </c>
      <c r="AQ78" s="16">
        <f t="shared" si="159"/>
        <v>0.0116696874913034</v>
      </c>
      <c r="AR78" s="16">
        <f t="shared" si="160"/>
        <v>0.0069180861622728</v>
      </c>
      <c r="AS78" s="16">
        <f t="shared" si="161"/>
        <v>0.00988102261474298</v>
      </c>
      <c r="AT78" s="16">
        <f t="shared" si="162"/>
        <v>0.0142241570849211</v>
      </c>
      <c r="AY78">
        <v>1363.36452400325</v>
      </c>
      <c r="AZ78">
        <v>1076.30542778289</v>
      </c>
      <c r="BA78">
        <v>1180.5296398892</v>
      </c>
      <c r="BB78">
        <v>1552.32326913066</v>
      </c>
      <c r="BD78">
        <f t="shared" si="174"/>
        <v>124065.922020216</v>
      </c>
      <c r="BF78" s="16">
        <f t="shared" si="163"/>
        <v>0.0109890331027492</v>
      </c>
      <c r="BG78" s="16">
        <f t="shared" si="164"/>
        <v>0.00867527045506913</v>
      </c>
      <c r="BH78" s="16">
        <f t="shared" si="165"/>
        <v>0.00951534168824247</v>
      </c>
      <c r="BI78" s="16">
        <f t="shared" si="166"/>
        <v>0.0125120842520939</v>
      </c>
      <c r="BN78">
        <v>180.04839399454</v>
      </c>
      <c r="BO78">
        <v>156.940275665399</v>
      </c>
      <c r="BP78">
        <v>165.258040089087</v>
      </c>
      <c r="BQ78">
        <v>199.904334209897</v>
      </c>
      <c r="BS78">
        <f t="shared" si="175"/>
        <v>16631.0033131261</v>
      </c>
      <c r="BU78" s="16">
        <f t="shared" si="167"/>
        <v>0.0108260692758347</v>
      </c>
      <c r="BV78" s="16">
        <f t="shared" si="168"/>
        <v>0.00943660900731906</v>
      </c>
      <c r="BW78" s="16">
        <f t="shared" si="169"/>
        <v>0.00993674506448184</v>
      </c>
      <c r="BX78" s="16">
        <f t="shared" si="170"/>
        <v>0.0120199804212727</v>
      </c>
    </row>
    <row r="79" spans="1:76">
      <c r="A79" s="68"/>
      <c r="B79" s="68"/>
      <c r="C79" s="68"/>
      <c r="D79" s="68"/>
      <c r="O79" s="16">
        <f t="shared" ref="O79:R79" si="205">AVERAGE(AC79,AQ79,BF79,BU79)</f>
        <v>0.0114798038290893</v>
      </c>
      <c r="P79" s="16">
        <f t="shared" si="205"/>
        <v>0.00886201666472859</v>
      </c>
      <c r="Q79" s="16">
        <f t="shared" si="205"/>
        <v>0.0101571832936489</v>
      </c>
      <c r="R79" s="16">
        <f t="shared" si="205"/>
        <v>0.0138529417736176</v>
      </c>
      <c r="U79">
        <v>11</v>
      </c>
      <c r="V79">
        <v>1787.59758321933</v>
      </c>
      <c r="W79">
        <v>1354.17591339648</v>
      </c>
      <c r="X79">
        <v>1516.94054776219</v>
      </c>
      <c r="Y79">
        <v>2246.48656898657</v>
      </c>
      <c r="AA79">
        <f t="shared" si="172"/>
        <v>154287.324967736</v>
      </c>
      <c r="AC79" s="16">
        <f t="shared" si="155"/>
        <v>0.0115861596770386</v>
      </c>
      <c r="AD79" s="16">
        <f t="shared" si="156"/>
        <v>0.0087769744771948</v>
      </c>
      <c r="AE79" s="16">
        <f t="shared" si="157"/>
        <v>0.00983191942746694</v>
      </c>
      <c r="AF79" s="16">
        <f t="shared" si="158"/>
        <v>0.0145604090903536</v>
      </c>
      <c r="AJ79">
        <v>1091.24109867752</v>
      </c>
      <c r="AK79">
        <v>674.968140751308</v>
      </c>
      <c r="AL79">
        <v>944.649909145972</v>
      </c>
      <c r="AM79">
        <v>1348.83221821925</v>
      </c>
      <c r="AO79">
        <f t="shared" si="173"/>
        <v>91118.4481309237</v>
      </c>
      <c r="AQ79" s="16">
        <f t="shared" si="159"/>
        <v>0.0119760720365822</v>
      </c>
      <c r="AR79" s="16">
        <f t="shared" si="160"/>
        <v>0.00740759039027398</v>
      </c>
      <c r="AS79" s="16">
        <f t="shared" si="161"/>
        <v>0.0103672739003264</v>
      </c>
      <c r="AT79" s="16">
        <f t="shared" si="162"/>
        <v>0.0148030639885479</v>
      </c>
      <c r="AY79">
        <v>1391.80496742671</v>
      </c>
      <c r="AZ79">
        <v>1134.37681818182</v>
      </c>
      <c r="BA79">
        <v>1239.18819599109</v>
      </c>
      <c r="BB79">
        <v>1636.64158829676</v>
      </c>
      <c r="BD79">
        <f t="shared" si="174"/>
        <v>124065.922020216</v>
      </c>
      <c r="BF79" s="16">
        <f t="shared" si="163"/>
        <v>0.0112182696486141</v>
      </c>
      <c r="BG79" s="16">
        <f t="shared" si="164"/>
        <v>0.00914333928052361</v>
      </c>
      <c r="BH79" s="16">
        <f t="shared" si="165"/>
        <v>0.00998814320494205</v>
      </c>
      <c r="BI79" s="16">
        <f t="shared" si="166"/>
        <v>0.0131917093884175</v>
      </c>
      <c r="BN79">
        <v>185.247988674972</v>
      </c>
      <c r="BO79">
        <v>168.308456248518</v>
      </c>
      <c r="BP79">
        <v>173.650902144442</v>
      </c>
      <c r="BQ79">
        <v>213.817901529637</v>
      </c>
      <c r="BS79">
        <f t="shared" si="175"/>
        <v>16631.0033131261</v>
      </c>
      <c r="BU79" s="16">
        <f t="shared" si="167"/>
        <v>0.0111387139541223</v>
      </c>
      <c r="BV79" s="16">
        <f t="shared" si="168"/>
        <v>0.010120162510922</v>
      </c>
      <c r="BW79" s="16">
        <f t="shared" si="169"/>
        <v>0.0104413966418603</v>
      </c>
      <c r="BX79" s="16">
        <f t="shared" si="170"/>
        <v>0.0128565846271512</v>
      </c>
    </row>
    <row r="80" spans="1:76">
      <c r="A80" s="68">
        <f t="shared" ref="A80" si="206">O80+O81</f>
        <v>0.0227084613240583</v>
      </c>
      <c r="B80" s="68">
        <f t="shared" ref="B80" si="207">P80+P81</f>
        <v>0.0185329663536096</v>
      </c>
      <c r="C80" s="68">
        <f t="shared" ref="C80" si="208">Q80+Q81</f>
        <v>0.0205767152130325</v>
      </c>
      <c r="D80" s="68">
        <f t="shared" ref="D80" si="209">R80+R81</f>
        <v>0.0281941532212526</v>
      </c>
      <c r="O80" s="16">
        <f t="shared" ref="O80:R80" si="210">AVERAGE(AC80,AQ80,BF80,BU80)</f>
        <v>0.011434264632076</v>
      </c>
      <c r="P80" s="16">
        <f t="shared" si="210"/>
        <v>0.00917902343356797</v>
      </c>
      <c r="Q80" s="16">
        <f t="shared" si="210"/>
        <v>0.0103315541531896</v>
      </c>
      <c r="R80" s="16">
        <f t="shared" si="210"/>
        <v>0.0141124211287434</v>
      </c>
      <c r="U80">
        <v>12</v>
      </c>
      <c r="V80">
        <v>1776.97918096545</v>
      </c>
      <c r="W80">
        <v>1404.23132313231</v>
      </c>
      <c r="X80">
        <v>1543.68714333669</v>
      </c>
      <c r="Y80">
        <v>2299.90581039755</v>
      </c>
      <c r="AA80">
        <f t="shared" si="172"/>
        <v>154287.324967736</v>
      </c>
      <c r="AC80" s="16">
        <f t="shared" si="155"/>
        <v>0.0115173374179444</v>
      </c>
      <c r="AD80" s="16">
        <f t="shared" si="156"/>
        <v>0.00910140430152611</v>
      </c>
      <c r="AE80" s="16">
        <f t="shared" si="157"/>
        <v>0.01000527518161</v>
      </c>
      <c r="AF80" s="16">
        <f t="shared" si="158"/>
        <v>0.0149066412997859</v>
      </c>
      <c r="AJ80">
        <v>1085.7743902439</v>
      </c>
      <c r="AK80">
        <v>703.231573941988</v>
      </c>
      <c r="AL80">
        <v>961.584728734092</v>
      </c>
      <c r="AM80">
        <v>1360.22055785124</v>
      </c>
      <c r="AO80">
        <f t="shared" si="173"/>
        <v>91118.4481309237</v>
      </c>
      <c r="AQ80" s="16">
        <f t="shared" si="159"/>
        <v>0.0119160764095082</v>
      </c>
      <c r="AR80" s="16">
        <f t="shared" si="160"/>
        <v>0.00771777382480822</v>
      </c>
      <c r="AS80" s="16">
        <f t="shared" si="161"/>
        <v>0.0105531289048343</v>
      </c>
      <c r="AT80" s="16">
        <f t="shared" si="162"/>
        <v>0.0149280478953812</v>
      </c>
      <c r="AY80">
        <v>1384.52976669348</v>
      </c>
      <c r="AZ80">
        <v>1166.89404869252</v>
      </c>
      <c r="BA80">
        <v>1259.36384053902</v>
      </c>
      <c r="BB80">
        <v>1673.37204522097</v>
      </c>
      <c r="BD80">
        <f t="shared" si="174"/>
        <v>124065.922020216</v>
      </c>
      <c r="BF80" s="16">
        <f t="shared" si="163"/>
        <v>0.0111596298495882</v>
      </c>
      <c r="BG80" s="16">
        <f t="shared" si="164"/>
        <v>0.00940543567235473</v>
      </c>
      <c r="BH80" s="16">
        <f t="shared" si="165"/>
        <v>0.0101507635620828</v>
      </c>
      <c r="BI80" s="16">
        <f t="shared" si="166"/>
        <v>0.0134877653587123</v>
      </c>
      <c r="BN80">
        <v>185.336147912886</v>
      </c>
      <c r="BO80">
        <v>174.483837568274</v>
      </c>
      <c r="BP80">
        <v>176.572176499752</v>
      </c>
      <c r="BQ80">
        <v>218.319004975125</v>
      </c>
      <c r="BS80">
        <f t="shared" si="175"/>
        <v>16631.0033131261</v>
      </c>
      <c r="BU80" s="16">
        <f t="shared" si="167"/>
        <v>0.0111440148512633</v>
      </c>
      <c r="BV80" s="16">
        <f t="shared" si="168"/>
        <v>0.0104914799355828</v>
      </c>
      <c r="BW80" s="16">
        <f t="shared" si="169"/>
        <v>0.0106170489642312</v>
      </c>
      <c r="BX80" s="16">
        <f t="shared" si="170"/>
        <v>0.0131272299610941</v>
      </c>
    </row>
    <row r="81" spans="1:76">
      <c r="A81" s="68"/>
      <c r="B81" s="68"/>
      <c r="C81" s="68"/>
      <c r="D81" s="68"/>
      <c r="O81" s="16">
        <f t="shared" ref="O81:R81" si="211">AVERAGE(AC81,AQ81,BF81,BU81)</f>
        <v>0.0112741966919823</v>
      </c>
      <c r="P81" s="16">
        <f t="shared" si="211"/>
        <v>0.00935394292004165</v>
      </c>
      <c r="Q81" s="16">
        <f t="shared" si="211"/>
        <v>0.0102451610598429</v>
      </c>
      <c r="R81" s="16">
        <f t="shared" si="211"/>
        <v>0.0140817320925092</v>
      </c>
      <c r="U81">
        <v>13</v>
      </c>
      <c r="V81">
        <v>1753.94578451643</v>
      </c>
      <c r="W81">
        <v>1436.95104423984</v>
      </c>
      <c r="X81">
        <v>1543.69155734948</v>
      </c>
      <c r="Y81">
        <v>2285.85169230769</v>
      </c>
      <c r="AA81">
        <f t="shared" si="172"/>
        <v>154287.324967736</v>
      </c>
      <c r="AC81" s="16">
        <f t="shared" si="155"/>
        <v>0.0113680484439225</v>
      </c>
      <c r="AD81" s="16">
        <f t="shared" si="156"/>
        <v>0.00931347435403608</v>
      </c>
      <c r="AE81" s="16">
        <f t="shared" si="157"/>
        <v>0.0100053037906535</v>
      </c>
      <c r="AF81" s="16">
        <f t="shared" si="158"/>
        <v>0.0148155507445974</v>
      </c>
      <c r="AJ81">
        <v>1067.70393057682</v>
      </c>
      <c r="AK81">
        <v>720.15899383009</v>
      </c>
      <c r="AL81">
        <v>935.966962127317</v>
      </c>
      <c r="AM81">
        <v>1358.01124197002</v>
      </c>
      <c r="AO81">
        <f t="shared" si="173"/>
        <v>91118.4481309237</v>
      </c>
      <c r="AQ81" s="16">
        <f t="shared" si="159"/>
        <v>0.0117177580663214</v>
      </c>
      <c r="AR81" s="16">
        <f t="shared" si="160"/>
        <v>0.00790354761963602</v>
      </c>
      <c r="AS81" s="16">
        <f t="shared" si="161"/>
        <v>0.010271980936094</v>
      </c>
      <c r="AT81" s="16">
        <f t="shared" si="162"/>
        <v>0.0149038012589806</v>
      </c>
      <c r="AY81">
        <v>1363.2174437299</v>
      </c>
      <c r="AZ81">
        <v>1186.71958389869</v>
      </c>
      <c r="BA81">
        <v>1249.632721202</v>
      </c>
      <c r="BB81">
        <v>1672.38917262513</v>
      </c>
      <c r="BD81">
        <f t="shared" si="174"/>
        <v>124065.922020216</v>
      </c>
      <c r="BF81" s="16">
        <f t="shared" si="163"/>
        <v>0.0109878476017594</v>
      </c>
      <c r="BG81" s="16">
        <f t="shared" si="164"/>
        <v>0.00956523406729948</v>
      </c>
      <c r="BH81" s="16">
        <f t="shared" si="165"/>
        <v>0.0100723284916093</v>
      </c>
      <c r="BI81" s="16">
        <f t="shared" si="166"/>
        <v>0.0134798431784727</v>
      </c>
      <c r="BN81">
        <v>183.325755721731</v>
      </c>
      <c r="BO81">
        <v>176.846033825631</v>
      </c>
      <c r="BP81">
        <v>176.804712132444</v>
      </c>
      <c r="BQ81">
        <v>218.327374143229</v>
      </c>
      <c r="BS81">
        <f t="shared" si="175"/>
        <v>16631.0033131261</v>
      </c>
      <c r="BU81" s="16">
        <f t="shared" si="167"/>
        <v>0.0110231326559258</v>
      </c>
      <c r="BV81" s="16">
        <f t="shared" si="168"/>
        <v>0.010633515639195</v>
      </c>
      <c r="BW81" s="16">
        <f t="shared" si="169"/>
        <v>0.0106310310210148</v>
      </c>
      <c r="BX81" s="16">
        <f t="shared" si="170"/>
        <v>0.0131277331879859</v>
      </c>
    </row>
    <row r="82" spans="1:76">
      <c r="A82" s="68">
        <f t="shared" ref="A82" si="212">O82+O83</f>
        <v>0.0220528299189836</v>
      </c>
      <c r="B82" s="68">
        <f t="shared" ref="B82" si="213">P82+P83</f>
        <v>0.0189446065338263</v>
      </c>
      <c r="C82" s="68">
        <f t="shared" ref="C82" si="214">Q82+Q83</f>
        <v>0.0201344120759709</v>
      </c>
      <c r="D82" s="68">
        <f t="shared" ref="D82" si="215">R82+R83</f>
        <v>0.0277591077183275</v>
      </c>
      <c r="O82" s="16">
        <f t="shared" ref="O82:R82" si="216">AVERAGE(AC82,AQ82,BF82,BU82)</f>
        <v>0.0111309195548585</v>
      </c>
      <c r="P82" s="16">
        <f t="shared" si="216"/>
        <v>0.00946890090470574</v>
      </c>
      <c r="Q82" s="16">
        <f t="shared" si="216"/>
        <v>0.0101042353300386</v>
      </c>
      <c r="R82" s="16">
        <f t="shared" si="216"/>
        <v>0.0139420083276439</v>
      </c>
      <c r="U82">
        <v>14</v>
      </c>
      <c r="V82">
        <v>1727.58363886343</v>
      </c>
      <c r="W82">
        <v>1459.3207759982</v>
      </c>
      <c r="X82">
        <v>1535.00469326182</v>
      </c>
      <c r="Y82">
        <v>2247.74654802087</v>
      </c>
      <c r="AA82">
        <f t="shared" si="172"/>
        <v>154287.324967736</v>
      </c>
      <c r="AC82" s="16">
        <f t="shared" si="155"/>
        <v>0.0111971844688129</v>
      </c>
      <c r="AD82" s="16">
        <f t="shared" si="156"/>
        <v>0.00945846184256138</v>
      </c>
      <c r="AE82" s="16">
        <f t="shared" si="157"/>
        <v>0.00994900062972</v>
      </c>
      <c r="AF82" s="16">
        <f t="shared" si="158"/>
        <v>0.014568575535877</v>
      </c>
      <c r="AJ82">
        <v>1050.86636178862</v>
      </c>
      <c r="AK82">
        <v>728.750709555345</v>
      </c>
      <c r="AL82">
        <v>898.576153176675</v>
      </c>
      <c r="AM82">
        <v>1348.61940700809</v>
      </c>
      <c r="AO82">
        <f t="shared" si="173"/>
        <v>91118.4481309237</v>
      </c>
      <c r="AQ82" s="16">
        <f t="shared" si="159"/>
        <v>0.0115329703626941</v>
      </c>
      <c r="AR82" s="16">
        <f t="shared" si="160"/>
        <v>0.00799783934542255</v>
      </c>
      <c r="AS82" s="16">
        <f t="shared" si="161"/>
        <v>0.00986162705367364</v>
      </c>
      <c r="AT82" s="16">
        <f t="shared" si="162"/>
        <v>0.0148007284438199</v>
      </c>
      <c r="AY82">
        <v>1346.5907444668</v>
      </c>
      <c r="AZ82">
        <v>1201.05002253267</v>
      </c>
      <c r="BA82">
        <v>1239.46333333333</v>
      </c>
      <c r="BB82">
        <v>1657.73391215526</v>
      </c>
      <c r="BD82">
        <f t="shared" si="174"/>
        <v>124065.922020216</v>
      </c>
      <c r="BF82" s="16">
        <f t="shared" si="163"/>
        <v>0.0108538325636864</v>
      </c>
      <c r="BG82" s="16">
        <f t="shared" si="164"/>
        <v>0.00968074071409363</v>
      </c>
      <c r="BH82" s="16">
        <f t="shared" si="165"/>
        <v>0.00999036087549783</v>
      </c>
      <c r="BI82" s="16">
        <f t="shared" si="166"/>
        <v>0.0133617183926231</v>
      </c>
      <c r="BN82">
        <v>181.938034342521</v>
      </c>
      <c r="BO82">
        <v>178.593055489402</v>
      </c>
      <c r="BP82">
        <v>176.553945544554</v>
      </c>
      <c r="BQ82">
        <v>216.818572107389</v>
      </c>
      <c r="BS82">
        <f t="shared" si="175"/>
        <v>16631.0033131261</v>
      </c>
      <c r="BU82" s="16">
        <f t="shared" si="167"/>
        <v>0.0109396908242406</v>
      </c>
      <c r="BV82" s="16">
        <f t="shared" si="168"/>
        <v>0.0107385617167454</v>
      </c>
      <c r="BW82" s="16">
        <f t="shared" si="169"/>
        <v>0.0106159527612629</v>
      </c>
      <c r="BX82" s="16">
        <f t="shared" si="170"/>
        <v>0.0130370109382555</v>
      </c>
    </row>
    <row r="83" spans="1:76">
      <c r="A83" s="68"/>
      <c r="B83" s="68"/>
      <c r="C83" s="68"/>
      <c r="D83" s="68"/>
      <c r="O83" s="16">
        <f t="shared" ref="O83:R83" si="217">AVERAGE(AC83,AQ83,BF83,BU83)</f>
        <v>0.0109219103641251</v>
      </c>
      <c r="P83" s="16">
        <f t="shared" si="217"/>
        <v>0.00947570562912054</v>
      </c>
      <c r="Q83" s="16">
        <f t="shared" si="217"/>
        <v>0.0100301767459323</v>
      </c>
      <c r="R83" s="16">
        <f t="shared" si="217"/>
        <v>0.0138170993906836</v>
      </c>
      <c r="U83">
        <v>15</v>
      </c>
      <c r="V83">
        <v>1689.54980535837</v>
      </c>
      <c r="W83">
        <v>1460.43411552347</v>
      </c>
      <c r="X83">
        <v>1511.39321692411</v>
      </c>
      <c r="Y83">
        <v>2206.2502299908</v>
      </c>
      <c r="AA83">
        <f t="shared" si="172"/>
        <v>154287.324967736</v>
      </c>
      <c r="AC83" s="16">
        <f t="shared" si="155"/>
        <v>0.0109506714547788</v>
      </c>
      <c r="AD83" s="16">
        <f t="shared" si="156"/>
        <v>0.00946567785674468</v>
      </c>
      <c r="AE83" s="16">
        <f t="shared" si="157"/>
        <v>0.00979596488071957</v>
      </c>
      <c r="AF83" s="16">
        <f t="shared" si="158"/>
        <v>0.0142996207267976</v>
      </c>
      <c r="AJ83">
        <v>1024.625</v>
      </c>
      <c r="AK83">
        <v>729.523113207547</v>
      </c>
      <c r="AL83">
        <v>896.740711462451</v>
      </c>
      <c r="AM83">
        <v>1336.15050883771</v>
      </c>
      <c r="AO83">
        <f t="shared" si="173"/>
        <v>91118.4481309237</v>
      </c>
      <c r="AQ83" s="16">
        <f t="shared" si="159"/>
        <v>0.0112449786077103</v>
      </c>
      <c r="AR83" s="16">
        <f t="shared" si="160"/>
        <v>0.00800631626385176</v>
      </c>
      <c r="AS83" s="16">
        <f t="shared" si="161"/>
        <v>0.00984148358380696</v>
      </c>
      <c r="AT83" s="16">
        <f t="shared" si="162"/>
        <v>0.0146638857031219</v>
      </c>
      <c r="AY83">
        <v>1332.61402095085</v>
      </c>
      <c r="AZ83">
        <v>1208.70809119356</v>
      </c>
      <c r="BA83">
        <v>1231.83909939594</v>
      </c>
      <c r="BB83">
        <v>1644.00506585613</v>
      </c>
      <c r="BD83">
        <f t="shared" si="174"/>
        <v>124065.922020216</v>
      </c>
      <c r="BF83" s="16">
        <f t="shared" si="163"/>
        <v>0.0107411769424783</v>
      </c>
      <c r="BG83" s="16">
        <f t="shared" si="164"/>
        <v>0.00974246651708764</v>
      </c>
      <c r="BH83" s="16">
        <f t="shared" si="165"/>
        <v>0.00992890778819358</v>
      </c>
      <c r="BI83" s="16">
        <f t="shared" si="166"/>
        <v>0.0132510607190607</v>
      </c>
      <c r="BN83">
        <v>178.796830762251</v>
      </c>
      <c r="BO83">
        <v>177.758181818182</v>
      </c>
      <c r="BP83">
        <v>175.529441975309</v>
      </c>
      <c r="BQ83">
        <v>217.098296860133</v>
      </c>
      <c r="BS83">
        <f t="shared" si="175"/>
        <v>16631.0033131261</v>
      </c>
      <c r="BU83" s="16">
        <f t="shared" si="167"/>
        <v>0.0107508144515331</v>
      </c>
      <c r="BV83" s="16">
        <f t="shared" si="168"/>
        <v>0.0106883618787981</v>
      </c>
      <c r="BW83" s="16">
        <f t="shared" si="169"/>
        <v>0.0105543507310092</v>
      </c>
      <c r="BX83" s="16">
        <f t="shared" si="170"/>
        <v>0.0130538304137542</v>
      </c>
    </row>
    <row r="84" spans="1:76">
      <c r="A84" s="68">
        <f t="shared" ref="A84" si="218">O84+O85</f>
        <v>0.0211925188192021</v>
      </c>
      <c r="B84" s="68">
        <f t="shared" ref="B84" si="219">P84+P85</f>
        <v>0.0187938640201366</v>
      </c>
      <c r="C84" s="68">
        <f t="shared" ref="C84" si="220">Q84+Q85</f>
        <v>0.019900470527556</v>
      </c>
      <c r="D84" s="68">
        <f t="shared" ref="D84" si="221">R84+R85</f>
        <v>0.0270225001421144</v>
      </c>
      <c r="O84" s="16">
        <f t="shared" ref="O84:R84" si="222">AVERAGE(AC84,AQ84,BF84,BU84)</f>
        <v>0.0106997607677945</v>
      </c>
      <c r="P84" s="16">
        <f t="shared" si="222"/>
        <v>0.00943526057496736</v>
      </c>
      <c r="Q84" s="16">
        <f t="shared" si="222"/>
        <v>0.0099792732136525</v>
      </c>
      <c r="R84" s="16">
        <f t="shared" si="222"/>
        <v>0.013615302596041</v>
      </c>
      <c r="V84">
        <v>1654.67009367146</v>
      </c>
      <c r="W84">
        <v>1460.06152454196</v>
      </c>
      <c r="X84">
        <v>1488.55845896147</v>
      </c>
      <c r="Y84">
        <v>2155.44318529862</v>
      </c>
      <c r="AA84">
        <f t="shared" si="172"/>
        <v>154287.324967736</v>
      </c>
      <c r="AC84" s="16">
        <f t="shared" si="155"/>
        <v>0.0107246016094807</v>
      </c>
      <c r="AD84" s="16">
        <f t="shared" si="156"/>
        <v>0.00946326294040863</v>
      </c>
      <c r="AE84" s="16">
        <f t="shared" si="157"/>
        <v>0.00964796336492807</v>
      </c>
      <c r="AF84" s="16">
        <f t="shared" si="158"/>
        <v>0.0139703192452741</v>
      </c>
      <c r="AJ84">
        <v>995.122574055158</v>
      </c>
      <c r="AK84">
        <v>720.968735196589</v>
      </c>
      <c r="AL84">
        <v>902.347333333333</v>
      </c>
      <c r="AM84">
        <v>1305.30230125523</v>
      </c>
      <c r="AO84">
        <f t="shared" si="173"/>
        <v>91118.4481309237</v>
      </c>
      <c r="AQ84" s="16">
        <f t="shared" si="159"/>
        <v>0.0109211975672074</v>
      </c>
      <c r="AR84" s="16">
        <f t="shared" si="160"/>
        <v>0.00791243430924837</v>
      </c>
      <c r="AS84" s="16">
        <f t="shared" si="161"/>
        <v>0.00990301472251584</v>
      </c>
      <c r="AT84" s="16">
        <f t="shared" si="162"/>
        <v>0.0143253350779164</v>
      </c>
      <c r="AY84">
        <v>1306.30633520449</v>
      </c>
      <c r="AZ84">
        <v>1206.42812360054</v>
      </c>
      <c r="BA84">
        <v>1220.3191606847</v>
      </c>
      <c r="BB84">
        <v>1633.16870540265</v>
      </c>
      <c r="BD84">
        <f t="shared" si="174"/>
        <v>124065.922020216</v>
      </c>
      <c r="BF84" s="16">
        <f t="shared" si="163"/>
        <v>0.0105291309163175</v>
      </c>
      <c r="BG84" s="16">
        <f t="shared" si="164"/>
        <v>0.00972408945144468</v>
      </c>
      <c r="BH84" s="16">
        <f t="shared" si="165"/>
        <v>0.00983605442021262</v>
      </c>
      <c r="BI84" s="16">
        <f t="shared" si="166"/>
        <v>0.013163717149795</v>
      </c>
      <c r="BN84">
        <v>176.689658139008</v>
      </c>
      <c r="BO84">
        <v>176.974757118928</v>
      </c>
      <c r="BP84">
        <v>175.125468517601</v>
      </c>
      <c r="BQ84">
        <v>216.233626008543</v>
      </c>
      <c r="BS84">
        <f t="shared" si="175"/>
        <v>16631.0033131261</v>
      </c>
      <c r="BU84" s="16">
        <f t="shared" si="167"/>
        <v>0.0106241129781722</v>
      </c>
      <c r="BV84" s="16">
        <f t="shared" si="168"/>
        <v>0.0106412555987677</v>
      </c>
      <c r="BW84" s="16">
        <f t="shared" si="169"/>
        <v>0.0105300603469535</v>
      </c>
      <c r="BX84" s="16">
        <f t="shared" si="170"/>
        <v>0.0130018389111786</v>
      </c>
    </row>
    <row r="85" spans="1:76">
      <c r="A85" s="68"/>
      <c r="B85" s="68"/>
      <c r="C85" s="68"/>
      <c r="D85" s="68"/>
      <c r="O85" s="16">
        <f t="shared" ref="O85:R85" si="223">AVERAGE(AC85,AQ85,BF85,BU85)</f>
        <v>0.0104927580514076</v>
      </c>
      <c r="P85" s="16">
        <f t="shared" si="223"/>
        <v>0.00935860344516929</v>
      </c>
      <c r="Q85" s="16">
        <f t="shared" si="223"/>
        <v>0.00992119731390353</v>
      </c>
      <c r="R85" s="16">
        <f t="shared" si="223"/>
        <v>0.0134071975460734</v>
      </c>
      <c r="V85">
        <v>1620.34203894616</v>
      </c>
      <c r="W85">
        <v>1448.74773550725</v>
      </c>
      <c r="X85">
        <v>1463.96688070294</v>
      </c>
      <c r="Y85">
        <v>2112.05963725792</v>
      </c>
      <c r="AA85">
        <f t="shared" si="172"/>
        <v>154287.324967736</v>
      </c>
      <c r="AC85" s="16">
        <f t="shared" si="155"/>
        <v>0.0105021072812365</v>
      </c>
      <c r="AD85" s="16">
        <f t="shared" si="156"/>
        <v>0.00938993359182425</v>
      </c>
      <c r="AE85" s="16">
        <f t="shared" si="157"/>
        <v>0.00948857516979492</v>
      </c>
      <c r="AF85" s="16">
        <f t="shared" si="158"/>
        <v>0.0136891325175259</v>
      </c>
      <c r="AJ85">
        <v>973.045965270684</v>
      </c>
      <c r="AK85">
        <v>711.02654028436</v>
      </c>
      <c r="AL85">
        <v>910.324458204334</v>
      </c>
      <c r="AM85">
        <v>1281.38366718028</v>
      </c>
      <c r="AO85">
        <f t="shared" si="173"/>
        <v>91118.4481309237</v>
      </c>
      <c r="AQ85" s="16">
        <f t="shared" si="159"/>
        <v>0.0106789128352204</v>
      </c>
      <c r="AR85" s="16">
        <f t="shared" si="160"/>
        <v>0.00780332144444252</v>
      </c>
      <c r="AS85" s="16">
        <f t="shared" si="161"/>
        <v>0.00999056148208684</v>
      </c>
      <c r="AT85" s="16">
        <f t="shared" si="162"/>
        <v>0.0140628346231174</v>
      </c>
      <c r="AY85">
        <v>1277.87969004894</v>
      </c>
      <c r="AZ85">
        <v>1200.8197752809</v>
      </c>
      <c r="BA85">
        <v>1206.21620111732</v>
      </c>
      <c r="BB85">
        <v>1605.03436078828</v>
      </c>
      <c r="BD85">
        <f t="shared" si="174"/>
        <v>124065.922020216</v>
      </c>
      <c r="BF85" s="16">
        <f t="shared" si="163"/>
        <v>0.0103000055876804</v>
      </c>
      <c r="BG85" s="16">
        <f t="shared" si="164"/>
        <v>0.00967888486804001</v>
      </c>
      <c r="BH85" s="16">
        <f t="shared" si="165"/>
        <v>0.00972238130725996</v>
      </c>
      <c r="BI85" s="16">
        <f t="shared" si="166"/>
        <v>0.0129369478310631</v>
      </c>
      <c r="BN85">
        <v>174.459332881049</v>
      </c>
      <c r="BO85">
        <v>175.661211832061</v>
      </c>
      <c r="BP85">
        <v>174.347319664032</v>
      </c>
      <c r="BQ85">
        <v>215.203107531975</v>
      </c>
      <c r="BS85">
        <f t="shared" si="175"/>
        <v>16631.0033131261</v>
      </c>
      <c r="BU85" s="16">
        <f t="shared" si="167"/>
        <v>0.0104900065014933</v>
      </c>
      <c r="BV85" s="16">
        <f t="shared" si="168"/>
        <v>0.0105622738763704</v>
      </c>
      <c r="BW85" s="16">
        <f t="shared" si="169"/>
        <v>0.0104832712964724</v>
      </c>
      <c r="BX85" s="16">
        <f t="shared" si="170"/>
        <v>0.0129398752125871</v>
      </c>
    </row>
    <row r="86" spans="1:76">
      <c r="A86" s="68">
        <f t="shared" ref="A86" si="224">O86+O87</f>
        <v>0.0211344683567324</v>
      </c>
      <c r="B86" s="68">
        <f t="shared" ref="B86" si="225">P86+P87</f>
        <v>0.0189293212414044</v>
      </c>
      <c r="C86" s="68">
        <f t="shared" ref="C86" si="226">Q86+Q87</f>
        <v>0.02010785636109</v>
      </c>
      <c r="D86" s="68">
        <f t="shared" ref="D86" si="227">R86+R87</f>
        <v>0.0267517944660614</v>
      </c>
      <c r="O86" s="16">
        <f t="shared" ref="O86:R86" si="228">AVERAGE(AC86,AQ86,BF86,BU86)</f>
        <v>0.0104644416358725</v>
      </c>
      <c r="P86" s="16">
        <f t="shared" si="228"/>
        <v>0.00937740083829202</v>
      </c>
      <c r="Q86" s="16">
        <f t="shared" si="228"/>
        <v>0.00993464191061692</v>
      </c>
      <c r="R86" s="16">
        <f t="shared" si="228"/>
        <v>0.0132901175129364</v>
      </c>
      <c r="V86">
        <v>1604.01258869306</v>
      </c>
      <c r="W86">
        <v>1447.61800541516</v>
      </c>
      <c r="X86">
        <v>1454.15042444822</v>
      </c>
      <c r="Y86">
        <v>2080.97947932619</v>
      </c>
      <c r="AA86">
        <f t="shared" si="172"/>
        <v>154287.324967736</v>
      </c>
      <c r="AC86" s="16">
        <f t="shared" si="155"/>
        <v>0.0103962693567244</v>
      </c>
      <c r="AD86" s="16">
        <f t="shared" si="156"/>
        <v>0.00938261134359468</v>
      </c>
      <c r="AE86" s="16">
        <f t="shared" si="157"/>
        <v>0.00942495065458103</v>
      </c>
      <c r="AF86" s="16">
        <f t="shared" si="158"/>
        <v>0.0134876891524392</v>
      </c>
      <c r="AJ86">
        <v>971.24693877551</v>
      </c>
      <c r="AK86">
        <v>710.475402081362</v>
      </c>
      <c r="AL86">
        <v>918.212345679012</v>
      </c>
      <c r="AM86">
        <v>1280.81553398058</v>
      </c>
      <c r="AO86">
        <f t="shared" si="173"/>
        <v>91118.4481309237</v>
      </c>
      <c r="AQ86" s="16">
        <f t="shared" si="159"/>
        <v>0.0106591690124043</v>
      </c>
      <c r="AR86" s="16">
        <f t="shared" si="160"/>
        <v>0.00779727285368726</v>
      </c>
      <c r="AS86" s="16">
        <f t="shared" si="161"/>
        <v>0.010077128885686</v>
      </c>
      <c r="AT86" s="16">
        <f t="shared" si="162"/>
        <v>0.0140565995169303</v>
      </c>
      <c r="AY86">
        <v>1277.16186612576</v>
      </c>
      <c r="AZ86">
        <v>1208.84397482014</v>
      </c>
      <c r="BA86">
        <v>1204.49302065885</v>
      </c>
      <c r="BB86">
        <v>1584.73417085427</v>
      </c>
      <c r="BD86">
        <f t="shared" si="174"/>
        <v>124065.922020216</v>
      </c>
      <c r="BF86" s="16">
        <f t="shared" si="163"/>
        <v>0.0102942197609885</v>
      </c>
      <c r="BG86" s="16">
        <f t="shared" si="164"/>
        <v>0.00974356177051716</v>
      </c>
      <c r="BH86" s="16">
        <f t="shared" si="165"/>
        <v>0.00970849207458099</v>
      </c>
      <c r="BI86" s="16">
        <f t="shared" si="166"/>
        <v>0.0127733236093312</v>
      </c>
      <c r="BN86">
        <v>174.760385837494</v>
      </c>
      <c r="BO86">
        <v>176.058418549346</v>
      </c>
      <c r="BP86">
        <v>175.091136815921</v>
      </c>
      <c r="BQ86">
        <v>213.58961017352</v>
      </c>
      <c r="BS86">
        <f t="shared" si="175"/>
        <v>16631.0033131261</v>
      </c>
      <c r="BU86" s="16">
        <f t="shared" si="167"/>
        <v>0.010508108413373</v>
      </c>
      <c r="BV86" s="16">
        <f t="shared" si="168"/>
        <v>0.010586157385369</v>
      </c>
      <c r="BW86" s="16">
        <f t="shared" si="169"/>
        <v>0.0105279960276197</v>
      </c>
      <c r="BX86" s="16">
        <f t="shared" si="170"/>
        <v>0.0128428577730451</v>
      </c>
    </row>
    <row r="87" spans="1:76">
      <c r="A87" s="68"/>
      <c r="B87" s="68"/>
      <c r="C87" s="68"/>
      <c r="D87" s="68"/>
      <c r="O87" s="16">
        <f t="shared" ref="O87:R87" si="229">AVERAGE(AC87,AQ87,BF87,BU87)</f>
        <v>0.0106700267208598</v>
      </c>
      <c r="P87" s="16">
        <f t="shared" si="229"/>
        <v>0.00955192040311233</v>
      </c>
      <c r="Q87" s="16">
        <f t="shared" si="229"/>
        <v>0.0101732144504731</v>
      </c>
      <c r="R87" s="16">
        <f t="shared" si="229"/>
        <v>0.0134616769531249</v>
      </c>
      <c r="V87">
        <v>1622.95636280557</v>
      </c>
      <c r="W87">
        <v>1470.65800180832</v>
      </c>
      <c r="X87">
        <v>1476.67374452309</v>
      </c>
      <c r="Y87">
        <v>2087.39281326781</v>
      </c>
      <c r="AA87">
        <f t="shared" si="172"/>
        <v>154287.324967736</v>
      </c>
      <c r="AC87" s="16">
        <f t="shared" si="155"/>
        <v>0.0105190517960238</v>
      </c>
      <c r="AD87" s="16">
        <f t="shared" si="156"/>
        <v>0.00953194309458575</v>
      </c>
      <c r="AE87" s="16">
        <f t="shared" si="157"/>
        <v>0.00957093361254326</v>
      </c>
      <c r="AF87" s="16">
        <f t="shared" si="158"/>
        <v>0.0135292566236683</v>
      </c>
      <c r="AJ87">
        <v>989.076098059244</v>
      </c>
      <c r="AK87">
        <v>722.485551871151</v>
      </c>
      <c r="AL87">
        <v>945.017262638718</v>
      </c>
      <c r="AM87">
        <v>1317.65573770492</v>
      </c>
      <c r="AO87">
        <f t="shared" si="173"/>
        <v>91118.4481309237</v>
      </c>
      <c r="AQ87" s="16">
        <f t="shared" si="159"/>
        <v>0.0108548391500049</v>
      </c>
      <c r="AR87" s="16">
        <f t="shared" si="160"/>
        <v>0.00792908095661426</v>
      </c>
      <c r="AS87" s="16">
        <f t="shared" si="161"/>
        <v>0.0103713055042473</v>
      </c>
      <c r="AT87" s="16">
        <f t="shared" si="162"/>
        <v>0.0144609106578686</v>
      </c>
      <c r="AY87">
        <v>1305.07309236948</v>
      </c>
      <c r="AZ87">
        <v>1235.19570085087</v>
      </c>
      <c r="BA87">
        <v>1236.84517906336</v>
      </c>
      <c r="BB87">
        <v>1598.84704112337</v>
      </c>
      <c r="BD87">
        <f t="shared" si="174"/>
        <v>124065.922020216</v>
      </c>
      <c r="BF87" s="16">
        <f t="shared" si="163"/>
        <v>0.0105191906940959</v>
      </c>
      <c r="BG87" s="16">
        <f t="shared" si="164"/>
        <v>0.00995596277154657</v>
      </c>
      <c r="BH87" s="16">
        <f t="shared" si="165"/>
        <v>0.00996925794709221</v>
      </c>
      <c r="BI87" s="16">
        <f t="shared" si="166"/>
        <v>0.0128870766048299</v>
      </c>
      <c r="BN87">
        <v>179.399052560343</v>
      </c>
      <c r="BO87">
        <v>179.460080798479</v>
      </c>
      <c r="BP87">
        <v>179.304846153846</v>
      </c>
      <c r="BQ87">
        <v>215.695197524988</v>
      </c>
      <c r="BS87">
        <f t="shared" si="175"/>
        <v>16631.0033131261</v>
      </c>
      <c r="BU87" s="16">
        <f t="shared" si="167"/>
        <v>0.0107870252433148</v>
      </c>
      <c r="BV87" s="16">
        <f t="shared" si="168"/>
        <v>0.0107906947897027</v>
      </c>
      <c r="BW87" s="16">
        <f t="shared" si="169"/>
        <v>0.0107813607380096</v>
      </c>
      <c r="BX87" s="16">
        <f t="shared" si="170"/>
        <v>0.012969463926133</v>
      </c>
    </row>
    <row r="88" spans="1:76">
      <c r="A88" s="68">
        <f t="shared" ref="A88" si="230">O88+O89</f>
        <v>0.0216015909557287</v>
      </c>
      <c r="B88" s="68">
        <f t="shared" ref="B88" si="231">P88+P89</f>
        <v>0.0190946892738074</v>
      </c>
      <c r="C88" s="68">
        <f t="shared" ref="C88" si="232">Q88+Q89</f>
        <v>0.0209690367288275</v>
      </c>
      <c r="D88" s="68">
        <f t="shared" ref="D88" si="233">R88+R89</f>
        <v>0.0283933513791526</v>
      </c>
      <c r="O88" s="16">
        <f t="shared" ref="O88:R88" si="234">AVERAGE(AC88,AQ88,BF88,BU88)</f>
        <v>0.0108175905237753</v>
      </c>
      <c r="P88" s="16">
        <f t="shared" si="234"/>
        <v>0.00963772478352658</v>
      </c>
      <c r="Q88" s="16">
        <f t="shared" si="234"/>
        <v>0.0104395391021615</v>
      </c>
      <c r="R88" s="16">
        <f t="shared" si="234"/>
        <v>0.014001092972781</v>
      </c>
      <c r="V88">
        <v>1635.21205204291</v>
      </c>
      <c r="W88">
        <v>1476.28341640236</v>
      </c>
      <c r="X88">
        <v>1503.06859448554</v>
      </c>
      <c r="Y88">
        <v>2151.63678231501</v>
      </c>
      <c r="AA88">
        <f t="shared" si="172"/>
        <v>154287.324967736</v>
      </c>
      <c r="AC88" s="16">
        <f t="shared" si="155"/>
        <v>0.0105984859895967</v>
      </c>
      <c r="AD88" s="16">
        <f t="shared" si="156"/>
        <v>0.00956840373446798</v>
      </c>
      <c r="AE88" s="16">
        <f t="shared" si="157"/>
        <v>0.00974200955781595</v>
      </c>
      <c r="AF88" s="16">
        <f t="shared" si="158"/>
        <v>0.0139456483723789</v>
      </c>
      <c r="AJ88">
        <v>998.565306122449</v>
      </c>
      <c r="AK88">
        <v>726.410451306413</v>
      </c>
      <c r="AL88">
        <v>970.075030750308</v>
      </c>
      <c r="AM88">
        <v>1376.53278688525</v>
      </c>
      <c r="AO88">
        <f t="shared" si="173"/>
        <v>91118.4481309237</v>
      </c>
      <c r="AQ88" s="16">
        <f t="shared" si="159"/>
        <v>0.01095898060827</v>
      </c>
      <c r="AR88" s="16">
        <f t="shared" si="160"/>
        <v>0.00797215565241705</v>
      </c>
      <c r="AS88" s="16">
        <f t="shared" si="161"/>
        <v>0.0106463076429534</v>
      </c>
      <c r="AT88" s="16">
        <f t="shared" si="162"/>
        <v>0.0151070701391597</v>
      </c>
      <c r="AY88">
        <v>1334.72518159806</v>
      </c>
      <c r="AZ88">
        <v>1255.20098920863</v>
      </c>
      <c r="BA88">
        <v>1281.60589216231</v>
      </c>
      <c r="BB88">
        <v>1662.1746506986</v>
      </c>
      <c r="BD88">
        <f t="shared" si="174"/>
        <v>124065.922020216</v>
      </c>
      <c r="BF88" s="16">
        <f t="shared" si="163"/>
        <v>0.010758193385131</v>
      </c>
      <c r="BG88" s="16">
        <f t="shared" si="164"/>
        <v>0.0101172100184296</v>
      </c>
      <c r="BH88" s="16">
        <f t="shared" si="165"/>
        <v>0.0103300396377458</v>
      </c>
      <c r="BI88" s="16">
        <f t="shared" si="166"/>
        <v>0.0133975117714255</v>
      </c>
      <c r="BN88">
        <v>182.187687120701</v>
      </c>
      <c r="BO88">
        <v>181.163676609848</v>
      </c>
      <c r="BP88">
        <v>183.602943227092</v>
      </c>
      <c r="BQ88">
        <v>225.418973991887</v>
      </c>
      <c r="BS88">
        <f t="shared" si="175"/>
        <v>16631.0033131261</v>
      </c>
      <c r="BU88" s="16">
        <f t="shared" si="167"/>
        <v>0.0109547021121034</v>
      </c>
      <c r="BV88" s="16">
        <f t="shared" si="168"/>
        <v>0.0108931297287917</v>
      </c>
      <c r="BW88" s="16">
        <f t="shared" si="169"/>
        <v>0.0110397995701307</v>
      </c>
      <c r="BX88" s="16">
        <f t="shared" si="170"/>
        <v>0.0135541416081599</v>
      </c>
    </row>
    <row r="89" spans="1:76">
      <c r="A89" s="68"/>
      <c r="B89" s="68"/>
      <c r="C89" s="68"/>
      <c r="D89" s="68"/>
      <c r="O89" s="16">
        <f t="shared" ref="O89:R89" si="235">AVERAGE(AC89,AQ89,BF89,BU89)</f>
        <v>0.0107840004319534</v>
      </c>
      <c r="P89" s="16">
        <f t="shared" si="235"/>
        <v>0.00945696449028081</v>
      </c>
      <c r="Q89" s="16">
        <f t="shared" si="235"/>
        <v>0.0105294976266661</v>
      </c>
      <c r="R89" s="16">
        <f t="shared" si="235"/>
        <v>0.0143922584063716</v>
      </c>
      <c r="V89">
        <v>1629.50274977085</v>
      </c>
      <c r="W89">
        <v>1454.3112522686</v>
      </c>
      <c r="X89">
        <v>1518.17780026991</v>
      </c>
      <c r="Y89">
        <v>2217.12233068945</v>
      </c>
      <c r="AA89">
        <f t="shared" si="172"/>
        <v>154287.324967736</v>
      </c>
      <c r="AC89" s="16">
        <f t="shared" si="155"/>
        <v>0.010561481638959</v>
      </c>
      <c r="AD89" s="16">
        <f t="shared" si="156"/>
        <v>0.00942599304623837</v>
      </c>
      <c r="AE89" s="16">
        <f t="shared" si="157"/>
        <v>0.00983993857296693</v>
      </c>
      <c r="AF89" s="16">
        <f t="shared" si="158"/>
        <v>0.0143700873104974</v>
      </c>
      <c r="AJ89">
        <v>1000.6113671275</v>
      </c>
      <c r="AK89">
        <v>711.891866028708</v>
      </c>
      <c r="AL89">
        <v>974.085328422345</v>
      </c>
      <c r="AM89">
        <v>1386.77642276423</v>
      </c>
      <c r="AO89">
        <f t="shared" si="173"/>
        <v>91118.4481309237</v>
      </c>
      <c r="AQ89" s="16">
        <f t="shared" si="159"/>
        <v>0.0109814355671397</v>
      </c>
      <c r="AR89" s="16">
        <f t="shared" si="160"/>
        <v>0.00781281815737056</v>
      </c>
      <c r="AS89" s="16">
        <f t="shared" si="161"/>
        <v>0.010690319561004</v>
      </c>
      <c r="AT89" s="16">
        <f t="shared" si="162"/>
        <v>0.0152194912359749</v>
      </c>
      <c r="AY89">
        <v>1336.7538586515</v>
      </c>
      <c r="AZ89">
        <v>1234.58963963964</v>
      </c>
      <c r="BA89">
        <v>1310.41468926554</v>
      </c>
      <c r="BB89">
        <v>1735.42764146219</v>
      </c>
      <c r="BD89">
        <f t="shared" si="174"/>
        <v>124065.922020216</v>
      </c>
      <c r="BF89" s="16">
        <f t="shared" si="163"/>
        <v>0.010774544990958</v>
      </c>
      <c r="BG89" s="16">
        <f t="shared" si="164"/>
        <v>0.00995107777813854</v>
      </c>
      <c r="BH89" s="16">
        <f t="shared" si="165"/>
        <v>0.0105622451993869</v>
      </c>
      <c r="BI89" s="16">
        <f t="shared" si="166"/>
        <v>0.0139879478039055</v>
      </c>
      <c r="BN89">
        <v>179.923166779203</v>
      </c>
      <c r="BO89">
        <v>176.920097340931</v>
      </c>
      <c r="BP89">
        <v>183.364913708087</v>
      </c>
      <c r="BQ89">
        <v>232.692803847959</v>
      </c>
      <c r="BS89">
        <f t="shared" si="175"/>
        <v>16631.0033131261</v>
      </c>
      <c r="BU89" s="16">
        <f t="shared" si="167"/>
        <v>0.0108185395307569</v>
      </c>
      <c r="BV89" s="16">
        <f t="shared" si="168"/>
        <v>0.0106379689793758</v>
      </c>
      <c r="BW89" s="16">
        <f t="shared" si="169"/>
        <v>0.0110254871733063</v>
      </c>
      <c r="BX89" s="16">
        <f t="shared" si="170"/>
        <v>0.0139915072751086</v>
      </c>
    </row>
    <row r="90" spans="1:76">
      <c r="A90" s="68">
        <f t="shared" ref="A90" si="236">O90+O91</f>
        <v>0.0217726786365968</v>
      </c>
      <c r="B90" s="68">
        <f t="shared" ref="B90" si="237">P90+P91</f>
        <v>0.0183466180817403</v>
      </c>
      <c r="C90" s="68">
        <f t="shared" ref="C90" si="238">Q90+Q91</f>
        <v>0.0206911985722815</v>
      </c>
      <c r="D90" s="68">
        <f t="shared" ref="D90" si="239">R90+R91</f>
        <v>0.0283097816617008</v>
      </c>
      <c r="O90" s="16">
        <f t="shared" ref="O90:R90" si="240">AVERAGE(AC90,AQ90,BF90,BU90)</f>
        <v>0.0108496236041217</v>
      </c>
      <c r="P90" s="16">
        <f t="shared" si="240"/>
        <v>0.00924291807486926</v>
      </c>
      <c r="Q90" s="16">
        <f t="shared" si="240"/>
        <v>0.0104509545147346</v>
      </c>
      <c r="R90" s="16">
        <f t="shared" si="240"/>
        <v>0.014262877860034</v>
      </c>
      <c r="V90">
        <v>1637.98842224745</v>
      </c>
      <c r="W90">
        <v>1423.0566379701</v>
      </c>
      <c r="X90">
        <v>1519.93149764943</v>
      </c>
      <c r="Y90">
        <v>2221.14451219512</v>
      </c>
      <c r="AA90">
        <f t="shared" si="172"/>
        <v>154287.324967736</v>
      </c>
      <c r="AC90" s="16">
        <f t="shared" si="155"/>
        <v>0.0106164807938045</v>
      </c>
      <c r="AD90" s="16">
        <f t="shared" si="156"/>
        <v>0.00922341895724541</v>
      </c>
      <c r="AE90" s="16">
        <f t="shared" si="157"/>
        <v>0.00985130501139528</v>
      </c>
      <c r="AF90" s="16">
        <f t="shared" si="158"/>
        <v>0.014396156733287</v>
      </c>
      <c r="AJ90">
        <v>1011.58871794872</v>
      </c>
      <c r="AK90">
        <v>698.263961813843</v>
      </c>
      <c r="AL90">
        <v>966.322065150584</v>
      </c>
      <c r="AM90">
        <v>1369.03569607343</v>
      </c>
      <c r="AO90">
        <f t="shared" si="173"/>
        <v>91118.4481309237</v>
      </c>
      <c r="AQ90" s="16">
        <f t="shared" si="159"/>
        <v>0.0111019089843938</v>
      </c>
      <c r="AR90" s="16">
        <f t="shared" si="160"/>
        <v>0.00766325564292471</v>
      </c>
      <c r="AS90" s="16">
        <f t="shared" si="161"/>
        <v>0.0106051198738824</v>
      </c>
      <c r="AT90" s="16">
        <f t="shared" si="162"/>
        <v>0.0150247916218495</v>
      </c>
      <c r="AY90">
        <v>1350.87687322803</v>
      </c>
      <c r="AZ90">
        <v>1211.10130571814</v>
      </c>
      <c r="BA90">
        <v>1303.4835837507</v>
      </c>
      <c r="BB90">
        <v>1727.18790604698</v>
      </c>
      <c r="BD90">
        <f t="shared" si="174"/>
        <v>124065.922020216</v>
      </c>
      <c r="BF90" s="16">
        <f t="shared" si="163"/>
        <v>0.0108883797519186</v>
      </c>
      <c r="BG90" s="16">
        <f t="shared" si="164"/>
        <v>0.00976175637916749</v>
      </c>
      <c r="BH90" s="16">
        <f t="shared" si="165"/>
        <v>0.010506378887333</v>
      </c>
      <c r="BI90" s="16">
        <f t="shared" si="166"/>
        <v>0.0139215336324631</v>
      </c>
      <c r="BN90">
        <v>179.477212339563</v>
      </c>
      <c r="BO90">
        <v>171.685860597439</v>
      </c>
      <c r="BP90">
        <v>180.29694451356</v>
      </c>
      <c r="BQ90">
        <v>227.994914244878</v>
      </c>
      <c r="BS90">
        <f t="shared" si="175"/>
        <v>16631.0033131261</v>
      </c>
      <c r="BU90" s="16">
        <f t="shared" si="167"/>
        <v>0.0107917248863699</v>
      </c>
      <c r="BV90" s="16">
        <f t="shared" si="168"/>
        <v>0.0103232413201394</v>
      </c>
      <c r="BW90" s="16">
        <f t="shared" si="169"/>
        <v>0.0108410142863275</v>
      </c>
      <c r="BX90" s="16">
        <f t="shared" si="170"/>
        <v>0.0137090294525365</v>
      </c>
    </row>
    <row r="91" spans="1:76">
      <c r="A91" s="68"/>
      <c r="B91" s="68"/>
      <c r="C91" s="68"/>
      <c r="D91" s="68"/>
      <c r="O91" s="16">
        <f t="shared" ref="O91:R91" si="241">AVERAGE(AC91,AQ91,BF91,BU91)</f>
        <v>0.0109230550324751</v>
      </c>
      <c r="P91" s="16">
        <f t="shared" si="241"/>
        <v>0.00910370000687102</v>
      </c>
      <c r="Q91" s="16">
        <f t="shared" si="241"/>
        <v>0.010240244057547</v>
      </c>
      <c r="R91" s="16">
        <f t="shared" si="241"/>
        <v>0.0140469038016668</v>
      </c>
      <c r="V91">
        <v>1649.10383133076</v>
      </c>
      <c r="W91">
        <v>1395.31021980512</v>
      </c>
      <c r="X91">
        <v>1499.30393806799</v>
      </c>
      <c r="Y91">
        <v>2202.60544842363</v>
      </c>
      <c r="AA91">
        <f t="shared" si="172"/>
        <v>154287.324967736</v>
      </c>
      <c r="AC91" s="16">
        <f t="shared" si="155"/>
        <v>0.0106885243598307</v>
      </c>
      <c r="AD91" s="16">
        <f t="shared" si="156"/>
        <v>0.00904358293914877</v>
      </c>
      <c r="AE91" s="16">
        <f t="shared" si="157"/>
        <v>0.00971760926169093</v>
      </c>
      <c r="AF91" s="16">
        <f t="shared" si="158"/>
        <v>0.0142759973891843</v>
      </c>
      <c r="AJ91">
        <v>1020.80889115994</v>
      </c>
      <c r="AK91">
        <v>694.499761564139</v>
      </c>
      <c r="AL91">
        <v>948.390318627451</v>
      </c>
      <c r="AM91">
        <v>1358.74680959673</v>
      </c>
      <c r="AO91">
        <f t="shared" si="173"/>
        <v>91118.4481309237</v>
      </c>
      <c r="AQ91" s="16">
        <f t="shared" si="159"/>
        <v>0.0112030978588791</v>
      </c>
      <c r="AR91" s="16">
        <f t="shared" si="160"/>
        <v>0.00762194457664869</v>
      </c>
      <c r="AS91" s="16">
        <f t="shared" si="161"/>
        <v>0.0104083238694403</v>
      </c>
      <c r="AT91" s="16">
        <f t="shared" si="162"/>
        <v>0.0149118739121238</v>
      </c>
      <c r="AY91">
        <v>1364.60695511524</v>
      </c>
      <c r="AZ91">
        <v>1196.38541666667</v>
      </c>
      <c r="BA91">
        <v>1282.61247947455</v>
      </c>
      <c r="BB91">
        <v>1698.29229229229</v>
      </c>
      <c r="BD91">
        <f t="shared" si="174"/>
        <v>124065.922020216</v>
      </c>
      <c r="BF91" s="16">
        <f t="shared" si="163"/>
        <v>0.0109990473846064</v>
      </c>
      <c r="BG91" s="16">
        <f t="shared" si="164"/>
        <v>0.00964314291294046</v>
      </c>
      <c r="BH91" s="16">
        <f t="shared" si="165"/>
        <v>0.0103381529640795</v>
      </c>
      <c r="BI91" s="16">
        <f t="shared" si="166"/>
        <v>0.01368862830855</v>
      </c>
      <c r="BN91">
        <v>179.640622594521</v>
      </c>
      <c r="BO91">
        <v>168.075074839629</v>
      </c>
      <c r="BP91">
        <v>174.573814612326</v>
      </c>
      <c r="BQ91">
        <v>221.377207591933</v>
      </c>
      <c r="BS91">
        <f t="shared" si="175"/>
        <v>16631.0033131261</v>
      </c>
      <c r="BU91" s="16">
        <f t="shared" si="167"/>
        <v>0.0108015505265842</v>
      </c>
      <c r="BV91" s="16">
        <f t="shared" si="168"/>
        <v>0.0101061295987461</v>
      </c>
      <c r="BW91" s="16">
        <f t="shared" si="169"/>
        <v>0.0104968901349772</v>
      </c>
      <c r="BX91" s="16">
        <f t="shared" si="170"/>
        <v>0.0133111155968089</v>
      </c>
    </row>
    <row r="97" spans="8:8">
      <c r="H97" t="s">
        <v>89</v>
      </c>
    </row>
    <row r="99" spans="1:18">
      <c r="A99" s="68">
        <f>O99+O100</f>
        <v>0.0216553453978117</v>
      </c>
      <c r="B99" s="68">
        <f t="shared" ref="B99" si="242">P99+P100</f>
        <v>0.0235399975380162</v>
      </c>
      <c r="C99" s="68">
        <f t="shared" ref="C99" si="243">Q99+Q100</f>
        <v>0.0222158485714042</v>
      </c>
      <c r="D99" s="68">
        <f t="shared" ref="D99" si="244">R99+R100</f>
        <v>0.0251920133192881</v>
      </c>
      <c r="H99">
        <v>16956.3524829601</v>
      </c>
      <c r="I99">
        <v>18398.3155856728</v>
      </c>
      <c r="J99">
        <v>17614.0470957614</v>
      </c>
      <c r="K99">
        <v>19792.5081883316</v>
      </c>
      <c r="M99" s="65">
        <f>SUM(H99:K122)</f>
        <v>1557783.45860192</v>
      </c>
      <c r="O99" s="16">
        <f t="shared" ref="O99:O122" si="245">H99/M99</f>
        <v>0.0108849226696617</v>
      </c>
      <c r="P99" s="16">
        <f t="shared" ref="P99:P122" si="246">I99/M99</f>
        <v>0.0118105732116227</v>
      </c>
      <c r="Q99" s="16">
        <f t="shared" ref="Q99:Q122" si="247">J99/M99</f>
        <v>0.0113071216660431</v>
      </c>
      <c r="R99" s="16">
        <f t="shared" ref="R99:R122" si="248">K99/M99</f>
        <v>0.0127055580665203</v>
      </c>
    </row>
    <row r="100" spans="1:18">
      <c r="A100" s="68"/>
      <c r="B100" s="68"/>
      <c r="C100" s="68"/>
      <c r="D100" s="68"/>
      <c r="H100">
        <v>16777.9863680623</v>
      </c>
      <c r="I100">
        <v>18271.9031945789</v>
      </c>
      <c r="J100">
        <v>16993.4343275772</v>
      </c>
      <c r="K100">
        <v>19451.1934493347</v>
      </c>
      <c r="M100">
        <f t="shared" ref="M100:M122" si="249">M99</f>
        <v>1557783.45860192</v>
      </c>
      <c r="O100" s="16">
        <f t="shared" si="245"/>
        <v>0.01077042272815</v>
      </c>
      <c r="P100" s="16">
        <f t="shared" si="246"/>
        <v>0.0117294243263936</v>
      </c>
      <c r="Q100" s="16">
        <f t="shared" si="247"/>
        <v>0.0109087269053611</v>
      </c>
      <c r="R100" s="16">
        <f t="shared" si="248"/>
        <v>0.0124864552527677</v>
      </c>
    </row>
    <row r="101" spans="1:18">
      <c r="A101" s="68">
        <f t="shared" ref="A101" si="250">O101+O102</f>
        <v>0.0197617928172299</v>
      </c>
      <c r="B101" s="68">
        <f t="shared" ref="B101" si="251">P101+P102</f>
        <v>0.0213085433268016</v>
      </c>
      <c r="C101" s="68">
        <f t="shared" ref="C101" si="252">Q101+Q102</f>
        <v>0.0200672016482474</v>
      </c>
      <c r="D101" s="68">
        <f t="shared" ref="D101" si="253">R101+R102</f>
        <v>0.0240114562974125</v>
      </c>
      <c r="H101">
        <v>15917.9109055501</v>
      </c>
      <c r="I101">
        <v>17289.3291384318</v>
      </c>
      <c r="J101">
        <v>16134.9167974882</v>
      </c>
      <c r="K101">
        <v>19036.576765609</v>
      </c>
      <c r="M101">
        <f t="shared" si="249"/>
        <v>1557783.45860192</v>
      </c>
      <c r="O101" s="16">
        <f t="shared" si="245"/>
        <v>0.0102183078255537</v>
      </c>
      <c r="P101" s="16">
        <f t="shared" si="246"/>
        <v>0.0110986729528818</v>
      </c>
      <c r="Q101" s="16">
        <f t="shared" si="247"/>
        <v>0.0103576120983907</v>
      </c>
      <c r="R101" s="16">
        <f t="shared" si="248"/>
        <v>0.0122202971539407</v>
      </c>
    </row>
    <row r="102" spans="1:18">
      <c r="A102" s="68"/>
      <c r="B102" s="68"/>
      <c r="C102" s="68"/>
      <c r="D102" s="68"/>
      <c r="H102">
        <v>14866.6830574489</v>
      </c>
      <c r="I102">
        <v>15904.7671829622</v>
      </c>
      <c r="J102">
        <v>15125.4379905808</v>
      </c>
      <c r="K102">
        <v>18368.0726714432</v>
      </c>
      <c r="M102">
        <f t="shared" si="249"/>
        <v>1557783.45860192</v>
      </c>
      <c r="O102" s="16">
        <f t="shared" si="245"/>
        <v>0.0095434849916762</v>
      </c>
      <c r="P102" s="16">
        <f t="shared" si="246"/>
        <v>0.0102098703739199</v>
      </c>
      <c r="Q102" s="16">
        <f t="shared" si="247"/>
        <v>0.00970958954985666</v>
      </c>
      <c r="R102" s="16">
        <f t="shared" si="248"/>
        <v>0.0117911591434718</v>
      </c>
    </row>
    <row r="103" spans="1:18">
      <c r="A103" s="68">
        <f t="shared" ref="A103" si="254">O103+O104</f>
        <v>0.0176014946901204</v>
      </c>
      <c r="B103" s="68">
        <f t="shared" ref="B103" si="255">P103+P104</f>
        <v>0.0184793639312763</v>
      </c>
      <c r="C103" s="68">
        <f t="shared" ref="C103" si="256">Q103+Q104</f>
        <v>0.0177877243294525</v>
      </c>
      <c r="D103" s="68">
        <f t="shared" ref="D103" si="257">R103+R104</f>
        <v>0.021583935635486</v>
      </c>
      <c r="H103">
        <v>13996.6433090024</v>
      </c>
      <c r="I103">
        <v>14764.3830508475</v>
      </c>
      <c r="J103">
        <v>14183.0209314495</v>
      </c>
      <c r="K103">
        <v>17360.4032753327</v>
      </c>
      <c r="M103">
        <f t="shared" si="249"/>
        <v>1557783.45860192</v>
      </c>
      <c r="O103" s="16">
        <f t="shared" si="245"/>
        <v>0.00898497363784058</v>
      </c>
      <c r="P103" s="16">
        <f t="shared" si="246"/>
        <v>0.00947781475616528</v>
      </c>
      <c r="Q103" s="16">
        <f t="shared" si="247"/>
        <v>0.00910461646843936</v>
      </c>
      <c r="R103" s="16">
        <f t="shared" si="248"/>
        <v>0.0111442981240238</v>
      </c>
    </row>
    <row r="104" spans="1:18">
      <c r="A104" s="68"/>
      <c r="B104" s="68"/>
      <c r="C104" s="68"/>
      <c r="D104" s="68"/>
      <c r="H104">
        <v>13422.6739659367</v>
      </c>
      <c r="I104">
        <v>14022.4644067797</v>
      </c>
      <c r="J104">
        <v>13526.4017951426</v>
      </c>
      <c r="K104">
        <v>16262.694629156</v>
      </c>
      <c r="M104">
        <f t="shared" si="249"/>
        <v>1557783.45860192</v>
      </c>
      <c r="O104" s="16">
        <f t="shared" si="245"/>
        <v>0.00861652105227979</v>
      </c>
      <c r="P104" s="16">
        <f t="shared" si="246"/>
        <v>0.009001549175111</v>
      </c>
      <c r="Q104" s="16">
        <f t="shared" si="247"/>
        <v>0.00868310786101314</v>
      </c>
      <c r="R104" s="16">
        <f t="shared" si="248"/>
        <v>0.0104396375114622</v>
      </c>
    </row>
    <row r="105" spans="1:18">
      <c r="A105" s="68">
        <f t="shared" ref="A105" si="258">O105+O106</f>
        <v>0.0167442934477807</v>
      </c>
      <c r="B105" s="68">
        <f t="shared" ref="B105" si="259">P105+P106</f>
        <v>0.0171996217128879</v>
      </c>
      <c r="C105" s="68">
        <f t="shared" ref="C105" si="260">Q105+Q106</f>
        <v>0.0165945078402487</v>
      </c>
      <c r="D105" s="68">
        <f t="shared" ref="D105" si="261">R105+R106</f>
        <v>0.0195664574996017</v>
      </c>
      <c r="H105">
        <v>13124.8271545498</v>
      </c>
      <c r="I105">
        <v>13549.2222760291</v>
      </c>
      <c r="J105">
        <v>13050.9601259182</v>
      </c>
      <c r="K105">
        <v>15460.3554987212</v>
      </c>
      <c r="M105">
        <f t="shared" si="249"/>
        <v>1557783.45860192</v>
      </c>
      <c r="O105" s="16">
        <f t="shared" si="245"/>
        <v>0.00842532194193989</v>
      </c>
      <c r="P105" s="16">
        <f t="shared" si="246"/>
        <v>0.00869775718904425</v>
      </c>
      <c r="Q105" s="16">
        <f t="shared" si="247"/>
        <v>0.00837790390817935</v>
      </c>
      <c r="R105" s="16">
        <f t="shared" si="248"/>
        <v>0.00992458573966148</v>
      </c>
    </row>
    <row r="106" spans="1:18">
      <c r="A106" s="68"/>
      <c r="B106" s="68"/>
      <c r="C106" s="68"/>
      <c r="D106" s="68"/>
      <c r="H106">
        <v>12959.1562043796</v>
      </c>
      <c r="I106">
        <v>13244.0639225182</v>
      </c>
      <c r="J106">
        <v>12799.6896912611</v>
      </c>
      <c r="K106">
        <v>15019.9483375959</v>
      </c>
      <c r="M106">
        <f t="shared" si="249"/>
        <v>1557783.45860192</v>
      </c>
      <c r="O106" s="16">
        <f t="shared" si="245"/>
        <v>0.00831897150584084</v>
      </c>
      <c r="P106" s="16">
        <f t="shared" si="246"/>
        <v>0.00850186452384368</v>
      </c>
      <c r="Q106" s="16">
        <f t="shared" si="247"/>
        <v>0.00821660393206931</v>
      </c>
      <c r="R106" s="16">
        <f t="shared" si="248"/>
        <v>0.00964187175994023</v>
      </c>
    </row>
    <row r="107" spans="1:18">
      <c r="A107" s="68">
        <f t="shared" ref="A107" si="262">O107+O108</f>
        <v>0.0168878417223846</v>
      </c>
      <c r="B107" s="68">
        <f t="shared" ref="B107" si="263">P107+P108</f>
        <v>0.017030245273227</v>
      </c>
      <c r="C107" s="68">
        <f t="shared" ref="C107" si="264">Q107+Q108</f>
        <v>0.0165122579121173</v>
      </c>
      <c r="D107" s="68">
        <f t="shared" ref="D107" si="265">R107+R108</f>
        <v>0.0189268898351184</v>
      </c>
      <c r="H107">
        <v>12986.3654501217</v>
      </c>
      <c r="I107">
        <v>13155.8290556901</v>
      </c>
      <c r="J107">
        <v>12742.5013082156</v>
      </c>
      <c r="K107">
        <v>14784.1493606138</v>
      </c>
      <c r="M107">
        <f t="shared" si="249"/>
        <v>1557783.45860192</v>
      </c>
      <c r="O107" s="16">
        <f t="shared" si="245"/>
        <v>0.00833643814768497</v>
      </c>
      <c r="P107" s="16">
        <f t="shared" si="246"/>
        <v>0.0084452232324364</v>
      </c>
      <c r="Q107" s="16">
        <f t="shared" si="247"/>
        <v>0.0081798925504394</v>
      </c>
      <c r="R107" s="16">
        <f t="shared" si="248"/>
        <v>0.00949050349647585</v>
      </c>
    </row>
    <row r="108" spans="1:18">
      <c r="A108" s="68"/>
      <c r="B108" s="68"/>
      <c r="C108" s="68"/>
      <c r="D108" s="68"/>
      <c r="H108">
        <v>13321.2350364964</v>
      </c>
      <c r="I108">
        <v>13373.6053268765</v>
      </c>
      <c r="J108">
        <v>12980.0209314495</v>
      </c>
      <c r="K108">
        <v>14699.8465473146</v>
      </c>
      <c r="M108">
        <f t="shared" si="249"/>
        <v>1557783.45860192</v>
      </c>
      <c r="O108" s="16">
        <f t="shared" si="245"/>
        <v>0.0085514035746996</v>
      </c>
      <c r="P108" s="16">
        <f t="shared" si="246"/>
        <v>0.00858502204079058</v>
      </c>
      <c r="Q108" s="16">
        <f t="shared" si="247"/>
        <v>0.00833236536167792</v>
      </c>
      <c r="R108" s="16">
        <f t="shared" si="248"/>
        <v>0.00943638633864259</v>
      </c>
    </row>
    <row r="109" spans="1:18">
      <c r="A109" s="68">
        <f t="shared" ref="A109" si="266">O109+O110</f>
        <v>0.0187422674180833</v>
      </c>
      <c r="B109" s="68">
        <f t="shared" ref="B109" si="267">P109+P110</f>
        <v>0.0187148851387562</v>
      </c>
      <c r="C109" s="68">
        <f t="shared" ref="C109" si="268">Q109+Q110</f>
        <v>0.0182536626877173</v>
      </c>
      <c r="D109" s="68">
        <f t="shared" ref="D109" si="269">R109+R110</f>
        <v>0.0193167729407143</v>
      </c>
      <c r="H109">
        <v>14102.803892944</v>
      </c>
      <c r="I109">
        <v>14007.608716707</v>
      </c>
      <c r="J109">
        <v>13728.3453689168</v>
      </c>
      <c r="K109">
        <v>14806.9667519182</v>
      </c>
      <c r="M109">
        <f t="shared" si="249"/>
        <v>1557783.45860192</v>
      </c>
      <c r="O109" s="16">
        <f t="shared" si="245"/>
        <v>0.00905312212366214</v>
      </c>
      <c r="P109" s="16">
        <f t="shared" si="246"/>
        <v>0.00899201274693116</v>
      </c>
      <c r="Q109" s="16">
        <f t="shared" si="247"/>
        <v>0.0088127430632995</v>
      </c>
      <c r="R109" s="16">
        <f t="shared" si="248"/>
        <v>0.0095051508411876</v>
      </c>
    </row>
    <row r="110" spans="1:18">
      <c r="A110" s="68"/>
      <c r="B110" s="68"/>
      <c r="C110" s="68"/>
      <c r="D110" s="68"/>
      <c r="H110">
        <v>15093.5902676399</v>
      </c>
      <c r="I110">
        <v>15146.1297820823</v>
      </c>
      <c r="J110">
        <v>14706.9084249084</v>
      </c>
      <c r="K110">
        <v>15284.3826086957</v>
      </c>
      <c r="M110">
        <f t="shared" si="249"/>
        <v>1557783.45860192</v>
      </c>
      <c r="O110" s="16">
        <f t="shared" si="245"/>
        <v>0.00968914529442113</v>
      </c>
      <c r="P110" s="16">
        <f t="shared" si="246"/>
        <v>0.009722872391825</v>
      </c>
      <c r="Q110" s="16">
        <f t="shared" si="247"/>
        <v>0.00944091962441784</v>
      </c>
      <c r="R110" s="16">
        <f t="shared" si="248"/>
        <v>0.00981162209952665</v>
      </c>
    </row>
    <row r="111" spans="1:18">
      <c r="A111" s="68">
        <f t="shared" ref="A111" si="270">O111+O112</f>
        <v>0.0203766512243404</v>
      </c>
      <c r="B111" s="68">
        <f t="shared" ref="B111" si="271">P111+P112</f>
        <v>0.0213435574080405</v>
      </c>
      <c r="C111" s="68">
        <f t="shared" ref="C111" si="272">Q111+Q112</f>
        <v>0.0202626994046479</v>
      </c>
      <c r="D111" s="68">
        <f t="shared" ref="D111" si="273">R111+R112</f>
        <v>0.0217136791659968</v>
      </c>
      <c r="H111">
        <v>15724.2316301703</v>
      </c>
      <c r="I111">
        <v>16233.0426150121</v>
      </c>
      <c r="J111">
        <v>15472.3055991627</v>
      </c>
      <c r="K111">
        <v>16311.6501278772</v>
      </c>
      <c r="M111">
        <f t="shared" si="249"/>
        <v>1557783.45860192</v>
      </c>
      <c r="O111" s="16">
        <f t="shared" si="245"/>
        <v>0.0100939777883394</v>
      </c>
      <c r="P111" s="16">
        <f t="shared" si="246"/>
        <v>0.0104206027643797</v>
      </c>
      <c r="Q111" s="16">
        <f t="shared" si="247"/>
        <v>0.00993225696018672</v>
      </c>
      <c r="R111" s="16">
        <f t="shared" si="248"/>
        <v>0.0104710638938974</v>
      </c>
    </row>
    <row r="112" spans="1:18">
      <c r="A112" s="68"/>
      <c r="B112" s="68"/>
      <c r="C112" s="68"/>
      <c r="D112" s="68"/>
      <c r="H112">
        <v>16018.1785888078</v>
      </c>
      <c r="I112">
        <v>17015.598062954</v>
      </c>
      <c r="J112">
        <v>16092.5923600209</v>
      </c>
      <c r="K112">
        <v>17513.5601023018</v>
      </c>
      <c r="M112">
        <f t="shared" si="249"/>
        <v>1557783.45860192</v>
      </c>
      <c r="O112" s="16">
        <f t="shared" si="245"/>
        <v>0.010282673436001</v>
      </c>
      <c r="P112" s="16">
        <f t="shared" si="246"/>
        <v>0.0109229546436609</v>
      </c>
      <c r="Q112" s="16">
        <f t="shared" si="247"/>
        <v>0.0103304424444612</v>
      </c>
      <c r="R112" s="16">
        <f t="shared" si="248"/>
        <v>0.0112426152720994</v>
      </c>
    </row>
    <row r="113" spans="1:18">
      <c r="A113" s="68">
        <f t="shared" ref="A113" si="274">O113+O114</f>
        <v>0.0207782387307691</v>
      </c>
      <c r="B113" s="68">
        <f t="shared" ref="B113" si="275">P113+P114</f>
        <v>0.022952067498314</v>
      </c>
      <c r="C113" s="68">
        <f t="shared" ref="C113" si="276">Q113+Q114</f>
        <v>0.0211728179792687</v>
      </c>
      <c r="D113" s="68">
        <f t="shared" ref="D113" si="277">R113+R114</f>
        <v>0.0231546162990083</v>
      </c>
      <c r="H113">
        <v>16158.0330900243</v>
      </c>
      <c r="I113">
        <v>17645.2092009685</v>
      </c>
      <c r="J113">
        <v>16416.7184720042</v>
      </c>
      <c r="K113">
        <v>17951.8803069054</v>
      </c>
      <c r="M113">
        <f t="shared" si="249"/>
        <v>1557783.45860192</v>
      </c>
      <c r="O113" s="16">
        <f t="shared" si="245"/>
        <v>0.010372451319085</v>
      </c>
      <c r="P113" s="16">
        <f t="shared" si="246"/>
        <v>0.011327125797577</v>
      </c>
      <c r="Q113" s="16">
        <f t="shared" si="247"/>
        <v>0.0105385112297558</v>
      </c>
      <c r="R113" s="16">
        <f t="shared" si="248"/>
        <v>0.011523989555658</v>
      </c>
    </row>
    <row r="114" spans="1:18">
      <c r="A114" s="68"/>
      <c r="B114" s="68"/>
      <c r="C114" s="68"/>
      <c r="D114" s="68"/>
      <c r="H114">
        <v>16209.9635036496</v>
      </c>
      <c r="I114">
        <v>18109.1418886199</v>
      </c>
      <c r="J114">
        <v>16565.94714809</v>
      </c>
      <c r="K114">
        <v>18117.9979539642</v>
      </c>
      <c r="M114">
        <f t="shared" si="249"/>
        <v>1557783.45860192</v>
      </c>
      <c r="O114" s="16">
        <f t="shared" si="245"/>
        <v>0.0104057874116841</v>
      </c>
      <c r="P114" s="16">
        <f t="shared" si="246"/>
        <v>0.0116249417007371</v>
      </c>
      <c r="Q114" s="16">
        <f t="shared" si="247"/>
        <v>0.0106343067495129</v>
      </c>
      <c r="R114" s="16">
        <f t="shared" si="248"/>
        <v>0.0116306267433503</v>
      </c>
    </row>
    <row r="115" spans="1:18">
      <c r="A115" s="68">
        <f t="shared" ref="A115" si="278">O115+O116</f>
        <v>0.0206919007593365</v>
      </c>
      <c r="B115" s="68">
        <f t="shared" ref="B115" si="279">P115+P116</f>
        <v>0.0237104459107458</v>
      </c>
      <c r="C115" s="68">
        <f t="shared" ref="C115" si="280">Q115+Q116</f>
        <v>0.0213427940914599</v>
      </c>
      <c r="D115" s="68">
        <f t="shared" ref="D115" si="281">R115+R116</f>
        <v>0.0233585702637121</v>
      </c>
      <c r="H115">
        <v>16157.8783454988</v>
      </c>
      <c r="I115">
        <v>18371.6624697337</v>
      </c>
      <c r="J115">
        <v>16610.1470434328</v>
      </c>
      <c r="K115">
        <v>18200.5493606138</v>
      </c>
      <c r="M115">
        <f t="shared" si="249"/>
        <v>1557783.45860192</v>
      </c>
      <c r="O115" s="16">
        <f t="shared" si="245"/>
        <v>0.0103723519827333</v>
      </c>
      <c r="P115" s="16">
        <f t="shared" si="246"/>
        <v>0.01179346357049</v>
      </c>
      <c r="Q115" s="16">
        <f t="shared" si="247"/>
        <v>0.0106626803306411</v>
      </c>
      <c r="R115" s="16">
        <f t="shared" si="248"/>
        <v>0.011683619607149</v>
      </c>
    </row>
    <row r="116" spans="1:18">
      <c r="A116" s="68"/>
      <c r="B116" s="68"/>
      <c r="C116" s="68"/>
      <c r="D116" s="68"/>
      <c r="H116">
        <v>16075.6223844282</v>
      </c>
      <c r="I116">
        <v>18564.0779661017</v>
      </c>
      <c r="J116">
        <v>16637.3045525903</v>
      </c>
      <c r="K116">
        <v>18187.0450127877</v>
      </c>
      <c r="M116">
        <f t="shared" si="249"/>
        <v>1557783.45860192</v>
      </c>
      <c r="O116" s="16">
        <f t="shared" si="245"/>
        <v>0.0103195487766032</v>
      </c>
      <c r="P116" s="16">
        <f t="shared" si="246"/>
        <v>0.0119169823402558</v>
      </c>
      <c r="Q116" s="16">
        <f t="shared" si="247"/>
        <v>0.0106801137608188</v>
      </c>
      <c r="R116" s="16">
        <f t="shared" si="248"/>
        <v>0.0116749506565631</v>
      </c>
    </row>
    <row r="117" spans="1:18">
      <c r="A117" s="68">
        <f t="shared" ref="A117" si="282">O117+O118</f>
        <v>0.0204346889564006</v>
      </c>
      <c r="B117" s="68">
        <f t="shared" ref="B117" si="283">P117+P118</f>
        <v>0.0239937611707896</v>
      </c>
      <c r="C117" s="68">
        <f t="shared" ref="C117" si="284">Q117+Q118</f>
        <v>0.021302546509601</v>
      </c>
      <c r="D117" s="68">
        <f t="shared" ref="D117" si="285">R117+R118</f>
        <v>0.023127630615324</v>
      </c>
      <c r="H117">
        <v>15935.9712895377</v>
      </c>
      <c r="I117">
        <v>18636.8552058111</v>
      </c>
      <c r="J117">
        <v>16584.7556253271</v>
      </c>
      <c r="K117">
        <v>18067.6076726343</v>
      </c>
      <c r="M117">
        <f t="shared" si="249"/>
        <v>1557783.45860192</v>
      </c>
      <c r="O117" s="16">
        <f t="shared" si="245"/>
        <v>0.0102299014677174</v>
      </c>
      <c r="P117" s="16">
        <f t="shared" si="246"/>
        <v>0.0119637007973735</v>
      </c>
      <c r="Q117" s="16">
        <f t="shared" si="247"/>
        <v>0.01064638062097</v>
      </c>
      <c r="R117" s="16">
        <f t="shared" si="248"/>
        <v>0.0115982793198033</v>
      </c>
    </row>
    <row r="118" spans="1:18">
      <c r="A118" s="68"/>
      <c r="B118" s="68"/>
      <c r="C118" s="68"/>
      <c r="D118" s="68"/>
      <c r="H118">
        <v>15896.8491484185</v>
      </c>
      <c r="I118">
        <v>18740.2290556901</v>
      </c>
      <c r="J118">
        <v>16599.9989534275</v>
      </c>
      <c r="K118">
        <v>17960.2327365729</v>
      </c>
      <c r="M118">
        <f t="shared" si="249"/>
        <v>1557783.45860192</v>
      </c>
      <c r="O118" s="16">
        <f t="shared" si="245"/>
        <v>0.0102047874886832</v>
      </c>
      <c r="P118" s="16">
        <f t="shared" si="246"/>
        <v>0.0120300603734161</v>
      </c>
      <c r="Q118" s="16">
        <f t="shared" si="247"/>
        <v>0.010656165888631</v>
      </c>
      <c r="R118" s="16">
        <f t="shared" si="248"/>
        <v>0.0115293512955208</v>
      </c>
    </row>
    <row r="119" spans="1:18">
      <c r="A119" s="68">
        <f t="shared" ref="A119" si="286">O119+O120</f>
        <v>0.0208022312711157</v>
      </c>
      <c r="B119" s="68">
        <f t="shared" ref="B119" si="287">P119+P120</f>
        <v>0.0244748252753431</v>
      </c>
      <c r="C119" s="68">
        <f t="shared" ref="C119" si="288">Q119+Q120</f>
        <v>0.0217291485724036</v>
      </c>
      <c r="D119" s="68">
        <f t="shared" ref="D119" si="289">R119+R120</f>
        <v>0.0230669226777415</v>
      </c>
      <c r="H119">
        <v>16083.8647201946</v>
      </c>
      <c r="I119">
        <v>18971.2004842615</v>
      </c>
      <c r="J119">
        <v>16797.5583464155</v>
      </c>
      <c r="K119">
        <v>17890.2772378517</v>
      </c>
      <c r="M119">
        <f t="shared" si="249"/>
        <v>1557783.45860192</v>
      </c>
      <c r="O119" s="16">
        <f t="shared" si="245"/>
        <v>0.0103248398430354</v>
      </c>
      <c r="P119" s="16">
        <f t="shared" si="246"/>
        <v>0.0121783296513417</v>
      </c>
      <c r="Q119" s="16">
        <f t="shared" si="247"/>
        <v>0.0107829867197916</v>
      </c>
      <c r="R119" s="16">
        <f t="shared" si="248"/>
        <v>0.0114844442204489</v>
      </c>
    </row>
    <row r="120" spans="1:18">
      <c r="A120" s="68"/>
      <c r="B120" s="68"/>
      <c r="C120" s="68"/>
      <c r="D120" s="68"/>
      <c r="H120">
        <v>16321.5070559611</v>
      </c>
      <c r="I120">
        <v>19155.2774818402</v>
      </c>
      <c r="J120">
        <v>17051.7498691784</v>
      </c>
      <c r="K120">
        <v>18042.9933503836</v>
      </c>
      <c r="M120">
        <f t="shared" si="249"/>
        <v>1557783.45860192</v>
      </c>
      <c r="O120" s="16">
        <f t="shared" si="245"/>
        <v>0.0104773914280803</v>
      </c>
      <c r="P120" s="16">
        <f t="shared" si="246"/>
        <v>0.0122964956240013</v>
      </c>
      <c r="Q120" s="16">
        <f t="shared" si="247"/>
        <v>0.010946161852612</v>
      </c>
      <c r="R120" s="16">
        <f t="shared" si="248"/>
        <v>0.0115824784572926</v>
      </c>
    </row>
    <row r="121" spans="1:18">
      <c r="A121" s="68">
        <f t="shared" ref="A121" si="290">O121+O122</f>
        <v>0.0211656433177729</v>
      </c>
      <c r="B121" s="68">
        <f t="shared" ref="B121" si="291">P121+P122</f>
        <v>0.0241373966840562</v>
      </c>
      <c r="C121" s="68">
        <f t="shared" ref="C121" si="292">Q121+Q122</f>
        <v>0.0225545958608362</v>
      </c>
      <c r="D121" s="68">
        <f t="shared" ref="D121" si="293">R121+R122</f>
        <v>0.0246581494217923</v>
      </c>
      <c r="H121">
        <v>16383.1104622871</v>
      </c>
      <c r="I121">
        <v>18960.0159806295</v>
      </c>
      <c r="J121">
        <v>17345.493458922</v>
      </c>
      <c r="K121">
        <v>18726.5708439898</v>
      </c>
      <c r="M121">
        <f t="shared" si="249"/>
        <v>1557783.45860192</v>
      </c>
      <c r="O121" s="16">
        <f t="shared" si="245"/>
        <v>0.0105169369797973</v>
      </c>
      <c r="P121" s="16">
        <f t="shared" si="246"/>
        <v>0.0121711498963057</v>
      </c>
      <c r="Q121" s="16">
        <f t="shared" si="247"/>
        <v>0.0111347269501046</v>
      </c>
      <c r="R121" s="16">
        <f t="shared" si="248"/>
        <v>0.0120212926518019</v>
      </c>
    </row>
    <row r="122" spans="1:18">
      <c r="A122" s="68"/>
      <c r="B122" s="68"/>
      <c r="C122" s="68"/>
      <c r="D122" s="68"/>
      <c r="H122">
        <v>16588.3785888078</v>
      </c>
      <c r="I122">
        <v>18640.8213075061</v>
      </c>
      <c r="J122">
        <v>17789.68288854</v>
      </c>
      <c r="K122">
        <v>19685.4864450128</v>
      </c>
      <c r="M122">
        <f t="shared" si="249"/>
        <v>1557783.45860192</v>
      </c>
      <c r="O122" s="16">
        <f t="shared" si="245"/>
        <v>0.0106487063379756</v>
      </c>
      <c r="P122" s="16">
        <f t="shared" si="246"/>
        <v>0.0119662467877505</v>
      </c>
      <c r="Q122" s="16">
        <f t="shared" si="247"/>
        <v>0.0114198689107316</v>
      </c>
      <c r="R122" s="16">
        <f t="shared" si="248"/>
        <v>0.0126368567699904</v>
      </c>
    </row>
    <row r="127" spans="8:8">
      <c r="H127" t="s">
        <v>214</v>
      </c>
    </row>
    <row r="129" spans="1:18">
      <c r="A129" s="68">
        <f>O129+O130</f>
        <v>0.0204476011470482</v>
      </c>
      <c r="B129" s="68">
        <f t="shared" ref="B129" si="294">P129+P130</f>
        <v>0.0179551706223591</v>
      </c>
      <c r="C129" s="68">
        <f t="shared" ref="C129" si="295">Q129+Q130</f>
        <v>0.0190035809983424</v>
      </c>
      <c r="D129" s="68">
        <f t="shared" ref="D129" si="296">R129+R130</f>
        <v>0.0275173289487935</v>
      </c>
      <c r="H129">
        <v>21575.7094379639</v>
      </c>
      <c r="I129">
        <v>18996.0261627907</v>
      </c>
      <c r="J129">
        <v>20117.5933098592</v>
      </c>
      <c r="K129">
        <v>28815.441509434</v>
      </c>
      <c r="M129" s="65">
        <f>SUM(H129:K152)</f>
        <v>2096808.97922592</v>
      </c>
      <c r="O129" s="16">
        <f t="shared" ref="O129:O152" si="297">H129/M129</f>
        <v>0.0102897830235013</v>
      </c>
      <c r="P129" s="16">
        <f t="shared" ref="P129:P152" si="298">I129/M129</f>
        <v>0.00905949294904463</v>
      </c>
      <c r="Q129" s="16">
        <f t="shared" ref="Q129:Q152" si="299">J129/M129</f>
        <v>0.00959438532988638</v>
      </c>
      <c r="R129" s="16">
        <f t="shared" ref="R129:R152" si="300">K129/M129</f>
        <v>0.0137425210378829</v>
      </c>
    </row>
    <row r="130" spans="1:18">
      <c r="A130" s="68"/>
      <c r="B130" s="68"/>
      <c r="C130" s="68"/>
      <c r="D130" s="68"/>
      <c r="H130">
        <v>21299.004250797</v>
      </c>
      <c r="I130">
        <v>18652.5368217054</v>
      </c>
      <c r="J130">
        <v>19729.2859649123</v>
      </c>
      <c r="K130">
        <v>28883.1409147095</v>
      </c>
      <c r="M130">
        <f t="shared" ref="M130:M152" si="301">M129</f>
        <v>2096808.97922592</v>
      </c>
      <c r="O130" s="16">
        <f t="shared" si="297"/>
        <v>0.0101578181235469</v>
      </c>
      <c r="P130" s="16">
        <f t="shared" si="298"/>
        <v>0.0088956776733145</v>
      </c>
      <c r="Q130" s="16">
        <f t="shared" si="299"/>
        <v>0.00940919566845606</v>
      </c>
      <c r="R130" s="16">
        <f t="shared" si="300"/>
        <v>0.0137748079109106</v>
      </c>
    </row>
    <row r="131" spans="1:18">
      <c r="A131" s="68">
        <f t="shared" ref="A131" si="302">O131+O132</f>
        <v>0.0196677712262799</v>
      </c>
      <c r="B131" s="68">
        <f t="shared" ref="B131" si="303">P131+P132</f>
        <v>0.0165276898379839</v>
      </c>
      <c r="C131" s="68">
        <f t="shared" ref="C131" si="304">Q131+Q132</f>
        <v>0.0182360668333811</v>
      </c>
      <c r="D131" s="68">
        <f t="shared" ref="D131" si="305">R131+R132</f>
        <v>0.0277838877425648</v>
      </c>
      <c r="H131">
        <v>20853.003164557</v>
      </c>
      <c r="I131">
        <v>17823.5736585366</v>
      </c>
      <c r="J131">
        <v>19325.0460176991</v>
      </c>
      <c r="K131">
        <v>29122.0931677019</v>
      </c>
      <c r="M131">
        <f t="shared" si="301"/>
        <v>2096808.97922592</v>
      </c>
      <c r="O131" s="16">
        <f t="shared" si="297"/>
        <v>0.00994511344197663</v>
      </c>
      <c r="P131" s="16">
        <f t="shared" si="298"/>
        <v>0.00850033256969194</v>
      </c>
      <c r="Q131" s="16">
        <f t="shared" si="299"/>
        <v>0.00921640750738931</v>
      </c>
      <c r="R131" s="16">
        <f t="shared" si="300"/>
        <v>0.0138887678640392</v>
      </c>
    </row>
    <row r="132" spans="1:18">
      <c r="A132" s="68"/>
      <c r="B132" s="68"/>
      <c r="C132" s="68"/>
      <c r="D132" s="68"/>
      <c r="H132">
        <v>20386.5561440678</v>
      </c>
      <c r="I132">
        <v>16831.834799609</v>
      </c>
      <c r="J132">
        <v>18912.5026642984</v>
      </c>
      <c r="K132">
        <v>29135.4121287129</v>
      </c>
      <c r="M132">
        <f t="shared" si="301"/>
        <v>2096808.97922592</v>
      </c>
      <c r="O132" s="16">
        <f t="shared" si="297"/>
        <v>0.00972265778430323</v>
      </c>
      <c r="P132" s="16">
        <f t="shared" si="298"/>
        <v>0.00802735726829194</v>
      </c>
      <c r="Q132" s="16">
        <f t="shared" si="299"/>
        <v>0.00901965932599179</v>
      </c>
      <c r="R132" s="16">
        <f t="shared" si="300"/>
        <v>0.0138951198785255</v>
      </c>
    </row>
    <row r="133" spans="1:18">
      <c r="A133" s="68">
        <f t="shared" ref="A133" si="306">O133+O134</f>
        <v>0.018694170222981</v>
      </c>
      <c r="B133" s="68">
        <f t="shared" ref="B133" si="307">P133+P134</f>
        <v>0.0151049714226367</v>
      </c>
      <c r="C133" s="68">
        <f t="shared" ref="C133" si="308">Q133+Q134</f>
        <v>0.0180488788244157</v>
      </c>
      <c r="D133" s="68">
        <f t="shared" ref="D133" si="309">R133+R134</f>
        <v>0.0271634046792845</v>
      </c>
      <c r="H133">
        <v>19810.5987525988</v>
      </c>
      <c r="I133">
        <v>16068.5724003887</v>
      </c>
      <c r="J133">
        <v>18891.775261324</v>
      </c>
      <c r="K133">
        <v>28769.4570361146</v>
      </c>
      <c r="M133">
        <f t="shared" si="301"/>
        <v>2096808.97922592</v>
      </c>
      <c r="O133" s="16">
        <f t="shared" si="297"/>
        <v>0.0094479749700005</v>
      </c>
      <c r="P133" s="16">
        <f t="shared" si="298"/>
        <v>0.00766334585533907</v>
      </c>
      <c r="Q133" s="16">
        <f t="shared" si="299"/>
        <v>0.00900977411318521</v>
      </c>
      <c r="R133" s="16">
        <f t="shared" si="300"/>
        <v>0.0137205903452089</v>
      </c>
    </row>
    <row r="134" spans="1:18">
      <c r="A134" s="68"/>
      <c r="B134" s="68"/>
      <c r="C134" s="68"/>
      <c r="D134" s="68"/>
      <c r="H134">
        <v>19387.5052301255</v>
      </c>
      <c r="I134">
        <v>15603.6673095468</v>
      </c>
      <c r="J134">
        <v>18953.2759226714</v>
      </c>
      <c r="K134">
        <v>28187.0138017566</v>
      </c>
      <c r="M134">
        <f t="shared" si="301"/>
        <v>2096808.97922592</v>
      </c>
      <c r="O134" s="16">
        <f t="shared" si="297"/>
        <v>0.00924619525298045</v>
      </c>
      <c r="P134" s="16">
        <f t="shared" si="298"/>
        <v>0.0074416255672976</v>
      </c>
      <c r="Q134" s="16">
        <f t="shared" si="299"/>
        <v>0.00903910471123048</v>
      </c>
      <c r="R134" s="16">
        <f t="shared" si="300"/>
        <v>0.0134428143340756</v>
      </c>
    </row>
    <row r="135" spans="1:18">
      <c r="A135" s="68">
        <f t="shared" ref="A135" si="310">O135+O136</f>
        <v>0.0182927072632818</v>
      </c>
      <c r="B135" s="68">
        <f t="shared" ref="B135" si="311">P135+P136</f>
        <v>0.0145346694510143</v>
      </c>
      <c r="C135" s="68">
        <f t="shared" ref="C135" si="312">Q135+Q136</f>
        <v>0.0178367974242188</v>
      </c>
      <c r="D135" s="68">
        <f t="shared" ref="D135" si="313">R135+R136</f>
        <v>0.0264600564870365</v>
      </c>
      <c r="H135">
        <v>19166.0157728707</v>
      </c>
      <c r="I135">
        <v>15315.9741131352</v>
      </c>
      <c r="J135">
        <v>18775.5509499136</v>
      </c>
      <c r="K135">
        <v>27836.9937343358</v>
      </c>
      <c r="M135">
        <f t="shared" si="301"/>
        <v>2096808.97922592</v>
      </c>
      <c r="O135" s="16">
        <f t="shared" si="297"/>
        <v>0.00914056357195982</v>
      </c>
      <c r="P135" s="16">
        <f t="shared" si="298"/>
        <v>0.00730442031910289</v>
      </c>
      <c r="Q135" s="16">
        <f t="shared" si="299"/>
        <v>0.00895434497654859</v>
      </c>
      <c r="R135" s="16">
        <f t="shared" si="300"/>
        <v>0.0132758844559185</v>
      </c>
    </row>
    <row r="136" spans="1:18">
      <c r="A136" s="68"/>
      <c r="B136" s="68"/>
      <c r="C136" s="68"/>
      <c r="D136" s="68"/>
      <c r="H136">
        <v>19190.2970711297</v>
      </c>
      <c r="I136">
        <v>15160.4513018322</v>
      </c>
      <c r="J136">
        <v>18624.8060498221</v>
      </c>
      <c r="K136">
        <v>27644.6902985075</v>
      </c>
      <c r="M136">
        <f t="shared" si="301"/>
        <v>2096808.97922592</v>
      </c>
      <c r="O136" s="16">
        <f t="shared" si="297"/>
        <v>0.00915214369132194</v>
      </c>
      <c r="P136" s="16">
        <f t="shared" si="298"/>
        <v>0.00723024913191138</v>
      </c>
      <c r="Q136" s="16">
        <f t="shared" si="299"/>
        <v>0.00888245244767018</v>
      </c>
      <c r="R136" s="16">
        <f t="shared" si="300"/>
        <v>0.013184172031118</v>
      </c>
    </row>
    <row r="137" spans="1:18">
      <c r="A137" s="68">
        <f t="shared" ref="A137" si="314">O137+O138</f>
        <v>0.0186847046314231</v>
      </c>
      <c r="B137" s="68">
        <f t="shared" ref="B137" si="315">P137+P138</f>
        <v>0.0145766560632275</v>
      </c>
      <c r="C137" s="68">
        <f t="shared" ref="C137" si="316">Q137+Q138</f>
        <v>0.0179196866315109</v>
      </c>
      <c r="D137" s="68">
        <f t="shared" ref="D137" si="317">R137+R138</f>
        <v>0.0262897766559996</v>
      </c>
      <c r="H137">
        <v>19371.737773153</v>
      </c>
      <c r="I137">
        <v>15165.7596525097</v>
      </c>
      <c r="J137">
        <v>18663.3692579505</v>
      </c>
      <c r="K137">
        <v>27541.9887640449</v>
      </c>
      <c r="M137">
        <f t="shared" si="301"/>
        <v>2096808.97922592</v>
      </c>
      <c r="O137" s="16">
        <f t="shared" si="297"/>
        <v>0.00923867551363905</v>
      </c>
      <c r="P137" s="16">
        <f t="shared" si="298"/>
        <v>0.00723278076484986</v>
      </c>
      <c r="Q137" s="16">
        <f t="shared" si="299"/>
        <v>0.00890084382643213</v>
      </c>
      <c r="R137" s="16">
        <f t="shared" si="300"/>
        <v>0.0131351921118788</v>
      </c>
    </row>
    <row r="138" spans="1:18">
      <c r="A138" s="68"/>
      <c r="B138" s="68"/>
      <c r="C138" s="68"/>
      <c r="D138" s="68"/>
      <c r="H138">
        <v>19806.5186721992</v>
      </c>
      <c r="I138">
        <v>15398.7036679537</v>
      </c>
      <c r="J138">
        <v>18910.7905759162</v>
      </c>
      <c r="K138">
        <v>27582.650990099</v>
      </c>
      <c r="M138">
        <f t="shared" si="301"/>
        <v>2096808.97922592</v>
      </c>
      <c r="O138" s="16">
        <f t="shared" si="297"/>
        <v>0.0094460291177841</v>
      </c>
      <c r="P138" s="16">
        <f t="shared" si="298"/>
        <v>0.00734387529837765</v>
      </c>
      <c r="Q138" s="16">
        <f t="shared" si="299"/>
        <v>0.00901884280507874</v>
      </c>
      <c r="R138" s="16">
        <f t="shared" si="300"/>
        <v>0.0131545845441208</v>
      </c>
    </row>
    <row r="139" spans="1:18">
      <c r="A139" s="68">
        <f t="shared" ref="A139" si="318">O139+O140</f>
        <v>0.0202773606371594</v>
      </c>
      <c r="B139" s="68">
        <f t="shared" ref="B139" si="319">P139+P140</f>
        <v>0.0159708190171488</v>
      </c>
      <c r="C139" s="68">
        <f t="shared" ref="C139" si="320">Q139+Q140</f>
        <v>0.0190563823055931</v>
      </c>
      <c r="D139" s="68">
        <f t="shared" ref="D139" si="321">R139+R140</f>
        <v>0.0271326799881913</v>
      </c>
      <c r="H139">
        <v>20817.5803108808</v>
      </c>
      <c r="I139">
        <v>16179.7105517909</v>
      </c>
      <c r="J139">
        <v>19570.1091549296</v>
      </c>
      <c r="K139">
        <v>27939.5074257426</v>
      </c>
      <c r="M139">
        <f t="shared" si="301"/>
        <v>2096808.97922592</v>
      </c>
      <c r="O139" s="16">
        <f t="shared" si="297"/>
        <v>0.00992821974587596</v>
      </c>
      <c r="P139" s="16">
        <f t="shared" si="298"/>
        <v>0.00771634932513689</v>
      </c>
      <c r="Q139" s="16">
        <f t="shared" si="299"/>
        <v>0.00933328183388184</v>
      </c>
      <c r="R139" s="16">
        <f t="shared" si="300"/>
        <v>0.0133247747899558</v>
      </c>
    </row>
    <row r="140" spans="1:18">
      <c r="A140" s="68"/>
      <c r="B140" s="68"/>
      <c r="C140" s="68"/>
      <c r="D140" s="68"/>
      <c r="H140">
        <v>21700.1715481172</v>
      </c>
      <c r="I140">
        <v>17308.0461689587</v>
      </c>
      <c r="J140">
        <v>20387.484375</v>
      </c>
      <c r="K140">
        <v>28952.5396039604</v>
      </c>
      <c r="M140">
        <f t="shared" si="301"/>
        <v>2096808.97922592</v>
      </c>
      <c r="O140" s="16">
        <f t="shared" si="297"/>
        <v>0.0103491408912834</v>
      </c>
      <c r="P140" s="16">
        <f t="shared" si="298"/>
        <v>0.00825446969201186</v>
      </c>
      <c r="Q140" s="16">
        <f t="shared" si="299"/>
        <v>0.00972310047171128</v>
      </c>
      <c r="R140" s="16">
        <f t="shared" si="300"/>
        <v>0.0138079051982355</v>
      </c>
    </row>
    <row r="141" spans="1:18">
      <c r="A141" s="68">
        <f t="shared" ref="A141" si="322">O141+O142</f>
        <v>0.0209540796923718</v>
      </c>
      <c r="B141" s="68">
        <f t="shared" ref="B141" si="323">P141+P142</f>
        <v>0.017507673056402</v>
      </c>
      <c r="C141" s="68">
        <f t="shared" ref="C141" si="324">Q141+Q142</f>
        <v>0.0200496726024586</v>
      </c>
      <c r="D141" s="68">
        <f t="shared" ref="D141" si="325">R141+R142</f>
        <v>0.0290504282573624</v>
      </c>
      <c r="H141">
        <v>21937.2573221757</v>
      </c>
      <c r="I141">
        <v>18109.9871414441</v>
      </c>
      <c r="J141">
        <v>20916.8184991274</v>
      </c>
      <c r="K141">
        <v>30177.9576587796</v>
      </c>
      <c r="M141">
        <f t="shared" si="301"/>
        <v>2096808.97922592</v>
      </c>
      <c r="O141" s="16">
        <f t="shared" si="297"/>
        <v>0.0104622106923036</v>
      </c>
      <c r="P141" s="16">
        <f t="shared" si="298"/>
        <v>0.00863692750310988</v>
      </c>
      <c r="Q141" s="16">
        <f t="shared" si="299"/>
        <v>0.00997554794278364</v>
      </c>
      <c r="R141" s="16">
        <f t="shared" si="300"/>
        <v>0.0143923256518676</v>
      </c>
    </row>
    <row r="142" spans="1:18">
      <c r="A142" s="68"/>
      <c r="B142" s="68"/>
      <c r="C142" s="68"/>
      <c r="D142" s="68"/>
      <c r="H142">
        <v>21999.4451282051</v>
      </c>
      <c r="I142">
        <v>18600.2589285714</v>
      </c>
      <c r="J142">
        <v>21123.5150442478</v>
      </c>
      <c r="K142">
        <v>30735.2411616162</v>
      </c>
      <c r="M142">
        <f t="shared" si="301"/>
        <v>2096808.97922592</v>
      </c>
      <c r="O142" s="16">
        <f t="shared" si="297"/>
        <v>0.0104918690000682</v>
      </c>
      <c r="P142" s="16">
        <f t="shared" si="298"/>
        <v>0.00887074555329215</v>
      </c>
      <c r="Q142" s="16">
        <f t="shared" si="299"/>
        <v>0.010074124659675</v>
      </c>
      <c r="R142" s="16">
        <f t="shared" si="300"/>
        <v>0.0146581026054947</v>
      </c>
    </row>
    <row r="143" spans="1:18">
      <c r="A143" s="68">
        <f t="shared" ref="A143" si="326">O143+O144</f>
        <v>0.0208747607724865</v>
      </c>
      <c r="B143" s="68">
        <f t="shared" ref="B143" si="327">P143+P144</f>
        <v>0.0181633093566083</v>
      </c>
      <c r="C143" s="68">
        <f t="shared" ref="C143" si="328">Q143+Q144</f>
        <v>0.0202070282387246</v>
      </c>
      <c r="D143" s="68">
        <f t="shared" ref="D143" si="329">R143+R144</f>
        <v>0.0286632300357195</v>
      </c>
      <c r="H143">
        <v>21929.7261410788</v>
      </c>
      <c r="I143">
        <v>18913.2121513944</v>
      </c>
      <c r="J143">
        <v>21118.7809187279</v>
      </c>
      <c r="K143">
        <v>30334.7367758186</v>
      </c>
      <c r="M143">
        <f t="shared" si="301"/>
        <v>2096808.97922592</v>
      </c>
      <c r="O143" s="16">
        <f t="shared" si="297"/>
        <v>0.0104586189578292</v>
      </c>
      <c r="P143" s="16">
        <f t="shared" si="298"/>
        <v>0.00901999769114714</v>
      </c>
      <c r="Q143" s="16">
        <f t="shared" si="299"/>
        <v>0.0100718668834222</v>
      </c>
      <c r="R143" s="16">
        <f t="shared" si="300"/>
        <v>0.0144670959903163</v>
      </c>
    </row>
    <row r="144" spans="1:18">
      <c r="A144" s="68"/>
      <c r="B144" s="68"/>
      <c r="C144" s="68"/>
      <c r="D144" s="68"/>
      <c r="H144">
        <v>21840.6596858639</v>
      </c>
      <c r="I144">
        <v>19171.778</v>
      </c>
      <c r="J144">
        <v>21251.4973357016</v>
      </c>
      <c r="K144">
        <v>29766.5813366961</v>
      </c>
      <c r="M144">
        <f t="shared" si="301"/>
        <v>2096808.97922592</v>
      </c>
      <c r="O144" s="16">
        <f t="shared" si="297"/>
        <v>0.0104161418146572</v>
      </c>
      <c r="P144" s="16">
        <f t="shared" si="298"/>
        <v>0.00914331166546113</v>
      </c>
      <c r="Q144" s="16">
        <f t="shared" si="299"/>
        <v>0.0101351613553024</v>
      </c>
      <c r="R144" s="16">
        <f t="shared" si="300"/>
        <v>0.0141961340454031</v>
      </c>
    </row>
    <row r="145" spans="1:18">
      <c r="A145" s="68">
        <f t="shared" ref="A145" si="330">O145+O146</f>
        <v>0.0204798297196384</v>
      </c>
      <c r="B145" s="68">
        <f t="shared" ref="B145" si="331">P145+P146</f>
        <v>0.0183806633707893</v>
      </c>
      <c r="C145" s="68">
        <f t="shared" ref="C145" si="332">Q145+Q146</f>
        <v>0.0200711115816849</v>
      </c>
      <c r="D145" s="68">
        <f t="shared" ref="D145" si="333">R145+R146</f>
        <v>0.0276251966812703</v>
      </c>
      <c r="H145">
        <v>21665.4700944386</v>
      </c>
      <c r="I145">
        <v>19290.841</v>
      </c>
      <c r="J145">
        <v>21177.6577540107</v>
      </c>
      <c r="K145">
        <v>29254.540201005</v>
      </c>
      <c r="M145">
        <f t="shared" si="301"/>
        <v>2096808.97922592</v>
      </c>
      <c r="O145" s="16">
        <f t="shared" si="297"/>
        <v>0.0103325912417815</v>
      </c>
      <c r="P145" s="16">
        <f t="shared" si="298"/>
        <v>0.00920009461573443</v>
      </c>
      <c r="Q145" s="16">
        <f t="shared" si="299"/>
        <v>0.0100999461390273</v>
      </c>
      <c r="R145" s="16">
        <f t="shared" si="300"/>
        <v>0.0139519338627617</v>
      </c>
    </row>
    <row r="146" spans="1:18">
      <c r="A146" s="68"/>
      <c r="B146" s="68"/>
      <c r="C146" s="68"/>
      <c r="D146" s="68"/>
      <c r="H146">
        <v>21276.820754717</v>
      </c>
      <c r="I146">
        <v>19249.899</v>
      </c>
      <c r="J146">
        <v>20907.6292335116</v>
      </c>
      <c r="K146">
        <v>28670.2202531646</v>
      </c>
      <c r="M146">
        <f t="shared" si="301"/>
        <v>2096808.97922592</v>
      </c>
      <c r="O146" s="16">
        <f t="shared" si="297"/>
        <v>0.0101472384778568</v>
      </c>
      <c r="P146" s="16">
        <f t="shared" si="298"/>
        <v>0.00918056875505488</v>
      </c>
      <c r="Q146" s="16">
        <f t="shared" si="299"/>
        <v>0.00997116544265757</v>
      </c>
      <c r="R146" s="16">
        <f t="shared" si="300"/>
        <v>0.0136732628185085</v>
      </c>
    </row>
    <row r="147" spans="1:18">
      <c r="A147" s="68">
        <f t="shared" ref="A147" si="334">O147+O148</f>
        <v>0.0197118704281246</v>
      </c>
      <c r="B147" s="68">
        <f t="shared" ref="B147" si="335">P147+P148</f>
        <v>0.0181982264852034</v>
      </c>
      <c r="C147" s="68">
        <f t="shared" ref="C147" si="336">Q147+Q148</f>
        <v>0.0194493690686834</v>
      </c>
      <c r="D147" s="68">
        <f t="shared" ref="D147" si="337">R147+R148</f>
        <v>0.0265421596561366</v>
      </c>
      <c r="H147">
        <v>20877.5132555673</v>
      </c>
      <c r="I147">
        <v>19091.4452191235</v>
      </c>
      <c r="J147">
        <v>20533.7232142857</v>
      </c>
      <c r="K147">
        <v>28055.9873096447</v>
      </c>
      <c r="M147">
        <f t="shared" si="301"/>
        <v>2096808.97922592</v>
      </c>
      <c r="O147" s="16">
        <f t="shared" si="297"/>
        <v>0.00995680267607145</v>
      </c>
      <c r="P147" s="16">
        <f t="shared" si="298"/>
        <v>0.00910499974402603</v>
      </c>
      <c r="Q147" s="16">
        <f t="shared" si="299"/>
        <v>0.00979284399185763</v>
      </c>
      <c r="R147" s="16">
        <f t="shared" si="300"/>
        <v>0.0133803258129895</v>
      </c>
    </row>
    <row r="148" spans="1:18">
      <c r="A148" s="68"/>
      <c r="B148" s="68"/>
      <c r="C148" s="68"/>
      <c r="D148" s="68"/>
      <c r="H148">
        <v>20454.5136554622</v>
      </c>
      <c r="I148">
        <v>19066.7594810379</v>
      </c>
      <c r="J148">
        <v>20247.8884892086</v>
      </c>
      <c r="K148">
        <v>27597.8513853904</v>
      </c>
      <c r="M148">
        <f t="shared" si="301"/>
        <v>2096808.97922592</v>
      </c>
      <c r="O148" s="16">
        <f t="shared" si="297"/>
        <v>0.00975506775205312</v>
      </c>
      <c r="P148" s="16">
        <f t="shared" si="298"/>
        <v>0.00909322674117734</v>
      </c>
      <c r="Q148" s="16">
        <f t="shared" si="299"/>
        <v>0.00965652507682579</v>
      </c>
      <c r="R148" s="16">
        <f t="shared" si="300"/>
        <v>0.0131618338431471</v>
      </c>
    </row>
    <row r="149" spans="1:18">
      <c r="A149" s="68">
        <f t="shared" ref="A149" si="338">O149+O150</f>
        <v>0.0198829262198221</v>
      </c>
      <c r="B149" s="68">
        <f t="shared" ref="B149" si="339">P149+P150</f>
        <v>0.0185635004741136</v>
      </c>
      <c r="C149" s="68">
        <f t="shared" ref="C149" si="340">Q149+Q150</f>
        <v>0.0195342580822668</v>
      </c>
      <c r="D149" s="68">
        <f t="shared" ref="D149" si="341">R149+R150</f>
        <v>0.0266645076886405</v>
      </c>
      <c r="H149">
        <v>20629.4588969823</v>
      </c>
      <c r="I149">
        <v>19263.9779338014</v>
      </c>
      <c r="J149">
        <v>20323.5018248175</v>
      </c>
      <c r="K149">
        <v>27658.9531051965</v>
      </c>
      <c r="M149">
        <f t="shared" si="301"/>
        <v>2096808.97922592</v>
      </c>
      <c r="O149" s="16">
        <f t="shared" si="297"/>
        <v>0.00983850179075353</v>
      </c>
      <c r="P149" s="16">
        <f t="shared" si="298"/>
        <v>0.00918728321208978</v>
      </c>
      <c r="Q149" s="16">
        <f t="shared" si="299"/>
        <v>0.00969258622324306</v>
      </c>
      <c r="R149" s="16">
        <f t="shared" si="300"/>
        <v>0.0131909741799214</v>
      </c>
    </row>
    <row r="150" spans="1:18">
      <c r="A150" s="68"/>
      <c r="B150" s="68"/>
      <c r="C150" s="68"/>
      <c r="D150" s="68"/>
      <c r="H150">
        <v>21061.2393340271</v>
      </c>
      <c r="I150">
        <v>19660.1365461847</v>
      </c>
      <c r="J150">
        <v>20636.1059245961</v>
      </c>
      <c r="K150">
        <v>28251.4260429836</v>
      </c>
      <c r="M150">
        <f t="shared" si="301"/>
        <v>2096808.97922592</v>
      </c>
      <c r="O150" s="16">
        <f t="shared" si="297"/>
        <v>0.0100444244290685</v>
      </c>
      <c r="P150" s="16">
        <f t="shared" si="298"/>
        <v>0.00937621726202386</v>
      </c>
      <c r="Q150" s="16">
        <f t="shared" si="299"/>
        <v>0.00984167185902377</v>
      </c>
      <c r="R150" s="16">
        <f t="shared" si="300"/>
        <v>0.0134735335087191</v>
      </c>
    </row>
    <row r="151" spans="1:18">
      <c r="A151" s="68">
        <f t="shared" ref="A151" si="342">O151+O152</f>
        <v>0.0203556140616899</v>
      </c>
      <c r="B151" s="68">
        <f t="shared" ref="B151" si="343">P151+P152</f>
        <v>0.0185677903428599</v>
      </c>
      <c r="C151" s="68">
        <f t="shared" ref="C151" si="344">Q151+Q152</f>
        <v>0.0197043184719007</v>
      </c>
      <c r="D151" s="68">
        <f t="shared" ref="D151" si="345">R151+R152</f>
        <v>0.0276156565931663</v>
      </c>
      <c r="H151">
        <v>21289.2812172088</v>
      </c>
      <c r="I151">
        <v>19629.186746988</v>
      </c>
      <c r="J151">
        <v>20723.0721830986</v>
      </c>
      <c r="K151">
        <v>28920.6712846348</v>
      </c>
      <c r="M151">
        <f t="shared" si="301"/>
        <v>2096808.97922592</v>
      </c>
      <c r="O151" s="16">
        <f t="shared" si="297"/>
        <v>0.0101531810613803</v>
      </c>
      <c r="P151" s="16">
        <f t="shared" si="298"/>
        <v>0.00936145683343769</v>
      </c>
      <c r="Q151" s="16">
        <f t="shared" si="299"/>
        <v>0.00988314738653444</v>
      </c>
      <c r="R151" s="16">
        <f t="shared" si="300"/>
        <v>0.0137927067134706</v>
      </c>
    </row>
    <row r="152" spans="1:18">
      <c r="A152" s="68"/>
      <c r="B152" s="68"/>
      <c r="C152" s="68"/>
      <c r="D152" s="68"/>
      <c r="H152">
        <v>21392.553125</v>
      </c>
      <c r="I152">
        <v>19303.9227683049</v>
      </c>
      <c r="J152">
        <v>20593.1197183099</v>
      </c>
      <c r="K152">
        <v>28984.0854271357</v>
      </c>
      <c r="M152">
        <f t="shared" si="301"/>
        <v>2096808.97922592</v>
      </c>
      <c r="O152" s="16">
        <f t="shared" si="297"/>
        <v>0.0102024330003096</v>
      </c>
      <c r="P152" s="16">
        <f t="shared" si="298"/>
        <v>0.00920633350942218</v>
      </c>
      <c r="Q152" s="16">
        <f t="shared" si="299"/>
        <v>0.00982117108536623</v>
      </c>
      <c r="R152" s="16">
        <f t="shared" si="300"/>
        <v>0.0138229498796956</v>
      </c>
    </row>
  </sheetData>
  <mergeCells count="288">
    <mergeCell ref="A6:A7"/>
    <mergeCell ref="A8:A9"/>
    <mergeCell ref="A10:A11"/>
    <mergeCell ref="A12:A13"/>
    <mergeCell ref="A14:A15"/>
    <mergeCell ref="A16:A17"/>
    <mergeCell ref="A18:A19"/>
    <mergeCell ref="A20:A21"/>
    <mergeCell ref="A22:A23"/>
    <mergeCell ref="A24:A25"/>
    <mergeCell ref="A26:A27"/>
    <mergeCell ref="A28:A29"/>
    <mergeCell ref="A39:A40"/>
    <mergeCell ref="A41:A42"/>
    <mergeCell ref="A43:A44"/>
    <mergeCell ref="A45:A46"/>
    <mergeCell ref="A47:A48"/>
    <mergeCell ref="A49:A50"/>
    <mergeCell ref="A51:A52"/>
    <mergeCell ref="A53:A54"/>
    <mergeCell ref="A55:A56"/>
    <mergeCell ref="A57:A58"/>
    <mergeCell ref="A59:A60"/>
    <mergeCell ref="A61:A62"/>
    <mergeCell ref="A68:A69"/>
    <mergeCell ref="A70:A71"/>
    <mergeCell ref="A72:A73"/>
    <mergeCell ref="A74:A75"/>
    <mergeCell ref="A76:A77"/>
    <mergeCell ref="A78:A79"/>
    <mergeCell ref="A80:A81"/>
    <mergeCell ref="A82:A83"/>
    <mergeCell ref="A84:A85"/>
    <mergeCell ref="A86:A87"/>
    <mergeCell ref="A88:A89"/>
    <mergeCell ref="A90:A91"/>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9:A130"/>
    <mergeCell ref="A131:A132"/>
    <mergeCell ref="A133:A134"/>
    <mergeCell ref="A135:A136"/>
    <mergeCell ref="A137:A138"/>
    <mergeCell ref="A139:A140"/>
    <mergeCell ref="A141:A142"/>
    <mergeCell ref="A143:A144"/>
    <mergeCell ref="A145:A146"/>
    <mergeCell ref="A147:A148"/>
    <mergeCell ref="A149:A150"/>
    <mergeCell ref="A151:A152"/>
    <mergeCell ref="B6:B7"/>
    <mergeCell ref="B8:B9"/>
    <mergeCell ref="B10:B11"/>
    <mergeCell ref="B12:B13"/>
    <mergeCell ref="B14:B15"/>
    <mergeCell ref="B16:B17"/>
    <mergeCell ref="B18:B19"/>
    <mergeCell ref="B20:B21"/>
    <mergeCell ref="B22:B23"/>
    <mergeCell ref="B24:B25"/>
    <mergeCell ref="B26:B27"/>
    <mergeCell ref="B28:B29"/>
    <mergeCell ref="B39:B40"/>
    <mergeCell ref="B41:B42"/>
    <mergeCell ref="B43:B44"/>
    <mergeCell ref="B45:B46"/>
    <mergeCell ref="B47:B48"/>
    <mergeCell ref="B49:B50"/>
    <mergeCell ref="B51:B52"/>
    <mergeCell ref="B53:B54"/>
    <mergeCell ref="B55:B56"/>
    <mergeCell ref="B57:B58"/>
    <mergeCell ref="B59:B60"/>
    <mergeCell ref="B61:B62"/>
    <mergeCell ref="B68:B69"/>
    <mergeCell ref="B70:B71"/>
    <mergeCell ref="B72:B73"/>
    <mergeCell ref="B74:B75"/>
    <mergeCell ref="B76:B77"/>
    <mergeCell ref="B78:B79"/>
    <mergeCell ref="B80:B81"/>
    <mergeCell ref="B82:B83"/>
    <mergeCell ref="B84:B85"/>
    <mergeCell ref="B86:B87"/>
    <mergeCell ref="B88:B89"/>
    <mergeCell ref="B90:B91"/>
    <mergeCell ref="B99:B100"/>
    <mergeCell ref="B101:B102"/>
    <mergeCell ref="B103:B104"/>
    <mergeCell ref="B105:B106"/>
    <mergeCell ref="B107:B108"/>
    <mergeCell ref="B109:B110"/>
    <mergeCell ref="B111:B112"/>
    <mergeCell ref="B113:B114"/>
    <mergeCell ref="B115:B116"/>
    <mergeCell ref="B117:B118"/>
    <mergeCell ref="B119:B120"/>
    <mergeCell ref="B121:B122"/>
    <mergeCell ref="B129:B130"/>
    <mergeCell ref="B131:B132"/>
    <mergeCell ref="B133:B134"/>
    <mergeCell ref="B135:B136"/>
    <mergeCell ref="B137:B138"/>
    <mergeCell ref="B139:B140"/>
    <mergeCell ref="B141:B142"/>
    <mergeCell ref="B143:B144"/>
    <mergeCell ref="B145:B146"/>
    <mergeCell ref="B147:B148"/>
    <mergeCell ref="B149:B150"/>
    <mergeCell ref="B151:B152"/>
    <mergeCell ref="C6:C7"/>
    <mergeCell ref="C8:C9"/>
    <mergeCell ref="C10:C11"/>
    <mergeCell ref="C12:C13"/>
    <mergeCell ref="C14:C15"/>
    <mergeCell ref="C16:C17"/>
    <mergeCell ref="C18:C19"/>
    <mergeCell ref="C20:C21"/>
    <mergeCell ref="C22:C23"/>
    <mergeCell ref="C24:C25"/>
    <mergeCell ref="C26:C27"/>
    <mergeCell ref="C28:C29"/>
    <mergeCell ref="C39:C40"/>
    <mergeCell ref="C41:C42"/>
    <mergeCell ref="C43:C44"/>
    <mergeCell ref="C45:C46"/>
    <mergeCell ref="C47:C48"/>
    <mergeCell ref="C49:C50"/>
    <mergeCell ref="C51:C52"/>
    <mergeCell ref="C53:C54"/>
    <mergeCell ref="C55:C56"/>
    <mergeCell ref="C57:C58"/>
    <mergeCell ref="C59:C60"/>
    <mergeCell ref="C61:C62"/>
    <mergeCell ref="C68:C69"/>
    <mergeCell ref="C70:C71"/>
    <mergeCell ref="C72:C73"/>
    <mergeCell ref="C74:C75"/>
    <mergeCell ref="C76:C77"/>
    <mergeCell ref="C78:C79"/>
    <mergeCell ref="C80:C81"/>
    <mergeCell ref="C82:C83"/>
    <mergeCell ref="C84:C85"/>
    <mergeCell ref="C86:C87"/>
    <mergeCell ref="C88:C89"/>
    <mergeCell ref="C90:C91"/>
    <mergeCell ref="C99:C100"/>
    <mergeCell ref="C101:C102"/>
    <mergeCell ref="C103:C104"/>
    <mergeCell ref="C105:C106"/>
    <mergeCell ref="C107:C108"/>
    <mergeCell ref="C109:C110"/>
    <mergeCell ref="C111:C112"/>
    <mergeCell ref="C113:C114"/>
    <mergeCell ref="C115:C116"/>
    <mergeCell ref="C117:C118"/>
    <mergeCell ref="C119:C120"/>
    <mergeCell ref="C121:C122"/>
    <mergeCell ref="C129:C130"/>
    <mergeCell ref="C131:C132"/>
    <mergeCell ref="C133:C134"/>
    <mergeCell ref="C135:C136"/>
    <mergeCell ref="C137:C138"/>
    <mergeCell ref="C139:C140"/>
    <mergeCell ref="C141:C142"/>
    <mergeCell ref="C143:C144"/>
    <mergeCell ref="C145:C146"/>
    <mergeCell ref="C147:C148"/>
    <mergeCell ref="C149:C150"/>
    <mergeCell ref="C151:C152"/>
    <mergeCell ref="D6:D7"/>
    <mergeCell ref="D8:D9"/>
    <mergeCell ref="D10:D11"/>
    <mergeCell ref="D12:D13"/>
    <mergeCell ref="D14:D15"/>
    <mergeCell ref="D16:D17"/>
    <mergeCell ref="D18:D19"/>
    <mergeCell ref="D20:D21"/>
    <mergeCell ref="D22:D23"/>
    <mergeCell ref="D24:D25"/>
    <mergeCell ref="D26:D27"/>
    <mergeCell ref="D28:D29"/>
    <mergeCell ref="D39:D40"/>
    <mergeCell ref="D41:D42"/>
    <mergeCell ref="D43:D44"/>
    <mergeCell ref="D45:D46"/>
    <mergeCell ref="D47:D48"/>
    <mergeCell ref="D49:D50"/>
    <mergeCell ref="D51:D52"/>
    <mergeCell ref="D53:D54"/>
    <mergeCell ref="D55:D56"/>
    <mergeCell ref="D57:D58"/>
    <mergeCell ref="D59:D60"/>
    <mergeCell ref="D61:D62"/>
    <mergeCell ref="D68:D69"/>
    <mergeCell ref="D70:D71"/>
    <mergeCell ref="D72:D73"/>
    <mergeCell ref="D74:D75"/>
    <mergeCell ref="D76:D77"/>
    <mergeCell ref="D78:D79"/>
    <mergeCell ref="D80:D81"/>
    <mergeCell ref="D82:D83"/>
    <mergeCell ref="D84:D85"/>
    <mergeCell ref="D86:D87"/>
    <mergeCell ref="D88:D89"/>
    <mergeCell ref="D90:D91"/>
    <mergeCell ref="D99:D100"/>
    <mergeCell ref="D101:D102"/>
    <mergeCell ref="D103:D104"/>
    <mergeCell ref="D105:D106"/>
    <mergeCell ref="D107:D108"/>
    <mergeCell ref="D109:D110"/>
    <mergeCell ref="D111:D112"/>
    <mergeCell ref="D113:D114"/>
    <mergeCell ref="D115:D116"/>
    <mergeCell ref="D117:D118"/>
    <mergeCell ref="D119:D120"/>
    <mergeCell ref="D121:D122"/>
    <mergeCell ref="D129:D130"/>
    <mergeCell ref="D131:D132"/>
    <mergeCell ref="D133:D134"/>
    <mergeCell ref="D135:D136"/>
    <mergeCell ref="D137:D138"/>
    <mergeCell ref="D139:D140"/>
    <mergeCell ref="D141:D142"/>
    <mergeCell ref="D143:D144"/>
    <mergeCell ref="D145:D146"/>
    <mergeCell ref="D147:D148"/>
    <mergeCell ref="D149:D150"/>
    <mergeCell ref="D151:D152"/>
    <mergeCell ref="AC6:AC7"/>
    <mergeCell ref="AC8:AC9"/>
    <mergeCell ref="AC10:AC11"/>
    <mergeCell ref="AC12:AC13"/>
    <mergeCell ref="AC14:AC15"/>
    <mergeCell ref="AC16:AC17"/>
    <mergeCell ref="AC18:AC19"/>
    <mergeCell ref="AC20:AC21"/>
    <mergeCell ref="AC22:AC23"/>
    <mergeCell ref="AC24:AC25"/>
    <mergeCell ref="AC26:AC27"/>
    <mergeCell ref="AC28:AC29"/>
    <mergeCell ref="AD6:AD7"/>
    <mergeCell ref="AD8:AD9"/>
    <mergeCell ref="AD10:AD11"/>
    <mergeCell ref="AD12:AD13"/>
    <mergeCell ref="AD14:AD15"/>
    <mergeCell ref="AD16:AD17"/>
    <mergeCell ref="AD18:AD19"/>
    <mergeCell ref="AD20:AD21"/>
    <mergeCell ref="AD22:AD23"/>
    <mergeCell ref="AD24:AD25"/>
    <mergeCell ref="AD26:AD27"/>
    <mergeCell ref="AD28:AD29"/>
    <mergeCell ref="AE6:AE7"/>
    <mergeCell ref="AE8:AE9"/>
    <mergeCell ref="AE10:AE11"/>
    <mergeCell ref="AE12:AE13"/>
    <mergeCell ref="AE14:AE15"/>
    <mergeCell ref="AE16:AE17"/>
    <mergeCell ref="AE18:AE19"/>
    <mergeCell ref="AE20:AE21"/>
    <mergeCell ref="AE22:AE23"/>
    <mergeCell ref="AE24:AE25"/>
    <mergeCell ref="AE26:AE27"/>
    <mergeCell ref="AE28:AE29"/>
    <mergeCell ref="AF6:AF7"/>
    <mergeCell ref="AF8:AF9"/>
    <mergeCell ref="AF10:AF11"/>
    <mergeCell ref="AF12:AF13"/>
    <mergeCell ref="AF14:AF15"/>
    <mergeCell ref="AF16:AF17"/>
    <mergeCell ref="AF18:AF19"/>
    <mergeCell ref="AF20:AF21"/>
    <mergeCell ref="AF22:AF23"/>
    <mergeCell ref="AF24:AF25"/>
    <mergeCell ref="AF26:AF27"/>
    <mergeCell ref="AF28:AF29"/>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CJ104"/>
  <sheetViews>
    <sheetView zoomScale="37" zoomScaleNormal="37" workbookViewId="0">
      <selection activeCell="D23" sqref="D23"/>
    </sheetView>
  </sheetViews>
  <sheetFormatPr defaultColWidth="8.72727272727273" defaultRowHeight="12.5"/>
  <cols>
    <col min="29" max="32" width="8.72727272727273" style="16"/>
  </cols>
  <sheetData>
    <row r="6" spans="1:48">
      <c r="A6" t="s">
        <v>215</v>
      </c>
      <c r="E6" t="s">
        <v>89</v>
      </c>
      <c r="I6" t="s">
        <v>214</v>
      </c>
      <c r="M6" s="65"/>
      <c r="O6" s="16"/>
      <c r="P6" s="16"/>
      <c r="Q6" s="16"/>
      <c r="R6" s="16"/>
      <c r="W6" s="66"/>
      <c r="X6" s="66"/>
      <c r="Y6" s="66"/>
      <c r="Z6" s="66"/>
      <c r="AV6" s="68"/>
    </row>
    <row r="7" spans="2:88">
      <c r="B7">
        <v>0.0211002816156798</v>
      </c>
      <c r="F7">
        <v>0.0216553453978117</v>
      </c>
      <c r="J7">
        <v>0.0204476011470482</v>
      </c>
      <c r="O7" s="16"/>
      <c r="P7" s="16"/>
      <c r="Q7" s="16"/>
      <c r="R7" s="16"/>
      <c r="W7" s="66"/>
      <c r="X7" s="66"/>
      <c r="Y7" s="66"/>
      <c r="Z7" s="66"/>
      <c r="AV7" s="68"/>
      <c r="CB7" s="68"/>
      <c r="CC7" s="16"/>
      <c r="CD7" s="16"/>
      <c r="CF7" s="68"/>
      <c r="CJ7" s="68"/>
    </row>
    <row r="8" spans="2:88">
      <c r="B8">
        <v>0.0202044634746338</v>
      </c>
      <c r="F8">
        <v>0.0197617928172299</v>
      </c>
      <c r="J8">
        <v>0.0196677712262799</v>
      </c>
      <c r="O8" s="16"/>
      <c r="P8" s="16"/>
      <c r="Q8" s="16"/>
      <c r="R8" s="16"/>
      <c r="W8" s="66"/>
      <c r="X8" s="66"/>
      <c r="Y8" s="66"/>
      <c r="Z8" s="66"/>
      <c r="AV8" s="68"/>
      <c r="CB8" s="68"/>
      <c r="CC8" s="16"/>
      <c r="CD8" s="16"/>
      <c r="CF8" s="68"/>
      <c r="CJ8" s="68"/>
    </row>
    <row r="9" spans="2:88">
      <c r="B9">
        <v>0.0191598666763358</v>
      </c>
      <c r="F9">
        <v>0.0176014946901204</v>
      </c>
      <c r="J9">
        <v>0.018694170222981</v>
      </c>
      <c r="O9" s="16"/>
      <c r="P9" s="16"/>
      <c r="Q9" s="16"/>
      <c r="R9" s="16"/>
      <c r="W9" s="66"/>
      <c r="X9" s="66"/>
      <c r="Y9" s="66"/>
      <c r="Z9" s="66"/>
      <c r="AV9" s="68"/>
      <c r="CB9" s="68"/>
      <c r="CC9" s="16"/>
      <c r="CD9" s="16"/>
      <c r="CF9" s="68"/>
      <c r="CJ9" s="68"/>
    </row>
    <row r="10" spans="2:88">
      <c r="B10">
        <v>0.0183190275812949</v>
      </c>
      <c r="F10">
        <v>0.0167442934477807</v>
      </c>
      <c r="J10">
        <v>0.0182927072632818</v>
      </c>
      <c r="O10" s="16"/>
      <c r="P10" s="16"/>
      <c r="Q10" s="16"/>
      <c r="R10" s="16"/>
      <c r="W10" s="66"/>
      <c r="X10" s="66"/>
      <c r="Y10" s="66"/>
      <c r="Z10" s="66"/>
      <c r="AV10" s="68"/>
      <c r="CB10" s="68"/>
      <c r="CC10" s="16"/>
      <c r="CD10" s="16"/>
      <c r="CF10" s="68"/>
      <c r="CJ10" s="68"/>
    </row>
    <row r="11" spans="2:88">
      <c r="B11">
        <v>0.0183672329720752</v>
      </c>
      <c r="F11">
        <v>0.0168878417223846</v>
      </c>
      <c r="J11">
        <v>0.0186847046314231</v>
      </c>
      <c r="O11" s="16"/>
      <c r="P11" s="16"/>
      <c r="Q11" s="16"/>
      <c r="R11" s="16"/>
      <c r="W11" s="66"/>
      <c r="X11" s="66"/>
      <c r="Y11" s="66"/>
      <c r="Z11" s="66"/>
      <c r="AV11" s="68"/>
      <c r="CB11" s="68"/>
      <c r="CC11" s="16"/>
      <c r="CD11" s="16"/>
      <c r="CF11" s="68"/>
      <c r="CJ11" s="68"/>
    </row>
    <row r="12" spans="2:88">
      <c r="B12">
        <v>0.0195161233742294</v>
      </c>
      <c r="F12">
        <v>0.0187422674180833</v>
      </c>
      <c r="J12">
        <v>0.0202773606371594</v>
      </c>
      <c r="O12" s="16"/>
      <c r="P12" s="16"/>
      <c r="Q12" s="16"/>
      <c r="R12" s="16"/>
      <c r="W12" s="66"/>
      <c r="X12" s="66"/>
      <c r="Y12" s="66"/>
      <c r="Z12" s="66"/>
      <c r="AV12" s="68"/>
      <c r="CB12" s="68"/>
      <c r="CC12" s="16"/>
      <c r="CD12" s="16"/>
      <c r="CF12" s="68"/>
      <c r="CJ12" s="68"/>
    </row>
    <row r="13" spans="2:88">
      <c r="B13">
        <v>0.0203929774116346</v>
      </c>
      <c r="F13">
        <v>0.0203766512243404</v>
      </c>
      <c r="J13">
        <v>0.0209540796923718</v>
      </c>
      <c r="O13" s="16"/>
      <c r="P13" s="16"/>
      <c r="Q13" s="16"/>
      <c r="R13" s="16"/>
      <c r="W13" s="66"/>
      <c r="X13" s="66"/>
      <c r="Y13" s="66"/>
      <c r="Z13" s="66"/>
      <c r="AV13" s="68"/>
      <c r="CB13" s="68"/>
      <c r="CC13" s="16"/>
      <c r="CD13" s="16"/>
      <c r="CF13" s="68"/>
      <c r="CJ13" s="68"/>
    </row>
    <row r="14" spans="2:88">
      <c r="B14">
        <v>0.0210417023326588</v>
      </c>
      <c r="F14">
        <v>0.0207782387307691</v>
      </c>
      <c r="J14">
        <v>0.0208747607724865</v>
      </c>
      <c r="O14" s="16"/>
      <c r="P14" s="16"/>
      <c r="Q14" s="16"/>
      <c r="R14" s="16"/>
      <c r="W14" s="66"/>
      <c r="X14" s="66"/>
      <c r="Y14" s="66"/>
      <c r="Z14" s="66"/>
      <c r="AV14" s="68"/>
      <c r="CB14" s="68"/>
      <c r="CC14" s="16"/>
      <c r="CD14" s="16"/>
      <c r="CF14" s="68"/>
      <c r="CJ14" s="68"/>
    </row>
    <row r="15" spans="2:88">
      <c r="B15">
        <v>0.0210314702528813</v>
      </c>
      <c r="F15">
        <v>0.0206919007593365</v>
      </c>
      <c r="J15">
        <v>0.0204798297196384</v>
      </c>
      <c r="O15" s="16"/>
      <c r="P15" s="16"/>
      <c r="Q15" s="16"/>
      <c r="R15" s="16"/>
      <c r="W15" s="66"/>
      <c r="X15" s="66"/>
      <c r="Y15" s="66"/>
      <c r="Z15" s="66"/>
      <c r="AV15" s="68"/>
      <c r="CB15" s="68"/>
      <c r="CC15" s="16"/>
      <c r="CD15" s="16"/>
      <c r="CF15" s="68"/>
      <c r="CJ15" s="68"/>
    </row>
    <row r="16" spans="2:88">
      <c r="B16">
        <v>0.0207724666848622</v>
      </c>
      <c r="F16">
        <v>0.0204346889564006</v>
      </c>
      <c r="J16">
        <v>0.0197118704281246</v>
      </c>
      <c r="O16" s="16"/>
      <c r="P16" s="16"/>
      <c r="Q16" s="16"/>
      <c r="R16" s="16"/>
      <c r="W16" s="66"/>
      <c r="X16" s="66"/>
      <c r="Y16" s="66"/>
      <c r="Z16" s="66"/>
      <c r="AV16" s="68"/>
      <c r="CB16" s="68"/>
      <c r="CC16" s="16"/>
      <c r="CD16" s="16"/>
      <c r="CF16" s="68"/>
      <c r="CJ16" s="68"/>
    </row>
    <row r="17" spans="2:88">
      <c r="B17">
        <v>0.0208717090489964</v>
      </c>
      <c r="F17">
        <v>0.0208022312711157</v>
      </c>
      <c r="J17">
        <v>0.0198829262198221</v>
      </c>
      <c r="O17" s="16"/>
      <c r="P17" s="16"/>
      <c r="Q17" s="16"/>
      <c r="R17" s="16"/>
      <c r="W17" s="66"/>
      <c r="X17" s="66"/>
      <c r="Y17" s="66"/>
      <c r="Z17" s="66"/>
      <c r="AV17" s="68"/>
      <c r="CB17" s="68"/>
      <c r="CC17" s="16"/>
      <c r="CD17" s="16"/>
      <c r="CF17" s="68"/>
      <c r="CJ17" s="68"/>
    </row>
    <row r="18" spans="2:88">
      <c r="B18">
        <v>0.0210488298607682</v>
      </c>
      <c r="F18">
        <v>0.0211656433177729</v>
      </c>
      <c r="J18">
        <v>0.0203556140616899</v>
      </c>
      <c r="AV18" s="68"/>
      <c r="CB18" s="68"/>
      <c r="CC18" s="16"/>
      <c r="CD18" s="16"/>
      <c r="CF18" s="68"/>
      <c r="CJ18" s="68"/>
    </row>
    <row r="19" spans="2:88">
      <c r="B19">
        <v>0.0202895899307037</v>
      </c>
      <c r="F19">
        <v>0.0235399975380162</v>
      </c>
      <c r="J19">
        <v>0.0179551706223591</v>
      </c>
      <c r="AV19" s="68"/>
      <c r="CB19" s="68"/>
      <c r="CF19" s="68"/>
      <c r="CJ19" s="68"/>
    </row>
    <row r="20" spans="2:88">
      <c r="B20">
        <v>0.0188706568826577</v>
      </c>
      <c r="F20">
        <v>0.0213085433268016</v>
      </c>
      <c r="J20">
        <v>0.0165276898379839</v>
      </c>
      <c r="AV20" s="68"/>
      <c r="CB20" s="68"/>
      <c r="CF20" s="68"/>
      <c r="CJ20" s="68"/>
    </row>
    <row r="21" spans="2:88">
      <c r="B21">
        <v>0.017500502969476</v>
      </c>
      <c r="F21">
        <v>0.0184793639312763</v>
      </c>
      <c r="J21">
        <v>0.0151049714226367</v>
      </c>
      <c r="AV21" s="68"/>
      <c r="CB21" s="68"/>
      <c r="CF21" s="68"/>
      <c r="CJ21" s="68"/>
    </row>
    <row r="22" spans="2:88">
      <c r="B22">
        <v>0.016421193779789</v>
      </c>
      <c r="F22">
        <v>0.0171996217128879</v>
      </c>
      <c r="J22">
        <v>0.0145346694510143</v>
      </c>
      <c r="AV22" s="68"/>
      <c r="CB22" s="68"/>
      <c r="CF22" s="68"/>
      <c r="CJ22" s="68"/>
    </row>
    <row r="23" spans="2:88">
      <c r="B23">
        <v>0.0161398429577345</v>
      </c>
      <c r="F23">
        <v>0.017030245273227</v>
      </c>
      <c r="J23">
        <v>0.0145766560632275</v>
      </c>
      <c r="O23" s="16"/>
      <c r="P23" s="16"/>
      <c r="Q23" s="16"/>
      <c r="R23" s="16"/>
      <c r="AV23" s="68"/>
      <c r="CB23" s="68"/>
      <c r="CF23" s="68"/>
      <c r="CJ23" s="68"/>
    </row>
    <row r="24" spans="2:88">
      <c r="B24">
        <v>0.0171295457469424</v>
      </c>
      <c r="F24">
        <v>0.0187148851387562</v>
      </c>
      <c r="J24">
        <v>0.0159708190171488</v>
      </c>
      <c r="O24" s="16"/>
      <c r="P24" s="16"/>
      <c r="Q24" s="16"/>
      <c r="R24" s="16"/>
      <c r="AV24" s="68"/>
      <c r="CB24" s="68"/>
      <c r="CF24" s="68"/>
      <c r="CJ24" s="68"/>
    </row>
    <row r="25" spans="2:88">
      <c r="B25">
        <v>0.0184909585816698</v>
      </c>
      <c r="F25">
        <v>0.0213435574080405</v>
      </c>
      <c r="J25">
        <v>0.017507673056402</v>
      </c>
      <c r="O25" s="16"/>
      <c r="P25" s="16"/>
      <c r="Q25" s="16"/>
      <c r="R25" s="16"/>
      <c r="AV25" s="68"/>
      <c r="CB25" s="68"/>
      <c r="CF25" s="68"/>
      <c r="CJ25" s="68"/>
    </row>
    <row r="26" spans="2:88">
      <c r="B26">
        <v>0.019740368004096</v>
      </c>
      <c r="F26">
        <v>0.022952067498314</v>
      </c>
      <c r="J26">
        <v>0.0181633093566083</v>
      </c>
      <c r="O26" s="16"/>
      <c r="P26" s="16"/>
      <c r="Q26" s="16"/>
      <c r="R26" s="16"/>
      <c r="AV26" s="68"/>
      <c r="CB26" s="68"/>
      <c r="CF26" s="68"/>
      <c r="CJ26" s="68"/>
    </row>
    <row r="27" spans="2:88">
      <c r="B27">
        <v>0.0204205397465977</v>
      </c>
      <c r="F27">
        <v>0.0237104459107458</v>
      </c>
      <c r="J27">
        <v>0.0183806633707893</v>
      </c>
      <c r="O27" s="16"/>
      <c r="P27" s="16"/>
      <c r="Q27" s="16"/>
      <c r="R27" s="16"/>
      <c r="AV27" s="68"/>
      <c r="CB27" s="68"/>
      <c r="CF27" s="68"/>
      <c r="CJ27" s="68"/>
    </row>
    <row r="28" spans="2:88">
      <c r="B28">
        <v>0.0206910653610991</v>
      </c>
      <c r="F28">
        <v>0.0239937611707896</v>
      </c>
      <c r="J28">
        <v>0.0181982264852034</v>
      </c>
      <c r="O28" s="16"/>
      <c r="P28" s="16"/>
      <c r="Q28" s="16"/>
      <c r="R28" s="16"/>
      <c r="AV28" s="68"/>
      <c r="CB28" s="68"/>
      <c r="CF28" s="68"/>
      <c r="CJ28" s="68"/>
    </row>
    <row r="29" spans="2:88">
      <c r="B29">
        <v>0.0209631637065674</v>
      </c>
      <c r="F29">
        <v>0.0244748252753431</v>
      </c>
      <c r="J29">
        <v>0.0185635004741136</v>
      </c>
      <c r="O29" s="16"/>
      <c r="P29" s="16"/>
      <c r="Q29" s="16"/>
      <c r="R29" s="16"/>
      <c r="AV29" s="68"/>
      <c r="CB29" s="68"/>
      <c r="CF29" s="68"/>
      <c r="CJ29" s="68"/>
    </row>
    <row r="30" spans="2:88">
      <c r="B30">
        <v>0.02077782488644</v>
      </c>
      <c r="F30">
        <v>0.0241373966840562</v>
      </c>
      <c r="J30">
        <v>0.0185677903428599</v>
      </c>
      <c r="O30" s="16"/>
      <c r="P30" s="16"/>
      <c r="Q30" s="16"/>
      <c r="R30" s="16"/>
      <c r="AV30" s="68"/>
      <c r="CB30" s="68"/>
      <c r="CF30" s="68"/>
      <c r="CJ30" s="68"/>
    </row>
    <row r="31" spans="2:88">
      <c r="B31">
        <v>0.02082812933826</v>
      </c>
      <c r="F31">
        <v>0.0222158485714042</v>
      </c>
      <c r="J31">
        <v>0.0190035809983424</v>
      </c>
      <c r="O31" s="16"/>
      <c r="P31" s="16"/>
      <c r="Q31" s="16"/>
      <c r="R31" s="16"/>
      <c r="AV31" s="68"/>
      <c r="CB31" s="68"/>
      <c r="CF31" s="68"/>
      <c r="CJ31" s="68"/>
    </row>
    <row r="32" spans="2:88">
      <c r="B32">
        <v>0.0196922594663782</v>
      </c>
      <c r="F32">
        <v>0.0200672016482474</v>
      </c>
      <c r="J32">
        <v>0.0182360668333811</v>
      </c>
      <c r="O32" s="16"/>
      <c r="P32" s="16"/>
      <c r="Q32" s="16"/>
      <c r="R32" s="16"/>
      <c r="AV32" s="68"/>
      <c r="CB32" s="68"/>
      <c r="CF32" s="68"/>
      <c r="CJ32" s="68"/>
    </row>
    <row r="33" spans="2:88">
      <c r="B33">
        <v>0.0185404013701219</v>
      </c>
      <c r="F33">
        <v>0.0177877243294525</v>
      </c>
      <c r="J33">
        <v>0.0180488788244157</v>
      </c>
      <c r="O33" s="16"/>
      <c r="P33" s="16"/>
      <c r="Q33" s="16"/>
      <c r="R33" s="16"/>
      <c r="AV33" s="68"/>
      <c r="CB33" s="68"/>
      <c r="CF33" s="68"/>
      <c r="CJ33" s="68"/>
    </row>
    <row r="34" spans="2:88">
      <c r="B34">
        <v>0.0175903530927638</v>
      </c>
      <c r="F34">
        <v>0.0165945078402487</v>
      </c>
      <c r="J34">
        <v>0.0178367974242188</v>
      </c>
      <c r="O34" s="16"/>
      <c r="P34" s="16"/>
      <c r="Q34" s="16"/>
      <c r="R34" s="16"/>
      <c r="AV34" s="68"/>
      <c r="CB34" s="68"/>
      <c r="CF34" s="68"/>
      <c r="CJ34" s="68"/>
    </row>
    <row r="35" spans="2:88">
      <c r="B35">
        <v>0.0174698671638847</v>
      </c>
      <c r="F35">
        <v>0.0165122579121173</v>
      </c>
      <c r="J35">
        <v>0.0179196866315109</v>
      </c>
      <c r="AV35" s="68"/>
      <c r="CB35" s="68"/>
      <c r="CF35" s="68"/>
      <c r="CJ35" s="68"/>
    </row>
    <row r="36" ht="15.5" spans="2:88">
      <c r="B36">
        <v>0.0185481158114173</v>
      </c>
      <c r="F36">
        <v>0.0182536626877173</v>
      </c>
      <c r="J36">
        <v>0.0190563823055931</v>
      </c>
      <c r="V36" s="67"/>
      <c r="AV36" s="68"/>
      <c r="CB36" s="68"/>
      <c r="CF36" s="68"/>
      <c r="CJ36" s="68"/>
    </row>
    <row r="37" spans="2:88">
      <c r="B37">
        <v>0.0197346377775574</v>
      </c>
      <c r="F37">
        <v>0.0202626994046479</v>
      </c>
      <c r="J37">
        <v>0.0200496726024586</v>
      </c>
      <c r="O37" s="16"/>
      <c r="P37" s="16"/>
      <c r="Q37" s="16"/>
      <c r="R37" s="16"/>
      <c r="AA37" s="65"/>
      <c r="AO37" s="65"/>
      <c r="AQ37" s="16"/>
      <c r="AR37" s="16"/>
      <c r="AS37" s="16"/>
      <c r="AT37" s="16"/>
      <c r="AV37" s="68"/>
      <c r="BD37" s="65"/>
      <c r="BF37" s="16"/>
      <c r="BG37" s="16"/>
      <c r="BH37" s="16"/>
      <c r="BI37" s="16"/>
      <c r="BS37" s="65"/>
      <c r="BU37" s="16"/>
      <c r="BV37" s="16"/>
      <c r="BW37" s="16"/>
      <c r="BX37" s="16"/>
      <c r="CB37" s="68"/>
      <c r="CF37" s="68"/>
      <c r="CJ37" s="68"/>
    </row>
    <row r="38" spans="2:88">
      <c r="B38">
        <v>0.0206212544677413</v>
      </c>
      <c r="F38">
        <v>0.0211728179792687</v>
      </c>
      <c r="J38">
        <v>0.0202070282387246</v>
      </c>
      <c r="O38" s="16"/>
      <c r="P38" s="16"/>
      <c r="Q38" s="16"/>
      <c r="R38" s="16"/>
      <c r="AQ38" s="16"/>
      <c r="AR38" s="16"/>
      <c r="AS38" s="16"/>
      <c r="AT38" s="16"/>
      <c r="AV38" s="68"/>
      <c r="BF38" s="16"/>
      <c r="BG38" s="16"/>
      <c r="BH38" s="16"/>
      <c r="BI38" s="16"/>
      <c r="BU38" s="16"/>
      <c r="BV38" s="16"/>
      <c r="BW38" s="16"/>
      <c r="BX38" s="16"/>
      <c r="CB38" s="68"/>
      <c r="CF38" s="68"/>
      <c r="CJ38" s="68"/>
    </row>
    <row r="39" spans="2:88">
      <c r="B39">
        <v>0.0208617629033817</v>
      </c>
      <c r="F39">
        <v>0.0213427940914599</v>
      </c>
      <c r="J39">
        <v>0.0200711115816849</v>
      </c>
      <c r="O39" s="16"/>
      <c r="P39" s="16"/>
      <c r="Q39" s="16"/>
      <c r="R39" s="16"/>
      <c r="AQ39" s="16"/>
      <c r="AR39" s="16"/>
      <c r="AS39" s="16"/>
      <c r="AT39" s="16"/>
      <c r="AV39" s="68"/>
      <c r="BF39" s="16"/>
      <c r="BG39" s="16"/>
      <c r="BH39" s="16"/>
      <c r="BI39" s="16"/>
      <c r="BU39" s="16"/>
      <c r="BV39" s="16"/>
      <c r="BW39" s="16"/>
      <c r="BX39" s="16"/>
      <c r="CB39" s="68"/>
      <c r="CF39" s="68"/>
      <c r="CJ39" s="68"/>
    </row>
    <row r="40" spans="2:88">
      <c r="B40">
        <v>0.0207872227642541</v>
      </c>
      <c r="F40">
        <v>0.021302546509601</v>
      </c>
      <c r="J40">
        <v>0.0194493690686834</v>
      </c>
      <c r="O40" s="16"/>
      <c r="P40" s="16"/>
      <c r="Q40" s="16"/>
      <c r="R40" s="16"/>
      <c r="AQ40" s="16"/>
      <c r="AR40" s="16"/>
      <c r="AS40" s="16"/>
      <c r="AT40" s="16"/>
      <c r="AV40" s="68"/>
      <c r="BF40" s="16"/>
      <c r="BG40" s="16"/>
      <c r="BH40" s="16"/>
      <c r="BI40" s="16"/>
      <c r="BU40" s="16"/>
      <c r="BV40" s="16"/>
      <c r="BW40" s="16"/>
      <c r="BX40" s="16"/>
      <c r="CB40" s="68"/>
      <c r="CF40" s="68"/>
      <c r="CJ40" s="68"/>
    </row>
    <row r="41" spans="2:88">
      <c r="B41">
        <v>0.0209999265660562</v>
      </c>
      <c r="F41">
        <v>0.0217291485724036</v>
      </c>
      <c r="J41">
        <v>0.0195342580822668</v>
      </c>
      <c r="O41" s="16"/>
      <c r="P41" s="16"/>
      <c r="Q41" s="16"/>
      <c r="R41" s="16"/>
      <c r="AQ41" s="16"/>
      <c r="AR41" s="16"/>
      <c r="AS41" s="16"/>
      <c r="AT41" s="16"/>
      <c r="AV41" s="68"/>
      <c r="BF41" s="16"/>
      <c r="BG41" s="16"/>
      <c r="BH41" s="16"/>
      <c r="BI41" s="16"/>
      <c r="BU41" s="16"/>
      <c r="BV41" s="16"/>
      <c r="BW41" s="16"/>
      <c r="BX41" s="16"/>
      <c r="CB41" s="68"/>
      <c r="CF41" s="68"/>
      <c r="CJ41" s="68"/>
    </row>
    <row r="42" spans="2:88">
      <c r="B42">
        <v>0.0212075715419054</v>
      </c>
      <c r="F42">
        <v>0.0225545958608362</v>
      </c>
      <c r="J42">
        <v>0.0197043184719007</v>
      </c>
      <c r="O42" s="16"/>
      <c r="P42" s="16"/>
      <c r="Q42" s="16"/>
      <c r="R42" s="16"/>
      <c r="AQ42" s="16"/>
      <c r="AR42" s="16"/>
      <c r="AS42" s="16"/>
      <c r="AT42" s="16"/>
      <c r="AV42" s="68"/>
      <c r="BF42" s="16"/>
      <c r="BG42" s="16"/>
      <c r="BH42" s="16"/>
      <c r="BI42" s="16"/>
      <c r="BU42" s="16"/>
      <c r="BV42" s="16"/>
      <c r="BW42" s="16"/>
      <c r="BX42" s="16"/>
      <c r="CB42" s="68"/>
      <c r="CF42" s="68"/>
      <c r="CJ42" s="68"/>
    </row>
    <row r="43" spans="2:88">
      <c r="B43">
        <v>0.0260079601453114</v>
      </c>
      <c r="F43">
        <v>0.0251920133192881</v>
      </c>
      <c r="J43">
        <v>0.0275173289487935</v>
      </c>
      <c r="O43" s="16"/>
      <c r="P43" s="16"/>
      <c r="Q43" s="16"/>
      <c r="R43" s="16"/>
      <c r="AQ43" s="16"/>
      <c r="AR43" s="16"/>
      <c r="AS43" s="16"/>
      <c r="AT43" s="16"/>
      <c r="AV43" s="68"/>
      <c r="BF43" s="16"/>
      <c r="BG43" s="16"/>
      <c r="BH43" s="16"/>
      <c r="BI43" s="16"/>
      <c r="BU43" s="16"/>
      <c r="BV43" s="16"/>
      <c r="BW43" s="16"/>
      <c r="BX43" s="16"/>
      <c r="CB43" s="68"/>
      <c r="CF43" s="68"/>
      <c r="CJ43" s="68"/>
    </row>
    <row r="44" spans="2:88">
      <c r="B44">
        <v>0.0252822319214758</v>
      </c>
      <c r="F44">
        <v>0.0240114562974125</v>
      </c>
      <c r="J44">
        <v>0.0277838877425648</v>
      </c>
      <c r="O44" s="16"/>
      <c r="P44" s="16"/>
      <c r="Q44" s="16"/>
      <c r="R44" s="16"/>
      <c r="AQ44" s="16"/>
      <c r="AR44" s="16"/>
      <c r="AS44" s="16"/>
      <c r="AT44" s="16"/>
      <c r="AV44" s="68"/>
      <c r="BF44" s="16"/>
      <c r="BG44" s="16"/>
      <c r="BH44" s="16"/>
      <c r="BI44" s="16"/>
      <c r="BU44" s="16"/>
      <c r="BV44" s="16"/>
      <c r="BW44" s="16"/>
      <c r="BX44" s="16"/>
      <c r="CB44" s="68"/>
      <c r="CF44" s="68"/>
      <c r="CJ44" s="68"/>
    </row>
    <row r="45" spans="2:88">
      <c r="B45">
        <v>0.0239165993198236</v>
      </c>
      <c r="F45">
        <v>0.021583935635486</v>
      </c>
      <c r="J45">
        <v>0.0271634046792845</v>
      </c>
      <c r="O45" s="16"/>
      <c r="P45" s="16"/>
      <c r="Q45" s="16"/>
      <c r="R45" s="16"/>
      <c r="AQ45" s="16"/>
      <c r="AR45" s="16"/>
      <c r="AS45" s="16"/>
      <c r="AT45" s="16"/>
      <c r="AV45" s="68"/>
      <c r="BF45" s="16"/>
      <c r="BG45" s="16"/>
      <c r="BH45" s="16"/>
      <c r="BI45" s="16"/>
      <c r="BU45" s="16"/>
      <c r="BV45" s="16"/>
      <c r="BW45" s="16"/>
      <c r="BX45" s="16"/>
      <c r="CB45" s="68"/>
      <c r="CF45" s="68"/>
      <c r="CJ45" s="68"/>
    </row>
    <row r="46" spans="2:88">
      <c r="B46">
        <v>0.0226308904433103</v>
      </c>
      <c r="F46">
        <v>0.0195664574996017</v>
      </c>
      <c r="J46">
        <v>0.0264600564870365</v>
      </c>
      <c r="O46" s="16"/>
      <c r="P46" s="16"/>
      <c r="Q46" s="16"/>
      <c r="R46" s="16"/>
      <c r="AQ46" s="16"/>
      <c r="AR46" s="16"/>
      <c r="AS46" s="16"/>
      <c r="AT46" s="16"/>
      <c r="AV46" s="68"/>
      <c r="BF46" s="16"/>
      <c r="BG46" s="16"/>
      <c r="BH46" s="16"/>
      <c r="BI46" s="16"/>
      <c r="BU46" s="16"/>
      <c r="BV46" s="16"/>
      <c r="BW46" s="16"/>
      <c r="BX46" s="16"/>
      <c r="CB46" s="68"/>
      <c r="CF46" s="68"/>
      <c r="CJ46" s="68"/>
    </row>
    <row r="47" spans="2:88">
      <c r="B47">
        <v>0.0221985165054664</v>
      </c>
      <c r="F47">
        <v>0.0189268898351184</v>
      </c>
      <c r="J47">
        <v>0.0262897766559996</v>
      </c>
      <c r="O47" s="16"/>
      <c r="P47" s="16"/>
      <c r="Q47" s="16"/>
      <c r="R47" s="16"/>
      <c r="AQ47" s="16"/>
      <c r="AR47" s="16"/>
      <c r="AS47" s="16"/>
      <c r="AT47" s="16"/>
      <c r="AV47" s="68"/>
      <c r="BF47" s="16"/>
      <c r="BG47" s="16"/>
      <c r="BH47" s="16"/>
      <c r="BI47" s="16"/>
      <c r="BU47" s="16"/>
      <c r="BV47" s="16"/>
      <c r="BW47" s="16"/>
      <c r="BX47" s="16"/>
      <c r="CB47" s="68"/>
      <c r="CF47" s="68"/>
      <c r="CJ47" s="68"/>
    </row>
    <row r="48" spans="2:88">
      <c r="B48">
        <v>0.0228944317474162</v>
      </c>
      <c r="F48">
        <v>0.0193167729407143</v>
      </c>
      <c r="J48">
        <v>0.0271326799881913</v>
      </c>
      <c r="O48" s="16"/>
      <c r="P48" s="16"/>
      <c r="Q48" s="16"/>
      <c r="R48" s="16"/>
      <c r="AQ48" s="16"/>
      <c r="AR48" s="16"/>
      <c r="AS48" s="16"/>
      <c r="AT48" s="16"/>
      <c r="AV48" s="68"/>
      <c r="BF48" s="16"/>
      <c r="BG48" s="16"/>
      <c r="BH48" s="16"/>
      <c r="BI48" s="16"/>
      <c r="BU48" s="16"/>
      <c r="BV48" s="16"/>
      <c r="BW48" s="16"/>
      <c r="BX48" s="16"/>
      <c r="CB48" s="68"/>
      <c r="CF48" s="68"/>
      <c r="CJ48" s="68"/>
    </row>
    <row r="49" spans="2:88">
      <c r="B49">
        <v>0.0243699220566265</v>
      </c>
      <c r="F49">
        <v>0.0217136791659968</v>
      </c>
      <c r="J49">
        <v>0.0290504282573624</v>
      </c>
      <c r="AV49" s="68"/>
      <c r="CB49" s="68"/>
      <c r="CF49" s="68"/>
      <c r="CJ49" s="68"/>
    </row>
    <row r="50" spans="2:88">
      <c r="B50">
        <v>0.0252966565536165</v>
      </c>
      <c r="F50">
        <v>0.0231546162990083</v>
      </c>
      <c r="J50">
        <v>0.0286632300357195</v>
      </c>
      <c r="AV50" s="68"/>
      <c r="CB50" s="68"/>
      <c r="CF50" s="68"/>
      <c r="CJ50" s="68"/>
    </row>
    <row r="51" spans="2:88">
      <c r="B51">
        <v>0.0253035348263485</v>
      </c>
      <c r="F51">
        <v>0.0233585702637121</v>
      </c>
      <c r="J51">
        <v>0.0276251966812703</v>
      </c>
      <c r="AV51" s="68"/>
      <c r="CB51" s="68"/>
      <c r="CF51" s="68"/>
      <c r="CJ51" s="68"/>
    </row>
    <row r="52" spans="2:88">
      <c r="B52">
        <v>0.0249695860312862</v>
      </c>
      <c r="F52">
        <v>0.023127630615324</v>
      </c>
      <c r="J52">
        <v>0.0265421596561366</v>
      </c>
      <c r="AV52" s="68"/>
      <c r="CB52" s="68"/>
      <c r="CF52" s="68"/>
      <c r="CJ52" s="68"/>
    </row>
    <row r="53" spans="2:88">
      <c r="B53">
        <v>0.0251936667769471</v>
      </c>
      <c r="F53">
        <v>0.0230669226777415</v>
      </c>
      <c r="J53">
        <v>0.0266645076886405</v>
      </c>
      <c r="O53" s="16"/>
      <c r="P53" s="16"/>
      <c r="Q53" s="16"/>
      <c r="R53" s="16"/>
      <c r="AV53" s="68"/>
      <c r="CB53" s="68"/>
      <c r="CF53" s="68"/>
      <c r="CJ53" s="68"/>
    </row>
    <row r="54" spans="2:88">
      <c r="B54">
        <v>0.025793097568826</v>
      </c>
      <c r="F54">
        <v>0.0246581494217923</v>
      </c>
      <c r="J54">
        <v>0.0276156565931663</v>
      </c>
      <c r="O54" s="16"/>
      <c r="P54" s="16"/>
      <c r="Q54" s="16"/>
      <c r="R54" s="16"/>
      <c r="CB54" s="68"/>
      <c r="CF54" s="68"/>
      <c r="CJ54" s="68"/>
    </row>
    <row r="55" spans="15:88">
      <c r="O55" s="16"/>
      <c r="P55" s="16"/>
      <c r="Q55" s="16"/>
      <c r="R55" s="16"/>
      <c r="CB55" s="68"/>
      <c r="CF55" s="68"/>
      <c r="CJ55" s="68"/>
    </row>
    <row r="56" spans="15:18">
      <c r="O56" s="16"/>
      <c r="P56" s="16"/>
      <c r="Q56" s="16"/>
      <c r="R56" s="16"/>
    </row>
    <row r="57" spans="15:18">
      <c r="O57" s="16"/>
      <c r="P57" s="16"/>
      <c r="Q57" s="16"/>
      <c r="R57" s="16"/>
    </row>
    <row r="58" spans="15:18">
      <c r="O58" s="16"/>
      <c r="P58" s="16"/>
      <c r="Q58" s="16"/>
      <c r="R58" s="16"/>
    </row>
    <row r="59" spans="15:18">
      <c r="O59" s="16"/>
      <c r="P59" s="16"/>
      <c r="Q59" s="16"/>
      <c r="R59" s="16"/>
    </row>
    <row r="60" spans="15:18">
      <c r="O60" s="16"/>
      <c r="P60" s="16"/>
      <c r="Q60" s="16"/>
      <c r="R60" s="16"/>
    </row>
    <row r="61" spans="15:18">
      <c r="O61" s="16"/>
      <c r="P61" s="16"/>
      <c r="Q61" s="16"/>
      <c r="R61" s="16"/>
    </row>
    <row r="62" spans="15:18">
      <c r="O62" s="16"/>
      <c r="P62" s="16"/>
      <c r="Q62" s="16"/>
      <c r="R62" s="16"/>
    </row>
    <row r="63" spans="15:18">
      <c r="O63" s="16"/>
      <c r="P63" s="16"/>
      <c r="Q63" s="16"/>
      <c r="R63" s="16"/>
    </row>
    <row r="64" spans="15:18">
      <c r="O64" s="16"/>
      <c r="P64" s="16"/>
      <c r="Q64" s="16"/>
      <c r="R64" s="16"/>
    </row>
    <row r="65" spans="15:18">
      <c r="O65" s="16"/>
      <c r="P65" s="16"/>
      <c r="Q65" s="16"/>
      <c r="R65" s="16"/>
    </row>
    <row r="66" spans="15:18">
      <c r="O66" s="16"/>
      <c r="P66" s="16"/>
      <c r="Q66" s="16"/>
      <c r="R66" s="16"/>
    </row>
    <row r="67" spans="15:18">
      <c r="O67" s="16"/>
      <c r="P67" s="16"/>
      <c r="Q67" s="16"/>
      <c r="R67" s="16"/>
    </row>
    <row r="68" spans="15:18">
      <c r="O68" s="16"/>
      <c r="P68" s="16"/>
      <c r="Q68" s="16"/>
      <c r="R68" s="16"/>
    </row>
    <row r="69" spans="15:18">
      <c r="O69" s="16"/>
      <c r="P69" s="16"/>
      <c r="Q69" s="16"/>
      <c r="R69" s="16"/>
    </row>
    <row r="70" spans="15:18">
      <c r="O70" s="16"/>
      <c r="P70" s="16"/>
      <c r="Q70" s="16"/>
      <c r="R70" s="16"/>
    </row>
    <row r="71" spans="15:18">
      <c r="O71" s="16"/>
      <c r="P71" s="16"/>
      <c r="Q71" s="16"/>
      <c r="R71" s="16"/>
    </row>
    <row r="72" spans="15:18">
      <c r="O72" s="16"/>
      <c r="P72" s="16"/>
      <c r="Q72" s="16"/>
      <c r="R72" s="16"/>
    </row>
    <row r="73" spans="15:18">
      <c r="O73" s="16"/>
      <c r="P73" s="16"/>
      <c r="Q73" s="16"/>
      <c r="R73" s="16"/>
    </row>
    <row r="74" spans="15:18">
      <c r="O74" s="16"/>
      <c r="P74" s="16"/>
      <c r="Q74" s="16"/>
      <c r="R74" s="16"/>
    </row>
    <row r="81" spans="13:18">
      <c r="M81" s="65"/>
      <c r="O81" s="16"/>
      <c r="P81" s="16"/>
      <c r="Q81" s="16"/>
      <c r="R81" s="16"/>
    </row>
    <row r="82" spans="15:18">
      <c r="O82" s="16"/>
      <c r="P82" s="16"/>
      <c r="Q82" s="16"/>
      <c r="R82" s="16"/>
    </row>
    <row r="83" spans="15:18">
      <c r="O83" s="16"/>
      <c r="P83" s="16"/>
      <c r="Q83" s="16"/>
      <c r="R83" s="16"/>
    </row>
    <row r="84" spans="15:18">
      <c r="O84" s="16"/>
      <c r="P84" s="16"/>
      <c r="Q84" s="16"/>
      <c r="R84" s="16"/>
    </row>
    <row r="85" spans="15:18">
      <c r="O85" s="16"/>
      <c r="P85" s="16"/>
      <c r="Q85" s="16"/>
      <c r="R85" s="16"/>
    </row>
    <row r="86" spans="15:18">
      <c r="O86" s="16"/>
      <c r="P86" s="16"/>
      <c r="Q86" s="16"/>
      <c r="R86" s="16"/>
    </row>
    <row r="87" spans="15:18">
      <c r="O87" s="16"/>
      <c r="P87" s="16"/>
      <c r="Q87" s="16"/>
      <c r="R87" s="16"/>
    </row>
    <row r="88" spans="15:18">
      <c r="O88" s="16"/>
      <c r="P88" s="16"/>
      <c r="Q88" s="16"/>
      <c r="R88" s="16"/>
    </row>
    <row r="89" spans="15:18">
      <c r="O89" s="16"/>
      <c r="P89" s="16"/>
      <c r="Q89" s="16"/>
      <c r="R89" s="16"/>
    </row>
    <row r="90" spans="15:18">
      <c r="O90" s="16"/>
      <c r="P90" s="16"/>
      <c r="Q90" s="16"/>
      <c r="R90" s="16"/>
    </row>
    <row r="91" spans="15:18">
      <c r="O91" s="16"/>
      <c r="P91" s="16"/>
      <c r="Q91" s="16"/>
      <c r="R91" s="16"/>
    </row>
    <row r="92" spans="15:18">
      <c r="O92" s="16"/>
      <c r="P92" s="16"/>
      <c r="Q92" s="16"/>
      <c r="R92" s="16"/>
    </row>
    <row r="93" spans="15:18">
      <c r="O93" s="16"/>
      <c r="P93" s="16"/>
      <c r="Q93" s="16"/>
      <c r="R93" s="16"/>
    </row>
    <row r="94" spans="15:18">
      <c r="O94" s="16"/>
      <c r="P94" s="16"/>
      <c r="Q94" s="16"/>
      <c r="R94" s="16"/>
    </row>
    <row r="95" spans="15:18">
      <c r="O95" s="16"/>
      <c r="P95" s="16"/>
      <c r="Q95" s="16"/>
      <c r="R95" s="16"/>
    </row>
    <row r="96" spans="15:18">
      <c r="O96" s="16"/>
      <c r="P96" s="16"/>
      <c r="Q96" s="16"/>
      <c r="R96" s="16"/>
    </row>
    <row r="97" spans="15:18">
      <c r="O97" s="16"/>
      <c r="P97" s="16"/>
      <c r="Q97" s="16"/>
      <c r="R97" s="16"/>
    </row>
    <row r="98" spans="15:18">
      <c r="O98" s="16"/>
      <c r="P98" s="16"/>
      <c r="Q98" s="16"/>
      <c r="R98" s="16"/>
    </row>
    <row r="99" spans="15:18">
      <c r="O99" s="16"/>
      <c r="P99" s="16"/>
      <c r="Q99" s="16"/>
      <c r="R99" s="16"/>
    </row>
    <row r="100" spans="15:18">
      <c r="O100" s="16"/>
      <c r="P100" s="16"/>
      <c r="Q100" s="16"/>
      <c r="R100" s="16"/>
    </row>
    <row r="101" spans="15:18">
      <c r="O101" s="16"/>
      <c r="P101" s="16"/>
      <c r="Q101" s="16"/>
      <c r="R101" s="16"/>
    </row>
    <row r="102" spans="15:18">
      <c r="O102" s="16"/>
      <c r="P102" s="16"/>
      <c r="Q102" s="16"/>
      <c r="R102" s="16"/>
    </row>
    <row r="103" spans="15:18">
      <c r="O103" s="16"/>
      <c r="P103" s="16"/>
      <c r="Q103" s="16"/>
      <c r="R103" s="16"/>
    </row>
    <row r="104" spans="15:18">
      <c r="O104" s="16"/>
      <c r="P104" s="16"/>
      <c r="Q104" s="16"/>
      <c r="R104" s="16"/>
    </row>
  </sheetData>
  <mergeCells count="3">
    <mergeCell ref="CB54:CB55"/>
    <mergeCell ref="CF54:CF55"/>
    <mergeCell ref="CJ54:CJ55"/>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70"/>
  <sheetViews>
    <sheetView workbookViewId="0">
      <selection activeCell="X15" sqref="X15"/>
    </sheetView>
  </sheetViews>
  <sheetFormatPr defaultColWidth="9" defaultRowHeight="12.5"/>
  <cols>
    <col min="2" max="2" width="49.2727272727273" customWidth="1"/>
    <col min="4" max="22" width="9" hidden="1" customWidth="1"/>
    <col min="24" max="24" width="12.8181818181818"/>
    <col min="26" max="26" width="49.2727272727273" customWidth="1"/>
    <col min="28" max="46" width="9" hidden="1" customWidth="1"/>
    <col min="50" max="50" width="24.6363636363636" customWidth="1"/>
    <col min="52" max="70" width="9" hidden="1" customWidth="1"/>
    <col min="76" max="94" width="9" hidden="1" customWidth="1"/>
    <col min="100" max="118" width="9" hidden="1"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216</v>
      </c>
      <c r="B5" s="2"/>
      <c r="C5" s="1"/>
      <c r="D5" s="1"/>
      <c r="E5" s="1"/>
      <c r="F5" s="1"/>
      <c r="G5" s="1"/>
      <c r="H5" s="1"/>
      <c r="I5" s="1"/>
      <c r="J5" s="3"/>
      <c r="K5" s="1"/>
      <c r="L5" s="3"/>
      <c r="M5" s="3"/>
      <c r="N5" s="3"/>
      <c r="O5" s="3"/>
      <c r="P5" s="1"/>
      <c r="Q5" s="3"/>
      <c r="R5" s="3"/>
      <c r="S5" s="3"/>
      <c r="T5" s="3"/>
      <c r="U5" s="3"/>
      <c r="V5" s="3"/>
      <c r="W5" s="3"/>
      <c r="Y5" s="2" t="s">
        <v>216</v>
      </c>
      <c r="Z5" s="2"/>
      <c r="AA5" s="1"/>
      <c r="AB5" s="1"/>
      <c r="AC5" s="1"/>
      <c r="AD5" s="1"/>
      <c r="AE5" s="1"/>
      <c r="AF5" s="1"/>
      <c r="AG5" s="1"/>
      <c r="AH5" s="3"/>
      <c r="AI5" s="1"/>
      <c r="AJ5" s="3"/>
      <c r="AK5" s="3"/>
      <c r="AL5" s="3"/>
      <c r="AM5" s="3"/>
      <c r="AN5" s="1"/>
      <c r="AO5" s="3"/>
      <c r="AP5" s="3"/>
      <c r="AQ5" s="3"/>
      <c r="AR5" s="3"/>
      <c r="AS5" s="3"/>
      <c r="AT5" s="3"/>
      <c r="AU5" s="3"/>
      <c r="AW5" s="2" t="s">
        <v>216</v>
      </c>
      <c r="AX5" s="2"/>
      <c r="AY5" s="1"/>
      <c r="AZ5" s="1"/>
      <c r="BA5" s="1"/>
      <c r="BB5" s="1"/>
      <c r="BC5" s="1"/>
      <c r="BD5" s="1"/>
      <c r="BE5" s="1"/>
      <c r="BF5" s="3"/>
      <c r="BG5" s="1"/>
      <c r="BH5" s="3"/>
      <c r="BI5" s="3"/>
      <c r="BJ5" s="3"/>
      <c r="BK5" s="3"/>
      <c r="BL5" s="1"/>
      <c r="BM5" s="3"/>
      <c r="BN5" s="3"/>
      <c r="BO5" s="3"/>
      <c r="BP5" s="3"/>
      <c r="BQ5" s="3"/>
      <c r="BR5" s="3"/>
      <c r="BS5" s="3"/>
      <c r="BU5" s="2" t="s">
        <v>216</v>
      </c>
      <c r="BV5" s="2"/>
      <c r="BW5" s="1"/>
      <c r="BX5" s="1"/>
      <c r="BY5" s="1"/>
      <c r="BZ5" s="1"/>
      <c r="CA5" s="1"/>
      <c r="CB5" s="1"/>
      <c r="CC5" s="1"/>
      <c r="CD5" s="3"/>
      <c r="CE5" s="1"/>
      <c r="CF5" s="3"/>
      <c r="CG5" s="3"/>
      <c r="CH5" s="3"/>
      <c r="CI5" s="3"/>
      <c r="CJ5" s="1"/>
      <c r="CK5" s="3"/>
      <c r="CL5" s="3"/>
      <c r="CM5" s="3"/>
      <c r="CN5" s="3"/>
      <c r="CO5" s="3"/>
      <c r="CP5" s="3"/>
      <c r="CQ5" s="3"/>
      <c r="CS5" s="2" t="s">
        <v>216</v>
      </c>
      <c r="CT5" s="2"/>
      <c r="CU5" s="1"/>
      <c r="CV5" s="1"/>
      <c r="CW5" s="1"/>
      <c r="CX5" s="1"/>
      <c r="CY5" s="1"/>
      <c r="CZ5" s="1"/>
      <c r="DA5" s="1"/>
      <c r="DB5" s="3"/>
      <c r="DC5" s="1"/>
      <c r="DD5" s="3"/>
      <c r="DE5" s="3"/>
      <c r="DF5" s="3"/>
      <c r="DG5" s="3"/>
      <c r="DH5" s="1"/>
      <c r="DI5" s="3"/>
      <c r="DJ5" s="3"/>
      <c r="DK5" s="3"/>
      <c r="DL5" s="3"/>
      <c r="DM5" s="3"/>
      <c r="DN5" s="3"/>
      <c r="DO5" s="3"/>
      <c r="DQ5" s="2" t="s">
        <v>216</v>
      </c>
      <c r="DR5" s="2"/>
      <c r="DS5" s="1"/>
      <c r="DT5" s="1"/>
      <c r="DU5" s="1"/>
      <c r="DV5" s="1"/>
      <c r="DW5" s="1"/>
      <c r="DX5" s="1"/>
      <c r="DY5" s="1"/>
      <c r="DZ5" s="3"/>
      <c r="EA5" s="1"/>
      <c r="EB5" s="1"/>
      <c r="EC5" s="1"/>
      <c r="ED5" s="1"/>
      <c r="EE5" s="1"/>
      <c r="EF5" s="1"/>
      <c r="EG5" s="1"/>
      <c r="EH5" s="1"/>
      <c r="EI5" s="1"/>
      <c r="EJ5" s="1"/>
      <c r="EK5" s="1"/>
      <c r="EL5" s="1"/>
      <c r="EM5" s="1"/>
      <c r="EO5" s="2" t="s">
        <v>216</v>
      </c>
      <c r="EP5" s="2"/>
      <c r="EQ5" s="1"/>
      <c r="ER5" s="1"/>
      <c r="ES5" s="1"/>
      <c r="ET5" s="1"/>
      <c r="EU5" s="1"/>
      <c r="EV5" s="1"/>
      <c r="EW5" s="1"/>
      <c r="EX5" s="3"/>
      <c r="EY5" s="1"/>
      <c r="EZ5" s="3"/>
      <c r="FA5" s="3"/>
      <c r="FB5" s="3"/>
      <c r="FC5" s="3"/>
      <c r="FD5" s="3"/>
      <c r="FE5" s="3"/>
      <c r="FF5" s="3"/>
      <c r="FG5" s="3"/>
      <c r="FH5" s="3"/>
      <c r="FI5" s="3"/>
      <c r="FJ5" s="3"/>
      <c r="FK5" s="3"/>
    </row>
    <row r="6" ht="14.5" spans="1:167">
      <c r="A6" s="1"/>
      <c r="B6" s="1"/>
      <c r="C6" s="1"/>
      <c r="D6" s="1"/>
      <c r="E6" s="1"/>
      <c r="F6" s="1"/>
      <c r="G6" s="1"/>
      <c r="H6" s="3"/>
      <c r="I6" s="1"/>
      <c r="J6" s="3"/>
      <c r="K6" s="1"/>
      <c r="L6" s="1"/>
      <c r="M6" s="1"/>
      <c r="N6" s="1"/>
      <c r="O6" s="3"/>
      <c r="P6" s="3"/>
      <c r="Q6" s="1"/>
      <c r="R6" s="1"/>
      <c r="S6" s="1"/>
      <c r="T6" s="1"/>
      <c r="U6" s="1"/>
      <c r="V6" s="1"/>
      <c r="W6" s="1"/>
      <c r="Y6" s="1"/>
      <c r="Z6" s="1"/>
      <c r="AA6" s="1"/>
      <c r="AB6" s="1"/>
      <c r="AC6" s="1"/>
      <c r="AD6" s="1"/>
      <c r="AE6" s="1"/>
      <c r="AF6" s="3"/>
      <c r="AG6" s="1"/>
      <c r="AH6" s="3"/>
      <c r="AI6" s="1"/>
      <c r="AJ6" s="1"/>
      <c r="AK6" s="1"/>
      <c r="AL6" s="1"/>
      <c r="AM6" s="3"/>
      <c r="AN6" s="3"/>
      <c r="AO6" s="1"/>
      <c r="AP6" s="1"/>
      <c r="AQ6" s="1"/>
      <c r="AR6" s="1"/>
      <c r="AS6" s="1"/>
      <c r="AT6" s="1"/>
      <c r="AU6" s="1"/>
      <c r="AW6" s="1"/>
      <c r="AX6" s="1"/>
      <c r="AY6" s="1"/>
      <c r="AZ6" s="1"/>
      <c r="BA6" s="1"/>
      <c r="BB6" s="1"/>
      <c r="BC6" s="1"/>
      <c r="BD6" s="3"/>
      <c r="BE6" s="1"/>
      <c r="BF6" s="3"/>
      <c r="BG6" s="1"/>
      <c r="BH6" s="1"/>
      <c r="BI6" s="1"/>
      <c r="BJ6" s="1"/>
      <c r="BK6" s="3"/>
      <c r="BL6" s="3"/>
      <c r="BM6" s="3"/>
      <c r="BN6" s="3"/>
      <c r="BO6" s="3"/>
      <c r="BP6" s="3"/>
      <c r="BQ6" s="3"/>
      <c r="BR6" s="3"/>
      <c r="BS6" s="3"/>
      <c r="BU6" s="1"/>
      <c r="BV6" s="1"/>
      <c r="BW6" s="1"/>
      <c r="BX6" s="1"/>
      <c r="BY6" s="1"/>
      <c r="BZ6" s="1"/>
      <c r="CA6" s="1"/>
      <c r="CB6" s="3"/>
      <c r="CC6" s="1"/>
      <c r="CD6" s="3"/>
      <c r="CE6" s="1"/>
      <c r="CF6" s="1"/>
      <c r="CG6" s="1"/>
      <c r="CH6" s="1"/>
      <c r="CI6" s="3"/>
      <c r="CJ6" s="3"/>
      <c r="CK6" s="1"/>
      <c r="CL6" s="1"/>
      <c r="CM6" s="1"/>
      <c r="CN6" s="1"/>
      <c r="CO6" s="1"/>
      <c r="CP6" s="1"/>
      <c r="CQ6" s="1"/>
      <c r="CS6" s="1"/>
      <c r="CT6" s="1"/>
      <c r="CU6" s="1"/>
      <c r="CV6" s="1"/>
      <c r="CW6" s="1"/>
      <c r="CX6" s="1"/>
      <c r="CY6" s="1"/>
      <c r="CZ6" s="3"/>
      <c r="DA6" s="1"/>
      <c r="DB6" s="3"/>
      <c r="DC6" s="1"/>
      <c r="DD6" s="1"/>
      <c r="DE6" s="1"/>
      <c r="DF6" s="1"/>
      <c r="DG6" s="3"/>
      <c r="DH6" s="3"/>
      <c r="DI6" s="1"/>
      <c r="DJ6" s="1"/>
      <c r="DK6" s="1"/>
      <c r="DL6" s="1"/>
      <c r="DM6" s="1"/>
      <c r="DN6" s="1"/>
      <c r="DO6" s="1"/>
      <c r="DQ6" s="1"/>
      <c r="DR6" s="1"/>
      <c r="DS6" s="1"/>
      <c r="DT6" s="1"/>
      <c r="DU6" s="1"/>
      <c r="DV6" s="1"/>
      <c r="DW6" s="1"/>
      <c r="DX6" s="3"/>
      <c r="DY6" s="1"/>
      <c r="DZ6" s="3"/>
      <c r="EA6" s="1"/>
      <c r="EB6" s="1"/>
      <c r="EC6" s="1"/>
      <c r="ED6" s="1"/>
      <c r="EE6" s="1"/>
      <c r="EF6" s="1"/>
      <c r="EG6" s="1"/>
      <c r="EH6" s="1"/>
      <c r="EI6" s="1"/>
      <c r="EJ6" s="1"/>
      <c r="EK6" s="1"/>
      <c r="EL6" s="1"/>
      <c r="EM6" s="1"/>
      <c r="EO6" s="1"/>
      <c r="EP6" s="1"/>
      <c r="EQ6" s="1"/>
      <c r="ER6" s="1"/>
      <c r="ES6" s="1"/>
      <c r="ET6" s="1"/>
      <c r="EU6" s="1"/>
      <c r="EV6" s="3"/>
      <c r="EW6" s="1"/>
      <c r="EX6" s="3"/>
      <c r="EY6" s="1"/>
      <c r="EZ6" s="1"/>
      <c r="FA6" s="1"/>
      <c r="FB6" s="1"/>
      <c r="FC6" s="3"/>
      <c r="FD6" s="1"/>
      <c r="FE6" s="3"/>
      <c r="FF6" s="3"/>
      <c r="FG6" s="3"/>
      <c r="FH6" s="3"/>
      <c r="FI6" s="3"/>
      <c r="FJ6" s="3"/>
      <c r="FK6" s="3"/>
    </row>
    <row r="7" ht="17.5" spans="1:167">
      <c r="A7" s="4" t="s">
        <v>217</v>
      </c>
      <c r="B7" s="4"/>
      <c r="C7" s="1"/>
      <c r="D7" s="1"/>
      <c r="E7" s="1"/>
      <c r="F7" s="1"/>
      <c r="G7" s="1"/>
      <c r="H7" s="1"/>
      <c r="I7" s="1"/>
      <c r="J7" s="1"/>
      <c r="K7" s="1"/>
      <c r="L7" s="1"/>
      <c r="M7" s="1"/>
      <c r="N7" s="1"/>
      <c r="O7" s="1"/>
      <c r="P7" s="1"/>
      <c r="Q7" s="1"/>
      <c r="R7" s="1"/>
      <c r="S7" s="1"/>
      <c r="T7" s="1"/>
      <c r="U7" s="1"/>
      <c r="V7" s="1"/>
      <c r="W7" s="1"/>
      <c r="Y7" s="4" t="s">
        <v>218</v>
      </c>
      <c r="Z7" s="4"/>
      <c r="AA7" s="1"/>
      <c r="AB7" s="1"/>
      <c r="AC7" s="1"/>
      <c r="AD7" s="1"/>
      <c r="AE7" s="1"/>
      <c r="AF7" s="1"/>
      <c r="AG7" s="1"/>
      <c r="AH7" s="1"/>
      <c r="AI7" s="1"/>
      <c r="AJ7" s="1"/>
      <c r="AK7" s="1"/>
      <c r="AL7" s="1"/>
      <c r="AM7" s="1"/>
      <c r="AN7" s="1"/>
      <c r="AO7" s="1"/>
      <c r="AP7" s="1"/>
      <c r="AQ7" s="1"/>
      <c r="AR7" s="1"/>
      <c r="AS7" s="1"/>
      <c r="AT7" s="1"/>
      <c r="AU7" s="1"/>
      <c r="AW7" s="4" t="s">
        <v>219</v>
      </c>
      <c r="AX7" s="4"/>
      <c r="AY7" s="1"/>
      <c r="AZ7" s="1"/>
      <c r="BA7" s="1"/>
      <c r="BB7" s="1"/>
      <c r="BC7" s="1"/>
      <c r="BD7" s="1"/>
      <c r="BE7" s="1"/>
      <c r="BF7" s="1"/>
      <c r="BG7" s="1"/>
      <c r="BH7" s="1"/>
      <c r="BI7" s="1"/>
      <c r="BJ7" s="1"/>
      <c r="BK7" s="1"/>
      <c r="BL7" s="1"/>
      <c r="BM7" s="1"/>
      <c r="BN7" s="1"/>
      <c r="BO7" s="1"/>
      <c r="BP7" s="1"/>
      <c r="BQ7" s="1"/>
      <c r="BR7" s="1"/>
      <c r="BS7" s="1"/>
      <c r="BU7" s="4" t="s">
        <v>220</v>
      </c>
      <c r="BV7" s="4"/>
      <c r="BW7" s="1"/>
      <c r="BX7" s="1"/>
      <c r="BY7" s="1"/>
      <c r="BZ7" s="1"/>
      <c r="CA7" s="1"/>
      <c r="CB7" s="1"/>
      <c r="CC7" s="1"/>
      <c r="CD7" s="1"/>
      <c r="CE7" s="1"/>
      <c r="CF7" s="1"/>
      <c r="CG7" s="1"/>
      <c r="CH7" s="1"/>
      <c r="CI7" s="1"/>
      <c r="CJ7" s="1"/>
      <c r="CK7" s="1"/>
      <c r="CL7" s="1"/>
      <c r="CM7" s="1"/>
      <c r="CN7" s="1"/>
      <c r="CO7" s="1"/>
      <c r="CP7" s="1"/>
      <c r="CQ7" s="1"/>
      <c r="CS7" s="4" t="s">
        <v>221</v>
      </c>
      <c r="CT7" s="4"/>
      <c r="CU7" s="1"/>
      <c r="CV7" s="1"/>
      <c r="CW7" s="1"/>
      <c r="CX7" s="1"/>
      <c r="CY7" s="1"/>
      <c r="CZ7" s="1"/>
      <c r="DA7" s="1"/>
      <c r="DB7" s="1"/>
      <c r="DC7" s="1"/>
      <c r="DD7" s="1"/>
      <c r="DE7" s="1"/>
      <c r="DF7" s="1"/>
      <c r="DG7" s="1"/>
      <c r="DH7" s="1"/>
      <c r="DI7" s="1"/>
      <c r="DJ7" s="1"/>
      <c r="DK7" s="1"/>
      <c r="DL7" s="1"/>
      <c r="DM7" s="1"/>
      <c r="DN7" s="1"/>
      <c r="DO7" s="1"/>
      <c r="DQ7" s="4" t="s">
        <v>222</v>
      </c>
      <c r="DR7" s="4"/>
      <c r="DS7" s="1"/>
      <c r="DT7" s="1"/>
      <c r="DU7" s="1"/>
      <c r="DV7" s="1"/>
      <c r="DW7" s="1"/>
      <c r="DX7" s="1"/>
      <c r="DY7" s="1"/>
      <c r="DZ7" s="1"/>
      <c r="EA7" s="1"/>
      <c r="EB7" s="1"/>
      <c r="EC7" s="1"/>
      <c r="ED7" s="1"/>
      <c r="EE7" s="1"/>
      <c r="EF7" s="1"/>
      <c r="EG7" s="1"/>
      <c r="EH7" s="1"/>
      <c r="EI7" s="1"/>
      <c r="EJ7" s="1"/>
      <c r="EK7" s="1"/>
      <c r="EL7" s="1"/>
      <c r="EM7" s="1"/>
      <c r="EO7" s="4" t="s">
        <v>223</v>
      </c>
      <c r="EP7" s="4"/>
      <c r="EQ7" s="1"/>
      <c r="ER7" s="1"/>
      <c r="ES7" s="1"/>
      <c r="ET7" s="1"/>
      <c r="EU7" s="1"/>
      <c r="EV7" s="1"/>
      <c r="EW7" s="1"/>
      <c r="EX7" s="1"/>
      <c r="EY7" s="1"/>
      <c r="EZ7" s="1"/>
      <c r="FA7" s="1"/>
      <c r="FB7" s="1"/>
      <c r="FC7" s="1"/>
      <c r="FD7" s="1"/>
      <c r="FE7" s="1"/>
      <c r="FF7" s="1"/>
      <c r="FG7" s="1"/>
      <c r="FH7" s="1"/>
      <c r="FI7" s="1"/>
      <c r="FJ7" s="1"/>
      <c r="FK7" s="1"/>
    </row>
    <row r="8" ht="15.5" spans="1:167">
      <c r="A8" s="4" t="s">
        <v>224</v>
      </c>
      <c r="B8" s="4"/>
      <c r="C8" s="1"/>
      <c r="D8" s="1"/>
      <c r="E8" s="1"/>
      <c r="F8" s="1"/>
      <c r="G8" s="1"/>
      <c r="H8" s="1"/>
      <c r="I8" s="1"/>
      <c r="J8" s="1"/>
      <c r="K8" s="1"/>
      <c r="L8" s="1"/>
      <c r="M8" s="1"/>
      <c r="N8" s="1"/>
      <c r="O8" s="1"/>
      <c r="P8" s="1"/>
      <c r="Q8" s="1"/>
      <c r="R8" s="1"/>
      <c r="S8" s="1"/>
      <c r="T8" s="1"/>
      <c r="U8" s="1"/>
      <c r="V8" s="1"/>
      <c r="W8" s="1"/>
      <c r="Y8" s="4" t="s">
        <v>225</v>
      </c>
      <c r="Z8" s="4"/>
      <c r="AA8" s="1"/>
      <c r="AB8" s="1"/>
      <c r="AC8" s="1"/>
      <c r="AD8" s="1"/>
      <c r="AE8" s="1"/>
      <c r="AF8" s="1"/>
      <c r="AG8" s="1"/>
      <c r="AH8" s="1"/>
      <c r="AI8" s="1"/>
      <c r="AJ8" s="1"/>
      <c r="AK8" s="1"/>
      <c r="AL8" s="1"/>
      <c r="AM8" s="1"/>
      <c r="AN8" s="1"/>
      <c r="AO8" s="1"/>
      <c r="AP8" s="1"/>
      <c r="AQ8" s="1"/>
      <c r="AR8" s="1"/>
      <c r="AS8" s="1"/>
      <c r="AT8" s="1"/>
      <c r="AU8" s="1"/>
      <c r="AW8" s="4" t="s">
        <v>225</v>
      </c>
      <c r="AX8" s="4"/>
      <c r="AY8" s="1"/>
      <c r="AZ8" s="1"/>
      <c r="BA8" s="1"/>
      <c r="BB8" s="1"/>
      <c r="BC8" s="1"/>
      <c r="BD8" s="1"/>
      <c r="BE8" s="1"/>
      <c r="BF8" s="1"/>
      <c r="BG8" s="1"/>
      <c r="BH8" s="1"/>
      <c r="BI8" s="1"/>
      <c r="BJ8" s="1"/>
      <c r="BK8" s="1"/>
      <c r="BL8" s="1"/>
      <c r="BM8" s="1"/>
      <c r="BN8" s="1"/>
      <c r="BO8" s="1"/>
      <c r="BP8" s="1"/>
      <c r="BQ8" s="1"/>
      <c r="BR8" s="1"/>
      <c r="BS8" s="1"/>
      <c r="BU8" s="4" t="s">
        <v>225</v>
      </c>
      <c r="BV8" s="4"/>
      <c r="BW8" s="1"/>
      <c r="BX8" s="1"/>
      <c r="BY8" s="1"/>
      <c r="BZ8" s="1"/>
      <c r="CA8" s="1"/>
      <c r="CB8" s="1"/>
      <c r="CC8" s="1"/>
      <c r="CD8" s="1"/>
      <c r="CE8" s="1"/>
      <c r="CF8" s="1"/>
      <c r="CG8" s="1"/>
      <c r="CH8" s="1"/>
      <c r="CI8" s="1"/>
      <c r="CJ8" s="1"/>
      <c r="CK8" s="1"/>
      <c r="CL8" s="1"/>
      <c r="CM8" s="1"/>
      <c r="CN8" s="1"/>
      <c r="CO8" s="1"/>
      <c r="CP8" s="1"/>
      <c r="CQ8" s="1"/>
      <c r="CS8" s="4" t="s">
        <v>225</v>
      </c>
      <c r="CT8" s="4"/>
      <c r="CU8" s="1"/>
      <c r="CV8" s="1"/>
      <c r="CW8" s="1"/>
      <c r="CX8" s="1"/>
      <c r="CY8" s="1"/>
      <c r="CZ8" s="1"/>
      <c r="DA8" s="1"/>
      <c r="DB8" s="1"/>
      <c r="DC8" s="1"/>
      <c r="DD8" s="1"/>
      <c r="DE8" s="1"/>
      <c r="DF8" s="1"/>
      <c r="DG8" s="1"/>
      <c r="DH8" s="1"/>
      <c r="DI8" s="1"/>
      <c r="DJ8" s="1"/>
      <c r="DK8" s="1"/>
      <c r="DL8" s="1"/>
      <c r="DM8" s="1"/>
      <c r="DN8" s="1"/>
      <c r="DO8" s="1"/>
      <c r="DQ8" s="4" t="s">
        <v>225</v>
      </c>
      <c r="DR8" s="4"/>
      <c r="DS8" s="1"/>
      <c r="DT8" s="1"/>
      <c r="DU8" s="1"/>
      <c r="DV8" s="1"/>
      <c r="DW8" s="1"/>
      <c r="DX8" s="1"/>
      <c r="DY8" s="1"/>
      <c r="DZ8" s="1"/>
      <c r="EA8" s="1"/>
      <c r="EB8" s="1"/>
      <c r="EC8" s="1"/>
      <c r="ED8" s="1"/>
      <c r="EE8" s="1"/>
      <c r="EF8" s="1"/>
      <c r="EG8" s="1"/>
      <c r="EH8" s="1"/>
      <c r="EI8" s="1"/>
      <c r="EJ8" s="1"/>
      <c r="EK8" s="1"/>
      <c r="EL8" s="1"/>
      <c r="EM8" s="1"/>
      <c r="EO8" s="4" t="s">
        <v>225</v>
      </c>
      <c r="EP8" s="4"/>
      <c r="EQ8" s="1"/>
      <c r="ER8" s="1"/>
      <c r="ES8" s="1"/>
      <c r="ET8" s="1"/>
      <c r="EU8" s="1"/>
      <c r="EV8" s="1"/>
      <c r="EW8" s="1"/>
      <c r="EX8" s="1"/>
      <c r="EY8" s="1"/>
      <c r="EZ8" s="1"/>
      <c r="FA8" s="1"/>
      <c r="FB8" s="1"/>
      <c r="FC8" s="1"/>
      <c r="FD8" s="1"/>
      <c r="FE8" s="1"/>
      <c r="FF8" s="1"/>
      <c r="FG8" s="1"/>
      <c r="FH8" s="1"/>
      <c r="FI8" s="1"/>
      <c r="FJ8" s="1"/>
      <c r="FK8" s="1"/>
    </row>
    <row r="9" ht="15.5" spans="1:167">
      <c r="A9" s="1"/>
      <c r="B9" s="1"/>
      <c r="C9" s="1"/>
      <c r="D9" s="1"/>
      <c r="E9" s="1"/>
      <c r="F9" s="1"/>
      <c r="G9" s="1"/>
      <c r="H9" s="5"/>
      <c r="I9" s="1"/>
      <c r="J9" s="4"/>
      <c r="K9" s="4"/>
      <c r="L9" s="4"/>
      <c r="M9" s="4"/>
      <c r="N9" s="4"/>
      <c r="O9" s="15"/>
      <c r="P9" s="15"/>
      <c r="Q9" s="4"/>
      <c r="R9" s="4"/>
      <c r="S9" s="4"/>
      <c r="T9" s="4"/>
      <c r="U9" s="4"/>
      <c r="V9" s="4"/>
      <c r="W9" s="4"/>
      <c r="Y9" s="1"/>
      <c r="Z9" s="1"/>
      <c r="AA9" s="1"/>
      <c r="AB9" s="1"/>
      <c r="AC9" s="1"/>
      <c r="AD9" s="1"/>
      <c r="AE9" s="1"/>
      <c r="AF9" s="5"/>
      <c r="AG9" s="1"/>
      <c r="AH9" s="4"/>
      <c r="AI9" s="4"/>
      <c r="AJ9" s="4"/>
      <c r="AK9" s="4"/>
      <c r="AL9" s="4"/>
      <c r="AM9" s="15"/>
      <c r="AN9" s="15"/>
      <c r="AO9" s="4"/>
      <c r="AP9" s="4"/>
      <c r="AQ9" s="4"/>
      <c r="AR9" s="4"/>
      <c r="AS9" s="4"/>
      <c r="AT9" s="4"/>
      <c r="AU9" s="4"/>
      <c r="AW9" s="1"/>
      <c r="AX9" s="1"/>
      <c r="AY9" s="1"/>
      <c r="AZ9" s="1"/>
      <c r="BA9" s="1"/>
      <c r="BB9" s="1"/>
      <c r="BC9" s="1"/>
      <c r="BD9" s="5"/>
      <c r="BE9" s="1"/>
      <c r="BF9" s="4"/>
      <c r="BG9" s="4"/>
      <c r="BH9" s="4"/>
      <c r="BI9" s="4"/>
      <c r="BJ9" s="4"/>
      <c r="BK9" s="15"/>
      <c r="BL9" s="15"/>
      <c r="BM9" s="15"/>
      <c r="BN9" s="15"/>
      <c r="BO9" s="15"/>
      <c r="BP9" s="15"/>
      <c r="BQ9" s="15"/>
      <c r="BR9" s="15"/>
      <c r="BS9" s="15"/>
      <c r="BU9" s="1"/>
      <c r="BV9" s="1"/>
      <c r="BW9" s="1"/>
      <c r="BX9" s="1"/>
      <c r="BY9" s="1"/>
      <c r="BZ9" s="1"/>
      <c r="CA9" s="1"/>
      <c r="CB9" s="5"/>
      <c r="CC9" s="1"/>
      <c r="CD9" s="4"/>
      <c r="CE9" s="4"/>
      <c r="CF9" s="4"/>
      <c r="CG9" s="4"/>
      <c r="CH9" s="4"/>
      <c r="CI9" s="15"/>
      <c r="CJ9" s="15"/>
      <c r="CK9" s="4"/>
      <c r="CL9" s="4"/>
      <c r="CM9" s="4"/>
      <c r="CN9" s="4"/>
      <c r="CO9" s="4"/>
      <c r="CP9" s="4"/>
      <c r="CQ9" s="4"/>
      <c r="CS9" s="1"/>
      <c r="CT9" s="1"/>
      <c r="CU9" s="1"/>
      <c r="CV9" s="1"/>
      <c r="CW9" s="1"/>
      <c r="CX9" s="1"/>
      <c r="CY9" s="1"/>
      <c r="CZ9" s="5"/>
      <c r="DA9" s="1"/>
      <c r="DB9" s="4"/>
      <c r="DC9" s="4"/>
      <c r="DD9" s="4"/>
      <c r="DE9" s="4"/>
      <c r="DF9" s="4"/>
      <c r="DG9" s="15"/>
      <c r="DH9" s="15"/>
      <c r="DI9" s="4"/>
      <c r="DJ9" s="4"/>
      <c r="DK9" s="4"/>
      <c r="DL9" s="4"/>
      <c r="DM9" s="4"/>
      <c r="DN9" s="4"/>
      <c r="DO9" s="4"/>
      <c r="DQ9" s="1"/>
      <c r="DR9" s="1"/>
      <c r="DS9" s="1"/>
      <c r="DT9" s="1"/>
      <c r="DU9" s="1"/>
      <c r="DV9" s="1"/>
      <c r="DW9" s="1"/>
      <c r="DX9" s="5"/>
      <c r="DY9" s="1"/>
      <c r="DZ9" s="4"/>
      <c r="EA9" s="1"/>
      <c r="EB9" s="1"/>
      <c r="EC9" s="1"/>
      <c r="ED9" s="1"/>
      <c r="EE9" s="1"/>
      <c r="EF9" s="1"/>
      <c r="EG9" s="1"/>
      <c r="EH9" s="1"/>
      <c r="EI9" s="1"/>
      <c r="EJ9" s="1"/>
      <c r="EK9" s="1"/>
      <c r="EL9" s="1"/>
      <c r="EM9" s="1"/>
      <c r="EO9" s="1"/>
      <c r="EP9" s="1"/>
      <c r="EQ9" s="1"/>
      <c r="ER9" s="1"/>
      <c r="ES9" s="1"/>
      <c r="ET9" s="1"/>
      <c r="EU9" s="1"/>
      <c r="EV9" s="5"/>
      <c r="EW9" s="1"/>
      <c r="EX9" s="4"/>
      <c r="EY9" s="4"/>
      <c r="EZ9" s="4"/>
      <c r="FA9" s="4"/>
      <c r="FB9" s="4"/>
      <c r="FC9" s="15"/>
      <c r="FD9" s="4"/>
      <c r="FE9" s="15"/>
      <c r="FF9" s="15"/>
      <c r="FG9" s="15"/>
      <c r="FH9" s="15"/>
      <c r="FI9" s="15"/>
      <c r="FJ9" s="15"/>
      <c r="FK9" s="15"/>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2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
      <c r="B12" s="1"/>
      <c r="C12" s="7"/>
      <c r="D12" s="7"/>
      <c r="E12" s="7"/>
      <c r="F12" s="7"/>
      <c r="G12" s="7"/>
      <c r="H12" s="7"/>
      <c r="I12" s="7"/>
      <c r="J12" s="7"/>
      <c r="K12" s="7"/>
      <c r="L12" s="7"/>
      <c r="M12" s="7"/>
      <c r="N12" s="7"/>
      <c r="O12" s="7"/>
      <c r="P12" s="7"/>
      <c r="Q12" s="7"/>
      <c r="R12" s="7"/>
      <c r="S12" s="7"/>
      <c r="T12" s="7"/>
      <c r="U12" s="7"/>
      <c r="V12" s="7"/>
      <c r="W12" s="7"/>
      <c r="Y12" s="1"/>
      <c r="Z12" s="1"/>
      <c r="AA12" s="7"/>
      <c r="AB12" s="7"/>
      <c r="AC12" s="7"/>
      <c r="AD12" s="7"/>
      <c r="AE12" s="7"/>
      <c r="AF12" s="7"/>
      <c r="AG12" s="7"/>
      <c r="AH12" s="7"/>
      <c r="AI12" s="7"/>
      <c r="AJ12" s="7"/>
      <c r="AK12" s="7"/>
      <c r="AL12" s="7"/>
      <c r="AM12" s="7"/>
      <c r="AN12" s="7"/>
      <c r="AO12" s="7"/>
      <c r="AP12" s="7"/>
      <c r="AQ12" s="7"/>
      <c r="AR12" s="7"/>
      <c r="AS12" s="7"/>
      <c r="AT12" s="7"/>
      <c r="AU12" s="7"/>
      <c r="AW12" s="1"/>
      <c r="AX12" s="1"/>
      <c r="AY12" s="7"/>
      <c r="AZ12" s="7"/>
      <c r="BA12" s="7"/>
      <c r="BB12" s="7"/>
      <c r="BC12" s="7"/>
      <c r="BD12" s="7"/>
      <c r="BE12" s="7"/>
      <c r="BF12" s="7"/>
      <c r="BG12" s="7"/>
      <c r="BH12" s="7"/>
      <c r="BI12" s="7"/>
      <c r="BJ12" s="7"/>
      <c r="BK12" s="7"/>
      <c r="BL12" s="7"/>
      <c r="BM12" s="7"/>
      <c r="BN12" s="7"/>
      <c r="BO12" s="7"/>
      <c r="BP12" s="7"/>
      <c r="BQ12" s="7"/>
      <c r="BR12" s="7"/>
      <c r="BS12" s="7"/>
      <c r="BU12" s="1"/>
      <c r="BV12" s="1"/>
      <c r="BW12" s="7"/>
      <c r="BX12" s="7"/>
      <c r="BY12" s="7"/>
      <c r="BZ12" s="7"/>
      <c r="CA12" s="7"/>
      <c r="CB12" s="7"/>
      <c r="CC12" s="7"/>
      <c r="CD12" s="7"/>
      <c r="CE12" s="7"/>
      <c r="CF12" s="7"/>
      <c r="CG12" s="7"/>
      <c r="CH12" s="7"/>
      <c r="CI12" s="7"/>
      <c r="CJ12" s="7"/>
      <c r="CK12" s="7"/>
      <c r="CL12" s="7"/>
      <c r="CM12" s="7"/>
      <c r="CN12" s="7"/>
      <c r="CO12" s="7"/>
      <c r="CP12" s="7"/>
      <c r="CQ12" s="7"/>
      <c r="CS12" s="1"/>
      <c r="CT12" s="1"/>
      <c r="CU12" s="7"/>
      <c r="CV12" s="7"/>
      <c r="CW12" s="7"/>
      <c r="CX12" s="7"/>
      <c r="CY12" s="7"/>
      <c r="CZ12" s="7"/>
      <c r="DA12" s="7"/>
      <c r="DB12" s="7"/>
      <c r="DC12" s="7"/>
      <c r="DD12" s="7"/>
      <c r="DE12" s="7"/>
      <c r="DF12" s="7"/>
      <c r="DG12" s="7"/>
      <c r="DH12" s="7"/>
      <c r="DI12" s="7"/>
      <c r="DJ12" s="7"/>
      <c r="DK12" s="7"/>
      <c r="DL12" s="7"/>
      <c r="DM12" s="7"/>
      <c r="DN12" s="7"/>
      <c r="DO12" s="7"/>
      <c r="DQ12" s="1"/>
      <c r="DR12" s="1"/>
      <c r="DS12" s="7"/>
      <c r="DT12" s="7"/>
      <c r="DU12" s="7"/>
      <c r="DV12" s="7"/>
      <c r="DW12" s="7"/>
      <c r="DX12" s="7"/>
      <c r="DY12" s="7"/>
      <c r="DZ12" s="7"/>
      <c r="EA12" s="7"/>
      <c r="EB12" s="7"/>
      <c r="EC12" s="7"/>
      <c r="ED12" s="7"/>
      <c r="EE12" s="7"/>
      <c r="EF12" s="7"/>
      <c r="EG12" s="7"/>
      <c r="EH12" s="7"/>
      <c r="EI12" s="7"/>
      <c r="EJ12" s="7"/>
      <c r="EK12" s="7"/>
      <c r="EL12" s="7"/>
      <c r="EM12" s="7"/>
      <c r="EO12" s="1"/>
      <c r="EP12" s="1"/>
      <c r="EQ12" s="7"/>
      <c r="ER12" s="7"/>
      <c r="ES12" s="7"/>
      <c r="ET12" s="7"/>
      <c r="EU12" s="7"/>
      <c r="EV12" s="7"/>
      <c r="EW12" s="7"/>
      <c r="EX12" s="7"/>
      <c r="EY12" s="7"/>
      <c r="EZ12" s="7"/>
      <c r="FA12" s="7"/>
      <c r="FB12" s="7"/>
      <c r="FC12" s="7"/>
      <c r="FD12" s="7"/>
      <c r="FE12" s="7"/>
      <c r="FF12" s="7"/>
      <c r="FG12" s="7"/>
      <c r="FH12" s="7"/>
      <c r="FI12" s="7"/>
      <c r="FJ12" s="7"/>
      <c r="FK12" s="7"/>
    </row>
    <row r="13" ht="104" spans="1:167">
      <c r="A13" s="8"/>
      <c r="B13" s="12" t="s">
        <v>226</v>
      </c>
      <c r="C13" s="5">
        <v>29.9</v>
      </c>
      <c r="D13" s="5">
        <v>25</v>
      </c>
      <c r="E13" s="5">
        <v>24.9</v>
      </c>
      <c r="F13" s="5">
        <v>29</v>
      </c>
      <c r="G13" s="5">
        <v>28.5</v>
      </c>
      <c r="H13" s="5">
        <v>33.1</v>
      </c>
      <c r="I13" s="5">
        <v>28.1</v>
      </c>
      <c r="J13" s="5">
        <v>27.2</v>
      </c>
      <c r="K13" s="5">
        <v>27.5</v>
      </c>
      <c r="L13" s="5">
        <v>25</v>
      </c>
      <c r="M13" s="5">
        <v>27.1</v>
      </c>
      <c r="N13" s="5">
        <v>27.9</v>
      </c>
      <c r="O13" s="5">
        <v>25.4</v>
      </c>
      <c r="P13" s="5">
        <v>22.8</v>
      </c>
      <c r="Q13" s="5">
        <v>22.7</v>
      </c>
      <c r="R13" s="5">
        <v>20.9</v>
      </c>
      <c r="S13" s="5">
        <v>17.3</v>
      </c>
      <c r="T13" s="5">
        <v>17.8</v>
      </c>
      <c r="U13" s="5">
        <v>18.1</v>
      </c>
      <c r="V13" s="5">
        <v>20.7</v>
      </c>
      <c r="W13" s="5">
        <v>19.2</v>
      </c>
      <c r="Y13" s="8"/>
      <c r="Z13" s="12" t="s">
        <v>226</v>
      </c>
      <c r="AA13" s="5">
        <v>25.2</v>
      </c>
      <c r="AB13" s="5">
        <v>21.3</v>
      </c>
      <c r="AC13" s="5">
        <v>23.2</v>
      </c>
      <c r="AD13" s="5">
        <v>24.3</v>
      </c>
      <c r="AE13" s="5">
        <v>21</v>
      </c>
      <c r="AF13" s="5">
        <v>15.6</v>
      </c>
      <c r="AG13" s="5">
        <v>22.8</v>
      </c>
      <c r="AH13" s="5">
        <v>23.5</v>
      </c>
      <c r="AI13" s="5">
        <v>29.4</v>
      </c>
      <c r="AJ13" s="5">
        <v>40.7</v>
      </c>
      <c r="AK13" s="5">
        <v>35</v>
      </c>
      <c r="AL13" s="5">
        <v>27.8</v>
      </c>
      <c r="AM13" s="5">
        <v>36.8</v>
      </c>
      <c r="AN13" s="5">
        <v>37.9</v>
      </c>
      <c r="AO13" s="5">
        <v>34.6</v>
      </c>
      <c r="AP13" s="5">
        <v>33.5</v>
      </c>
      <c r="AQ13" s="5">
        <v>32.5</v>
      </c>
      <c r="AR13" s="5">
        <v>36.1</v>
      </c>
      <c r="AS13" s="5">
        <v>41.3</v>
      </c>
      <c r="AT13" s="5">
        <v>44</v>
      </c>
      <c r="AU13" s="5">
        <v>42.1</v>
      </c>
      <c r="AW13" s="8"/>
      <c r="AX13" s="12" t="s">
        <v>226</v>
      </c>
      <c r="AY13" s="5">
        <v>21.7</v>
      </c>
      <c r="AZ13" s="5">
        <v>20.6</v>
      </c>
      <c r="BA13" s="5">
        <v>20.2</v>
      </c>
      <c r="BB13" s="5">
        <v>20</v>
      </c>
      <c r="BC13" s="5">
        <v>22.5</v>
      </c>
      <c r="BD13" s="5">
        <v>25.3</v>
      </c>
      <c r="BE13" s="5">
        <v>25.5</v>
      </c>
      <c r="BF13" s="5">
        <v>31.9</v>
      </c>
      <c r="BG13" s="5">
        <v>33</v>
      </c>
      <c r="BH13" s="5">
        <v>32.4</v>
      </c>
      <c r="BI13" s="5">
        <v>28.4</v>
      </c>
      <c r="BJ13" s="5">
        <v>31.9</v>
      </c>
      <c r="BK13" s="5">
        <v>34.2</v>
      </c>
      <c r="BL13" s="5">
        <v>32.9</v>
      </c>
      <c r="BM13" s="5">
        <v>33.9</v>
      </c>
      <c r="BN13" s="5">
        <v>36.4</v>
      </c>
      <c r="BO13" s="5">
        <v>40.3</v>
      </c>
      <c r="BP13" s="5">
        <v>38.4</v>
      </c>
      <c r="BQ13" s="5">
        <v>36.1</v>
      </c>
      <c r="BR13" s="5">
        <v>36.2</v>
      </c>
      <c r="BS13" s="5">
        <v>38.3</v>
      </c>
      <c r="BU13" s="8"/>
      <c r="BV13" s="12" t="s">
        <v>226</v>
      </c>
      <c r="BW13" s="5">
        <v>2.8</v>
      </c>
      <c r="BX13" s="5">
        <v>2.9</v>
      </c>
      <c r="BY13" s="5">
        <v>2.6</v>
      </c>
      <c r="BZ13" s="5">
        <v>3.7</v>
      </c>
      <c r="CA13" s="5">
        <v>3</v>
      </c>
      <c r="CB13" s="5">
        <v>2.9</v>
      </c>
      <c r="CC13" s="5">
        <v>5.3</v>
      </c>
      <c r="CD13" s="5">
        <v>5.5</v>
      </c>
      <c r="CE13" s="5">
        <v>5.5</v>
      </c>
      <c r="CF13" s="5">
        <v>5.1</v>
      </c>
      <c r="CG13" s="5">
        <v>4.1</v>
      </c>
      <c r="CH13" s="5">
        <v>3.4</v>
      </c>
      <c r="CI13" s="5">
        <v>7</v>
      </c>
      <c r="CJ13" s="5">
        <v>6.8</v>
      </c>
      <c r="CK13" s="5">
        <v>3.9</v>
      </c>
      <c r="CL13" s="5">
        <v>3.4</v>
      </c>
      <c r="CM13" s="5">
        <v>3.1</v>
      </c>
      <c r="CN13" s="5">
        <v>4.3</v>
      </c>
      <c r="CO13" s="5">
        <v>5.3</v>
      </c>
      <c r="CP13" s="5">
        <v>5.4</v>
      </c>
      <c r="CQ13" s="5">
        <v>5.9</v>
      </c>
      <c r="CS13" s="8"/>
      <c r="CT13" s="12" t="s">
        <v>226</v>
      </c>
      <c r="CU13" s="5">
        <v>68.6</v>
      </c>
      <c r="CV13" s="5">
        <v>68.9</v>
      </c>
      <c r="CW13" s="5">
        <v>64.8</v>
      </c>
      <c r="CX13" s="5">
        <v>70.2</v>
      </c>
      <c r="CY13" s="5">
        <v>66.9</v>
      </c>
      <c r="CZ13" s="5">
        <v>77.1</v>
      </c>
      <c r="DA13" s="5">
        <v>78.4</v>
      </c>
      <c r="DB13" s="5">
        <v>82.4</v>
      </c>
      <c r="DC13" s="5">
        <v>85.4</v>
      </c>
      <c r="DD13" s="5">
        <v>78.9</v>
      </c>
      <c r="DE13" s="5">
        <v>85.3</v>
      </c>
      <c r="DF13" s="5">
        <v>81.4</v>
      </c>
      <c r="DG13" s="5">
        <v>79.1</v>
      </c>
      <c r="DH13" s="5">
        <v>79</v>
      </c>
      <c r="DI13" s="5">
        <v>87.8</v>
      </c>
      <c r="DJ13" s="5">
        <v>95.7</v>
      </c>
      <c r="DK13" s="5">
        <v>90.7</v>
      </c>
      <c r="DL13" s="5">
        <v>98</v>
      </c>
      <c r="DM13" s="5">
        <v>103.2</v>
      </c>
      <c r="DN13" s="5">
        <v>89</v>
      </c>
      <c r="DO13" s="5">
        <v>90</v>
      </c>
      <c r="DQ13" s="8"/>
      <c r="DR13" s="12" t="s">
        <v>226</v>
      </c>
      <c r="DS13" s="5">
        <v>317.8</v>
      </c>
      <c r="DT13" s="5">
        <v>327.6</v>
      </c>
      <c r="DU13" s="5">
        <v>354.3</v>
      </c>
      <c r="DV13" s="5">
        <v>441.4</v>
      </c>
      <c r="DW13" s="5">
        <v>431.1</v>
      </c>
      <c r="DX13" s="5">
        <v>465.8</v>
      </c>
      <c r="DY13" s="5">
        <v>492</v>
      </c>
      <c r="DZ13" s="5">
        <v>622.3</v>
      </c>
      <c r="EA13" s="5">
        <v>619</v>
      </c>
      <c r="EB13" s="5">
        <v>689.2</v>
      </c>
      <c r="EC13" s="5">
        <v>741.4</v>
      </c>
      <c r="ED13" s="5">
        <v>883</v>
      </c>
      <c r="EE13" s="5">
        <v>933.6</v>
      </c>
      <c r="EF13" s="5">
        <v>969.7</v>
      </c>
      <c r="EG13" s="64">
        <v>1003.9</v>
      </c>
      <c r="EH13" s="64">
        <v>1061.7</v>
      </c>
      <c r="EI13" s="5">
        <v>972.7</v>
      </c>
      <c r="EJ13" s="64">
        <v>1059.5</v>
      </c>
      <c r="EK13" s="64">
        <v>1191.6</v>
      </c>
      <c r="EL13" s="64">
        <v>1228.2</v>
      </c>
      <c r="EM13" s="64">
        <v>1162.6</v>
      </c>
      <c r="EO13" s="8"/>
      <c r="EP13" s="12" t="s">
        <v>226</v>
      </c>
      <c r="EQ13" s="5">
        <v>39.8</v>
      </c>
      <c r="ER13" s="5">
        <v>46.1</v>
      </c>
      <c r="ES13" s="5">
        <v>39.2</v>
      </c>
      <c r="ET13" s="5">
        <v>38.2</v>
      </c>
      <c r="EU13" s="5">
        <v>40.3</v>
      </c>
      <c r="EV13" s="5">
        <v>34.3</v>
      </c>
      <c r="EW13" s="5">
        <v>45.8</v>
      </c>
      <c r="EX13" s="5">
        <v>50.4</v>
      </c>
      <c r="EY13" s="5">
        <v>54.3</v>
      </c>
      <c r="EZ13" s="5">
        <v>49.4</v>
      </c>
      <c r="FA13" s="5">
        <v>52.8</v>
      </c>
      <c r="FB13" s="5">
        <v>53.7</v>
      </c>
      <c r="FC13" s="5">
        <v>58.7</v>
      </c>
      <c r="FD13" s="5">
        <v>59.6</v>
      </c>
      <c r="FE13" s="5">
        <v>56.4</v>
      </c>
      <c r="FF13" s="5">
        <v>61.4</v>
      </c>
      <c r="FG13" s="5">
        <v>69.6</v>
      </c>
      <c r="FH13" s="5">
        <v>72.8</v>
      </c>
      <c r="FI13" s="5">
        <v>80.9</v>
      </c>
      <c r="FJ13" s="5">
        <v>80.1</v>
      </c>
      <c r="FK13" s="5">
        <v>81</v>
      </c>
    </row>
    <row r="14" ht="14.5" spans="1:167">
      <c r="A14" s="1"/>
      <c r="B14" s="10" t="s">
        <v>227</v>
      </c>
      <c r="C14" s="3"/>
      <c r="D14" s="3"/>
      <c r="E14" s="3"/>
      <c r="F14" s="3"/>
      <c r="G14" s="3"/>
      <c r="H14" s="3"/>
      <c r="I14" s="3"/>
      <c r="J14" s="3"/>
      <c r="K14" s="3"/>
      <c r="L14" s="3"/>
      <c r="M14" s="3"/>
      <c r="N14" s="3"/>
      <c r="O14" s="3"/>
      <c r="P14" s="3"/>
      <c r="Q14" s="3"/>
      <c r="R14" s="3"/>
      <c r="S14" s="3"/>
      <c r="T14" s="3"/>
      <c r="U14" s="3"/>
      <c r="V14" s="3"/>
      <c r="W14" s="3"/>
      <c r="Y14" s="1"/>
      <c r="Z14" s="10" t="s">
        <v>227</v>
      </c>
      <c r="AA14" s="3"/>
      <c r="AB14" s="3"/>
      <c r="AC14" s="3"/>
      <c r="AD14" s="3"/>
      <c r="AE14" s="3"/>
      <c r="AF14" s="3"/>
      <c r="AG14" s="3"/>
      <c r="AH14" s="3"/>
      <c r="AI14" s="3"/>
      <c r="AJ14" s="3"/>
      <c r="AK14" s="3"/>
      <c r="AL14" s="3"/>
      <c r="AM14" s="3"/>
      <c r="AN14" s="3"/>
      <c r="AO14" s="3"/>
      <c r="AP14" s="3"/>
      <c r="AQ14" s="3"/>
      <c r="AR14" s="3"/>
      <c r="AS14" s="3"/>
      <c r="AT14" s="3"/>
      <c r="AU14" s="3"/>
      <c r="AW14" s="1"/>
      <c r="AX14" s="10" t="s">
        <v>227</v>
      </c>
      <c r="AY14" s="3"/>
      <c r="AZ14" s="3"/>
      <c r="BA14" s="3"/>
      <c r="BB14" s="3"/>
      <c r="BC14" s="3"/>
      <c r="BD14" s="3"/>
      <c r="BE14" s="3"/>
      <c r="BF14" s="3"/>
      <c r="BG14" s="3"/>
      <c r="BH14" s="3"/>
      <c r="BI14" s="3"/>
      <c r="BJ14" s="3"/>
      <c r="BK14" s="3"/>
      <c r="BL14" s="3"/>
      <c r="BM14" s="3"/>
      <c r="BN14" s="3"/>
      <c r="BO14" s="3"/>
      <c r="BP14" s="3"/>
      <c r="BQ14" s="3"/>
      <c r="BR14" s="3"/>
      <c r="BS14" s="3"/>
      <c r="BU14" s="1"/>
      <c r="BV14" s="10" t="s">
        <v>227</v>
      </c>
      <c r="BW14" s="3"/>
      <c r="BX14" s="3"/>
      <c r="BY14" s="3"/>
      <c r="BZ14" s="3"/>
      <c r="CA14" s="3"/>
      <c r="CB14" s="3"/>
      <c r="CC14" s="3"/>
      <c r="CD14" s="3"/>
      <c r="CE14" s="3"/>
      <c r="CF14" s="3"/>
      <c r="CG14" s="3"/>
      <c r="CH14" s="3"/>
      <c r="CI14" s="3"/>
      <c r="CJ14" s="3"/>
      <c r="CK14" s="3"/>
      <c r="CL14" s="3"/>
      <c r="CM14" s="3"/>
      <c r="CN14" s="3"/>
      <c r="CO14" s="3"/>
      <c r="CP14" s="3"/>
      <c r="CQ14" s="3"/>
      <c r="CS14" s="1"/>
      <c r="CT14" s="10" t="s">
        <v>227</v>
      </c>
      <c r="CU14" s="3"/>
      <c r="CV14" s="3"/>
      <c r="CW14" s="3"/>
      <c r="CX14" s="3"/>
      <c r="CY14" s="3"/>
      <c r="CZ14" s="3"/>
      <c r="DA14" s="3"/>
      <c r="DB14" s="3"/>
      <c r="DC14" s="3"/>
      <c r="DD14" s="3"/>
      <c r="DE14" s="3"/>
      <c r="DF14" s="3"/>
      <c r="DG14" s="3"/>
      <c r="DH14" s="3"/>
      <c r="DI14" s="3"/>
      <c r="DJ14" s="3"/>
      <c r="DK14" s="3"/>
      <c r="DL14" s="3"/>
      <c r="DM14" s="3"/>
      <c r="DN14" s="3"/>
      <c r="DO14" s="3"/>
      <c r="DQ14" s="1"/>
      <c r="DR14" s="10" t="s">
        <v>227</v>
      </c>
      <c r="DS14" s="3"/>
      <c r="DT14" s="3"/>
      <c r="DU14" s="3"/>
      <c r="DV14" s="3"/>
      <c r="DW14" s="3"/>
      <c r="DX14" s="3"/>
      <c r="DY14" s="3"/>
      <c r="DZ14" s="3"/>
      <c r="EA14" s="3"/>
      <c r="EB14" s="3"/>
      <c r="EC14" s="3"/>
      <c r="ED14" s="3"/>
      <c r="EE14" s="3"/>
      <c r="EF14" s="3"/>
      <c r="EG14" s="3"/>
      <c r="EH14" s="3"/>
      <c r="EI14" s="3"/>
      <c r="EJ14" s="3"/>
      <c r="EK14" s="3"/>
      <c r="EL14" s="3"/>
      <c r="EM14" s="3"/>
      <c r="EO14" s="1"/>
      <c r="EP14" s="10" t="s">
        <v>227</v>
      </c>
      <c r="EQ14" s="3"/>
      <c r="ER14" s="3"/>
      <c r="ES14" s="3"/>
      <c r="ET14" s="3"/>
      <c r="EU14" s="3"/>
      <c r="EV14" s="3"/>
      <c r="EW14" s="3"/>
      <c r="EX14" s="3"/>
      <c r="EY14" s="3"/>
      <c r="EZ14" s="3"/>
      <c r="FA14" s="3"/>
      <c r="FB14" s="3"/>
      <c r="FC14" s="3"/>
      <c r="FD14" s="3"/>
      <c r="FE14" s="3"/>
      <c r="FF14" s="3"/>
      <c r="FG14" s="3"/>
      <c r="FH14" s="3"/>
      <c r="FI14" s="3"/>
      <c r="FJ14" s="3"/>
      <c r="FK14" s="3"/>
    </row>
    <row r="15" ht="14.5" spans="1:167">
      <c r="A15" s="1"/>
      <c r="B15" s="11" t="s">
        <v>228</v>
      </c>
      <c r="C15" s="3">
        <v>9.9</v>
      </c>
      <c r="D15" s="3">
        <v>9</v>
      </c>
      <c r="E15" s="3">
        <v>8.6</v>
      </c>
      <c r="F15" s="3">
        <v>8.9</v>
      </c>
      <c r="G15" s="3">
        <v>7.9</v>
      </c>
      <c r="H15" s="3">
        <v>9.6</v>
      </c>
      <c r="I15" s="3">
        <v>10</v>
      </c>
      <c r="J15" s="3">
        <v>9.8</v>
      </c>
      <c r="K15" s="3">
        <v>10.8</v>
      </c>
      <c r="L15" s="3">
        <v>8.8</v>
      </c>
      <c r="M15" s="3">
        <v>10.2</v>
      </c>
      <c r="N15" s="3">
        <v>9.4</v>
      </c>
      <c r="O15" s="3">
        <v>9.3</v>
      </c>
      <c r="P15" s="3">
        <v>8.9</v>
      </c>
      <c r="Q15" s="3">
        <v>9.2</v>
      </c>
      <c r="R15" s="3">
        <v>8.2</v>
      </c>
      <c r="S15" s="3">
        <v>8.2</v>
      </c>
      <c r="T15" s="3">
        <v>8.5</v>
      </c>
      <c r="U15" s="3">
        <v>7.5</v>
      </c>
      <c r="V15" s="3">
        <v>7.5</v>
      </c>
      <c r="W15" s="3">
        <v>7.6</v>
      </c>
      <c r="Y15" s="1"/>
      <c r="Z15" s="11" t="s">
        <v>228</v>
      </c>
      <c r="AA15" s="3">
        <v>9.3</v>
      </c>
      <c r="AB15" s="3">
        <v>8</v>
      </c>
      <c r="AC15" s="3">
        <v>8.3</v>
      </c>
      <c r="AD15" s="3">
        <v>8.2</v>
      </c>
      <c r="AE15" s="3">
        <v>7.6</v>
      </c>
      <c r="AF15" s="3">
        <v>7.6</v>
      </c>
      <c r="AG15" s="3">
        <v>9</v>
      </c>
      <c r="AH15" s="3">
        <v>9.7</v>
      </c>
      <c r="AI15" s="3">
        <v>10.1</v>
      </c>
      <c r="AJ15" s="3">
        <v>9.1</v>
      </c>
      <c r="AK15" s="3">
        <v>9.9</v>
      </c>
      <c r="AL15" s="3">
        <v>12.1</v>
      </c>
      <c r="AM15" s="3">
        <v>12.6</v>
      </c>
      <c r="AN15" s="3">
        <v>13.1</v>
      </c>
      <c r="AO15" s="3">
        <v>13.5</v>
      </c>
      <c r="AP15" s="3">
        <v>13.3</v>
      </c>
      <c r="AQ15" s="3">
        <v>12.9</v>
      </c>
      <c r="AR15" s="3">
        <v>13.6</v>
      </c>
      <c r="AS15" s="3">
        <v>13.2</v>
      </c>
      <c r="AT15" s="3">
        <v>13.9</v>
      </c>
      <c r="AU15" s="3">
        <v>14</v>
      </c>
      <c r="AW15" s="1"/>
      <c r="AX15" s="11" t="s">
        <v>228</v>
      </c>
      <c r="AY15" s="3">
        <v>8.9</v>
      </c>
      <c r="AZ15" s="3">
        <v>10.2</v>
      </c>
      <c r="BA15" s="3">
        <v>9.2</v>
      </c>
      <c r="BB15" s="3">
        <v>9</v>
      </c>
      <c r="BC15" s="3">
        <v>10.2</v>
      </c>
      <c r="BD15" s="3">
        <v>10.9</v>
      </c>
      <c r="BE15" s="3">
        <v>12.1</v>
      </c>
      <c r="BF15" s="3">
        <v>17.8</v>
      </c>
      <c r="BG15" s="3">
        <v>17.2</v>
      </c>
      <c r="BH15" s="3">
        <v>15.2</v>
      </c>
      <c r="BI15" s="3">
        <v>13.3</v>
      </c>
      <c r="BJ15" s="3">
        <v>14.8</v>
      </c>
      <c r="BK15" s="3">
        <v>14.8</v>
      </c>
      <c r="BL15" s="3">
        <v>15.1</v>
      </c>
      <c r="BM15" s="3">
        <v>16.8</v>
      </c>
      <c r="BN15" s="3">
        <v>17.5</v>
      </c>
      <c r="BO15" s="3">
        <v>17.8</v>
      </c>
      <c r="BP15" s="3">
        <v>17.4</v>
      </c>
      <c r="BQ15" s="3">
        <v>18.3</v>
      </c>
      <c r="BR15" s="3">
        <v>17.5</v>
      </c>
      <c r="BS15" s="3">
        <v>18.6</v>
      </c>
      <c r="BU15" s="1"/>
      <c r="BV15" s="11" t="s">
        <v>228</v>
      </c>
      <c r="BW15" s="3">
        <v>1.9</v>
      </c>
      <c r="BX15" s="3">
        <v>1.7</v>
      </c>
      <c r="BY15" s="3">
        <v>1.8</v>
      </c>
      <c r="BZ15" s="3">
        <v>1.8</v>
      </c>
      <c r="CA15" s="3">
        <v>0.8</v>
      </c>
      <c r="CB15" s="3">
        <v>0.8</v>
      </c>
      <c r="CC15" s="3">
        <v>0.8</v>
      </c>
      <c r="CD15" s="3">
        <v>0.5</v>
      </c>
      <c r="CE15" s="3">
        <v>0.6</v>
      </c>
      <c r="CF15" s="3">
        <v>0.7</v>
      </c>
      <c r="CG15" s="3">
        <v>0.7</v>
      </c>
      <c r="CH15" s="3" t="s">
        <v>126</v>
      </c>
      <c r="CI15" s="3" t="s">
        <v>126</v>
      </c>
      <c r="CJ15" s="3" t="s">
        <v>126</v>
      </c>
      <c r="CK15" s="3" t="s">
        <v>126</v>
      </c>
      <c r="CL15" s="3" t="s">
        <v>126</v>
      </c>
      <c r="CM15" s="3">
        <v>1.4</v>
      </c>
      <c r="CN15" s="3">
        <v>1.6</v>
      </c>
      <c r="CO15" s="3">
        <v>1.8</v>
      </c>
      <c r="CP15" s="3">
        <v>1.9</v>
      </c>
      <c r="CQ15" s="3">
        <v>1.9</v>
      </c>
      <c r="CS15" s="1"/>
      <c r="CT15" s="11" t="s">
        <v>228</v>
      </c>
      <c r="CU15" s="3">
        <v>11.8</v>
      </c>
      <c r="CV15" s="3">
        <v>12.3</v>
      </c>
      <c r="CW15" s="3">
        <v>11.6</v>
      </c>
      <c r="CX15" s="3">
        <v>12.5</v>
      </c>
      <c r="CY15" s="3">
        <v>12.8</v>
      </c>
      <c r="CZ15" s="3">
        <v>14.4</v>
      </c>
      <c r="DA15" s="3">
        <v>15.3</v>
      </c>
      <c r="DB15" s="3">
        <v>16.9</v>
      </c>
      <c r="DC15" s="3">
        <v>17.5</v>
      </c>
      <c r="DD15" s="3">
        <v>15.9</v>
      </c>
      <c r="DE15" s="3" t="s">
        <v>126</v>
      </c>
      <c r="DF15" s="3" t="s">
        <v>126</v>
      </c>
      <c r="DG15" s="3" t="s">
        <v>126</v>
      </c>
      <c r="DH15" s="3" t="s">
        <v>126</v>
      </c>
      <c r="DI15" s="3" t="s">
        <v>126</v>
      </c>
      <c r="DJ15" s="3" t="s">
        <v>126</v>
      </c>
      <c r="DK15" s="3" t="s">
        <v>126</v>
      </c>
      <c r="DL15" s="3">
        <v>25.9</v>
      </c>
      <c r="DM15" s="3">
        <v>26.7</v>
      </c>
      <c r="DN15" s="3">
        <v>26.2</v>
      </c>
      <c r="DO15" s="3">
        <v>25</v>
      </c>
      <c r="DQ15" s="1"/>
      <c r="DR15" s="11" t="s">
        <v>228</v>
      </c>
      <c r="DS15" s="3">
        <v>54.8</v>
      </c>
      <c r="DT15" s="3">
        <v>55.5</v>
      </c>
      <c r="DU15" s="3">
        <v>55.4</v>
      </c>
      <c r="DV15" s="3">
        <v>52.6</v>
      </c>
      <c r="DW15" s="3">
        <v>58.2</v>
      </c>
      <c r="DX15" s="3">
        <v>62.5</v>
      </c>
      <c r="DY15" s="3">
        <v>56.7</v>
      </c>
      <c r="DZ15" s="3">
        <v>53.5</v>
      </c>
      <c r="EA15" s="3">
        <v>51.1</v>
      </c>
      <c r="EB15" s="3">
        <v>51.7</v>
      </c>
      <c r="EC15" s="3">
        <v>48.2</v>
      </c>
      <c r="ED15" s="3">
        <v>47.1</v>
      </c>
      <c r="EE15" s="3">
        <v>50.9</v>
      </c>
      <c r="EF15" s="3">
        <v>44.9</v>
      </c>
      <c r="EG15" s="3">
        <v>47</v>
      </c>
      <c r="EH15" s="3">
        <v>46.4</v>
      </c>
      <c r="EI15" s="3">
        <v>47.7</v>
      </c>
      <c r="EJ15" s="3">
        <v>45.8</v>
      </c>
      <c r="EK15" s="3">
        <v>40.3</v>
      </c>
      <c r="EL15" s="3">
        <v>42.5</v>
      </c>
      <c r="EM15" s="3">
        <v>41.6</v>
      </c>
      <c r="EO15" s="1"/>
      <c r="EP15" s="11" t="s">
        <v>228</v>
      </c>
      <c r="EQ15" s="3">
        <v>10.7</v>
      </c>
      <c r="ER15" s="3">
        <v>11.4</v>
      </c>
      <c r="ES15" s="3">
        <v>10.6</v>
      </c>
      <c r="ET15" s="3">
        <v>8.9</v>
      </c>
      <c r="EU15" s="3">
        <v>8.4</v>
      </c>
      <c r="EV15" s="3">
        <v>8.1</v>
      </c>
      <c r="EW15" s="3">
        <v>7.5</v>
      </c>
      <c r="EX15" s="3">
        <v>9</v>
      </c>
      <c r="EY15" s="3">
        <v>7</v>
      </c>
      <c r="EZ15" s="3">
        <v>7.1</v>
      </c>
      <c r="FA15" s="3" t="s">
        <v>126</v>
      </c>
      <c r="FB15" s="3" t="s">
        <v>126</v>
      </c>
      <c r="FC15" s="3" t="s">
        <v>126</v>
      </c>
      <c r="FD15" s="3" t="s">
        <v>126</v>
      </c>
      <c r="FE15" s="3" t="s">
        <v>126</v>
      </c>
      <c r="FF15" s="3" t="s">
        <v>126</v>
      </c>
      <c r="FG15" s="3" t="s">
        <v>126</v>
      </c>
      <c r="FH15" s="3" t="s">
        <v>126</v>
      </c>
      <c r="FI15" s="3">
        <v>6.7</v>
      </c>
      <c r="FJ15" s="3">
        <v>6.5</v>
      </c>
      <c r="FK15" s="3">
        <v>6.2</v>
      </c>
    </row>
    <row r="16" ht="14.5" spans="1:167">
      <c r="A16" s="1"/>
      <c r="B16" s="11" t="s">
        <v>229</v>
      </c>
      <c r="C16" s="3">
        <v>0</v>
      </c>
      <c r="D16" s="3">
        <v>0</v>
      </c>
      <c r="E16" s="3">
        <v>0</v>
      </c>
      <c r="F16" s="3">
        <v>0.5</v>
      </c>
      <c r="G16" s="3">
        <v>0.7</v>
      </c>
      <c r="H16" s="3">
        <v>0.7</v>
      </c>
      <c r="I16" s="3">
        <v>0.7</v>
      </c>
      <c r="J16" s="3">
        <v>0.7</v>
      </c>
      <c r="K16" s="3">
        <v>0</v>
      </c>
      <c r="L16" s="3">
        <v>0</v>
      </c>
      <c r="M16" s="3">
        <v>0</v>
      </c>
      <c r="N16" s="3">
        <v>0</v>
      </c>
      <c r="O16" s="3">
        <v>0</v>
      </c>
      <c r="P16" s="3">
        <v>0</v>
      </c>
      <c r="Q16" s="3">
        <v>0</v>
      </c>
      <c r="R16" s="3">
        <v>0</v>
      </c>
      <c r="S16" s="3">
        <v>0</v>
      </c>
      <c r="T16" s="3">
        <v>0</v>
      </c>
      <c r="U16" s="3">
        <v>0</v>
      </c>
      <c r="V16" s="3">
        <v>0</v>
      </c>
      <c r="W16" s="3">
        <v>0</v>
      </c>
      <c r="Y16" s="1"/>
      <c r="Z16" s="11" t="s">
        <v>229</v>
      </c>
      <c r="AA16" s="3">
        <v>0.7</v>
      </c>
      <c r="AB16" s="3">
        <v>0.7</v>
      </c>
      <c r="AC16" s="3">
        <v>0.7</v>
      </c>
      <c r="AD16" s="3">
        <v>0.3</v>
      </c>
      <c r="AE16" s="3">
        <v>0.4</v>
      </c>
      <c r="AF16" s="3">
        <v>0.4</v>
      </c>
      <c r="AG16" s="3">
        <v>0.2</v>
      </c>
      <c r="AH16" s="3">
        <v>0.2</v>
      </c>
      <c r="AI16" s="3">
        <v>0.2</v>
      </c>
      <c r="AJ16" s="3">
        <v>0.5</v>
      </c>
      <c r="AK16" s="3">
        <v>0.6</v>
      </c>
      <c r="AL16" s="3">
        <v>0.3</v>
      </c>
      <c r="AM16" s="3">
        <v>0.3</v>
      </c>
      <c r="AN16" s="3">
        <v>0.3</v>
      </c>
      <c r="AO16" s="3">
        <v>0.3</v>
      </c>
      <c r="AP16" s="3">
        <v>0.3</v>
      </c>
      <c r="AQ16" s="3">
        <v>0.3</v>
      </c>
      <c r="AR16" s="3">
        <v>0.4</v>
      </c>
      <c r="AS16" s="3">
        <v>0.4</v>
      </c>
      <c r="AT16" s="3">
        <v>0.4</v>
      </c>
      <c r="AU16" s="3">
        <v>0.4</v>
      </c>
      <c r="AW16" s="1"/>
      <c r="AX16" s="11" t="s">
        <v>229</v>
      </c>
      <c r="AY16" s="3">
        <v>7.1</v>
      </c>
      <c r="AZ16" s="3">
        <v>6.5</v>
      </c>
      <c r="BA16" s="3">
        <v>6.9</v>
      </c>
      <c r="BB16" s="3">
        <v>6.1</v>
      </c>
      <c r="BC16" s="3">
        <v>6.7</v>
      </c>
      <c r="BD16" s="3">
        <v>6.6</v>
      </c>
      <c r="BE16" s="3">
        <v>5.4</v>
      </c>
      <c r="BF16" s="3">
        <v>5.3</v>
      </c>
      <c r="BG16" s="3">
        <v>6.6</v>
      </c>
      <c r="BH16" s="3">
        <v>7.3</v>
      </c>
      <c r="BI16" s="3">
        <v>6.2</v>
      </c>
      <c r="BJ16" s="3">
        <v>5.8</v>
      </c>
      <c r="BK16" s="3">
        <v>5.9</v>
      </c>
      <c r="BL16" s="3">
        <v>5.4</v>
      </c>
      <c r="BM16" s="3">
        <v>5.1</v>
      </c>
      <c r="BN16" s="3">
        <v>4.9</v>
      </c>
      <c r="BO16" s="3">
        <v>4.8</v>
      </c>
      <c r="BP16" s="3">
        <v>4.1</v>
      </c>
      <c r="BQ16" s="3">
        <v>4.6</v>
      </c>
      <c r="BR16" s="3">
        <v>5.1</v>
      </c>
      <c r="BS16" s="3">
        <v>4.9</v>
      </c>
      <c r="BU16" s="1"/>
      <c r="BV16" s="11" t="s">
        <v>229</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v>0</v>
      </c>
      <c r="CN16" s="3">
        <v>0</v>
      </c>
      <c r="CO16" s="3">
        <v>0</v>
      </c>
      <c r="CP16" s="3">
        <v>0</v>
      </c>
      <c r="CQ16" s="3">
        <v>0</v>
      </c>
      <c r="CS16" s="1"/>
      <c r="CT16" s="11" t="s">
        <v>229</v>
      </c>
      <c r="CU16" s="3">
        <v>36.9</v>
      </c>
      <c r="CV16" s="3">
        <v>34.7</v>
      </c>
      <c r="CW16" s="3">
        <v>30.3</v>
      </c>
      <c r="CX16" s="3">
        <v>37</v>
      </c>
      <c r="CY16" s="3">
        <v>34.9</v>
      </c>
      <c r="CZ16" s="3">
        <v>41.5</v>
      </c>
      <c r="DA16" s="3">
        <v>42.6</v>
      </c>
      <c r="DB16" s="3">
        <v>44.7</v>
      </c>
      <c r="DC16" s="3">
        <v>44.8</v>
      </c>
      <c r="DD16" s="3">
        <v>41.7</v>
      </c>
      <c r="DE16" s="3">
        <v>43.7</v>
      </c>
      <c r="DF16" s="3">
        <v>46.6</v>
      </c>
      <c r="DG16" s="3">
        <v>40.8</v>
      </c>
      <c r="DH16" s="3">
        <v>41.4</v>
      </c>
      <c r="DI16" s="3">
        <v>47.1</v>
      </c>
      <c r="DJ16" s="3">
        <v>55</v>
      </c>
      <c r="DK16" s="3">
        <v>52</v>
      </c>
      <c r="DL16" s="3">
        <v>52.7</v>
      </c>
      <c r="DM16" s="3">
        <v>52.6</v>
      </c>
      <c r="DN16" s="3">
        <v>40</v>
      </c>
      <c r="DO16" s="3">
        <v>41.7</v>
      </c>
      <c r="DQ16" s="1"/>
      <c r="DR16" s="11" t="s">
        <v>229</v>
      </c>
      <c r="DS16" s="3">
        <v>89</v>
      </c>
      <c r="DT16" s="3">
        <v>93.7</v>
      </c>
      <c r="DU16" s="3">
        <v>128.6</v>
      </c>
      <c r="DV16" s="3">
        <v>201.6</v>
      </c>
      <c r="DW16" s="3">
        <v>187.3</v>
      </c>
      <c r="DX16" s="3">
        <v>187.7</v>
      </c>
      <c r="DY16" s="3">
        <v>197.8</v>
      </c>
      <c r="DZ16" s="3">
        <v>314.5</v>
      </c>
      <c r="EA16" s="3">
        <v>320.1</v>
      </c>
      <c r="EB16" s="3">
        <v>345</v>
      </c>
      <c r="EC16" s="3">
        <v>382.6</v>
      </c>
      <c r="ED16" s="3">
        <v>510.2</v>
      </c>
      <c r="EE16" s="3">
        <v>556.9</v>
      </c>
      <c r="EF16" s="3">
        <v>604.2</v>
      </c>
      <c r="EG16" s="3">
        <v>655.8</v>
      </c>
      <c r="EH16" s="3">
        <v>699.9</v>
      </c>
      <c r="EI16" s="3">
        <v>629.6</v>
      </c>
      <c r="EJ16" s="3">
        <v>693.3</v>
      </c>
      <c r="EK16" s="3">
        <v>815.5</v>
      </c>
      <c r="EL16" s="3">
        <v>834.2</v>
      </c>
      <c r="EM16" s="3">
        <v>772.9</v>
      </c>
      <c r="EO16" s="1"/>
      <c r="EP16" s="11" t="s">
        <v>229</v>
      </c>
      <c r="EQ16" s="3">
        <v>4.5</v>
      </c>
      <c r="ER16" s="3">
        <v>3</v>
      </c>
      <c r="ES16" s="3">
        <v>4.1</v>
      </c>
      <c r="ET16" s="3">
        <v>1.5</v>
      </c>
      <c r="EU16" s="3">
        <v>4.4</v>
      </c>
      <c r="EV16" s="3">
        <v>3.2</v>
      </c>
      <c r="EW16" s="3">
        <v>12.4</v>
      </c>
      <c r="EX16" s="3">
        <v>17.4</v>
      </c>
      <c r="EY16" s="3">
        <v>22.1</v>
      </c>
      <c r="EZ16" s="3">
        <v>23.1</v>
      </c>
      <c r="FA16" s="3">
        <v>25</v>
      </c>
      <c r="FB16" s="3">
        <v>26.7</v>
      </c>
      <c r="FC16" s="3">
        <v>28.2</v>
      </c>
      <c r="FD16" s="3">
        <v>27.7</v>
      </c>
      <c r="FE16" s="3">
        <v>27.7</v>
      </c>
      <c r="FF16" s="3">
        <v>29.7</v>
      </c>
      <c r="FG16" s="3">
        <v>41.7</v>
      </c>
      <c r="FH16" s="3">
        <v>41.8</v>
      </c>
      <c r="FI16" s="3">
        <v>44.9</v>
      </c>
      <c r="FJ16" s="3">
        <v>42.9</v>
      </c>
      <c r="FK16" s="3">
        <v>43.1</v>
      </c>
    </row>
    <row r="17" ht="14.5" spans="1:167">
      <c r="A17" s="1"/>
      <c r="B17" s="11" t="s">
        <v>230</v>
      </c>
      <c r="C17" s="3">
        <v>6.7</v>
      </c>
      <c r="D17" s="3">
        <v>5.7</v>
      </c>
      <c r="E17" s="3">
        <v>6.8</v>
      </c>
      <c r="F17" s="3">
        <v>8.1</v>
      </c>
      <c r="G17" s="3">
        <v>7.1</v>
      </c>
      <c r="H17" s="3">
        <v>7</v>
      </c>
      <c r="I17" s="3">
        <v>5.6</v>
      </c>
      <c r="J17" s="3">
        <v>4.9</v>
      </c>
      <c r="K17" s="3">
        <v>4.8</v>
      </c>
      <c r="L17" s="3">
        <v>4.7</v>
      </c>
      <c r="M17" s="3">
        <v>5.2</v>
      </c>
      <c r="N17" s="3" t="s">
        <v>126</v>
      </c>
      <c r="O17" s="3" t="s">
        <v>126</v>
      </c>
      <c r="P17" s="3" t="s">
        <v>126</v>
      </c>
      <c r="Q17" s="3" t="s">
        <v>126</v>
      </c>
      <c r="R17" s="3" t="s">
        <v>126</v>
      </c>
      <c r="S17" s="3">
        <v>3.8</v>
      </c>
      <c r="T17" s="3" t="s">
        <v>126</v>
      </c>
      <c r="U17" s="3">
        <v>3.5</v>
      </c>
      <c r="V17" s="3">
        <v>4.6</v>
      </c>
      <c r="W17" s="3">
        <v>4.3</v>
      </c>
      <c r="Y17" s="1"/>
      <c r="Z17" s="11" t="s">
        <v>230</v>
      </c>
      <c r="AA17" s="3">
        <v>4.4</v>
      </c>
      <c r="AB17" s="3">
        <v>2.8</v>
      </c>
      <c r="AC17" s="3">
        <v>3.4</v>
      </c>
      <c r="AD17" s="3">
        <v>4.7</v>
      </c>
      <c r="AE17" s="3">
        <v>5.3</v>
      </c>
      <c r="AF17" s="3">
        <v>3.9</v>
      </c>
      <c r="AG17" s="3">
        <v>3.9</v>
      </c>
      <c r="AH17" s="3">
        <v>5.6</v>
      </c>
      <c r="AI17" s="3">
        <v>6.6</v>
      </c>
      <c r="AJ17" s="3">
        <v>10.3</v>
      </c>
      <c r="AK17" s="3">
        <v>9.1</v>
      </c>
      <c r="AL17" s="3">
        <v>9.5</v>
      </c>
      <c r="AM17" s="3">
        <v>10.4</v>
      </c>
      <c r="AN17" s="3">
        <v>11.8</v>
      </c>
      <c r="AO17" s="3">
        <v>12</v>
      </c>
      <c r="AP17" s="3">
        <v>12.7</v>
      </c>
      <c r="AQ17" s="3">
        <v>11.1</v>
      </c>
      <c r="AR17" s="3">
        <v>11.6</v>
      </c>
      <c r="AS17" s="3">
        <v>12.8</v>
      </c>
      <c r="AT17" s="3">
        <v>13.8</v>
      </c>
      <c r="AU17" s="3">
        <v>13.5</v>
      </c>
      <c r="AW17" s="1"/>
      <c r="AX17" s="11" t="s">
        <v>230</v>
      </c>
      <c r="AY17" s="3">
        <v>4.3</v>
      </c>
      <c r="AZ17" s="3">
        <v>3</v>
      </c>
      <c r="BA17" s="3">
        <v>3.4</v>
      </c>
      <c r="BB17" s="3">
        <v>3.6</v>
      </c>
      <c r="BC17" s="3">
        <v>4.2</v>
      </c>
      <c r="BD17" s="3">
        <v>4.1</v>
      </c>
      <c r="BE17" s="3">
        <v>3.7</v>
      </c>
      <c r="BF17" s="3">
        <v>3.7</v>
      </c>
      <c r="BG17" s="3">
        <v>3.8</v>
      </c>
      <c r="BH17" s="3">
        <v>5.1</v>
      </c>
      <c r="BI17" s="3">
        <v>3.9</v>
      </c>
      <c r="BJ17" s="3">
        <v>5.3</v>
      </c>
      <c r="BK17" s="3">
        <v>6.4</v>
      </c>
      <c r="BL17" s="3">
        <v>7.5</v>
      </c>
      <c r="BM17" s="3">
        <v>7.6</v>
      </c>
      <c r="BN17" s="3">
        <v>9.7</v>
      </c>
      <c r="BO17" s="3">
        <v>11.7</v>
      </c>
      <c r="BP17" s="3">
        <v>10.6</v>
      </c>
      <c r="BQ17" s="3">
        <v>8.6</v>
      </c>
      <c r="BR17" s="3">
        <v>8.9</v>
      </c>
      <c r="BS17" s="3">
        <v>10.2</v>
      </c>
      <c r="BU17" s="1"/>
      <c r="BV17" s="11" t="s">
        <v>230</v>
      </c>
      <c r="BW17" s="3">
        <v>0.6</v>
      </c>
      <c r="BX17" s="3">
        <v>0.6</v>
      </c>
      <c r="BY17" s="3">
        <v>0.6</v>
      </c>
      <c r="BZ17" s="3">
        <v>0.6</v>
      </c>
      <c r="CA17" s="3">
        <v>0.6</v>
      </c>
      <c r="CB17" s="3">
        <v>0.6</v>
      </c>
      <c r="CC17" s="3">
        <v>0.6</v>
      </c>
      <c r="CD17" s="3">
        <v>0.6</v>
      </c>
      <c r="CE17" s="3">
        <v>0.7</v>
      </c>
      <c r="CF17" s="3">
        <v>0.9</v>
      </c>
      <c r="CG17" s="3" t="s">
        <v>126</v>
      </c>
      <c r="CH17" s="3">
        <v>1.3</v>
      </c>
      <c r="CI17" s="3">
        <v>1.4</v>
      </c>
      <c r="CJ17" s="3">
        <v>1.1</v>
      </c>
      <c r="CK17" s="3">
        <v>1.1</v>
      </c>
      <c r="CL17" s="3">
        <v>0.9</v>
      </c>
      <c r="CM17" s="3">
        <v>0.8</v>
      </c>
      <c r="CN17" s="3">
        <v>1.3</v>
      </c>
      <c r="CO17" s="3">
        <v>1.7</v>
      </c>
      <c r="CP17" s="3">
        <v>1.6</v>
      </c>
      <c r="CQ17" s="3">
        <v>2</v>
      </c>
      <c r="CS17" s="1"/>
      <c r="CT17" s="11" t="s">
        <v>230</v>
      </c>
      <c r="CU17" s="3">
        <v>2.8</v>
      </c>
      <c r="CV17" s="3">
        <v>2.6</v>
      </c>
      <c r="CW17" s="3">
        <v>2.4</v>
      </c>
      <c r="CX17" s="3">
        <v>2.6</v>
      </c>
      <c r="CY17" s="3">
        <v>2.6</v>
      </c>
      <c r="CZ17" s="3">
        <v>3.3</v>
      </c>
      <c r="DA17" s="3">
        <v>3.4</v>
      </c>
      <c r="DB17" s="3">
        <v>3.8</v>
      </c>
      <c r="DC17" s="3">
        <v>3.9</v>
      </c>
      <c r="DD17" s="3">
        <v>2.7</v>
      </c>
      <c r="DE17" s="3">
        <v>4.3</v>
      </c>
      <c r="DF17" s="3">
        <v>4.1</v>
      </c>
      <c r="DG17" s="3">
        <v>4.2</v>
      </c>
      <c r="DH17" s="3">
        <v>3.8</v>
      </c>
      <c r="DI17" s="3">
        <v>4</v>
      </c>
      <c r="DJ17" s="3">
        <v>3.7</v>
      </c>
      <c r="DK17" s="3">
        <v>2.3</v>
      </c>
      <c r="DL17" s="3">
        <v>7.2</v>
      </c>
      <c r="DM17" s="3">
        <v>10.4</v>
      </c>
      <c r="DN17" s="3">
        <v>10.8</v>
      </c>
      <c r="DO17" s="3">
        <v>14.5</v>
      </c>
      <c r="DQ17" s="1"/>
      <c r="DR17" s="11" t="s">
        <v>230</v>
      </c>
      <c r="DS17" s="3">
        <v>29.3</v>
      </c>
      <c r="DT17" s="3">
        <v>26.3</v>
      </c>
      <c r="DU17" s="3">
        <v>19.6</v>
      </c>
      <c r="DV17" s="3">
        <v>24.5</v>
      </c>
      <c r="DW17" s="3">
        <v>29.3</v>
      </c>
      <c r="DX17" s="3">
        <v>33.5</v>
      </c>
      <c r="DY17" s="3">
        <v>36.4</v>
      </c>
      <c r="DZ17" s="3">
        <v>40.6</v>
      </c>
      <c r="EA17" s="3">
        <v>47.6</v>
      </c>
      <c r="EB17" s="3">
        <v>54.4</v>
      </c>
      <c r="EC17" s="3">
        <v>74.1</v>
      </c>
      <c r="ED17" s="3">
        <v>75.6</v>
      </c>
      <c r="EE17" s="3">
        <v>70.4</v>
      </c>
      <c r="EF17" s="3">
        <v>71.6</v>
      </c>
      <c r="EG17" s="3">
        <v>62</v>
      </c>
      <c r="EH17" s="3">
        <v>67.9</v>
      </c>
      <c r="EI17" s="3" t="s">
        <v>126</v>
      </c>
      <c r="EJ17" s="3">
        <v>71.7</v>
      </c>
      <c r="EK17" s="3">
        <v>75.9</v>
      </c>
      <c r="EL17" s="3">
        <v>80</v>
      </c>
      <c r="EM17" s="3">
        <v>75.2</v>
      </c>
      <c r="EO17" s="1"/>
      <c r="EP17" s="11" t="s">
        <v>230</v>
      </c>
      <c r="EQ17" s="3">
        <v>18.4</v>
      </c>
      <c r="ER17" s="3">
        <v>20.3</v>
      </c>
      <c r="ES17" s="3">
        <v>18</v>
      </c>
      <c r="ET17" s="3">
        <v>19.8</v>
      </c>
      <c r="EU17" s="3">
        <v>19.8</v>
      </c>
      <c r="EV17" s="3">
        <v>19.3</v>
      </c>
      <c r="EW17" s="3">
        <v>20.3</v>
      </c>
      <c r="EX17" s="3">
        <v>17.6</v>
      </c>
      <c r="EY17" s="3">
        <v>17.5</v>
      </c>
      <c r="EZ17" s="3">
        <v>13.5</v>
      </c>
      <c r="FA17" s="3" t="s">
        <v>126</v>
      </c>
      <c r="FB17" s="3" t="s">
        <v>126</v>
      </c>
      <c r="FC17" s="3" t="s">
        <v>126</v>
      </c>
      <c r="FD17" s="3" t="s">
        <v>126</v>
      </c>
      <c r="FE17" s="3" t="s">
        <v>126</v>
      </c>
      <c r="FF17" s="3" t="s">
        <v>126</v>
      </c>
      <c r="FG17" s="3" t="s">
        <v>126</v>
      </c>
      <c r="FH17" s="3">
        <v>23.3</v>
      </c>
      <c r="FI17" s="3">
        <v>27.4</v>
      </c>
      <c r="FJ17" s="3">
        <v>28.7</v>
      </c>
      <c r="FK17" s="3">
        <v>30.1</v>
      </c>
    </row>
    <row r="18" ht="14.5" spans="1:167">
      <c r="A18" s="1"/>
      <c r="B18" s="11" t="s">
        <v>231</v>
      </c>
      <c r="C18" s="3">
        <v>7.2</v>
      </c>
      <c r="D18" s="3">
        <v>6.7</v>
      </c>
      <c r="E18" s="3">
        <v>6.5</v>
      </c>
      <c r="F18" s="3">
        <v>7.3</v>
      </c>
      <c r="G18" s="3">
        <v>9</v>
      </c>
      <c r="H18" s="3">
        <v>12.4</v>
      </c>
      <c r="I18" s="3">
        <v>7</v>
      </c>
      <c r="J18" s="3">
        <v>7.4</v>
      </c>
      <c r="K18" s="3">
        <v>7.5</v>
      </c>
      <c r="L18" s="3">
        <v>5.7</v>
      </c>
      <c r="M18" s="3">
        <v>6.4</v>
      </c>
      <c r="N18" s="3">
        <v>8</v>
      </c>
      <c r="O18" s="3">
        <v>6.6</v>
      </c>
      <c r="P18" s="3">
        <v>5.4</v>
      </c>
      <c r="Q18" s="3">
        <v>4.7</v>
      </c>
      <c r="R18" s="3">
        <v>5.1</v>
      </c>
      <c r="S18" s="3">
        <v>4.9</v>
      </c>
      <c r="T18" s="3">
        <v>4.9</v>
      </c>
      <c r="U18" s="3">
        <v>4.2</v>
      </c>
      <c r="V18" s="3">
        <v>4.7</v>
      </c>
      <c r="W18" s="3">
        <v>4</v>
      </c>
      <c r="Y18" s="1"/>
      <c r="Z18" s="11" t="s">
        <v>231</v>
      </c>
      <c r="AA18" s="3">
        <v>6.6</v>
      </c>
      <c r="AB18" s="3">
        <v>7.2</v>
      </c>
      <c r="AC18" s="3">
        <v>8</v>
      </c>
      <c r="AD18" s="3">
        <v>8.1</v>
      </c>
      <c r="AE18" s="3">
        <v>7.8</v>
      </c>
      <c r="AF18" s="3">
        <v>3.7</v>
      </c>
      <c r="AG18" s="3">
        <v>9.7</v>
      </c>
      <c r="AH18" s="3">
        <v>8</v>
      </c>
      <c r="AI18" s="3">
        <v>12.5</v>
      </c>
      <c r="AJ18" s="3">
        <v>20.8</v>
      </c>
      <c r="AK18" s="3">
        <v>15.4</v>
      </c>
      <c r="AL18" s="3">
        <v>5.8</v>
      </c>
      <c r="AM18" s="3">
        <v>8.1</v>
      </c>
      <c r="AN18" s="3">
        <v>7.5</v>
      </c>
      <c r="AO18" s="3">
        <v>8.8</v>
      </c>
      <c r="AP18" s="3">
        <v>7.1</v>
      </c>
      <c r="AQ18" s="3">
        <v>8.1</v>
      </c>
      <c r="AR18" s="3">
        <v>10.5</v>
      </c>
      <c r="AS18" s="3">
        <v>9.3</v>
      </c>
      <c r="AT18" s="3">
        <v>9.9</v>
      </c>
      <c r="AU18" s="3">
        <v>9.4</v>
      </c>
      <c r="AW18" s="1"/>
      <c r="AX18" s="11" t="s">
        <v>231</v>
      </c>
      <c r="AY18" s="3">
        <v>0.1</v>
      </c>
      <c r="AZ18" s="3">
        <v>0</v>
      </c>
      <c r="BA18" s="3">
        <v>0</v>
      </c>
      <c r="BB18" s="3">
        <v>0</v>
      </c>
      <c r="BC18" s="3">
        <v>0.1</v>
      </c>
      <c r="BD18" s="3">
        <v>0.1</v>
      </c>
      <c r="BE18" s="3">
        <v>0</v>
      </c>
      <c r="BF18" s="3">
        <v>0.2</v>
      </c>
      <c r="BG18" s="3">
        <v>0.1</v>
      </c>
      <c r="BH18" s="3">
        <v>0</v>
      </c>
      <c r="BI18" s="3">
        <v>0</v>
      </c>
      <c r="BJ18" s="3">
        <v>0</v>
      </c>
      <c r="BK18" s="3">
        <v>0</v>
      </c>
      <c r="BL18" s="3">
        <v>0</v>
      </c>
      <c r="BM18" s="3">
        <v>0</v>
      </c>
      <c r="BN18" s="3">
        <v>0</v>
      </c>
      <c r="BO18" s="3">
        <v>0</v>
      </c>
      <c r="BP18" s="3">
        <v>0</v>
      </c>
      <c r="BQ18" s="3">
        <v>0</v>
      </c>
      <c r="BR18" s="3">
        <v>0</v>
      </c>
      <c r="BS18" s="3">
        <v>0</v>
      </c>
      <c r="BU18" s="1"/>
      <c r="BV18" s="11" t="s">
        <v>231</v>
      </c>
      <c r="BW18" s="3">
        <v>0</v>
      </c>
      <c r="BX18" s="3">
        <v>0</v>
      </c>
      <c r="BY18" s="3">
        <v>0</v>
      </c>
      <c r="BZ18" s="3">
        <v>0</v>
      </c>
      <c r="CA18" s="3">
        <v>0</v>
      </c>
      <c r="CB18" s="3">
        <v>0</v>
      </c>
      <c r="CC18" s="3">
        <v>2.5</v>
      </c>
      <c r="CD18" s="3">
        <v>2.5</v>
      </c>
      <c r="CE18" s="3">
        <v>2.2</v>
      </c>
      <c r="CF18" s="3">
        <v>1.8</v>
      </c>
      <c r="CG18" s="3">
        <v>0.9</v>
      </c>
      <c r="CH18" s="3">
        <v>0</v>
      </c>
      <c r="CI18" s="3">
        <v>0</v>
      </c>
      <c r="CJ18" s="3">
        <v>0</v>
      </c>
      <c r="CK18" s="3">
        <v>0</v>
      </c>
      <c r="CL18" s="3">
        <v>0</v>
      </c>
      <c r="CM18" s="3">
        <v>0</v>
      </c>
      <c r="CN18" s="3">
        <v>0</v>
      </c>
      <c r="CO18" s="3">
        <v>0</v>
      </c>
      <c r="CP18" s="3">
        <v>0</v>
      </c>
      <c r="CQ18" s="3">
        <v>0</v>
      </c>
      <c r="CS18" s="1"/>
      <c r="CT18" s="11" t="s">
        <v>231</v>
      </c>
      <c r="CU18" s="3">
        <v>0</v>
      </c>
      <c r="CV18" s="3">
        <v>0</v>
      </c>
      <c r="CW18" s="3">
        <v>0</v>
      </c>
      <c r="CX18" s="3">
        <v>0</v>
      </c>
      <c r="CY18" s="3">
        <v>0</v>
      </c>
      <c r="CZ18" s="3">
        <v>0</v>
      </c>
      <c r="DA18" s="3">
        <v>0.1</v>
      </c>
      <c r="DB18" s="3">
        <v>0</v>
      </c>
      <c r="DC18" s="3">
        <v>0</v>
      </c>
      <c r="DD18" s="3">
        <v>0</v>
      </c>
      <c r="DE18" s="3">
        <v>0</v>
      </c>
      <c r="DF18" s="3">
        <v>0.2</v>
      </c>
      <c r="DG18" s="3">
        <v>0</v>
      </c>
      <c r="DH18" s="3">
        <v>0</v>
      </c>
      <c r="DI18" s="3">
        <v>0</v>
      </c>
      <c r="DJ18" s="3">
        <v>0</v>
      </c>
      <c r="DK18" s="3">
        <v>0</v>
      </c>
      <c r="DL18" s="3">
        <v>0</v>
      </c>
      <c r="DM18" s="3">
        <v>0</v>
      </c>
      <c r="DN18" s="3">
        <v>0</v>
      </c>
      <c r="DO18" s="3">
        <v>0</v>
      </c>
      <c r="DQ18" s="1"/>
      <c r="DR18" s="11" t="s">
        <v>231</v>
      </c>
      <c r="DS18" s="3">
        <v>0.2</v>
      </c>
      <c r="DT18" s="3">
        <v>0.3</v>
      </c>
      <c r="DU18" s="3">
        <v>0.3</v>
      </c>
      <c r="DV18" s="3">
        <v>0</v>
      </c>
      <c r="DW18" s="3">
        <v>0</v>
      </c>
      <c r="DX18" s="3">
        <v>0</v>
      </c>
      <c r="DY18" s="3">
        <v>0.2</v>
      </c>
      <c r="DZ18" s="3">
        <v>0.3</v>
      </c>
      <c r="EA18" s="3">
        <v>0.2</v>
      </c>
      <c r="EB18" s="3">
        <v>0</v>
      </c>
      <c r="EC18" s="3">
        <v>0</v>
      </c>
      <c r="ED18" s="3">
        <v>0.1</v>
      </c>
      <c r="EE18" s="3">
        <v>0.1</v>
      </c>
      <c r="EF18" s="3">
        <v>0.1</v>
      </c>
      <c r="EG18" s="3">
        <v>0.1</v>
      </c>
      <c r="EH18" s="3">
        <v>0.1</v>
      </c>
      <c r="EI18" s="3">
        <v>0.2</v>
      </c>
      <c r="EJ18" s="3">
        <v>0.2</v>
      </c>
      <c r="EK18" s="3">
        <v>0.1</v>
      </c>
      <c r="EL18" s="3">
        <v>0</v>
      </c>
      <c r="EM18" s="3">
        <v>0</v>
      </c>
      <c r="EO18" s="1"/>
      <c r="EP18" s="11" t="s">
        <v>231</v>
      </c>
      <c r="EQ18" s="3">
        <v>0</v>
      </c>
      <c r="ER18" s="3">
        <v>0</v>
      </c>
      <c r="ES18" s="3">
        <v>0</v>
      </c>
      <c r="ET18" s="3">
        <v>0</v>
      </c>
      <c r="EU18" s="3">
        <v>0</v>
      </c>
      <c r="EV18" s="3">
        <v>0</v>
      </c>
      <c r="EW18" s="3">
        <v>0.2</v>
      </c>
      <c r="EX18" s="3">
        <v>0</v>
      </c>
      <c r="EY18" s="3">
        <v>0</v>
      </c>
      <c r="EZ18" s="3">
        <v>0.1</v>
      </c>
      <c r="FA18" s="3">
        <v>0</v>
      </c>
      <c r="FB18" s="3">
        <v>0</v>
      </c>
      <c r="FC18" s="3">
        <v>0</v>
      </c>
      <c r="FD18" s="3">
        <v>0</v>
      </c>
      <c r="FE18" s="3">
        <v>0</v>
      </c>
      <c r="FF18" s="3">
        <v>0</v>
      </c>
      <c r="FG18" s="3">
        <v>0</v>
      </c>
      <c r="FH18" s="3" t="s">
        <v>126</v>
      </c>
      <c r="FI18" s="3">
        <v>0</v>
      </c>
      <c r="FJ18" s="3">
        <v>0</v>
      </c>
      <c r="FK18" s="3">
        <v>0</v>
      </c>
    </row>
    <row r="19" ht="14.5" spans="1:167">
      <c r="A19" s="1"/>
      <c r="B19" s="11" t="s">
        <v>232</v>
      </c>
      <c r="C19" s="3">
        <v>0</v>
      </c>
      <c r="D19" s="3">
        <v>0</v>
      </c>
      <c r="E19" s="3">
        <v>0</v>
      </c>
      <c r="F19" s="3">
        <v>0</v>
      </c>
      <c r="G19" s="3">
        <v>0</v>
      </c>
      <c r="H19" s="3">
        <v>0</v>
      </c>
      <c r="I19" s="3" t="s">
        <v>126</v>
      </c>
      <c r="J19" s="3" t="s">
        <v>126</v>
      </c>
      <c r="K19" s="3" t="s">
        <v>126</v>
      </c>
      <c r="L19" s="3" t="s">
        <v>126</v>
      </c>
      <c r="M19" s="3">
        <v>0</v>
      </c>
      <c r="N19" s="3">
        <v>0</v>
      </c>
      <c r="O19" s="3">
        <v>0</v>
      </c>
      <c r="P19" s="3" t="s">
        <v>126</v>
      </c>
      <c r="Q19" s="3">
        <v>0</v>
      </c>
      <c r="R19" s="3">
        <v>0</v>
      </c>
      <c r="S19" s="3">
        <v>0</v>
      </c>
      <c r="T19" s="3">
        <v>0</v>
      </c>
      <c r="U19" s="3">
        <v>0</v>
      </c>
      <c r="V19" s="3">
        <v>0</v>
      </c>
      <c r="W19" s="3">
        <v>0</v>
      </c>
      <c r="Y19" s="1"/>
      <c r="Z19" s="11" t="s">
        <v>232</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W19" s="1"/>
      <c r="AX19" s="11" t="s">
        <v>232</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U19" s="1"/>
      <c r="BV19" s="11" t="s">
        <v>232</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S19" s="1"/>
      <c r="CT19" s="11" t="s">
        <v>232</v>
      </c>
      <c r="CU19" s="3">
        <v>14.8</v>
      </c>
      <c r="CV19" s="3">
        <v>16.7</v>
      </c>
      <c r="CW19" s="3">
        <v>16.7</v>
      </c>
      <c r="CX19" s="3">
        <v>15</v>
      </c>
      <c r="CY19" s="3">
        <v>13.6</v>
      </c>
      <c r="CZ19" s="3">
        <v>13.6</v>
      </c>
      <c r="DA19" s="3">
        <v>12.8</v>
      </c>
      <c r="DB19" s="3">
        <v>12.8</v>
      </c>
      <c r="DC19" s="3">
        <v>14.4</v>
      </c>
      <c r="DD19" s="3">
        <v>13.2</v>
      </c>
      <c r="DE19" s="3">
        <v>12.9</v>
      </c>
      <c r="DF19" s="3">
        <v>5.8</v>
      </c>
      <c r="DG19" s="3">
        <v>6.1</v>
      </c>
      <c r="DH19" s="3">
        <v>5.6</v>
      </c>
      <c r="DI19" s="3">
        <v>7.9</v>
      </c>
      <c r="DJ19" s="3">
        <v>7.2</v>
      </c>
      <c r="DK19" s="3">
        <v>7.6</v>
      </c>
      <c r="DL19" s="3">
        <v>7.2</v>
      </c>
      <c r="DM19" s="3">
        <v>8.3</v>
      </c>
      <c r="DN19" s="3">
        <v>6.1</v>
      </c>
      <c r="DO19" s="3">
        <v>5.3</v>
      </c>
      <c r="DQ19" s="1"/>
      <c r="DR19" s="11" t="s">
        <v>232</v>
      </c>
      <c r="DS19" s="3">
        <v>128.7</v>
      </c>
      <c r="DT19" s="3">
        <v>133.4</v>
      </c>
      <c r="DU19" s="3">
        <v>133.4</v>
      </c>
      <c r="DV19" s="3">
        <v>147.9</v>
      </c>
      <c r="DW19" s="3">
        <v>141.7</v>
      </c>
      <c r="DX19" s="3">
        <v>158.4</v>
      </c>
      <c r="DY19" s="3">
        <v>176.4</v>
      </c>
      <c r="DZ19" s="3">
        <v>187.4</v>
      </c>
      <c r="EA19" s="3">
        <v>171.6</v>
      </c>
      <c r="EB19" s="3">
        <v>211.9</v>
      </c>
      <c r="EC19" s="3">
        <v>204.6</v>
      </c>
      <c r="ED19" s="3">
        <v>212.8</v>
      </c>
      <c r="EE19" s="3">
        <v>208.2</v>
      </c>
      <c r="EF19" s="3">
        <v>208.7</v>
      </c>
      <c r="EG19" s="3">
        <v>202.1</v>
      </c>
      <c r="EH19" s="3">
        <v>212.3</v>
      </c>
      <c r="EI19" s="3">
        <v>206.5</v>
      </c>
      <c r="EJ19" s="3">
        <v>212.4</v>
      </c>
      <c r="EK19" s="3">
        <v>214.5</v>
      </c>
      <c r="EL19" s="3">
        <v>226.2</v>
      </c>
      <c r="EM19" s="3">
        <v>230.6</v>
      </c>
      <c r="EO19" s="1"/>
      <c r="EP19" s="11" t="s">
        <v>232</v>
      </c>
      <c r="EQ19" s="3">
        <v>0</v>
      </c>
      <c r="ER19" s="3">
        <v>0</v>
      </c>
      <c r="ES19" s="3">
        <v>0</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row>
    <row r="20" ht="14.5" spans="1:167">
      <c r="A20" s="1"/>
      <c r="B20" s="11" t="s">
        <v>233</v>
      </c>
      <c r="C20" s="3">
        <v>1.5</v>
      </c>
      <c r="D20" s="3">
        <v>0.2</v>
      </c>
      <c r="E20" s="3">
        <v>0.1</v>
      </c>
      <c r="F20" s="3">
        <v>0.1</v>
      </c>
      <c r="G20" s="3">
        <v>0.1</v>
      </c>
      <c r="H20" s="3">
        <v>0.3</v>
      </c>
      <c r="I20" s="3">
        <v>0.3</v>
      </c>
      <c r="J20" s="3">
        <v>0.3</v>
      </c>
      <c r="K20" s="3">
        <v>0.3</v>
      </c>
      <c r="L20" s="3">
        <v>0.3</v>
      </c>
      <c r="M20" s="3">
        <v>0.3</v>
      </c>
      <c r="N20" s="3">
        <v>0.3</v>
      </c>
      <c r="O20" s="3">
        <v>0.2</v>
      </c>
      <c r="P20" s="3">
        <v>0.2</v>
      </c>
      <c r="Q20" s="3">
        <v>0.1</v>
      </c>
      <c r="R20" s="3">
        <v>0.3</v>
      </c>
      <c r="S20" s="3">
        <v>0.2</v>
      </c>
      <c r="T20" s="3">
        <v>0.2</v>
      </c>
      <c r="U20" s="3">
        <v>0.2</v>
      </c>
      <c r="V20" s="3">
        <v>0.2</v>
      </c>
      <c r="W20" s="3">
        <v>0.2</v>
      </c>
      <c r="Y20" s="1"/>
      <c r="Z20" s="11" t="s">
        <v>233</v>
      </c>
      <c r="AA20" s="3">
        <v>0.5</v>
      </c>
      <c r="AB20" s="3">
        <v>0.2</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W20" s="1"/>
      <c r="AX20" s="11" t="s">
        <v>233</v>
      </c>
      <c r="AY20" s="3">
        <v>1.4</v>
      </c>
      <c r="AZ20" s="3">
        <v>1</v>
      </c>
      <c r="BA20" s="3">
        <v>0.7</v>
      </c>
      <c r="BB20" s="3">
        <v>1.2</v>
      </c>
      <c r="BC20" s="3">
        <v>1.3</v>
      </c>
      <c r="BD20" s="3">
        <v>3.7</v>
      </c>
      <c r="BE20" s="3">
        <v>4.3</v>
      </c>
      <c r="BF20" s="3">
        <v>4.8</v>
      </c>
      <c r="BG20" s="3">
        <v>5.2</v>
      </c>
      <c r="BH20" s="3">
        <v>4.7</v>
      </c>
      <c r="BI20" s="3">
        <v>5</v>
      </c>
      <c r="BJ20" s="3">
        <v>6</v>
      </c>
      <c r="BK20" s="3">
        <v>7</v>
      </c>
      <c r="BL20" s="3">
        <v>4.9</v>
      </c>
      <c r="BM20" s="3">
        <v>4.4</v>
      </c>
      <c r="BN20" s="3">
        <v>4.4</v>
      </c>
      <c r="BO20" s="3">
        <v>6.1</v>
      </c>
      <c r="BP20" s="3">
        <v>6.2</v>
      </c>
      <c r="BQ20" s="3">
        <v>4.6</v>
      </c>
      <c r="BR20" s="3">
        <v>4.7</v>
      </c>
      <c r="BS20" s="3">
        <v>4.7</v>
      </c>
      <c r="BU20" s="1"/>
      <c r="BV20" s="11" t="s">
        <v>233</v>
      </c>
      <c r="BW20" s="3">
        <v>0.2</v>
      </c>
      <c r="BX20" s="3">
        <v>0.6</v>
      </c>
      <c r="BY20" s="3">
        <v>0.3</v>
      </c>
      <c r="BZ20" s="3">
        <v>1.3</v>
      </c>
      <c r="CA20" s="3">
        <v>1.6</v>
      </c>
      <c r="CB20" s="3">
        <v>1.4</v>
      </c>
      <c r="CC20" s="3">
        <v>1.5</v>
      </c>
      <c r="CD20" s="3">
        <v>1.8</v>
      </c>
      <c r="CE20" s="3">
        <v>2</v>
      </c>
      <c r="CF20" s="3">
        <v>1.8</v>
      </c>
      <c r="CG20" s="3">
        <v>1.2</v>
      </c>
      <c r="CH20" s="3">
        <v>1.2</v>
      </c>
      <c r="CI20" s="3">
        <v>1.4</v>
      </c>
      <c r="CJ20" s="3">
        <v>1.6</v>
      </c>
      <c r="CK20" s="3">
        <v>1.3</v>
      </c>
      <c r="CL20" s="3">
        <v>1.1</v>
      </c>
      <c r="CM20" s="3">
        <v>0.9</v>
      </c>
      <c r="CN20" s="3">
        <v>1.5</v>
      </c>
      <c r="CO20" s="3">
        <v>1.8</v>
      </c>
      <c r="CP20" s="3">
        <v>1.9</v>
      </c>
      <c r="CQ20" s="3">
        <v>2.1</v>
      </c>
      <c r="CS20" s="1"/>
      <c r="CT20" s="11" t="s">
        <v>233</v>
      </c>
      <c r="CU20" s="3">
        <v>2.2</v>
      </c>
      <c r="CV20" s="3">
        <v>2.6</v>
      </c>
      <c r="CW20" s="3">
        <v>3.7</v>
      </c>
      <c r="CX20" s="3">
        <v>3</v>
      </c>
      <c r="CY20" s="3">
        <v>3</v>
      </c>
      <c r="CZ20" s="3">
        <v>4.3</v>
      </c>
      <c r="DA20" s="3">
        <v>4.2</v>
      </c>
      <c r="DB20" s="3">
        <v>4.3</v>
      </c>
      <c r="DC20" s="3">
        <v>4.7</v>
      </c>
      <c r="DD20" s="3">
        <v>5.4</v>
      </c>
      <c r="DE20" s="3">
        <v>4.9</v>
      </c>
      <c r="DF20" s="3">
        <v>4.6</v>
      </c>
      <c r="DG20" s="3">
        <v>6.3</v>
      </c>
      <c r="DH20" s="3">
        <v>4.6</v>
      </c>
      <c r="DI20" s="3">
        <v>5.8</v>
      </c>
      <c r="DJ20" s="3">
        <v>5.9</v>
      </c>
      <c r="DK20" s="3">
        <v>4.7</v>
      </c>
      <c r="DL20" s="3">
        <v>4.9</v>
      </c>
      <c r="DM20" s="3">
        <v>5.4</v>
      </c>
      <c r="DN20" s="3">
        <v>5.9</v>
      </c>
      <c r="DO20" s="3">
        <v>3.5</v>
      </c>
      <c r="DQ20" s="1"/>
      <c r="DR20" s="11" t="s">
        <v>233</v>
      </c>
      <c r="DS20" s="3">
        <v>15.7</v>
      </c>
      <c r="DT20" s="3">
        <v>18.5</v>
      </c>
      <c r="DU20" s="3">
        <v>17.1</v>
      </c>
      <c r="DV20" s="3">
        <v>14.6</v>
      </c>
      <c r="DW20" s="3">
        <v>14.6</v>
      </c>
      <c r="DX20" s="3">
        <v>23.5</v>
      </c>
      <c r="DY20" s="3">
        <v>24.1</v>
      </c>
      <c r="DZ20" s="3">
        <v>25.6</v>
      </c>
      <c r="EA20" s="3">
        <v>27.8</v>
      </c>
      <c r="EB20" s="3">
        <v>25.4</v>
      </c>
      <c r="EC20" s="3">
        <v>31.7</v>
      </c>
      <c r="ED20" s="3">
        <v>37</v>
      </c>
      <c r="EE20" s="3">
        <v>46.8</v>
      </c>
      <c r="EF20" s="3">
        <v>39.8</v>
      </c>
      <c r="EG20" s="3">
        <v>36.8</v>
      </c>
      <c r="EH20" s="3">
        <v>35.1</v>
      </c>
      <c r="EI20" s="3">
        <v>30.6</v>
      </c>
      <c r="EJ20" s="3">
        <v>36</v>
      </c>
      <c r="EK20" s="3">
        <v>45.3</v>
      </c>
      <c r="EL20" s="3">
        <v>45.3</v>
      </c>
      <c r="EM20" s="3">
        <v>42.4</v>
      </c>
      <c r="EO20" s="1"/>
      <c r="EP20" s="11" t="s">
        <v>233</v>
      </c>
      <c r="EQ20" s="3">
        <v>1.5</v>
      </c>
      <c r="ER20" s="3">
        <v>1.1</v>
      </c>
      <c r="ES20" s="3">
        <v>0.9</v>
      </c>
      <c r="ET20" s="3">
        <v>0.9</v>
      </c>
      <c r="EU20" s="3">
        <v>0.8</v>
      </c>
      <c r="EV20" s="3">
        <v>1.9</v>
      </c>
      <c r="EW20" s="3">
        <v>1.5</v>
      </c>
      <c r="EX20" s="3">
        <v>2</v>
      </c>
      <c r="EY20" s="3">
        <v>2.4</v>
      </c>
      <c r="EZ20" s="3">
        <v>1.8</v>
      </c>
      <c r="FA20" s="3">
        <v>1.9</v>
      </c>
      <c r="FB20" s="3">
        <v>1.8</v>
      </c>
      <c r="FC20" s="3">
        <v>1.7</v>
      </c>
      <c r="FD20" s="3">
        <v>1.6</v>
      </c>
      <c r="FE20" s="3">
        <v>1.4</v>
      </c>
      <c r="FF20" s="3">
        <v>1.3</v>
      </c>
      <c r="FG20" s="3">
        <v>1.2</v>
      </c>
      <c r="FH20" s="3">
        <v>1.2</v>
      </c>
      <c r="FI20" s="3">
        <v>1.9</v>
      </c>
      <c r="FJ20" s="3">
        <v>1.9</v>
      </c>
      <c r="FK20" s="3">
        <v>1.6</v>
      </c>
    </row>
    <row r="21" ht="14.5" spans="1:167">
      <c r="A21" s="1"/>
      <c r="B21" s="11" t="s">
        <v>234</v>
      </c>
      <c r="C21" s="3">
        <v>2.1</v>
      </c>
      <c r="D21" s="3">
        <v>1.2</v>
      </c>
      <c r="E21" s="3">
        <v>0.9</v>
      </c>
      <c r="F21" s="3">
        <v>0.1</v>
      </c>
      <c r="G21" s="3">
        <v>0</v>
      </c>
      <c r="H21" s="3">
        <v>0</v>
      </c>
      <c r="I21" s="3">
        <v>0</v>
      </c>
      <c r="J21" s="3">
        <v>1.4</v>
      </c>
      <c r="K21" s="3">
        <v>0.3</v>
      </c>
      <c r="L21" s="3">
        <v>0</v>
      </c>
      <c r="M21" s="3">
        <v>0</v>
      </c>
      <c r="N21" s="3">
        <v>0</v>
      </c>
      <c r="O21" s="3">
        <v>0</v>
      </c>
      <c r="P21" s="3">
        <v>1</v>
      </c>
      <c r="Q21" s="3">
        <v>2.7</v>
      </c>
      <c r="R21" s="3">
        <v>3.7</v>
      </c>
      <c r="S21" s="3">
        <v>0</v>
      </c>
      <c r="T21" s="3">
        <v>0</v>
      </c>
      <c r="U21" s="3">
        <v>2.7</v>
      </c>
      <c r="V21" s="3">
        <v>3.7</v>
      </c>
      <c r="W21" s="3">
        <v>3.1</v>
      </c>
      <c r="Y21" s="1"/>
      <c r="Z21" s="11" t="s">
        <v>234</v>
      </c>
      <c r="AA21" s="3">
        <v>0</v>
      </c>
      <c r="AB21" s="3">
        <v>0</v>
      </c>
      <c r="AC21" s="3">
        <v>0</v>
      </c>
      <c r="AD21" s="3">
        <v>0</v>
      </c>
      <c r="AE21" s="3">
        <v>0</v>
      </c>
      <c r="AF21" s="3">
        <v>0</v>
      </c>
      <c r="AG21" s="3">
        <v>0</v>
      </c>
      <c r="AH21" s="3">
        <v>0</v>
      </c>
      <c r="AI21" s="3">
        <v>0</v>
      </c>
      <c r="AJ21" s="3">
        <v>0</v>
      </c>
      <c r="AK21" s="3">
        <v>0</v>
      </c>
      <c r="AL21" s="3">
        <v>0</v>
      </c>
      <c r="AM21" s="3">
        <v>5.2</v>
      </c>
      <c r="AN21" s="3">
        <v>5.2</v>
      </c>
      <c r="AO21" s="3">
        <v>0</v>
      </c>
      <c r="AP21" s="3">
        <v>0</v>
      </c>
      <c r="AQ21" s="3">
        <v>0</v>
      </c>
      <c r="AR21" s="3">
        <v>0</v>
      </c>
      <c r="AS21" s="3">
        <v>0.2</v>
      </c>
      <c r="AT21" s="3">
        <v>0.8</v>
      </c>
      <c r="AU21" s="3">
        <v>1.2</v>
      </c>
      <c r="AW21" s="1"/>
      <c r="AX21" s="11" t="s">
        <v>234</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U21" s="1"/>
      <c r="BV21" s="11" t="s">
        <v>234</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S21" s="1"/>
      <c r="CT21" s="11" t="s">
        <v>234</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Q21" s="1"/>
      <c r="DR21" s="11" t="s">
        <v>234</v>
      </c>
      <c r="DS21" s="3">
        <v>0.2</v>
      </c>
      <c r="DT21" s="3">
        <v>0</v>
      </c>
      <c r="DU21" s="3">
        <v>0</v>
      </c>
      <c r="DV21" s="3">
        <v>0.3</v>
      </c>
      <c r="DW21" s="3">
        <v>0</v>
      </c>
      <c r="DX21" s="3">
        <v>0.3</v>
      </c>
      <c r="DY21" s="3">
        <v>0.4</v>
      </c>
      <c r="DZ21" s="3">
        <v>0.5</v>
      </c>
      <c r="EA21" s="3" t="s">
        <v>126</v>
      </c>
      <c r="EB21" s="3" t="s">
        <v>126</v>
      </c>
      <c r="EC21" s="3">
        <v>0.2</v>
      </c>
      <c r="ED21" s="3">
        <v>0.2</v>
      </c>
      <c r="EE21" s="3" t="s">
        <v>126</v>
      </c>
      <c r="EF21" s="3" t="s">
        <v>126</v>
      </c>
      <c r="EG21" s="3" t="s">
        <v>126</v>
      </c>
      <c r="EH21" s="3" t="s">
        <v>126</v>
      </c>
      <c r="EI21" s="3" t="s">
        <v>126</v>
      </c>
      <c r="EJ21" s="3" t="s">
        <v>126</v>
      </c>
      <c r="EK21" s="3">
        <v>0</v>
      </c>
      <c r="EL21" s="3">
        <v>0</v>
      </c>
      <c r="EM21" s="3">
        <v>0</v>
      </c>
      <c r="EO21" s="1"/>
      <c r="EP21" s="11" t="s">
        <v>234</v>
      </c>
      <c r="EQ21" s="3">
        <v>4.7</v>
      </c>
      <c r="ER21" s="3">
        <v>10.2</v>
      </c>
      <c r="ES21" s="3">
        <v>5.6</v>
      </c>
      <c r="ET21" s="3">
        <v>7.1</v>
      </c>
      <c r="EU21" s="3">
        <v>6.9</v>
      </c>
      <c r="EV21" s="3">
        <v>1.8</v>
      </c>
      <c r="EW21" s="3">
        <v>3.9</v>
      </c>
      <c r="EX21" s="3">
        <v>4.4</v>
      </c>
      <c r="EY21" s="3">
        <v>5.2</v>
      </c>
      <c r="EZ21" s="3">
        <v>3.9</v>
      </c>
      <c r="FA21" s="3" t="s">
        <v>126</v>
      </c>
      <c r="FB21" s="3" t="s">
        <v>126</v>
      </c>
      <c r="FC21" s="3" t="s">
        <v>126</v>
      </c>
      <c r="FD21" s="3" t="s">
        <v>126</v>
      </c>
      <c r="FE21" s="3">
        <v>0</v>
      </c>
      <c r="FF21" s="3">
        <v>0</v>
      </c>
      <c r="FG21" s="3">
        <v>0</v>
      </c>
      <c r="FH21" s="3">
        <v>0</v>
      </c>
      <c r="FI21" s="3">
        <v>0</v>
      </c>
      <c r="FJ21" s="3">
        <v>0</v>
      </c>
      <c r="FK21" s="3">
        <v>0</v>
      </c>
    </row>
    <row r="22" ht="14.5" spans="1:167">
      <c r="A22" s="1"/>
      <c r="B22" s="11" t="s">
        <v>235</v>
      </c>
      <c r="C22" s="3">
        <v>2.5</v>
      </c>
      <c r="D22" s="3">
        <v>2.2</v>
      </c>
      <c r="E22" s="3">
        <v>2.1</v>
      </c>
      <c r="F22" s="3">
        <v>4</v>
      </c>
      <c r="G22" s="3">
        <v>3.7</v>
      </c>
      <c r="H22" s="3">
        <v>3.1</v>
      </c>
      <c r="I22" s="3">
        <v>3.6</v>
      </c>
      <c r="J22" s="3">
        <v>1.6</v>
      </c>
      <c r="K22" s="3">
        <v>3.5</v>
      </c>
      <c r="L22" s="3">
        <v>5</v>
      </c>
      <c r="M22" s="3" t="s">
        <v>126</v>
      </c>
      <c r="N22" s="3" t="s">
        <v>126</v>
      </c>
      <c r="O22" s="3" t="s">
        <v>126</v>
      </c>
      <c r="P22" s="3" t="s">
        <v>126</v>
      </c>
      <c r="Q22" s="3" t="s">
        <v>126</v>
      </c>
      <c r="R22" s="3" t="s">
        <v>126</v>
      </c>
      <c r="S22" s="3" t="s">
        <v>126</v>
      </c>
      <c r="T22" s="3" t="s">
        <v>126</v>
      </c>
      <c r="U22" s="3">
        <v>0</v>
      </c>
      <c r="V22" s="3">
        <v>0</v>
      </c>
      <c r="W22" s="3">
        <v>0</v>
      </c>
      <c r="Y22" s="1"/>
      <c r="Z22" s="11" t="s">
        <v>235</v>
      </c>
      <c r="AA22" s="3" t="s">
        <v>126</v>
      </c>
      <c r="AB22" s="3" t="s">
        <v>126</v>
      </c>
      <c r="AC22" s="3" t="s">
        <v>126</v>
      </c>
      <c r="AD22" s="3" t="s">
        <v>126</v>
      </c>
      <c r="AE22" s="3">
        <v>0</v>
      </c>
      <c r="AF22" s="3">
        <v>0</v>
      </c>
      <c r="AG22" s="3">
        <v>0</v>
      </c>
      <c r="AH22" s="3">
        <v>0</v>
      </c>
      <c r="AI22" s="3">
        <v>0</v>
      </c>
      <c r="AJ22" s="3">
        <v>0</v>
      </c>
      <c r="AK22" s="3">
        <v>0</v>
      </c>
      <c r="AL22" s="3">
        <v>0</v>
      </c>
      <c r="AM22" s="3">
        <v>0</v>
      </c>
      <c r="AN22" s="3">
        <v>0</v>
      </c>
      <c r="AO22" s="3">
        <v>0</v>
      </c>
      <c r="AP22" s="3">
        <v>0</v>
      </c>
      <c r="AQ22" s="3">
        <v>0</v>
      </c>
      <c r="AR22" s="3">
        <v>0</v>
      </c>
      <c r="AS22" s="3">
        <v>5.4</v>
      </c>
      <c r="AT22" s="3">
        <v>5.2</v>
      </c>
      <c r="AU22" s="3">
        <v>3.6</v>
      </c>
      <c r="AW22" s="1"/>
      <c r="AX22" s="11" t="s">
        <v>235</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U22" s="1"/>
      <c r="BV22" s="11" t="s">
        <v>235</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S22" s="1"/>
      <c r="CT22" s="11" t="s">
        <v>235</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3">
        <v>0</v>
      </c>
      <c r="DM22" s="3">
        <v>0</v>
      </c>
      <c r="DN22" s="3">
        <v>0</v>
      </c>
      <c r="DO22" s="3">
        <v>0</v>
      </c>
      <c r="DQ22" s="1"/>
      <c r="DR22" s="11" t="s">
        <v>235</v>
      </c>
      <c r="DS22" s="3">
        <v>0</v>
      </c>
      <c r="DT22" s="3">
        <v>0</v>
      </c>
      <c r="DU22" s="3">
        <v>0</v>
      </c>
      <c r="DV22" s="3">
        <v>0</v>
      </c>
      <c r="DW22" s="3">
        <v>0</v>
      </c>
      <c r="DX22" s="3">
        <v>0</v>
      </c>
      <c r="DY22" s="3">
        <v>0</v>
      </c>
      <c r="DZ22" s="3">
        <v>0</v>
      </c>
      <c r="EA22" s="3">
        <v>0</v>
      </c>
      <c r="EB22" s="3">
        <v>0</v>
      </c>
      <c r="EC22" s="3">
        <v>0</v>
      </c>
      <c r="ED22" s="3">
        <v>0</v>
      </c>
      <c r="EE22" s="3">
        <v>0</v>
      </c>
      <c r="EF22" s="3">
        <v>0</v>
      </c>
      <c r="EG22" s="3">
        <v>0</v>
      </c>
      <c r="EH22" s="3">
        <v>0</v>
      </c>
      <c r="EI22" s="3">
        <v>0</v>
      </c>
      <c r="EJ22" s="3">
        <v>0</v>
      </c>
      <c r="EK22" s="3">
        <v>0</v>
      </c>
      <c r="EL22" s="3">
        <v>0</v>
      </c>
      <c r="EM22" s="3">
        <v>0</v>
      </c>
      <c r="EO22" s="1"/>
      <c r="EP22" s="11" t="s">
        <v>235</v>
      </c>
      <c r="EQ22" s="3">
        <v>0</v>
      </c>
      <c r="ER22" s="3">
        <v>0</v>
      </c>
      <c r="ES22" s="3">
        <v>0</v>
      </c>
      <c r="ET22" s="3">
        <v>0</v>
      </c>
      <c r="EU22" s="3">
        <v>0</v>
      </c>
      <c r="EV22" s="3">
        <v>0</v>
      </c>
      <c r="EW22" s="3">
        <v>0</v>
      </c>
      <c r="EX22" s="3">
        <v>0</v>
      </c>
      <c r="EY22" s="3">
        <v>0</v>
      </c>
      <c r="EZ22" s="3">
        <v>0</v>
      </c>
      <c r="FA22" s="3">
        <v>0</v>
      </c>
      <c r="FB22" s="3">
        <v>0</v>
      </c>
      <c r="FC22" s="3">
        <v>0</v>
      </c>
      <c r="FD22" s="3">
        <v>0</v>
      </c>
      <c r="FE22" s="3">
        <v>0</v>
      </c>
      <c r="FF22" s="3">
        <v>0</v>
      </c>
      <c r="FG22" s="3">
        <v>0</v>
      </c>
      <c r="FH22" s="3">
        <v>0</v>
      </c>
      <c r="FI22" s="3">
        <v>0</v>
      </c>
      <c r="FJ22" s="3">
        <v>0</v>
      </c>
      <c r="FK22" s="3">
        <v>0</v>
      </c>
    </row>
    <row r="23" ht="14.5" spans="1:167">
      <c r="A23" s="1"/>
      <c r="B23" s="11" t="s">
        <v>236</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Y23" s="1"/>
      <c r="Z23" s="11" t="s">
        <v>236</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W23" s="1"/>
      <c r="AX23" s="11" t="s">
        <v>236</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U23" s="1"/>
      <c r="BV23" s="11" t="s">
        <v>236</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S23" s="1"/>
      <c r="CT23" s="11" t="s">
        <v>236</v>
      </c>
      <c r="CU23" s="3">
        <v>0</v>
      </c>
      <c r="CV23" s="3">
        <v>0</v>
      </c>
      <c r="CW23" s="3">
        <v>0</v>
      </c>
      <c r="CX23" s="3">
        <v>0</v>
      </c>
      <c r="CY23" s="3">
        <v>0</v>
      </c>
      <c r="CZ23" s="3">
        <v>0</v>
      </c>
      <c r="DA23" s="3">
        <v>0</v>
      </c>
      <c r="DB23" s="3">
        <v>0</v>
      </c>
      <c r="DC23" s="3">
        <v>0</v>
      </c>
      <c r="DD23" s="3">
        <v>0</v>
      </c>
      <c r="DE23" s="3">
        <v>0</v>
      </c>
      <c r="DF23" s="3">
        <v>0</v>
      </c>
      <c r="DG23" s="3">
        <v>0</v>
      </c>
      <c r="DH23" s="3">
        <v>0</v>
      </c>
      <c r="DI23" s="3">
        <v>0</v>
      </c>
      <c r="DJ23" s="3">
        <v>0</v>
      </c>
      <c r="DK23" s="3">
        <v>0</v>
      </c>
      <c r="DL23" s="3">
        <v>0</v>
      </c>
      <c r="DM23" s="3">
        <v>0</v>
      </c>
      <c r="DN23" s="3">
        <v>0</v>
      </c>
      <c r="DO23" s="3">
        <v>0</v>
      </c>
      <c r="DQ23" s="1"/>
      <c r="DR23" s="11" t="s">
        <v>236</v>
      </c>
      <c r="DS23" s="3">
        <v>0</v>
      </c>
      <c r="DT23" s="3">
        <v>0</v>
      </c>
      <c r="DU23" s="3">
        <v>0</v>
      </c>
      <c r="DV23" s="3">
        <v>0</v>
      </c>
      <c r="DW23" s="3">
        <v>0</v>
      </c>
      <c r="DX23" s="3">
        <v>0</v>
      </c>
      <c r="DY23" s="3">
        <v>0</v>
      </c>
      <c r="DZ23" s="3">
        <v>0</v>
      </c>
      <c r="EA23" s="3">
        <v>0</v>
      </c>
      <c r="EB23" s="3">
        <v>0</v>
      </c>
      <c r="EC23" s="3">
        <v>0</v>
      </c>
      <c r="ED23" s="3">
        <v>0</v>
      </c>
      <c r="EE23" s="3">
        <v>0</v>
      </c>
      <c r="EF23" s="3">
        <v>0</v>
      </c>
      <c r="EG23" s="3">
        <v>0</v>
      </c>
      <c r="EH23" s="3">
        <v>0</v>
      </c>
      <c r="EI23" s="3">
        <v>0</v>
      </c>
      <c r="EJ23" s="3">
        <v>0</v>
      </c>
      <c r="EK23" s="3">
        <v>0</v>
      </c>
      <c r="EL23" s="3">
        <v>0</v>
      </c>
      <c r="EM23" s="3">
        <v>0</v>
      </c>
      <c r="EO23" s="1"/>
      <c r="EP23" s="11" t="s">
        <v>236</v>
      </c>
      <c r="EQ23" s="3">
        <v>0</v>
      </c>
      <c r="ER23" s="3">
        <v>0</v>
      </c>
      <c r="ES23" s="3">
        <v>0</v>
      </c>
      <c r="ET23" s="3">
        <v>0</v>
      </c>
      <c r="EU23" s="3">
        <v>0</v>
      </c>
      <c r="EV23" s="3">
        <v>0</v>
      </c>
      <c r="EW23" s="3">
        <v>0</v>
      </c>
      <c r="EX23" s="3">
        <v>0</v>
      </c>
      <c r="EY23" s="3">
        <v>0</v>
      </c>
      <c r="EZ23" s="3">
        <v>0</v>
      </c>
      <c r="FA23" s="3">
        <v>0</v>
      </c>
      <c r="FB23" s="3">
        <v>0</v>
      </c>
      <c r="FC23" s="3">
        <v>0</v>
      </c>
      <c r="FD23" s="3">
        <v>0</v>
      </c>
      <c r="FE23" s="3">
        <v>0</v>
      </c>
      <c r="FF23" s="3">
        <v>0</v>
      </c>
      <c r="FG23" s="3">
        <v>0</v>
      </c>
      <c r="FH23" s="3">
        <v>0</v>
      </c>
      <c r="FI23" s="3">
        <v>0</v>
      </c>
      <c r="FJ23" s="3">
        <v>0</v>
      </c>
      <c r="FK23" s="3">
        <v>0</v>
      </c>
    </row>
    <row r="24" ht="14.5" spans="1:167">
      <c r="A24" s="1"/>
      <c r="B24" s="11" t="s">
        <v>237</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Y24" s="1"/>
      <c r="Z24" s="11" t="s">
        <v>237</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W24" s="1"/>
      <c r="AX24" s="11" t="s">
        <v>237</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U24" s="1"/>
      <c r="BV24" s="11" t="s">
        <v>237</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S24" s="1"/>
      <c r="CT24" s="11" t="s">
        <v>237</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Q24" s="1"/>
      <c r="DR24" s="11" t="s">
        <v>237</v>
      </c>
      <c r="DS24" s="3">
        <v>0</v>
      </c>
      <c r="DT24" s="3">
        <v>0</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O24" s="1"/>
      <c r="EP24" s="11" t="s">
        <v>237</v>
      </c>
      <c r="EQ24" s="3">
        <v>0</v>
      </c>
      <c r="ER24" s="3">
        <v>0</v>
      </c>
      <c r="ES24" s="3">
        <v>0</v>
      </c>
      <c r="ET24" s="3">
        <v>0</v>
      </c>
      <c r="EU24" s="3">
        <v>0</v>
      </c>
      <c r="EV24" s="3">
        <v>0</v>
      </c>
      <c r="EW24" s="3">
        <v>0</v>
      </c>
      <c r="EX24" s="3">
        <v>0</v>
      </c>
      <c r="EY24" s="3">
        <v>0</v>
      </c>
      <c r="EZ24" s="3">
        <v>0</v>
      </c>
      <c r="FA24" s="3">
        <v>0</v>
      </c>
      <c r="FB24" s="3">
        <v>0</v>
      </c>
      <c r="FC24" s="3">
        <v>0</v>
      </c>
      <c r="FD24" s="3">
        <v>0</v>
      </c>
      <c r="FE24" s="3">
        <v>0</v>
      </c>
      <c r="FF24" s="3">
        <v>0</v>
      </c>
      <c r="FG24" s="3">
        <v>0</v>
      </c>
      <c r="FH24" s="3">
        <v>0</v>
      </c>
      <c r="FI24" s="3">
        <v>0</v>
      </c>
      <c r="FJ24" s="3">
        <v>0</v>
      </c>
      <c r="FK24" s="3">
        <v>0</v>
      </c>
    </row>
    <row r="25" ht="14.5" spans="1:167">
      <c r="A25" s="1"/>
      <c r="B25" s="1"/>
      <c r="C25" s="3"/>
      <c r="D25" s="3"/>
      <c r="E25" s="3"/>
      <c r="F25" s="3"/>
      <c r="G25" s="3"/>
      <c r="H25" s="3"/>
      <c r="I25" s="3"/>
      <c r="J25" s="3"/>
      <c r="K25" s="3"/>
      <c r="L25" s="3"/>
      <c r="M25" s="3"/>
      <c r="N25" s="3"/>
      <c r="O25" s="3"/>
      <c r="P25" s="3"/>
      <c r="Q25" s="3"/>
      <c r="R25" s="3"/>
      <c r="S25" s="3"/>
      <c r="T25" s="3"/>
      <c r="U25" s="3"/>
      <c r="V25" s="3"/>
      <c r="W25" s="3"/>
      <c r="Y25" s="1"/>
      <c r="Z25" s="1"/>
      <c r="AA25" s="3"/>
      <c r="AB25" s="3"/>
      <c r="AC25" s="3"/>
      <c r="AD25" s="3"/>
      <c r="AE25" s="3"/>
      <c r="AF25" s="3"/>
      <c r="AG25" s="3"/>
      <c r="AH25" s="3"/>
      <c r="AI25" s="3"/>
      <c r="AJ25" s="3"/>
      <c r="AK25" s="3"/>
      <c r="AL25" s="3"/>
      <c r="AM25" s="3"/>
      <c r="AN25" s="3"/>
      <c r="AO25" s="3"/>
      <c r="AP25" s="3"/>
      <c r="AQ25" s="3"/>
      <c r="AR25" s="3"/>
      <c r="AS25" s="3"/>
      <c r="AT25" s="3"/>
      <c r="AU25" s="3"/>
      <c r="AW25" s="1"/>
      <c r="AX25" s="1"/>
      <c r="AY25" s="3"/>
      <c r="AZ25" s="3"/>
      <c r="BA25" s="3"/>
      <c r="BB25" s="3"/>
      <c r="BC25" s="3"/>
      <c r="BD25" s="3"/>
      <c r="BE25" s="3"/>
      <c r="BF25" s="3"/>
      <c r="BG25" s="3"/>
      <c r="BH25" s="3"/>
      <c r="BI25" s="3"/>
      <c r="BJ25" s="3"/>
      <c r="BK25" s="3"/>
      <c r="BL25" s="3"/>
      <c r="BM25" s="3"/>
      <c r="BN25" s="3"/>
      <c r="BO25" s="3"/>
      <c r="BP25" s="3"/>
      <c r="BQ25" s="3"/>
      <c r="BR25" s="3"/>
      <c r="BS25" s="3"/>
      <c r="BU25" s="1"/>
      <c r="BV25" s="1"/>
      <c r="BW25" s="3"/>
      <c r="BX25" s="3"/>
      <c r="BY25" s="3"/>
      <c r="BZ25" s="3"/>
      <c r="CA25" s="3"/>
      <c r="CB25" s="3"/>
      <c r="CC25" s="3"/>
      <c r="CD25" s="3"/>
      <c r="CE25" s="3"/>
      <c r="CF25" s="3"/>
      <c r="CG25" s="3"/>
      <c r="CH25" s="3"/>
      <c r="CI25" s="3"/>
      <c r="CJ25" s="3"/>
      <c r="CK25" s="3"/>
      <c r="CL25" s="3"/>
      <c r="CM25" s="3"/>
      <c r="CN25" s="3"/>
      <c r="CO25" s="3"/>
      <c r="CP25" s="3"/>
      <c r="CQ25" s="3"/>
      <c r="CS25" s="1"/>
      <c r="CT25" s="1"/>
      <c r="CU25" s="3"/>
      <c r="CV25" s="3"/>
      <c r="CW25" s="3"/>
      <c r="CX25" s="3"/>
      <c r="CY25" s="3"/>
      <c r="CZ25" s="3"/>
      <c r="DA25" s="3"/>
      <c r="DB25" s="3"/>
      <c r="DC25" s="3"/>
      <c r="DD25" s="3"/>
      <c r="DE25" s="3"/>
      <c r="DF25" s="3"/>
      <c r="DG25" s="3"/>
      <c r="DH25" s="3"/>
      <c r="DI25" s="3"/>
      <c r="DJ25" s="3"/>
      <c r="DK25" s="3"/>
      <c r="DL25" s="3"/>
      <c r="DM25" s="3"/>
      <c r="DN25" s="3"/>
      <c r="DO25" s="3"/>
      <c r="DQ25" s="1"/>
      <c r="DR25" s="1"/>
      <c r="DS25" s="3"/>
      <c r="DT25" s="3"/>
      <c r="DU25" s="3"/>
      <c r="DV25" s="3"/>
      <c r="DW25" s="3"/>
      <c r="DX25" s="3"/>
      <c r="DY25" s="3"/>
      <c r="DZ25" s="3"/>
      <c r="EA25" s="3"/>
      <c r="EB25" s="3"/>
      <c r="EC25" s="3"/>
      <c r="ED25" s="3"/>
      <c r="EE25" s="3"/>
      <c r="EF25" s="3"/>
      <c r="EG25" s="3"/>
      <c r="EH25" s="3"/>
      <c r="EI25" s="3"/>
      <c r="EJ25" s="3"/>
      <c r="EK25" s="3"/>
      <c r="EL25" s="3"/>
      <c r="EM25" s="3"/>
      <c r="EO25" s="1"/>
      <c r="EP25" s="1"/>
      <c r="EQ25" s="3"/>
      <c r="ER25" s="3"/>
      <c r="ES25" s="3"/>
      <c r="ET25" s="3"/>
      <c r="EU25" s="3"/>
      <c r="EV25" s="3"/>
      <c r="EW25" s="3"/>
      <c r="EX25" s="3"/>
      <c r="EY25" s="3"/>
      <c r="EZ25" s="3"/>
      <c r="FA25" s="3"/>
      <c r="FB25" s="3"/>
      <c r="FC25" s="3"/>
      <c r="FD25" s="3"/>
      <c r="FE25" s="3"/>
      <c r="FF25" s="3"/>
      <c r="FG25" s="3"/>
      <c r="FH25" s="3"/>
      <c r="FI25" s="3"/>
      <c r="FJ25" s="3"/>
      <c r="FK25" s="3"/>
    </row>
    <row r="26" ht="14.5" spans="1:167">
      <c r="A26" s="1"/>
      <c r="B26" s="10" t="s">
        <v>238</v>
      </c>
      <c r="C26" s="3"/>
      <c r="D26" s="3"/>
      <c r="E26" s="3"/>
      <c r="F26" s="3"/>
      <c r="G26" s="3"/>
      <c r="H26" s="3"/>
      <c r="I26" s="3"/>
      <c r="J26" s="3"/>
      <c r="K26" s="3"/>
      <c r="L26" s="3"/>
      <c r="M26" s="3"/>
      <c r="N26" s="3"/>
      <c r="O26" s="3"/>
      <c r="P26" s="3"/>
      <c r="Q26" s="3"/>
      <c r="R26" s="3"/>
      <c r="S26" s="3"/>
      <c r="T26" s="3"/>
      <c r="U26" s="3"/>
      <c r="V26" s="3"/>
      <c r="W26" s="3"/>
      <c r="Y26" s="1"/>
      <c r="Z26" s="10" t="s">
        <v>238</v>
      </c>
      <c r="AA26" s="3"/>
      <c r="AB26" s="3"/>
      <c r="AC26" s="3"/>
      <c r="AD26" s="3"/>
      <c r="AE26" s="3"/>
      <c r="AF26" s="3"/>
      <c r="AG26" s="3"/>
      <c r="AH26" s="3"/>
      <c r="AI26" s="3"/>
      <c r="AJ26" s="3"/>
      <c r="AK26" s="3"/>
      <c r="AL26" s="3"/>
      <c r="AM26" s="3"/>
      <c r="AN26" s="3"/>
      <c r="AO26" s="3"/>
      <c r="AP26" s="3"/>
      <c r="AQ26" s="3"/>
      <c r="AR26" s="3"/>
      <c r="AS26" s="3"/>
      <c r="AT26" s="3"/>
      <c r="AU26" s="3"/>
      <c r="AW26" s="1"/>
      <c r="AX26" s="10" t="s">
        <v>238</v>
      </c>
      <c r="AY26" s="3"/>
      <c r="AZ26" s="3"/>
      <c r="BA26" s="3"/>
      <c r="BB26" s="3"/>
      <c r="BC26" s="3"/>
      <c r="BD26" s="3"/>
      <c r="BE26" s="3"/>
      <c r="BF26" s="3"/>
      <c r="BG26" s="3"/>
      <c r="BH26" s="3"/>
      <c r="BI26" s="3"/>
      <c r="BJ26" s="3"/>
      <c r="BK26" s="3"/>
      <c r="BL26" s="3"/>
      <c r="BM26" s="3"/>
      <c r="BN26" s="3"/>
      <c r="BO26" s="3"/>
      <c r="BP26" s="3"/>
      <c r="BQ26" s="3"/>
      <c r="BR26" s="3"/>
      <c r="BS26" s="3"/>
      <c r="BU26" s="1"/>
      <c r="BV26" s="10" t="s">
        <v>238</v>
      </c>
      <c r="BW26" s="3"/>
      <c r="BX26" s="3"/>
      <c r="BY26" s="3"/>
      <c r="BZ26" s="3"/>
      <c r="CA26" s="3"/>
      <c r="CB26" s="3"/>
      <c r="CC26" s="3"/>
      <c r="CD26" s="3"/>
      <c r="CE26" s="3"/>
      <c r="CF26" s="3"/>
      <c r="CG26" s="3"/>
      <c r="CH26" s="3"/>
      <c r="CI26" s="3"/>
      <c r="CJ26" s="3"/>
      <c r="CK26" s="3"/>
      <c r="CL26" s="3"/>
      <c r="CM26" s="3"/>
      <c r="CN26" s="3"/>
      <c r="CO26" s="3"/>
      <c r="CP26" s="3"/>
      <c r="CQ26" s="3"/>
      <c r="CS26" s="1"/>
      <c r="CT26" s="10" t="s">
        <v>238</v>
      </c>
      <c r="CU26" s="3"/>
      <c r="CV26" s="3"/>
      <c r="CW26" s="3"/>
      <c r="CX26" s="3"/>
      <c r="CY26" s="3"/>
      <c r="CZ26" s="3"/>
      <c r="DA26" s="3"/>
      <c r="DB26" s="3"/>
      <c r="DC26" s="3"/>
      <c r="DD26" s="3"/>
      <c r="DE26" s="3"/>
      <c r="DF26" s="3"/>
      <c r="DG26" s="3"/>
      <c r="DH26" s="3"/>
      <c r="DI26" s="3"/>
      <c r="DJ26" s="3"/>
      <c r="DK26" s="3"/>
      <c r="DL26" s="3"/>
      <c r="DM26" s="3"/>
      <c r="DN26" s="3"/>
      <c r="DO26" s="3"/>
      <c r="DQ26" s="1"/>
      <c r="DR26" s="10" t="s">
        <v>238</v>
      </c>
      <c r="DS26" s="3"/>
      <c r="DT26" s="3"/>
      <c r="DU26" s="3"/>
      <c r="DV26" s="3"/>
      <c r="DW26" s="3"/>
      <c r="DX26" s="3"/>
      <c r="DY26" s="3"/>
      <c r="DZ26" s="3"/>
      <c r="EA26" s="3"/>
      <c r="EB26" s="3"/>
      <c r="EC26" s="3"/>
      <c r="ED26" s="3"/>
      <c r="EE26" s="3"/>
      <c r="EF26" s="3"/>
      <c r="EG26" s="3"/>
      <c r="EH26" s="3"/>
      <c r="EI26" s="3"/>
      <c r="EJ26" s="3"/>
      <c r="EK26" s="3"/>
      <c r="EL26" s="3"/>
      <c r="EM26" s="3"/>
      <c r="EO26" s="1"/>
      <c r="EP26" s="10" t="s">
        <v>238</v>
      </c>
      <c r="EQ26" s="3"/>
      <c r="ER26" s="3"/>
      <c r="ES26" s="3"/>
      <c r="ET26" s="3"/>
      <c r="EU26" s="3"/>
      <c r="EV26" s="3"/>
      <c r="EW26" s="3"/>
      <c r="EX26" s="3"/>
      <c r="EY26" s="3"/>
      <c r="EZ26" s="3"/>
      <c r="FA26" s="3"/>
      <c r="FB26" s="3"/>
      <c r="FC26" s="3"/>
      <c r="FD26" s="3"/>
      <c r="FE26" s="3"/>
      <c r="FF26" s="3"/>
      <c r="FG26" s="3"/>
      <c r="FH26" s="3"/>
      <c r="FI26" s="3"/>
      <c r="FJ26" s="3"/>
      <c r="FK26" s="3"/>
    </row>
    <row r="27" ht="14.5" spans="1:167">
      <c r="A27" s="1"/>
      <c r="B27" s="11" t="s">
        <v>228</v>
      </c>
      <c r="C27" s="3">
        <v>32.9</v>
      </c>
      <c r="D27" s="3">
        <v>36.1</v>
      </c>
      <c r="E27" s="3">
        <v>34.4</v>
      </c>
      <c r="F27" s="3">
        <v>30.7</v>
      </c>
      <c r="G27" s="3">
        <v>27.6</v>
      </c>
      <c r="H27" s="3">
        <v>28.9</v>
      </c>
      <c r="I27" s="3">
        <v>35.6</v>
      </c>
      <c r="J27" s="3">
        <v>36</v>
      </c>
      <c r="K27" s="3">
        <v>39.1</v>
      </c>
      <c r="L27" s="3">
        <v>35.2</v>
      </c>
      <c r="M27" s="3">
        <v>37.5</v>
      </c>
      <c r="N27" s="3">
        <v>33.9</v>
      </c>
      <c r="O27" s="3">
        <v>36.6</v>
      </c>
      <c r="P27" s="3">
        <v>39.1</v>
      </c>
      <c r="Q27" s="3">
        <v>40.4</v>
      </c>
      <c r="R27" s="3">
        <v>39.1</v>
      </c>
      <c r="S27" s="3">
        <v>47.3</v>
      </c>
      <c r="T27" s="3">
        <v>47.9</v>
      </c>
      <c r="U27" s="3">
        <v>41.6</v>
      </c>
      <c r="V27" s="3">
        <v>36.3</v>
      </c>
      <c r="W27" s="3">
        <v>39.5</v>
      </c>
      <c r="Y27" s="1"/>
      <c r="Z27" s="11" t="s">
        <v>228</v>
      </c>
      <c r="AA27" s="3">
        <v>37</v>
      </c>
      <c r="AB27" s="3">
        <v>37.7</v>
      </c>
      <c r="AC27" s="3">
        <v>35.6</v>
      </c>
      <c r="AD27" s="3">
        <v>33.8</v>
      </c>
      <c r="AE27" s="3">
        <v>36.1</v>
      </c>
      <c r="AF27" s="3">
        <v>49</v>
      </c>
      <c r="AG27" s="3">
        <v>39.5</v>
      </c>
      <c r="AH27" s="3">
        <v>41.1</v>
      </c>
      <c r="AI27" s="3">
        <v>34.2</v>
      </c>
      <c r="AJ27" s="3">
        <v>22.3</v>
      </c>
      <c r="AK27" s="3">
        <v>28.3</v>
      </c>
      <c r="AL27" s="3">
        <v>43.6</v>
      </c>
      <c r="AM27" s="3">
        <v>34.3</v>
      </c>
      <c r="AN27" s="3">
        <v>34.4</v>
      </c>
      <c r="AO27" s="3">
        <v>38.9</v>
      </c>
      <c r="AP27" s="3">
        <v>39.7</v>
      </c>
      <c r="AQ27" s="3">
        <v>39.6</v>
      </c>
      <c r="AR27" s="3">
        <v>37.8</v>
      </c>
      <c r="AS27" s="3">
        <v>31.9</v>
      </c>
      <c r="AT27" s="3">
        <v>31.6</v>
      </c>
      <c r="AU27" s="3">
        <v>33.3</v>
      </c>
      <c r="AW27" s="1"/>
      <c r="AX27" s="11" t="s">
        <v>228</v>
      </c>
      <c r="AY27" s="3">
        <v>40.9</v>
      </c>
      <c r="AZ27" s="3">
        <v>49.2</v>
      </c>
      <c r="BA27" s="3">
        <v>45.4</v>
      </c>
      <c r="BB27" s="3">
        <v>45.1</v>
      </c>
      <c r="BC27" s="3">
        <v>45.4</v>
      </c>
      <c r="BD27" s="3">
        <v>43</v>
      </c>
      <c r="BE27" s="3">
        <v>47.5</v>
      </c>
      <c r="BF27" s="3">
        <v>55.8</v>
      </c>
      <c r="BG27" s="3">
        <v>52.2</v>
      </c>
      <c r="BH27" s="3">
        <v>47</v>
      </c>
      <c r="BI27" s="3">
        <v>46.7</v>
      </c>
      <c r="BJ27" s="3">
        <v>46.4</v>
      </c>
      <c r="BK27" s="3">
        <v>43.4</v>
      </c>
      <c r="BL27" s="3">
        <v>45.8</v>
      </c>
      <c r="BM27" s="3">
        <v>49.5</v>
      </c>
      <c r="BN27" s="3">
        <v>48</v>
      </c>
      <c r="BO27" s="3">
        <v>44.1</v>
      </c>
      <c r="BP27" s="3">
        <v>45.3</v>
      </c>
      <c r="BQ27" s="3">
        <v>50.6</v>
      </c>
      <c r="BR27" s="3">
        <v>48.4</v>
      </c>
      <c r="BS27" s="3">
        <v>48.4</v>
      </c>
      <c r="BU27" s="1"/>
      <c r="BV27" s="11" t="s">
        <v>228</v>
      </c>
      <c r="BW27" s="3">
        <v>68.6</v>
      </c>
      <c r="BX27" s="3">
        <v>58.1</v>
      </c>
      <c r="BY27" s="3">
        <v>67.2</v>
      </c>
      <c r="BZ27" s="3">
        <v>48.4</v>
      </c>
      <c r="CA27" s="3">
        <v>26.9</v>
      </c>
      <c r="CB27" s="3">
        <v>27.6</v>
      </c>
      <c r="CC27" s="3">
        <v>14.8</v>
      </c>
      <c r="CD27" s="3">
        <v>9.9</v>
      </c>
      <c r="CE27" s="3">
        <v>10.7</v>
      </c>
      <c r="CF27" s="3">
        <v>13.1</v>
      </c>
      <c r="CG27" s="3">
        <v>17.3</v>
      </c>
      <c r="CH27" s="3" t="s">
        <v>126</v>
      </c>
      <c r="CI27" s="3" t="s">
        <v>126</v>
      </c>
      <c r="CJ27" s="3" t="s">
        <v>126</v>
      </c>
      <c r="CK27" s="3" t="s">
        <v>126</v>
      </c>
      <c r="CL27" s="3" t="s">
        <v>126</v>
      </c>
      <c r="CM27" s="3">
        <v>45.2</v>
      </c>
      <c r="CN27" s="3">
        <v>36.7</v>
      </c>
      <c r="CO27" s="3">
        <v>33.9</v>
      </c>
      <c r="CP27" s="3">
        <v>35.1</v>
      </c>
      <c r="CQ27" s="3">
        <v>31.6</v>
      </c>
      <c r="CS27" s="1"/>
      <c r="CT27" s="11" t="s">
        <v>228</v>
      </c>
      <c r="CU27" s="3">
        <v>17.2</v>
      </c>
      <c r="CV27" s="3">
        <v>17.8</v>
      </c>
      <c r="CW27" s="3">
        <v>17.9</v>
      </c>
      <c r="CX27" s="3">
        <v>17.9</v>
      </c>
      <c r="CY27" s="3">
        <v>19.1</v>
      </c>
      <c r="CZ27" s="3">
        <v>18.7</v>
      </c>
      <c r="DA27" s="3">
        <v>19.5</v>
      </c>
      <c r="DB27" s="3">
        <v>20.5</v>
      </c>
      <c r="DC27" s="3">
        <v>20.5</v>
      </c>
      <c r="DD27" s="3">
        <v>20.2</v>
      </c>
      <c r="DE27" s="3" t="s">
        <v>126</v>
      </c>
      <c r="DF27" s="3" t="s">
        <v>126</v>
      </c>
      <c r="DG27" s="3" t="s">
        <v>126</v>
      </c>
      <c r="DH27" s="3" t="s">
        <v>126</v>
      </c>
      <c r="DI27" s="3" t="s">
        <v>126</v>
      </c>
      <c r="DJ27" s="3" t="s">
        <v>126</v>
      </c>
      <c r="DK27" s="3" t="s">
        <v>126</v>
      </c>
      <c r="DL27" s="3">
        <v>26.5</v>
      </c>
      <c r="DM27" s="3">
        <v>25.8</v>
      </c>
      <c r="DN27" s="3">
        <v>29.4</v>
      </c>
      <c r="DO27" s="3">
        <v>27.8</v>
      </c>
      <c r="DQ27" s="1"/>
      <c r="DR27" s="11" t="s">
        <v>228</v>
      </c>
      <c r="DS27" s="3">
        <v>17.2</v>
      </c>
      <c r="DT27" s="3">
        <v>17</v>
      </c>
      <c r="DU27" s="3">
        <v>15.6</v>
      </c>
      <c r="DV27" s="3">
        <v>11.9</v>
      </c>
      <c r="DW27" s="3">
        <v>13.5</v>
      </c>
      <c r="DX27" s="3">
        <v>13.4</v>
      </c>
      <c r="DY27" s="3">
        <v>11.5</v>
      </c>
      <c r="DZ27" s="3">
        <v>8.6</v>
      </c>
      <c r="EA27" s="3">
        <v>8.3</v>
      </c>
      <c r="EB27" s="3">
        <v>7.5</v>
      </c>
      <c r="EC27" s="3">
        <v>6.5</v>
      </c>
      <c r="ED27" s="3">
        <v>5.3</v>
      </c>
      <c r="EE27" s="3">
        <v>5.4</v>
      </c>
      <c r="EF27" s="3">
        <v>4.6</v>
      </c>
      <c r="EG27" s="3">
        <v>4.7</v>
      </c>
      <c r="EH27" s="3">
        <v>4.4</v>
      </c>
      <c r="EI27" s="3">
        <v>4.9</v>
      </c>
      <c r="EJ27" s="3">
        <v>4.3</v>
      </c>
      <c r="EK27" s="3">
        <v>3.4</v>
      </c>
      <c r="EL27" s="3">
        <v>3.5</v>
      </c>
      <c r="EM27" s="3">
        <v>3.6</v>
      </c>
      <c r="EO27" s="1"/>
      <c r="EP27" s="11" t="s">
        <v>228</v>
      </c>
      <c r="EQ27" s="3">
        <v>27</v>
      </c>
      <c r="ER27" s="3">
        <v>24.8</v>
      </c>
      <c r="ES27" s="3">
        <v>27</v>
      </c>
      <c r="ET27" s="3">
        <v>23.3</v>
      </c>
      <c r="EU27" s="3">
        <v>20.9</v>
      </c>
      <c r="EV27" s="3">
        <v>23.6</v>
      </c>
      <c r="EW27" s="3">
        <v>16.4</v>
      </c>
      <c r="EX27" s="3">
        <v>17.9</v>
      </c>
      <c r="EY27" s="3">
        <v>12.9</v>
      </c>
      <c r="EZ27" s="3">
        <v>14.3</v>
      </c>
      <c r="FA27" s="3" t="s">
        <v>126</v>
      </c>
      <c r="FB27" s="3" t="s">
        <v>126</v>
      </c>
      <c r="FC27" s="3" t="s">
        <v>126</v>
      </c>
      <c r="FD27" s="3" t="s">
        <v>126</v>
      </c>
      <c r="FE27" s="3" t="s">
        <v>126</v>
      </c>
      <c r="FF27" s="3" t="s">
        <v>126</v>
      </c>
      <c r="FG27" s="3" t="s">
        <v>126</v>
      </c>
      <c r="FH27" s="3" t="s">
        <v>126</v>
      </c>
      <c r="FI27" s="3">
        <v>8.3</v>
      </c>
      <c r="FJ27" s="3">
        <v>8.1</v>
      </c>
      <c r="FK27" s="3">
        <v>7.7</v>
      </c>
    </row>
    <row r="28" ht="14.5" spans="1:167">
      <c r="A28" s="1"/>
      <c r="B28" s="11" t="s">
        <v>229</v>
      </c>
      <c r="C28" s="3">
        <v>0</v>
      </c>
      <c r="D28" s="3">
        <v>0</v>
      </c>
      <c r="E28" s="3">
        <v>0</v>
      </c>
      <c r="F28" s="3">
        <v>1.6</v>
      </c>
      <c r="G28" s="3">
        <v>2.6</v>
      </c>
      <c r="H28" s="3">
        <v>2.2</v>
      </c>
      <c r="I28" s="3">
        <v>2.4</v>
      </c>
      <c r="J28" s="3">
        <v>2.4</v>
      </c>
      <c r="K28" s="3">
        <v>0</v>
      </c>
      <c r="L28" s="3">
        <v>0</v>
      </c>
      <c r="M28" s="3">
        <v>0</v>
      </c>
      <c r="N28" s="3">
        <v>0</v>
      </c>
      <c r="O28" s="3">
        <v>0</v>
      </c>
      <c r="P28" s="3">
        <v>0</v>
      </c>
      <c r="Q28" s="3">
        <v>0</v>
      </c>
      <c r="R28" s="3">
        <v>0</v>
      </c>
      <c r="S28" s="3">
        <v>0</v>
      </c>
      <c r="T28" s="3">
        <v>0</v>
      </c>
      <c r="U28" s="3">
        <v>0</v>
      </c>
      <c r="V28" s="3">
        <v>0</v>
      </c>
      <c r="W28" s="3">
        <v>0</v>
      </c>
      <c r="Y28" s="1"/>
      <c r="Z28" s="11" t="s">
        <v>229</v>
      </c>
      <c r="AA28" s="3">
        <v>2.6</v>
      </c>
      <c r="AB28" s="3">
        <v>3.3</v>
      </c>
      <c r="AC28" s="3">
        <v>2.9</v>
      </c>
      <c r="AD28" s="3">
        <v>1.4</v>
      </c>
      <c r="AE28" s="3">
        <v>1.7</v>
      </c>
      <c r="AF28" s="3">
        <v>2.4</v>
      </c>
      <c r="AG28" s="3">
        <v>1</v>
      </c>
      <c r="AH28" s="3">
        <v>1</v>
      </c>
      <c r="AI28" s="3">
        <v>0.8</v>
      </c>
      <c r="AJ28" s="3">
        <v>1.1</v>
      </c>
      <c r="AK28" s="3">
        <v>1.7</v>
      </c>
      <c r="AL28" s="3">
        <v>1.1</v>
      </c>
      <c r="AM28" s="3">
        <v>0.9</v>
      </c>
      <c r="AN28" s="3">
        <v>0.9</v>
      </c>
      <c r="AO28" s="3">
        <v>1</v>
      </c>
      <c r="AP28" s="3">
        <v>1</v>
      </c>
      <c r="AQ28" s="3">
        <v>1</v>
      </c>
      <c r="AR28" s="3">
        <v>1</v>
      </c>
      <c r="AS28" s="3">
        <v>1</v>
      </c>
      <c r="AT28" s="3">
        <v>0.9</v>
      </c>
      <c r="AU28" s="3">
        <v>0.9</v>
      </c>
      <c r="AW28" s="1"/>
      <c r="AX28" s="11" t="s">
        <v>229</v>
      </c>
      <c r="AY28" s="3">
        <v>32.5</v>
      </c>
      <c r="AZ28" s="3">
        <v>31.3</v>
      </c>
      <c r="BA28" s="3">
        <v>34.3</v>
      </c>
      <c r="BB28" s="3">
        <v>30.7</v>
      </c>
      <c r="BC28" s="3">
        <v>29.6</v>
      </c>
      <c r="BD28" s="3">
        <v>26</v>
      </c>
      <c r="BE28" s="3">
        <v>21.2</v>
      </c>
      <c r="BF28" s="3">
        <v>16.7</v>
      </c>
      <c r="BG28" s="3">
        <v>20</v>
      </c>
      <c r="BH28" s="3">
        <v>22.7</v>
      </c>
      <c r="BI28" s="3">
        <v>21.9</v>
      </c>
      <c r="BJ28" s="3">
        <v>18.1</v>
      </c>
      <c r="BK28" s="3">
        <v>17.3</v>
      </c>
      <c r="BL28" s="3">
        <v>16.3</v>
      </c>
      <c r="BM28" s="3">
        <v>14.9</v>
      </c>
      <c r="BN28" s="3">
        <v>13.4</v>
      </c>
      <c r="BO28" s="3">
        <v>11.8</v>
      </c>
      <c r="BP28" s="3">
        <v>10.8</v>
      </c>
      <c r="BQ28" s="3">
        <v>12.7</v>
      </c>
      <c r="BR28" s="3">
        <v>14.2</v>
      </c>
      <c r="BS28" s="3">
        <v>12.7</v>
      </c>
      <c r="BU28" s="1"/>
      <c r="BV28" s="11" t="s">
        <v>229</v>
      </c>
      <c r="BW28" s="3">
        <v>0</v>
      </c>
      <c r="BX28" s="3">
        <v>0</v>
      </c>
      <c r="BY28" s="3">
        <v>0</v>
      </c>
      <c r="BZ28" s="3">
        <v>0</v>
      </c>
      <c r="CA28" s="3">
        <v>0</v>
      </c>
      <c r="CB28" s="3">
        <v>0</v>
      </c>
      <c r="CC28" s="3">
        <v>0</v>
      </c>
      <c r="CD28" s="3">
        <v>0</v>
      </c>
      <c r="CE28" s="3">
        <v>0</v>
      </c>
      <c r="CF28" s="3">
        <v>0</v>
      </c>
      <c r="CG28" s="3">
        <v>0</v>
      </c>
      <c r="CH28" s="3">
        <v>0</v>
      </c>
      <c r="CI28" s="3">
        <v>0</v>
      </c>
      <c r="CJ28" s="3">
        <v>0</v>
      </c>
      <c r="CK28" s="3">
        <v>0</v>
      </c>
      <c r="CL28" s="3">
        <v>0</v>
      </c>
      <c r="CM28" s="3">
        <v>0</v>
      </c>
      <c r="CN28" s="3">
        <v>0</v>
      </c>
      <c r="CO28" s="3">
        <v>0</v>
      </c>
      <c r="CP28" s="3">
        <v>0</v>
      </c>
      <c r="CQ28" s="3">
        <v>0</v>
      </c>
      <c r="CS28" s="1"/>
      <c r="CT28" s="11" t="s">
        <v>229</v>
      </c>
      <c r="CU28" s="3">
        <v>53.9</v>
      </c>
      <c r="CV28" s="3">
        <v>50.4</v>
      </c>
      <c r="CW28" s="3">
        <v>46.9</v>
      </c>
      <c r="CX28" s="3">
        <v>52.8</v>
      </c>
      <c r="CY28" s="3">
        <v>52.1</v>
      </c>
      <c r="CZ28" s="3">
        <v>53.8</v>
      </c>
      <c r="DA28" s="3">
        <v>54.3</v>
      </c>
      <c r="DB28" s="3">
        <v>54.2</v>
      </c>
      <c r="DC28" s="3">
        <v>52.5</v>
      </c>
      <c r="DD28" s="3">
        <v>52.9</v>
      </c>
      <c r="DE28" s="3">
        <v>51.3</v>
      </c>
      <c r="DF28" s="3">
        <v>57.3</v>
      </c>
      <c r="DG28" s="3">
        <v>51.6</v>
      </c>
      <c r="DH28" s="3">
        <v>52.4</v>
      </c>
      <c r="DI28" s="3">
        <v>53.7</v>
      </c>
      <c r="DJ28" s="3">
        <v>57.5</v>
      </c>
      <c r="DK28" s="3">
        <v>57.3</v>
      </c>
      <c r="DL28" s="3">
        <v>53.8</v>
      </c>
      <c r="DM28" s="3">
        <v>50.9</v>
      </c>
      <c r="DN28" s="3">
        <v>45</v>
      </c>
      <c r="DO28" s="3">
        <v>46.3</v>
      </c>
      <c r="DQ28" s="1"/>
      <c r="DR28" s="11" t="s">
        <v>229</v>
      </c>
      <c r="DS28" s="3">
        <v>28</v>
      </c>
      <c r="DT28" s="3">
        <v>28.6</v>
      </c>
      <c r="DU28" s="3">
        <v>36.3</v>
      </c>
      <c r="DV28" s="3">
        <v>45.7</v>
      </c>
      <c r="DW28" s="3">
        <v>43.4</v>
      </c>
      <c r="DX28" s="3">
        <v>40.3</v>
      </c>
      <c r="DY28" s="3">
        <v>40.2</v>
      </c>
      <c r="DZ28" s="3">
        <v>50.5</v>
      </c>
      <c r="EA28" s="3">
        <v>51.7</v>
      </c>
      <c r="EB28" s="3">
        <v>50.1</v>
      </c>
      <c r="EC28" s="3">
        <v>51.6</v>
      </c>
      <c r="ED28" s="3">
        <v>57.8</v>
      </c>
      <c r="EE28" s="3">
        <v>59.6</v>
      </c>
      <c r="EF28" s="3">
        <v>62.3</v>
      </c>
      <c r="EG28" s="3">
        <v>65.3</v>
      </c>
      <c r="EH28" s="3">
        <v>65.9</v>
      </c>
      <c r="EI28" s="3">
        <v>64.7</v>
      </c>
      <c r="EJ28" s="3">
        <v>65.4</v>
      </c>
      <c r="EK28" s="3">
        <v>68.4</v>
      </c>
      <c r="EL28" s="3">
        <v>67.9</v>
      </c>
      <c r="EM28" s="3">
        <v>66.5</v>
      </c>
      <c r="EO28" s="1"/>
      <c r="EP28" s="11" t="s">
        <v>229</v>
      </c>
      <c r="EQ28" s="3">
        <v>11.2</v>
      </c>
      <c r="ER28" s="3">
        <v>6.6</v>
      </c>
      <c r="ES28" s="3">
        <v>10.6</v>
      </c>
      <c r="ET28" s="3">
        <v>4</v>
      </c>
      <c r="EU28" s="3">
        <v>11</v>
      </c>
      <c r="EV28" s="3">
        <v>9.4</v>
      </c>
      <c r="EW28" s="3">
        <v>27.1</v>
      </c>
      <c r="EX28" s="3">
        <v>34.4</v>
      </c>
      <c r="EY28" s="3">
        <v>40.7</v>
      </c>
      <c r="EZ28" s="3">
        <v>46.7</v>
      </c>
      <c r="FA28" s="3">
        <v>47.4</v>
      </c>
      <c r="FB28" s="3">
        <v>49.8</v>
      </c>
      <c r="FC28" s="3">
        <v>48</v>
      </c>
      <c r="FD28" s="3">
        <v>46.4</v>
      </c>
      <c r="FE28" s="3">
        <v>49.1</v>
      </c>
      <c r="FF28" s="3">
        <v>48.4</v>
      </c>
      <c r="FG28" s="3">
        <v>59.8</v>
      </c>
      <c r="FH28" s="3">
        <v>57.4</v>
      </c>
      <c r="FI28" s="3">
        <v>55.5</v>
      </c>
      <c r="FJ28" s="3">
        <v>53.6</v>
      </c>
      <c r="FK28" s="3">
        <v>53.2</v>
      </c>
    </row>
    <row r="29" ht="14.5" spans="1:167">
      <c r="A29" s="1"/>
      <c r="B29" s="11" t="s">
        <v>230</v>
      </c>
      <c r="C29" s="3">
        <v>22.5</v>
      </c>
      <c r="D29" s="3">
        <v>22.7</v>
      </c>
      <c r="E29" s="3">
        <v>27.4</v>
      </c>
      <c r="F29" s="3">
        <v>27.8</v>
      </c>
      <c r="G29" s="3">
        <v>24.8</v>
      </c>
      <c r="H29" s="3">
        <v>21.2</v>
      </c>
      <c r="I29" s="3">
        <v>19.8</v>
      </c>
      <c r="J29" s="3">
        <v>18.1</v>
      </c>
      <c r="K29" s="3">
        <v>17.5</v>
      </c>
      <c r="L29" s="3">
        <v>18.6</v>
      </c>
      <c r="M29" s="3">
        <v>19.2</v>
      </c>
      <c r="N29" s="3" t="s">
        <v>126</v>
      </c>
      <c r="O29" s="3" t="s">
        <v>126</v>
      </c>
      <c r="P29" s="3" t="s">
        <v>126</v>
      </c>
      <c r="Q29" s="3" t="s">
        <v>126</v>
      </c>
      <c r="R29" s="3" t="s">
        <v>126</v>
      </c>
      <c r="S29" s="3">
        <v>21.9</v>
      </c>
      <c r="T29" s="3" t="s">
        <v>126</v>
      </c>
      <c r="U29" s="3">
        <v>19.3</v>
      </c>
      <c r="V29" s="3">
        <v>22</v>
      </c>
      <c r="W29" s="3">
        <v>22.7</v>
      </c>
      <c r="Y29" s="1"/>
      <c r="Z29" s="11" t="s">
        <v>230</v>
      </c>
      <c r="AA29" s="3">
        <v>17.4</v>
      </c>
      <c r="AB29" s="3">
        <v>13.2</v>
      </c>
      <c r="AC29" s="3">
        <v>14.4</v>
      </c>
      <c r="AD29" s="3">
        <v>19.3</v>
      </c>
      <c r="AE29" s="3">
        <v>25.2</v>
      </c>
      <c r="AF29" s="3">
        <v>25</v>
      </c>
      <c r="AG29" s="3">
        <v>16.9</v>
      </c>
      <c r="AH29" s="3">
        <v>23.6</v>
      </c>
      <c r="AI29" s="3">
        <v>22.3</v>
      </c>
      <c r="AJ29" s="3">
        <v>25.4</v>
      </c>
      <c r="AK29" s="3">
        <v>26</v>
      </c>
      <c r="AL29" s="3">
        <v>34.3</v>
      </c>
      <c r="AM29" s="3">
        <v>28.3</v>
      </c>
      <c r="AN29" s="3">
        <v>31.1</v>
      </c>
      <c r="AO29" s="3">
        <v>34.5</v>
      </c>
      <c r="AP29" s="3">
        <v>38</v>
      </c>
      <c r="AQ29" s="3">
        <v>34.3</v>
      </c>
      <c r="AR29" s="3">
        <v>32.1</v>
      </c>
      <c r="AS29" s="3">
        <v>31.1</v>
      </c>
      <c r="AT29" s="3">
        <v>31.4</v>
      </c>
      <c r="AU29" s="3">
        <v>32.1</v>
      </c>
      <c r="AW29" s="1"/>
      <c r="AX29" s="11" t="s">
        <v>230</v>
      </c>
      <c r="AY29" s="3">
        <v>19.7</v>
      </c>
      <c r="AZ29" s="3">
        <v>14.5</v>
      </c>
      <c r="BA29" s="3">
        <v>16.6</v>
      </c>
      <c r="BB29" s="3">
        <v>18</v>
      </c>
      <c r="BC29" s="3">
        <v>18.8</v>
      </c>
      <c r="BD29" s="3">
        <v>16.2</v>
      </c>
      <c r="BE29" s="3">
        <v>14.5</v>
      </c>
      <c r="BF29" s="3">
        <v>11.7</v>
      </c>
      <c r="BG29" s="3">
        <v>11.5</v>
      </c>
      <c r="BH29" s="3">
        <v>15.8</v>
      </c>
      <c r="BI29" s="3">
        <v>13.7</v>
      </c>
      <c r="BJ29" s="3">
        <v>16.7</v>
      </c>
      <c r="BK29" s="3">
        <v>18.8</v>
      </c>
      <c r="BL29" s="3">
        <v>22.9</v>
      </c>
      <c r="BM29" s="3">
        <v>22.5</v>
      </c>
      <c r="BN29" s="3">
        <v>26.6</v>
      </c>
      <c r="BO29" s="3">
        <v>29</v>
      </c>
      <c r="BP29" s="3">
        <v>27.6</v>
      </c>
      <c r="BQ29" s="3">
        <v>23.9</v>
      </c>
      <c r="BR29" s="3">
        <v>24.5</v>
      </c>
      <c r="BS29" s="3">
        <v>26.6</v>
      </c>
      <c r="BU29" s="1"/>
      <c r="BV29" s="11" t="s">
        <v>230</v>
      </c>
      <c r="BW29" s="3">
        <v>23.4</v>
      </c>
      <c r="BX29" s="3">
        <v>22</v>
      </c>
      <c r="BY29" s="3">
        <v>22.7</v>
      </c>
      <c r="BZ29" s="3">
        <v>16.2</v>
      </c>
      <c r="CA29" s="3">
        <v>19.9</v>
      </c>
      <c r="CB29" s="3">
        <v>22.7</v>
      </c>
      <c r="CC29" s="3">
        <v>10.9</v>
      </c>
      <c r="CD29" s="3">
        <v>11.8</v>
      </c>
      <c r="CE29" s="3">
        <v>12.4</v>
      </c>
      <c r="CF29" s="3">
        <v>17.3</v>
      </c>
      <c r="CG29" s="3" t="s">
        <v>126</v>
      </c>
      <c r="CH29" s="3">
        <v>38.8</v>
      </c>
      <c r="CI29" s="3">
        <v>20</v>
      </c>
      <c r="CJ29" s="3">
        <v>15.7</v>
      </c>
      <c r="CK29" s="3">
        <v>29.3</v>
      </c>
      <c r="CL29" s="3">
        <v>27.5</v>
      </c>
      <c r="CM29" s="3">
        <v>26.5</v>
      </c>
      <c r="CN29" s="3">
        <v>29.2</v>
      </c>
      <c r="CO29" s="3">
        <v>31.1</v>
      </c>
      <c r="CP29" s="3">
        <v>29.3</v>
      </c>
      <c r="CQ29" s="3">
        <v>33.3</v>
      </c>
      <c r="CS29" s="1"/>
      <c r="CT29" s="11" t="s">
        <v>230</v>
      </c>
      <c r="CU29" s="3">
        <v>4</v>
      </c>
      <c r="CV29" s="3">
        <v>3.8</v>
      </c>
      <c r="CW29" s="3">
        <v>3.7</v>
      </c>
      <c r="CX29" s="3">
        <v>3.7</v>
      </c>
      <c r="CY29" s="3">
        <v>4</v>
      </c>
      <c r="CZ29" s="3">
        <v>4.3</v>
      </c>
      <c r="DA29" s="3">
        <v>4.3</v>
      </c>
      <c r="DB29" s="3">
        <v>4.6</v>
      </c>
      <c r="DC29" s="3">
        <v>4.6</v>
      </c>
      <c r="DD29" s="3">
        <v>3.4</v>
      </c>
      <c r="DE29" s="3">
        <v>5</v>
      </c>
      <c r="DF29" s="3">
        <v>5</v>
      </c>
      <c r="DG29" s="3">
        <v>5.3</v>
      </c>
      <c r="DH29" s="3">
        <v>4.8</v>
      </c>
      <c r="DI29" s="3">
        <v>4.5</v>
      </c>
      <c r="DJ29" s="3">
        <v>3.8</v>
      </c>
      <c r="DK29" s="3">
        <v>2.5</v>
      </c>
      <c r="DL29" s="3">
        <v>7.3</v>
      </c>
      <c r="DM29" s="3">
        <v>10</v>
      </c>
      <c r="DN29" s="3">
        <v>12.1</v>
      </c>
      <c r="DO29" s="3">
        <v>16.1</v>
      </c>
      <c r="DQ29" s="1"/>
      <c r="DR29" s="11" t="s">
        <v>230</v>
      </c>
      <c r="DS29" s="3">
        <v>9.2</v>
      </c>
      <c r="DT29" s="3">
        <v>8</v>
      </c>
      <c r="DU29" s="3">
        <v>5.5</v>
      </c>
      <c r="DV29" s="3">
        <v>5.5</v>
      </c>
      <c r="DW29" s="3">
        <v>6.8</v>
      </c>
      <c r="DX29" s="3">
        <v>7.2</v>
      </c>
      <c r="DY29" s="3">
        <v>7.4</v>
      </c>
      <c r="DZ29" s="3">
        <v>6.5</v>
      </c>
      <c r="EA29" s="3">
        <v>7.7</v>
      </c>
      <c r="EB29" s="3">
        <v>7.9</v>
      </c>
      <c r="EC29" s="3">
        <v>10</v>
      </c>
      <c r="ED29" s="3">
        <v>8.6</v>
      </c>
      <c r="EE29" s="3">
        <v>7.5</v>
      </c>
      <c r="EF29" s="3">
        <v>7.4</v>
      </c>
      <c r="EG29" s="3">
        <v>6.2</v>
      </c>
      <c r="EH29" s="3">
        <v>6.4</v>
      </c>
      <c r="EI29" s="3" t="s">
        <v>126</v>
      </c>
      <c r="EJ29" s="3">
        <v>6.8</v>
      </c>
      <c r="EK29" s="3">
        <v>6.4</v>
      </c>
      <c r="EL29" s="3">
        <v>6.5</v>
      </c>
      <c r="EM29" s="3">
        <v>6.5</v>
      </c>
      <c r="EO29" s="1"/>
      <c r="EP29" s="11" t="s">
        <v>230</v>
      </c>
      <c r="EQ29" s="3">
        <v>46.1</v>
      </c>
      <c r="ER29" s="3">
        <v>44</v>
      </c>
      <c r="ES29" s="3">
        <v>45.8</v>
      </c>
      <c r="ET29" s="3">
        <v>51.9</v>
      </c>
      <c r="EU29" s="3">
        <v>49.1</v>
      </c>
      <c r="EV29" s="3">
        <v>56.3</v>
      </c>
      <c r="EW29" s="3">
        <v>44.3</v>
      </c>
      <c r="EX29" s="3">
        <v>35</v>
      </c>
      <c r="EY29" s="3">
        <v>32.2</v>
      </c>
      <c r="EZ29" s="3">
        <v>27.3</v>
      </c>
      <c r="FA29" s="3" t="s">
        <v>126</v>
      </c>
      <c r="FB29" s="3" t="s">
        <v>126</v>
      </c>
      <c r="FC29" s="3" t="s">
        <v>126</v>
      </c>
      <c r="FD29" s="3" t="s">
        <v>126</v>
      </c>
      <c r="FE29" s="3" t="s">
        <v>126</v>
      </c>
      <c r="FF29" s="3" t="s">
        <v>126</v>
      </c>
      <c r="FG29" s="3" t="s">
        <v>126</v>
      </c>
      <c r="FH29" s="3">
        <v>32</v>
      </c>
      <c r="FI29" s="3">
        <v>33.9</v>
      </c>
      <c r="FJ29" s="3">
        <v>35.9</v>
      </c>
      <c r="FK29" s="3">
        <v>37.2</v>
      </c>
    </row>
    <row r="30" ht="14.5" spans="1:167">
      <c r="A30" s="1"/>
      <c r="B30" s="11" t="s">
        <v>231</v>
      </c>
      <c r="C30" s="3">
        <v>24.2</v>
      </c>
      <c r="D30" s="3">
        <v>26.8</v>
      </c>
      <c r="E30" s="3">
        <v>26.3</v>
      </c>
      <c r="F30" s="3">
        <v>25.2</v>
      </c>
      <c r="G30" s="3">
        <v>31.5</v>
      </c>
      <c r="H30" s="3">
        <v>37.6</v>
      </c>
      <c r="I30" s="3">
        <v>25</v>
      </c>
      <c r="J30" s="3">
        <v>27.1</v>
      </c>
      <c r="K30" s="3">
        <v>27.4</v>
      </c>
      <c r="L30" s="3">
        <v>22.9</v>
      </c>
      <c r="M30" s="3">
        <v>23.8</v>
      </c>
      <c r="N30" s="3">
        <v>28.7</v>
      </c>
      <c r="O30" s="3">
        <v>25.9</v>
      </c>
      <c r="P30" s="3">
        <v>23.9</v>
      </c>
      <c r="Q30" s="3">
        <v>20.7</v>
      </c>
      <c r="R30" s="3">
        <v>24.4</v>
      </c>
      <c r="S30" s="3">
        <v>28.6</v>
      </c>
      <c r="T30" s="3">
        <v>27.5</v>
      </c>
      <c r="U30" s="3">
        <v>23.1</v>
      </c>
      <c r="V30" s="3">
        <v>22.6</v>
      </c>
      <c r="W30" s="3">
        <v>20.7</v>
      </c>
      <c r="Y30" s="1"/>
      <c r="Z30" s="11" t="s">
        <v>231</v>
      </c>
      <c r="AA30" s="3">
        <v>26.4</v>
      </c>
      <c r="AB30" s="3">
        <v>34</v>
      </c>
      <c r="AC30" s="3">
        <v>34.5</v>
      </c>
      <c r="AD30" s="3">
        <v>33.3</v>
      </c>
      <c r="AE30" s="3">
        <v>36.9</v>
      </c>
      <c r="AF30" s="3">
        <v>23.5</v>
      </c>
      <c r="AG30" s="3">
        <v>42.5</v>
      </c>
      <c r="AH30" s="3">
        <v>34.1</v>
      </c>
      <c r="AI30" s="3">
        <v>42.5</v>
      </c>
      <c r="AJ30" s="3">
        <v>51.2</v>
      </c>
      <c r="AK30" s="3">
        <v>43.9</v>
      </c>
      <c r="AL30" s="3">
        <v>21</v>
      </c>
      <c r="AM30" s="3">
        <v>22.1</v>
      </c>
      <c r="AN30" s="3">
        <v>19.7</v>
      </c>
      <c r="AO30" s="3">
        <v>25.5</v>
      </c>
      <c r="AP30" s="3">
        <v>21.2</v>
      </c>
      <c r="AQ30" s="3">
        <v>25</v>
      </c>
      <c r="AR30" s="3">
        <v>29.2</v>
      </c>
      <c r="AS30" s="3">
        <v>22.6</v>
      </c>
      <c r="AT30" s="3">
        <v>22.5</v>
      </c>
      <c r="AU30" s="3">
        <v>22.4</v>
      </c>
      <c r="AW30" s="1"/>
      <c r="AX30" s="11" t="s">
        <v>231</v>
      </c>
      <c r="AY30" s="3">
        <v>0.3</v>
      </c>
      <c r="AZ30" s="3">
        <v>0.2</v>
      </c>
      <c r="BA30" s="3">
        <v>0.2</v>
      </c>
      <c r="BB30" s="3">
        <v>0</v>
      </c>
      <c r="BC30" s="3">
        <v>0.3</v>
      </c>
      <c r="BD30" s="3">
        <v>0.3</v>
      </c>
      <c r="BE30" s="3">
        <v>0</v>
      </c>
      <c r="BF30" s="3">
        <v>0.6</v>
      </c>
      <c r="BG30" s="3">
        <v>0.4</v>
      </c>
      <c r="BH30" s="3">
        <v>0</v>
      </c>
      <c r="BI30" s="3">
        <v>0</v>
      </c>
      <c r="BJ30" s="3">
        <v>0</v>
      </c>
      <c r="BK30" s="3">
        <v>0</v>
      </c>
      <c r="BL30" s="3">
        <v>0</v>
      </c>
      <c r="BM30" s="3">
        <v>0</v>
      </c>
      <c r="BN30" s="3">
        <v>0</v>
      </c>
      <c r="BO30" s="3">
        <v>0</v>
      </c>
      <c r="BP30" s="3">
        <v>0</v>
      </c>
      <c r="BQ30" s="3">
        <v>0</v>
      </c>
      <c r="BR30" s="3">
        <v>0</v>
      </c>
      <c r="BS30" s="3">
        <v>0</v>
      </c>
      <c r="BU30" s="1"/>
      <c r="BV30" s="11" t="s">
        <v>231</v>
      </c>
      <c r="BW30" s="3">
        <v>0</v>
      </c>
      <c r="BX30" s="3">
        <v>0</v>
      </c>
      <c r="BY30" s="3">
        <v>0</v>
      </c>
      <c r="BZ30" s="3">
        <v>0</v>
      </c>
      <c r="CA30" s="3">
        <v>0</v>
      </c>
      <c r="CB30" s="3">
        <v>0</v>
      </c>
      <c r="CC30" s="3">
        <v>46.7</v>
      </c>
      <c r="CD30" s="3">
        <v>46.1</v>
      </c>
      <c r="CE30" s="3">
        <v>40.2</v>
      </c>
      <c r="CF30" s="3">
        <v>35</v>
      </c>
      <c r="CG30" s="3">
        <v>22.7</v>
      </c>
      <c r="CH30" s="3">
        <v>1.4</v>
      </c>
      <c r="CI30" s="3">
        <v>0</v>
      </c>
      <c r="CJ30" s="3">
        <v>0</v>
      </c>
      <c r="CK30" s="3">
        <v>0</v>
      </c>
      <c r="CL30" s="3">
        <v>0</v>
      </c>
      <c r="CM30" s="3">
        <v>0</v>
      </c>
      <c r="CN30" s="3">
        <v>0</v>
      </c>
      <c r="CO30" s="3">
        <v>0</v>
      </c>
      <c r="CP30" s="3">
        <v>0</v>
      </c>
      <c r="CQ30" s="3">
        <v>0</v>
      </c>
      <c r="CS30" s="1"/>
      <c r="CT30" s="11" t="s">
        <v>231</v>
      </c>
      <c r="CU30" s="3">
        <v>0</v>
      </c>
      <c r="CV30" s="3">
        <v>0</v>
      </c>
      <c r="CW30" s="3">
        <v>0</v>
      </c>
      <c r="CX30" s="3">
        <v>0</v>
      </c>
      <c r="CY30" s="3">
        <v>0</v>
      </c>
      <c r="CZ30" s="3">
        <v>0</v>
      </c>
      <c r="DA30" s="3">
        <v>0.1</v>
      </c>
      <c r="DB30" s="3">
        <v>0</v>
      </c>
      <c r="DC30" s="3">
        <v>0</v>
      </c>
      <c r="DD30" s="3">
        <v>0</v>
      </c>
      <c r="DE30" s="3">
        <v>0</v>
      </c>
      <c r="DF30" s="3">
        <v>0.3</v>
      </c>
      <c r="DG30" s="3">
        <v>0</v>
      </c>
      <c r="DH30" s="3">
        <v>0</v>
      </c>
      <c r="DI30" s="3">
        <v>0</v>
      </c>
      <c r="DJ30" s="3">
        <v>0</v>
      </c>
      <c r="DK30" s="3">
        <v>0</v>
      </c>
      <c r="DL30" s="3">
        <v>0</v>
      </c>
      <c r="DM30" s="3">
        <v>0</v>
      </c>
      <c r="DN30" s="3">
        <v>0</v>
      </c>
      <c r="DO30" s="3">
        <v>0</v>
      </c>
      <c r="DQ30" s="1"/>
      <c r="DR30" s="11" t="s">
        <v>231</v>
      </c>
      <c r="DS30" s="3">
        <v>0.1</v>
      </c>
      <c r="DT30" s="3">
        <v>0.1</v>
      </c>
      <c r="DU30" s="3">
        <v>0.1</v>
      </c>
      <c r="DV30" s="3">
        <v>0</v>
      </c>
      <c r="DW30" s="3">
        <v>0</v>
      </c>
      <c r="DX30" s="3">
        <v>0</v>
      </c>
      <c r="DY30" s="3">
        <v>0</v>
      </c>
      <c r="DZ30" s="3">
        <v>0</v>
      </c>
      <c r="EA30" s="3">
        <v>0</v>
      </c>
      <c r="EB30" s="3">
        <v>0</v>
      </c>
      <c r="EC30" s="3">
        <v>0</v>
      </c>
      <c r="ED30" s="3">
        <v>0</v>
      </c>
      <c r="EE30" s="3">
        <v>0</v>
      </c>
      <c r="EF30" s="3">
        <v>0</v>
      </c>
      <c r="EG30" s="3">
        <v>0</v>
      </c>
      <c r="EH30" s="3">
        <v>0</v>
      </c>
      <c r="EI30" s="3">
        <v>0</v>
      </c>
      <c r="EJ30" s="3">
        <v>0</v>
      </c>
      <c r="EK30" s="3">
        <v>0</v>
      </c>
      <c r="EL30" s="3">
        <v>0</v>
      </c>
      <c r="EM30" s="3">
        <v>0</v>
      </c>
      <c r="EO30" s="1"/>
      <c r="EP30" s="11" t="s">
        <v>231</v>
      </c>
      <c r="EQ30" s="3">
        <v>0</v>
      </c>
      <c r="ER30" s="3">
        <v>0</v>
      </c>
      <c r="ES30" s="3">
        <v>0</v>
      </c>
      <c r="ET30" s="3">
        <v>0</v>
      </c>
      <c r="EU30" s="3">
        <v>0</v>
      </c>
      <c r="EV30" s="3">
        <v>0</v>
      </c>
      <c r="EW30" s="3">
        <v>0.4</v>
      </c>
      <c r="EX30" s="3">
        <v>0.1</v>
      </c>
      <c r="EY30" s="3">
        <v>0.1</v>
      </c>
      <c r="EZ30" s="3">
        <v>0.1</v>
      </c>
      <c r="FA30" s="3">
        <v>0.1</v>
      </c>
      <c r="FB30" s="3">
        <v>0</v>
      </c>
      <c r="FC30" s="3">
        <v>0</v>
      </c>
      <c r="FD30" s="3">
        <v>0</v>
      </c>
      <c r="FE30" s="3">
        <v>0</v>
      </c>
      <c r="FF30" s="3">
        <v>0</v>
      </c>
      <c r="FG30" s="3">
        <v>0</v>
      </c>
      <c r="FH30" s="3" t="s">
        <v>126</v>
      </c>
      <c r="FI30" s="3">
        <v>0</v>
      </c>
      <c r="FJ30" s="3">
        <v>0</v>
      </c>
      <c r="FK30" s="3">
        <v>0</v>
      </c>
    </row>
    <row r="31" ht="14.5" spans="1:167">
      <c r="A31" s="1"/>
      <c r="B31" s="11" t="s">
        <v>232</v>
      </c>
      <c r="C31" s="3">
        <v>0</v>
      </c>
      <c r="D31" s="3">
        <v>0</v>
      </c>
      <c r="E31" s="3">
        <v>0</v>
      </c>
      <c r="F31" s="3">
        <v>0</v>
      </c>
      <c r="G31" s="3">
        <v>0</v>
      </c>
      <c r="H31" s="3">
        <v>0</v>
      </c>
      <c r="I31" s="3" t="s">
        <v>126</v>
      </c>
      <c r="J31" s="3" t="s">
        <v>126</v>
      </c>
      <c r="K31" s="3" t="s">
        <v>126</v>
      </c>
      <c r="L31" s="3" t="s">
        <v>126</v>
      </c>
      <c r="M31" s="3">
        <v>0</v>
      </c>
      <c r="N31" s="3">
        <v>0</v>
      </c>
      <c r="O31" s="3">
        <v>0</v>
      </c>
      <c r="P31" s="3" t="s">
        <v>126</v>
      </c>
      <c r="Q31" s="3">
        <v>0</v>
      </c>
      <c r="R31" s="3">
        <v>0</v>
      </c>
      <c r="S31" s="3">
        <v>0</v>
      </c>
      <c r="T31" s="3">
        <v>0</v>
      </c>
      <c r="U31" s="3">
        <v>0</v>
      </c>
      <c r="V31" s="3">
        <v>0</v>
      </c>
      <c r="W31" s="3">
        <v>0</v>
      </c>
      <c r="Y31" s="1"/>
      <c r="Z31" s="11" t="s">
        <v>232</v>
      </c>
      <c r="AA31" s="3">
        <v>0</v>
      </c>
      <c r="AB31" s="3">
        <v>0</v>
      </c>
      <c r="AC31" s="3">
        <v>0</v>
      </c>
      <c r="AD31" s="3">
        <v>0</v>
      </c>
      <c r="AE31" s="3">
        <v>0</v>
      </c>
      <c r="AF31" s="3">
        <v>0</v>
      </c>
      <c r="AG31" s="3">
        <v>0</v>
      </c>
      <c r="AH31" s="3">
        <v>0</v>
      </c>
      <c r="AI31" s="3">
        <v>0</v>
      </c>
      <c r="AJ31" s="3">
        <v>0</v>
      </c>
      <c r="AK31" s="3">
        <v>0</v>
      </c>
      <c r="AL31" s="3">
        <v>0</v>
      </c>
      <c r="AM31" s="3">
        <v>0</v>
      </c>
      <c r="AN31" s="3">
        <v>0</v>
      </c>
      <c r="AO31" s="3">
        <v>0</v>
      </c>
      <c r="AP31" s="3">
        <v>0</v>
      </c>
      <c r="AQ31" s="3">
        <v>0</v>
      </c>
      <c r="AR31" s="3">
        <v>0</v>
      </c>
      <c r="AS31" s="3">
        <v>0</v>
      </c>
      <c r="AT31" s="3">
        <v>0</v>
      </c>
      <c r="AU31" s="3">
        <v>0</v>
      </c>
      <c r="AW31" s="1"/>
      <c r="AX31" s="11" t="s">
        <v>232</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U31" s="1"/>
      <c r="BV31" s="11" t="s">
        <v>232</v>
      </c>
      <c r="BW31" s="3">
        <v>0</v>
      </c>
      <c r="BX31" s="3">
        <v>0</v>
      </c>
      <c r="BY31" s="3">
        <v>0</v>
      </c>
      <c r="BZ31" s="3">
        <v>0</v>
      </c>
      <c r="CA31" s="3">
        <v>0</v>
      </c>
      <c r="CB31" s="3">
        <v>0</v>
      </c>
      <c r="CC31" s="3">
        <v>0</v>
      </c>
      <c r="CD31" s="3">
        <v>0</v>
      </c>
      <c r="CE31" s="3">
        <v>0</v>
      </c>
      <c r="CF31" s="3">
        <v>0</v>
      </c>
      <c r="CG31" s="3">
        <v>0</v>
      </c>
      <c r="CH31" s="3">
        <v>0</v>
      </c>
      <c r="CI31" s="3">
        <v>0</v>
      </c>
      <c r="CJ31" s="3">
        <v>0</v>
      </c>
      <c r="CK31" s="3">
        <v>0</v>
      </c>
      <c r="CL31" s="3">
        <v>0</v>
      </c>
      <c r="CM31" s="3">
        <v>0</v>
      </c>
      <c r="CN31" s="3">
        <v>0</v>
      </c>
      <c r="CO31" s="3">
        <v>0.4</v>
      </c>
      <c r="CP31" s="3">
        <v>0.4</v>
      </c>
      <c r="CQ31" s="3">
        <v>0</v>
      </c>
      <c r="CS31" s="1"/>
      <c r="CT31" s="11" t="s">
        <v>232</v>
      </c>
      <c r="CU31" s="3">
        <v>21.6</v>
      </c>
      <c r="CV31" s="3">
        <v>24.2</v>
      </c>
      <c r="CW31" s="3">
        <v>25.8</v>
      </c>
      <c r="CX31" s="3">
        <v>21.4</v>
      </c>
      <c r="CY31" s="3">
        <v>20.4</v>
      </c>
      <c r="CZ31" s="3">
        <v>17.7</v>
      </c>
      <c r="DA31" s="3">
        <v>16.4</v>
      </c>
      <c r="DB31" s="3">
        <v>15.6</v>
      </c>
      <c r="DC31" s="3">
        <v>16.8</v>
      </c>
      <c r="DD31" s="3">
        <v>16.7</v>
      </c>
      <c r="DE31" s="3">
        <v>15.2</v>
      </c>
      <c r="DF31" s="3">
        <v>7.1</v>
      </c>
      <c r="DG31" s="3">
        <v>7.7</v>
      </c>
      <c r="DH31" s="3">
        <v>7.1</v>
      </c>
      <c r="DI31" s="3">
        <v>9</v>
      </c>
      <c r="DJ31" s="3">
        <v>7.5</v>
      </c>
      <c r="DK31" s="3">
        <v>8.4</v>
      </c>
      <c r="DL31" s="3">
        <v>7.4</v>
      </c>
      <c r="DM31" s="3">
        <v>8</v>
      </c>
      <c r="DN31" s="3">
        <v>6.9</v>
      </c>
      <c r="DO31" s="3">
        <v>5.9</v>
      </c>
      <c r="DQ31" s="1"/>
      <c r="DR31" s="11" t="s">
        <v>232</v>
      </c>
      <c r="DS31" s="3">
        <v>40.5</v>
      </c>
      <c r="DT31" s="3">
        <v>40.7</v>
      </c>
      <c r="DU31" s="3">
        <v>37.6</v>
      </c>
      <c r="DV31" s="3">
        <v>33.5</v>
      </c>
      <c r="DW31" s="3">
        <v>32.9</v>
      </c>
      <c r="DX31" s="3">
        <v>34</v>
      </c>
      <c r="DY31" s="3">
        <v>35.9</v>
      </c>
      <c r="DZ31" s="3">
        <v>30.1</v>
      </c>
      <c r="EA31" s="3">
        <v>27.7</v>
      </c>
      <c r="EB31" s="3">
        <v>30.7</v>
      </c>
      <c r="EC31" s="3">
        <v>27.6</v>
      </c>
      <c r="ED31" s="3">
        <v>24.1</v>
      </c>
      <c r="EE31" s="3">
        <v>22.3</v>
      </c>
      <c r="EF31" s="3">
        <v>21.5</v>
      </c>
      <c r="EG31" s="3">
        <v>20.1</v>
      </c>
      <c r="EH31" s="3">
        <v>20</v>
      </c>
      <c r="EI31" s="3">
        <v>21.2</v>
      </c>
      <c r="EJ31" s="3">
        <v>20</v>
      </c>
      <c r="EK31" s="3">
        <v>18</v>
      </c>
      <c r="EL31" s="3">
        <v>18.4</v>
      </c>
      <c r="EM31" s="3">
        <v>19.8</v>
      </c>
      <c r="EO31" s="1"/>
      <c r="EP31" s="11" t="s">
        <v>232</v>
      </c>
      <c r="EQ31" s="3">
        <v>0</v>
      </c>
      <c r="ER31" s="3">
        <v>0</v>
      </c>
      <c r="ES31" s="3">
        <v>0</v>
      </c>
      <c r="ET31" s="3">
        <v>0</v>
      </c>
      <c r="EU31" s="3">
        <v>0</v>
      </c>
      <c r="EV31" s="3">
        <v>0</v>
      </c>
      <c r="EW31" s="3">
        <v>0</v>
      </c>
      <c r="EX31" s="3">
        <v>0</v>
      </c>
      <c r="EY31" s="3">
        <v>0</v>
      </c>
      <c r="EZ31" s="3">
        <v>0</v>
      </c>
      <c r="FA31" s="3">
        <v>0</v>
      </c>
      <c r="FB31" s="3">
        <v>0</v>
      </c>
      <c r="FC31" s="3">
        <v>0</v>
      </c>
      <c r="FD31" s="3">
        <v>0</v>
      </c>
      <c r="FE31" s="3">
        <v>0</v>
      </c>
      <c r="FF31" s="3">
        <v>0</v>
      </c>
      <c r="FG31" s="3">
        <v>0</v>
      </c>
      <c r="FH31" s="3">
        <v>0</v>
      </c>
      <c r="FI31" s="3">
        <v>0</v>
      </c>
      <c r="FJ31" s="3">
        <v>0</v>
      </c>
      <c r="FK31" s="3">
        <v>0</v>
      </c>
    </row>
    <row r="32" ht="14.5" spans="1:167">
      <c r="A32" s="1"/>
      <c r="B32" s="11" t="s">
        <v>233</v>
      </c>
      <c r="C32" s="3">
        <v>5.1</v>
      </c>
      <c r="D32" s="3">
        <v>0.7</v>
      </c>
      <c r="E32" s="3">
        <v>0.3</v>
      </c>
      <c r="F32" s="3">
        <v>0.4</v>
      </c>
      <c r="G32" s="3">
        <v>0.4</v>
      </c>
      <c r="H32" s="3">
        <v>0.8</v>
      </c>
      <c r="I32" s="3">
        <v>0.9</v>
      </c>
      <c r="J32" s="3">
        <v>1.1</v>
      </c>
      <c r="K32" s="3">
        <v>1.3</v>
      </c>
      <c r="L32" s="3">
        <v>1.4</v>
      </c>
      <c r="M32" s="3">
        <v>1</v>
      </c>
      <c r="N32" s="3">
        <v>1</v>
      </c>
      <c r="O32" s="3">
        <v>0.8</v>
      </c>
      <c r="P32" s="3">
        <v>0.8</v>
      </c>
      <c r="Q32" s="3">
        <v>0.3</v>
      </c>
      <c r="R32" s="3">
        <v>1.3</v>
      </c>
      <c r="S32" s="3">
        <v>1.3</v>
      </c>
      <c r="T32" s="3">
        <v>1.2</v>
      </c>
      <c r="U32" s="3">
        <v>0.9</v>
      </c>
      <c r="V32" s="3">
        <v>1.2</v>
      </c>
      <c r="W32" s="3">
        <v>0.9</v>
      </c>
      <c r="Y32" s="1"/>
      <c r="Z32" s="11" t="s">
        <v>233</v>
      </c>
      <c r="AA32" s="3">
        <v>2.1</v>
      </c>
      <c r="AB32" s="3">
        <v>0.9</v>
      </c>
      <c r="AC32" s="3">
        <v>0</v>
      </c>
      <c r="AD32" s="3">
        <v>0</v>
      </c>
      <c r="AE32" s="3">
        <v>0</v>
      </c>
      <c r="AF32" s="3">
        <v>0.2</v>
      </c>
      <c r="AG32" s="3">
        <v>0.1</v>
      </c>
      <c r="AH32" s="3">
        <v>0.1</v>
      </c>
      <c r="AI32" s="3">
        <v>0.1</v>
      </c>
      <c r="AJ32" s="3">
        <v>0.1</v>
      </c>
      <c r="AK32" s="3">
        <v>0.1</v>
      </c>
      <c r="AL32" s="3">
        <v>0.1</v>
      </c>
      <c r="AM32" s="3">
        <v>0.1</v>
      </c>
      <c r="AN32" s="3">
        <v>0.1</v>
      </c>
      <c r="AO32" s="3">
        <v>0.1</v>
      </c>
      <c r="AP32" s="3">
        <v>0.1</v>
      </c>
      <c r="AQ32" s="3">
        <v>0.1</v>
      </c>
      <c r="AR32" s="3">
        <v>0</v>
      </c>
      <c r="AS32" s="3">
        <v>0</v>
      </c>
      <c r="AT32" s="3">
        <v>0</v>
      </c>
      <c r="AU32" s="3">
        <v>0</v>
      </c>
      <c r="AW32" s="1"/>
      <c r="AX32" s="11" t="s">
        <v>233</v>
      </c>
      <c r="AY32" s="3">
        <v>6.7</v>
      </c>
      <c r="AZ32" s="3">
        <v>4.7</v>
      </c>
      <c r="BA32" s="3">
        <v>3.5</v>
      </c>
      <c r="BB32" s="3">
        <v>6.2</v>
      </c>
      <c r="BC32" s="3">
        <v>5.9</v>
      </c>
      <c r="BD32" s="3">
        <v>14.6</v>
      </c>
      <c r="BE32" s="3">
        <v>16.8</v>
      </c>
      <c r="BF32" s="3">
        <v>15.2</v>
      </c>
      <c r="BG32" s="3">
        <v>15.9</v>
      </c>
      <c r="BH32" s="3">
        <v>14.6</v>
      </c>
      <c r="BI32" s="3">
        <v>17.7</v>
      </c>
      <c r="BJ32" s="3">
        <v>18.8</v>
      </c>
      <c r="BK32" s="3">
        <v>20.5</v>
      </c>
      <c r="BL32" s="3">
        <v>14.9</v>
      </c>
      <c r="BM32" s="3">
        <v>13.1</v>
      </c>
      <c r="BN32" s="3">
        <v>12</v>
      </c>
      <c r="BO32" s="3">
        <v>15.1</v>
      </c>
      <c r="BP32" s="3">
        <v>16.3</v>
      </c>
      <c r="BQ32" s="3">
        <v>12.8</v>
      </c>
      <c r="BR32" s="3">
        <v>12.9</v>
      </c>
      <c r="BS32" s="3">
        <v>12.3</v>
      </c>
      <c r="BU32" s="1"/>
      <c r="BV32" s="11" t="s">
        <v>233</v>
      </c>
      <c r="BW32" s="3">
        <v>8</v>
      </c>
      <c r="BX32" s="3">
        <v>19.9</v>
      </c>
      <c r="BY32" s="3">
        <v>10.2</v>
      </c>
      <c r="BZ32" s="3">
        <v>35.4</v>
      </c>
      <c r="CA32" s="3">
        <v>53.2</v>
      </c>
      <c r="CB32" s="3">
        <v>49.7</v>
      </c>
      <c r="CC32" s="3">
        <v>27.7</v>
      </c>
      <c r="CD32" s="3">
        <v>32.3</v>
      </c>
      <c r="CE32" s="3">
        <v>36.7</v>
      </c>
      <c r="CF32" s="3">
        <v>34.5</v>
      </c>
      <c r="CG32" s="3">
        <v>29.4</v>
      </c>
      <c r="CH32" s="3">
        <v>34.9</v>
      </c>
      <c r="CI32" s="3">
        <v>19.8</v>
      </c>
      <c r="CJ32" s="3">
        <v>23.6</v>
      </c>
      <c r="CK32" s="3">
        <v>32.5</v>
      </c>
      <c r="CL32" s="3">
        <v>33.8</v>
      </c>
      <c r="CM32" s="3">
        <v>28.3</v>
      </c>
      <c r="CN32" s="3">
        <v>34</v>
      </c>
      <c r="CO32" s="3">
        <v>34.6</v>
      </c>
      <c r="CP32" s="3">
        <v>35.2</v>
      </c>
      <c r="CQ32" s="3">
        <v>35.1</v>
      </c>
      <c r="CS32" s="1"/>
      <c r="CT32" s="11" t="s">
        <v>233</v>
      </c>
      <c r="CU32" s="3">
        <v>3.2</v>
      </c>
      <c r="CV32" s="3">
        <v>3.8</v>
      </c>
      <c r="CW32" s="3">
        <v>5.7</v>
      </c>
      <c r="CX32" s="3">
        <v>4.3</v>
      </c>
      <c r="CY32" s="3">
        <v>4.5</v>
      </c>
      <c r="CZ32" s="3">
        <v>5.5</v>
      </c>
      <c r="DA32" s="3">
        <v>5.4</v>
      </c>
      <c r="DB32" s="3">
        <v>5.2</v>
      </c>
      <c r="DC32" s="3">
        <v>5.5</v>
      </c>
      <c r="DD32" s="3">
        <v>6.8</v>
      </c>
      <c r="DE32" s="3">
        <v>5.7</v>
      </c>
      <c r="DF32" s="3">
        <v>5.6</v>
      </c>
      <c r="DG32" s="3">
        <v>8</v>
      </c>
      <c r="DH32" s="3">
        <v>5.8</v>
      </c>
      <c r="DI32" s="3">
        <v>6.6</v>
      </c>
      <c r="DJ32" s="3">
        <v>6.2</v>
      </c>
      <c r="DK32" s="3">
        <v>5.2</v>
      </c>
      <c r="DL32" s="3">
        <v>5</v>
      </c>
      <c r="DM32" s="3">
        <v>5.2</v>
      </c>
      <c r="DN32" s="3">
        <v>6.6</v>
      </c>
      <c r="DO32" s="3">
        <v>3.9</v>
      </c>
      <c r="DQ32" s="1"/>
      <c r="DR32" s="11" t="s">
        <v>233</v>
      </c>
      <c r="DS32" s="3">
        <v>4.9</v>
      </c>
      <c r="DT32" s="3">
        <v>5.6</v>
      </c>
      <c r="DU32" s="3">
        <v>4.8</v>
      </c>
      <c r="DV32" s="3">
        <v>3.3</v>
      </c>
      <c r="DW32" s="3">
        <v>3.4</v>
      </c>
      <c r="DX32" s="3">
        <v>5</v>
      </c>
      <c r="DY32" s="3">
        <v>4.9</v>
      </c>
      <c r="DZ32" s="3">
        <v>4.1</v>
      </c>
      <c r="EA32" s="3">
        <v>4.5</v>
      </c>
      <c r="EB32" s="3">
        <v>3.7</v>
      </c>
      <c r="EC32" s="3">
        <v>4.3</v>
      </c>
      <c r="ED32" s="3">
        <v>4.2</v>
      </c>
      <c r="EE32" s="3">
        <v>5</v>
      </c>
      <c r="EF32" s="3">
        <v>4.1</v>
      </c>
      <c r="EG32" s="3">
        <v>3.7</v>
      </c>
      <c r="EH32" s="3">
        <v>3.3</v>
      </c>
      <c r="EI32" s="3">
        <v>3.1</v>
      </c>
      <c r="EJ32" s="3">
        <v>3.4</v>
      </c>
      <c r="EK32" s="3">
        <v>3.8</v>
      </c>
      <c r="EL32" s="3">
        <v>3.7</v>
      </c>
      <c r="EM32" s="3">
        <v>3.6</v>
      </c>
      <c r="EO32" s="1"/>
      <c r="EP32" s="11" t="s">
        <v>233</v>
      </c>
      <c r="EQ32" s="3">
        <v>3.9</v>
      </c>
      <c r="ER32" s="3">
        <v>2.4</v>
      </c>
      <c r="ES32" s="3">
        <v>2.3</v>
      </c>
      <c r="ET32" s="3">
        <v>2.3</v>
      </c>
      <c r="EU32" s="3">
        <v>2</v>
      </c>
      <c r="EV32" s="3">
        <v>5.5</v>
      </c>
      <c r="EW32" s="3">
        <v>3.3</v>
      </c>
      <c r="EX32" s="3">
        <v>4</v>
      </c>
      <c r="EY32" s="3">
        <v>4.5</v>
      </c>
      <c r="EZ32" s="3">
        <v>3.6</v>
      </c>
      <c r="FA32" s="3">
        <v>3.7</v>
      </c>
      <c r="FB32" s="3">
        <v>3.4</v>
      </c>
      <c r="FC32" s="3">
        <v>2.9</v>
      </c>
      <c r="FD32" s="3">
        <v>2.8</v>
      </c>
      <c r="FE32" s="3">
        <v>2.5</v>
      </c>
      <c r="FF32" s="3">
        <v>2.2</v>
      </c>
      <c r="FG32" s="3">
        <v>1.7</v>
      </c>
      <c r="FH32" s="3">
        <v>1.6</v>
      </c>
      <c r="FI32" s="3">
        <v>2.3</v>
      </c>
      <c r="FJ32" s="3">
        <v>2.4</v>
      </c>
      <c r="FK32" s="3">
        <v>1.9</v>
      </c>
    </row>
    <row r="33" ht="14.5" spans="1:167">
      <c r="A33" s="1"/>
      <c r="B33" s="11" t="s">
        <v>234</v>
      </c>
      <c r="C33" s="3">
        <v>6.9</v>
      </c>
      <c r="D33" s="3">
        <v>4.8</v>
      </c>
      <c r="E33" s="3">
        <v>3.5</v>
      </c>
      <c r="F33" s="3">
        <v>0.3</v>
      </c>
      <c r="G33" s="3">
        <v>0</v>
      </c>
      <c r="H33" s="3">
        <v>0</v>
      </c>
      <c r="I33" s="3">
        <v>0</v>
      </c>
      <c r="J33" s="3">
        <v>5.2</v>
      </c>
      <c r="K33" s="3">
        <v>1.2</v>
      </c>
      <c r="L33" s="3">
        <v>0</v>
      </c>
      <c r="M33" s="3">
        <v>0</v>
      </c>
      <c r="N33" s="3">
        <v>0</v>
      </c>
      <c r="O33" s="3">
        <v>0</v>
      </c>
      <c r="P33" s="3">
        <v>4.4</v>
      </c>
      <c r="Q33" s="3">
        <v>11.7</v>
      </c>
      <c r="R33" s="3">
        <v>17.8</v>
      </c>
      <c r="S33" s="3">
        <v>0</v>
      </c>
      <c r="T33" s="3">
        <v>0</v>
      </c>
      <c r="U33" s="3">
        <v>15.1</v>
      </c>
      <c r="V33" s="3">
        <v>17.8</v>
      </c>
      <c r="W33" s="3">
        <v>16.2</v>
      </c>
      <c r="Y33" s="1"/>
      <c r="Z33" s="11" t="s">
        <v>234</v>
      </c>
      <c r="AA33" s="3">
        <v>0</v>
      </c>
      <c r="AB33" s="3">
        <v>0</v>
      </c>
      <c r="AC33" s="3">
        <v>0</v>
      </c>
      <c r="AD33" s="3">
        <v>0</v>
      </c>
      <c r="AE33" s="3">
        <v>0</v>
      </c>
      <c r="AF33" s="3">
        <v>0</v>
      </c>
      <c r="AG33" s="3">
        <v>0</v>
      </c>
      <c r="AH33" s="3">
        <v>0</v>
      </c>
      <c r="AI33" s="3">
        <v>0</v>
      </c>
      <c r="AJ33" s="3">
        <v>0</v>
      </c>
      <c r="AK33" s="3">
        <v>0</v>
      </c>
      <c r="AL33" s="3">
        <v>0</v>
      </c>
      <c r="AM33" s="3">
        <v>14.2</v>
      </c>
      <c r="AN33" s="3">
        <v>13.8</v>
      </c>
      <c r="AO33" s="3">
        <v>0</v>
      </c>
      <c r="AP33" s="3">
        <v>0</v>
      </c>
      <c r="AQ33" s="3">
        <v>0</v>
      </c>
      <c r="AR33" s="3">
        <v>0</v>
      </c>
      <c r="AS33" s="3">
        <v>0.5</v>
      </c>
      <c r="AT33" s="3">
        <v>1.8</v>
      </c>
      <c r="AU33" s="3">
        <v>2.8</v>
      </c>
      <c r="AW33" s="1"/>
      <c r="AX33" s="11" t="s">
        <v>234</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U33" s="1"/>
      <c r="BV33" s="11" t="s">
        <v>234</v>
      </c>
      <c r="BW33" s="3">
        <v>0</v>
      </c>
      <c r="BX33" s="3">
        <v>0</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3">
        <v>0</v>
      </c>
      <c r="CQ33" s="3">
        <v>0</v>
      </c>
      <c r="CS33" s="1"/>
      <c r="CT33" s="11" t="s">
        <v>234</v>
      </c>
      <c r="CU33" s="3">
        <v>0</v>
      </c>
      <c r="CV33" s="3">
        <v>0</v>
      </c>
      <c r="CW33" s="3">
        <v>0</v>
      </c>
      <c r="CX33" s="3">
        <v>0</v>
      </c>
      <c r="CY33" s="3">
        <v>0</v>
      </c>
      <c r="CZ33" s="3">
        <v>0</v>
      </c>
      <c r="DA33" s="3">
        <v>0</v>
      </c>
      <c r="DB33" s="3">
        <v>0</v>
      </c>
      <c r="DC33" s="3">
        <v>0</v>
      </c>
      <c r="DD33" s="3">
        <v>0</v>
      </c>
      <c r="DE33" s="3">
        <v>0</v>
      </c>
      <c r="DF33" s="3">
        <v>0</v>
      </c>
      <c r="DG33" s="3">
        <v>0</v>
      </c>
      <c r="DH33" s="3">
        <v>0</v>
      </c>
      <c r="DI33" s="3">
        <v>0</v>
      </c>
      <c r="DJ33" s="3">
        <v>0</v>
      </c>
      <c r="DK33" s="3">
        <v>0</v>
      </c>
      <c r="DL33" s="3">
        <v>0</v>
      </c>
      <c r="DM33" s="3">
        <v>0</v>
      </c>
      <c r="DN33" s="3">
        <v>0</v>
      </c>
      <c r="DO33" s="3">
        <v>0</v>
      </c>
      <c r="DQ33" s="1"/>
      <c r="DR33" s="11" t="s">
        <v>234</v>
      </c>
      <c r="DS33" s="3">
        <v>0.1</v>
      </c>
      <c r="DT33" s="3">
        <v>0</v>
      </c>
      <c r="DU33" s="3">
        <v>0</v>
      </c>
      <c r="DV33" s="3">
        <v>0.1</v>
      </c>
      <c r="DW33" s="3">
        <v>0</v>
      </c>
      <c r="DX33" s="3">
        <v>0.1</v>
      </c>
      <c r="DY33" s="3">
        <v>0.1</v>
      </c>
      <c r="DZ33" s="3">
        <v>0.1</v>
      </c>
      <c r="EA33" s="3" t="s">
        <v>126</v>
      </c>
      <c r="EB33" s="3" t="s">
        <v>126</v>
      </c>
      <c r="EC33" s="3">
        <v>0</v>
      </c>
      <c r="ED33" s="3">
        <v>0</v>
      </c>
      <c r="EE33" s="3" t="s">
        <v>126</v>
      </c>
      <c r="EF33" s="3" t="s">
        <v>126</v>
      </c>
      <c r="EG33" s="3" t="s">
        <v>126</v>
      </c>
      <c r="EH33" s="3" t="s">
        <v>126</v>
      </c>
      <c r="EI33" s="3" t="s">
        <v>126</v>
      </c>
      <c r="EJ33" s="3" t="s">
        <v>126</v>
      </c>
      <c r="EK33" s="3">
        <v>0</v>
      </c>
      <c r="EL33" s="3">
        <v>0</v>
      </c>
      <c r="EM33" s="3">
        <v>0</v>
      </c>
      <c r="EO33" s="1"/>
      <c r="EP33" s="11" t="s">
        <v>234</v>
      </c>
      <c r="EQ33" s="3">
        <v>11.8</v>
      </c>
      <c r="ER33" s="3">
        <v>22.1</v>
      </c>
      <c r="ES33" s="3">
        <v>14.3</v>
      </c>
      <c r="ET33" s="3">
        <v>18.5</v>
      </c>
      <c r="EU33" s="3">
        <v>17</v>
      </c>
      <c r="EV33" s="3">
        <v>5.3</v>
      </c>
      <c r="EW33" s="3">
        <v>8.4</v>
      </c>
      <c r="EX33" s="3">
        <v>8.6</v>
      </c>
      <c r="EY33" s="3">
        <v>9.6</v>
      </c>
      <c r="EZ33" s="3">
        <v>8</v>
      </c>
      <c r="FA33" s="3" t="s">
        <v>126</v>
      </c>
      <c r="FB33" s="3" t="s">
        <v>126</v>
      </c>
      <c r="FC33" s="3" t="s">
        <v>126</v>
      </c>
      <c r="FD33" s="3" t="s">
        <v>126</v>
      </c>
      <c r="FE33" s="3">
        <v>0</v>
      </c>
      <c r="FF33" s="3">
        <v>0</v>
      </c>
      <c r="FG33" s="3">
        <v>0</v>
      </c>
      <c r="FH33" s="3">
        <v>0</v>
      </c>
      <c r="FI33" s="3">
        <v>0</v>
      </c>
      <c r="FJ33" s="3">
        <v>0</v>
      </c>
      <c r="FK33" s="3">
        <v>0</v>
      </c>
    </row>
    <row r="34" ht="14.5" spans="1:167">
      <c r="A34" s="1"/>
      <c r="B34" s="11" t="s">
        <v>235</v>
      </c>
      <c r="C34" s="3">
        <v>8.4</v>
      </c>
      <c r="D34" s="3">
        <v>8.9</v>
      </c>
      <c r="E34" s="3">
        <v>8.2</v>
      </c>
      <c r="F34" s="3">
        <v>14</v>
      </c>
      <c r="G34" s="3">
        <v>13.1</v>
      </c>
      <c r="H34" s="3">
        <v>9.4</v>
      </c>
      <c r="I34" s="3">
        <v>12.8</v>
      </c>
      <c r="J34" s="3">
        <v>6</v>
      </c>
      <c r="K34" s="3">
        <v>12.7</v>
      </c>
      <c r="L34" s="3">
        <v>20</v>
      </c>
      <c r="M34" s="3" t="s">
        <v>126</v>
      </c>
      <c r="N34" s="3" t="s">
        <v>126</v>
      </c>
      <c r="O34" s="3" t="s">
        <v>126</v>
      </c>
      <c r="P34" s="3" t="s">
        <v>126</v>
      </c>
      <c r="Q34" s="3" t="s">
        <v>126</v>
      </c>
      <c r="R34" s="3" t="s">
        <v>126</v>
      </c>
      <c r="S34" s="3" t="s">
        <v>126</v>
      </c>
      <c r="T34" s="3" t="s">
        <v>126</v>
      </c>
      <c r="U34" s="3">
        <v>0</v>
      </c>
      <c r="V34" s="3">
        <v>0</v>
      </c>
      <c r="W34" s="3">
        <v>0</v>
      </c>
      <c r="Y34" s="1"/>
      <c r="Z34" s="11" t="s">
        <v>235</v>
      </c>
      <c r="AA34" s="3" t="s">
        <v>126</v>
      </c>
      <c r="AB34" s="3" t="s">
        <v>126</v>
      </c>
      <c r="AC34" s="3" t="s">
        <v>126</v>
      </c>
      <c r="AD34" s="3" t="s">
        <v>126</v>
      </c>
      <c r="AE34" s="3">
        <v>0</v>
      </c>
      <c r="AF34" s="3">
        <v>0</v>
      </c>
      <c r="AG34" s="3">
        <v>0</v>
      </c>
      <c r="AH34" s="3">
        <v>0</v>
      </c>
      <c r="AI34" s="3">
        <v>0</v>
      </c>
      <c r="AJ34" s="3">
        <v>0</v>
      </c>
      <c r="AK34" s="3">
        <v>0</v>
      </c>
      <c r="AL34" s="3">
        <v>0</v>
      </c>
      <c r="AM34" s="3">
        <v>0</v>
      </c>
      <c r="AN34" s="3">
        <v>0</v>
      </c>
      <c r="AO34" s="3">
        <v>0</v>
      </c>
      <c r="AP34" s="3">
        <v>0</v>
      </c>
      <c r="AQ34" s="3">
        <v>0</v>
      </c>
      <c r="AR34" s="3">
        <v>0</v>
      </c>
      <c r="AS34" s="3">
        <v>13</v>
      </c>
      <c r="AT34" s="3">
        <v>11.7</v>
      </c>
      <c r="AU34" s="3">
        <v>8.5</v>
      </c>
      <c r="AW34" s="1"/>
      <c r="AX34" s="11" t="s">
        <v>235</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U34" s="1"/>
      <c r="BV34" s="11" t="s">
        <v>235</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3">
        <v>0</v>
      </c>
      <c r="CQ34" s="3">
        <v>0</v>
      </c>
      <c r="CS34" s="1"/>
      <c r="CT34" s="11" t="s">
        <v>235</v>
      </c>
      <c r="CU34" s="3">
        <v>0</v>
      </c>
      <c r="CV34" s="3">
        <v>0</v>
      </c>
      <c r="CW34" s="3">
        <v>0</v>
      </c>
      <c r="CX34" s="3">
        <v>0</v>
      </c>
      <c r="CY34" s="3">
        <v>0</v>
      </c>
      <c r="CZ34" s="3">
        <v>0</v>
      </c>
      <c r="DA34" s="3">
        <v>0</v>
      </c>
      <c r="DB34" s="3">
        <v>0</v>
      </c>
      <c r="DC34" s="3">
        <v>0</v>
      </c>
      <c r="DD34" s="3">
        <v>0</v>
      </c>
      <c r="DE34" s="3">
        <v>0</v>
      </c>
      <c r="DF34" s="3">
        <v>0</v>
      </c>
      <c r="DG34" s="3">
        <v>0</v>
      </c>
      <c r="DH34" s="3">
        <v>0</v>
      </c>
      <c r="DI34" s="3">
        <v>0</v>
      </c>
      <c r="DJ34" s="3">
        <v>0</v>
      </c>
      <c r="DK34" s="3">
        <v>0</v>
      </c>
      <c r="DL34" s="3">
        <v>0</v>
      </c>
      <c r="DM34" s="3">
        <v>0</v>
      </c>
      <c r="DN34" s="3">
        <v>0</v>
      </c>
      <c r="DO34" s="3">
        <v>0</v>
      </c>
      <c r="DQ34" s="1"/>
      <c r="DR34" s="11" t="s">
        <v>235</v>
      </c>
      <c r="DS34" s="3">
        <v>0</v>
      </c>
      <c r="DT34" s="3">
        <v>0</v>
      </c>
      <c r="DU34" s="3">
        <v>0</v>
      </c>
      <c r="DV34" s="3">
        <v>0</v>
      </c>
      <c r="DW34" s="3">
        <v>0</v>
      </c>
      <c r="DX34" s="3">
        <v>0</v>
      </c>
      <c r="DY34" s="3">
        <v>0</v>
      </c>
      <c r="DZ34" s="3">
        <v>0</v>
      </c>
      <c r="EA34" s="3">
        <v>0</v>
      </c>
      <c r="EB34" s="3">
        <v>0</v>
      </c>
      <c r="EC34" s="3">
        <v>0</v>
      </c>
      <c r="ED34" s="3">
        <v>0</v>
      </c>
      <c r="EE34" s="3">
        <v>0</v>
      </c>
      <c r="EF34" s="3">
        <v>0</v>
      </c>
      <c r="EG34" s="3">
        <v>0</v>
      </c>
      <c r="EH34" s="3">
        <v>0</v>
      </c>
      <c r="EI34" s="3">
        <v>0</v>
      </c>
      <c r="EJ34" s="3">
        <v>0</v>
      </c>
      <c r="EK34" s="3">
        <v>0</v>
      </c>
      <c r="EL34" s="3">
        <v>0</v>
      </c>
      <c r="EM34" s="3">
        <v>0</v>
      </c>
      <c r="EO34" s="1"/>
      <c r="EP34" s="11" t="s">
        <v>235</v>
      </c>
      <c r="EQ34" s="3">
        <v>0</v>
      </c>
      <c r="ER34" s="3">
        <v>0</v>
      </c>
      <c r="ES34" s="3">
        <v>0</v>
      </c>
      <c r="ET34" s="3">
        <v>0</v>
      </c>
      <c r="EU34" s="3">
        <v>0</v>
      </c>
      <c r="EV34" s="3">
        <v>0</v>
      </c>
      <c r="EW34" s="3">
        <v>0</v>
      </c>
      <c r="EX34" s="3">
        <v>0</v>
      </c>
      <c r="EY34" s="3">
        <v>0</v>
      </c>
      <c r="EZ34" s="3">
        <v>0</v>
      </c>
      <c r="FA34" s="3">
        <v>0</v>
      </c>
      <c r="FB34" s="3">
        <v>0</v>
      </c>
      <c r="FC34" s="3">
        <v>0</v>
      </c>
      <c r="FD34" s="3">
        <v>0</v>
      </c>
      <c r="FE34" s="3">
        <v>0</v>
      </c>
      <c r="FF34" s="3">
        <v>0</v>
      </c>
      <c r="FG34" s="3">
        <v>0</v>
      </c>
      <c r="FH34" s="3">
        <v>0</v>
      </c>
      <c r="FI34" s="3">
        <v>0</v>
      </c>
      <c r="FJ34" s="3">
        <v>0</v>
      </c>
      <c r="FK34" s="3">
        <v>0</v>
      </c>
    </row>
    <row r="35" ht="14.5" spans="1:167">
      <c r="A35" s="1"/>
      <c r="B35" s="11" t="s">
        <v>236</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Y35" s="1"/>
      <c r="Z35" s="11" t="s">
        <v>236</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W35" s="1"/>
      <c r="AX35" s="11" t="s">
        <v>236</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U35" s="1"/>
      <c r="BV35" s="11" t="s">
        <v>236</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P35" s="3">
        <v>0</v>
      </c>
      <c r="CQ35" s="3">
        <v>0</v>
      </c>
      <c r="CS35" s="1"/>
      <c r="CT35" s="11" t="s">
        <v>236</v>
      </c>
      <c r="CU35" s="3">
        <v>0</v>
      </c>
      <c r="CV35" s="3">
        <v>0</v>
      </c>
      <c r="CW35" s="3">
        <v>0</v>
      </c>
      <c r="CX35" s="3">
        <v>0</v>
      </c>
      <c r="CY35" s="3">
        <v>0</v>
      </c>
      <c r="CZ35" s="3">
        <v>0</v>
      </c>
      <c r="DA35" s="3">
        <v>0</v>
      </c>
      <c r="DB35" s="3">
        <v>0</v>
      </c>
      <c r="DC35" s="3">
        <v>0</v>
      </c>
      <c r="DD35" s="3">
        <v>0</v>
      </c>
      <c r="DE35" s="3">
        <v>0</v>
      </c>
      <c r="DF35" s="3">
        <v>0</v>
      </c>
      <c r="DG35" s="3">
        <v>0</v>
      </c>
      <c r="DH35" s="3">
        <v>0</v>
      </c>
      <c r="DI35" s="3">
        <v>0</v>
      </c>
      <c r="DJ35" s="3">
        <v>0</v>
      </c>
      <c r="DK35" s="3">
        <v>0</v>
      </c>
      <c r="DL35" s="3">
        <v>0</v>
      </c>
      <c r="DM35" s="3">
        <v>0</v>
      </c>
      <c r="DN35" s="3">
        <v>0</v>
      </c>
      <c r="DO35" s="3">
        <v>0</v>
      </c>
      <c r="DQ35" s="1"/>
      <c r="DR35" s="11" t="s">
        <v>236</v>
      </c>
      <c r="DS35" s="3">
        <v>0</v>
      </c>
      <c r="DT35" s="3">
        <v>0</v>
      </c>
      <c r="DU35" s="3">
        <v>0</v>
      </c>
      <c r="DV35" s="3">
        <v>0</v>
      </c>
      <c r="DW35" s="3">
        <v>0</v>
      </c>
      <c r="DX35" s="3">
        <v>0</v>
      </c>
      <c r="DY35" s="3">
        <v>0</v>
      </c>
      <c r="DZ35" s="3">
        <v>0</v>
      </c>
      <c r="EA35" s="3">
        <v>0</v>
      </c>
      <c r="EB35" s="3">
        <v>0</v>
      </c>
      <c r="EC35" s="3">
        <v>0</v>
      </c>
      <c r="ED35" s="3">
        <v>0</v>
      </c>
      <c r="EE35" s="3">
        <v>0</v>
      </c>
      <c r="EF35" s="3">
        <v>0</v>
      </c>
      <c r="EG35" s="3">
        <v>0</v>
      </c>
      <c r="EH35" s="3">
        <v>0</v>
      </c>
      <c r="EI35" s="3">
        <v>0</v>
      </c>
      <c r="EJ35" s="3">
        <v>0</v>
      </c>
      <c r="EK35" s="3">
        <v>0</v>
      </c>
      <c r="EL35" s="3">
        <v>0</v>
      </c>
      <c r="EM35" s="3">
        <v>0</v>
      </c>
      <c r="EO35" s="1"/>
      <c r="EP35" s="11" t="s">
        <v>236</v>
      </c>
      <c r="EQ35" s="3">
        <v>0</v>
      </c>
      <c r="ER35" s="3">
        <v>0</v>
      </c>
      <c r="ES35" s="3">
        <v>0</v>
      </c>
      <c r="ET35" s="3">
        <v>0</v>
      </c>
      <c r="EU35" s="3">
        <v>0</v>
      </c>
      <c r="EV35" s="3">
        <v>0</v>
      </c>
      <c r="EW35" s="3">
        <v>0</v>
      </c>
      <c r="EX35" s="3">
        <v>0</v>
      </c>
      <c r="EY35" s="3">
        <v>0</v>
      </c>
      <c r="EZ35" s="3">
        <v>0</v>
      </c>
      <c r="FA35" s="3">
        <v>0</v>
      </c>
      <c r="FB35" s="3">
        <v>0</v>
      </c>
      <c r="FC35" s="3">
        <v>0</v>
      </c>
      <c r="FD35" s="3">
        <v>0</v>
      </c>
      <c r="FE35" s="3">
        <v>0</v>
      </c>
      <c r="FF35" s="3">
        <v>0</v>
      </c>
      <c r="FG35" s="3">
        <v>0</v>
      </c>
      <c r="FH35" s="3">
        <v>0</v>
      </c>
      <c r="FI35" s="3">
        <v>0</v>
      </c>
      <c r="FJ35" s="3">
        <v>0</v>
      </c>
      <c r="FK35" s="3">
        <v>0</v>
      </c>
    </row>
    <row r="36" ht="14.5" spans="1:167">
      <c r="A36" s="1"/>
      <c r="B36" s="11" t="s">
        <v>237</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Y36" s="1"/>
      <c r="Z36" s="11" t="s">
        <v>237</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W36" s="1"/>
      <c r="AX36" s="11" t="s">
        <v>237</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U36" s="1"/>
      <c r="BV36" s="11" t="s">
        <v>237</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3">
        <v>0</v>
      </c>
      <c r="CQ36" s="3">
        <v>0</v>
      </c>
      <c r="CS36" s="1"/>
      <c r="CT36" s="11" t="s">
        <v>237</v>
      </c>
      <c r="CU36" s="3">
        <v>0</v>
      </c>
      <c r="CV36" s="3">
        <v>0</v>
      </c>
      <c r="CW36" s="3">
        <v>0</v>
      </c>
      <c r="CX36" s="3">
        <v>0</v>
      </c>
      <c r="CY36" s="3">
        <v>0</v>
      </c>
      <c r="CZ36" s="3">
        <v>0</v>
      </c>
      <c r="DA36" s="3">
        <v>0</v>
      </c>
      <c r="DB36" s="3">
        <v>0</v>
      </c>
      <c r="DC36" s="3">
        <v>0</v>
      </c>
      <c r="DD36" s="3">
        <v>0</v>
      </c>
      <c r="DE36" s="3">
        <v>0</v>
      </c>
      <c r="DF36" s="3">
        <v>0</v>
      </c>
      <c r="DG36" s="3">
        <v>0</v>
      </c>
      <c r="DH36" s="3">
        <v>0</v>
      </c>
      <c r="DI36" s="3">
        <v>0</v>
      </c>
      <c r="DJ36" s="3">
        <v>0</v>
      </c>
      <c r="DK36" s="3">
        <v>0</v>
      </c>
      <c r="DL36" s="3">
        <v>0</v>
      </c>
      <c r="DM36" s="3">
        <v>0</v>
      </c>
      <c r="DN36" s="3">
        <v>0</v>
      </c>
      <c r="DO36" s="3">
        <v>0</v>
      </c>
      <c r="DQ36" s="1"/>
      <c r="DR36" s="11" t="s">
        <v>237</v>
      </c>
      <c r="DS36" s="3">
        <v>0</v>
      </c>
      <c r="DT36" s="3">
        <v>0</v>
      </c>
      <c r="DU36" s="3">
        <v>0</v>
      </c>
      <c r="DV36" s="3">
        <v>0</v>
      </c>
      <c r="DW36" s="3">
        <v>0</v>
      </c>
      <c r="DX36" s="3">
        <v>0</v>
      </c>
      <c r="DY36" s="3">
        <v>0</v>
      </c>
      <c r="DZ36" s="3">
        <v>0</v>
      </c>
      <c r="EA36" s="3">
        <v>0</v>
      </c>
      <c r="EB36" s="3">
        <v>0</v>
      </c>
      <c r="EC36" s="3">
        <v>0</v>
      </c>
      <c r="ED36" s="3">
        <v>0</v>
      </c>
      <c r="EE36" s="3">
        <v>0</v>
      </c>
      <c r="EF36" s="3">
        <v>0</v>
      </c>
      <c r="EG36" s="3">
        <v>0</v>
      </c>
      <c r="EH36" s="3">
        <v>0</v>
      </c>
      <c r="EI36" s="3">
        <v>0</v>
      </c>
      <c r="EJ36" s="3">
        <v>0</v>
      </c>
      <c r="EK36" s="3">
        <v>0</v>
      </c>
      <c r="EL36" s="3">
        <v>0</v>
      </c>
      <c r="EM36" s="3">
        <v>0</v>
      </c>
      <c r="EO36" s="1"/>
      <c r="EP36" s="11" t="s">
        <v>237</v>
      </c>
      <c r="EQ36" s="3">
        <v>0</v>
      </c>
      <c r="ER36" s="3">
        <v>0</v>
      </c>
      <c r="ES36" s="3">
        <v>0</v>
      </c>
      <c r="ET36" s="3">
        <v>0</v>
      </c>
      <c r="EU36" s="3">
        <v>0</v>
      </c>
      <c r="EV36" s="3">
        <v>0</v>
      </c>
      <c r="EW36" s="3">
        <v>0</v>
      </c>
      <c r="EX36" s="3">
        <v>0</v>
      </c>
      <c r="EY36" s="3">
        <v>0</v>
      </c>
      <c r="EZ36" s="3">
        <v>0</v>
      </c>
      <c r="FA36" s="3">
        <v>0</v>
      </c>
      <c r="FB36" s="3">
        <v>0</v>
      </c>
      <c r="FC36" s="3">
        <v>0</v>
      </c>
      <c r="FD36" s="3">
        <v>0</v>
      </c>
      <c r="FE36" s="3">
        <v>0</v>
      </c>
      <c r="FF36" s="3">
        <v>0</v>
      </c>
      <c r="FG36" s="3">
        <v>0</v>
      </c>
      <c r="FH36" s="3">
        <v>0</v>
      </c>
      <c r="FI36" s="3">
        <v>0</v>
      </c>
      <c r="FJ36" s="3">
        <v>0</v>
      </c>
      <c r="FK36" s="3">
        <v>0</v>
      </c>
    </row>
    <row r="37" ht="14.5" spans="1:167">
      <c r="A37" s="1"/>
      <c r="B37" s="1"/>
      <c r="C37" s="3"/>
      <c r="D37" s="3"/>
      <c r="E37" s="3"/>
      <c r="F37" s="3"/>
      <c r="G37" s="3"/>
      <c r="H37" s="3"/>
      <c r="I37" s="3"/>
      <c r="J37" s="3"/>
      <c r="K37" s="3"/>
      <c r="L37" s="3"/>
      <c r="M37" s="3"/>
      <c r="N37" s="3"/>
      <c r="O37" s="3"/>
      <c r="P37" s="3"/>
      <c r="Q37" s="3"/>
      <c r="R37" s="3"/>
      <c r="S37" s="3"/>
      <c r="T37" s="3"/>
      <c r="U37" s="3"/>
      <c r="V37" s="3"/>
      <c r="W37" s="3"/>
      <c r="Y37" s="1"/>
      <c r="Z37" s="1"/>
      <c r="AA37" s="3"/>
      <c r="AB37" s="3"/>
      <c r="AC37" s="3"/>
      <c r="AD37" s="3"/>
      <c r="AE37" s="3"/>
      <c r="AF37" s="3"/>
      <c r="AG37" s="3"/>
      <c r="AH37" s="3"/>
      <c r="AI37" s="3"/>
      <c r="AJ37" s="3"/>
      <c r="AK37" s="3"/>
      <c r="AL37" s="3"/>
      <c r="AM37" s="3"/>
      <c r="AN37" s="3"/>
      <c r="AO37" s="3"/>
      <c r="AP37" s="3"/>
      <c r="AQ37" s="3"/>
      <c r="AR37" s="3"/>
      <c r="AS37" s="3"/>
      <c r="AT37" s="3"/>
      <c r="AU37" s="3"/>
      <c r="AW37" s="1"/>
      <c r="AX37" s="1"/>
      <c r="AY37" s="3"/>
      <c r="AZ37" s="3"/>
      <c r="BA37" s="3"/>
      <c r="BB37" s="3"/>
      <c r="BC37" s="3"/>
      <c r="BD37" s="3"/>
      <c r="BE37" s="3"/>
      <c r="BF37" s="3"/>
      <c r="BG37" s="3"/>
      <c r="BH37" s="3"/>
      <c r="BI37" s="3"/>
      <c r="BJ37" s="3"/>
      <c r="BK37" s="3"/>
      <c r="BL37" s="3"/>
      <c r="BM37" s="3"/>
      <c r="BN37" s="3"/>
      <c r="BO37" s="3"/>
      <c r="BP37" s="3"/>
      <c r="BQ37" s="3"/>
      <c r="BR37" s="3"/>
      <c r="BS37" s="3"/>
      <c r="BU37" s="1"/>
      <c r="BV37" s="1"/>
      <c r="BW37" s="3"/>
      <c r="BX37" s="3"/>
      <c r="BY37" s="3"/>
      <c r="BZ37" s="3"/>
      <c r="CA37" s="3"/>
      <c r="CB37" s="3"/>
      <c r="CC37" s="3"/>
      <c r="CD37" s="3"/>
      <c r="CE37" s="3"/>
      <c r="CF37" s="3"/>
      <c r="CG37" s="3"/>
      <c r="CH37" s="3"/>
      <c r="CI37" s="3"/>
      <c r="CJ37" s="3"/>
      <c r="CK37" s="3"/>
      <c r="CL37" s="3"/>
      <c r="CM37" s="3"/>
      <c r="CN37" s="3"/>
      <c r="CO37" s="3"/>
      <c r="CP37" s="3"/>
      <c r="CQ37" s="3"/>
      <c r="CS37" s="1"/>
      <c r="CT37" s="1"/>
      <c r="CU37" s="3"/>
      <c r="CV37" s="3"/>
      <c r="CW37" s="3"/>
      <c r="CX37" s="3"/>
      <c r="CY37" s="3"/>
      <c r="CZ37" s="3"/>
      <c r="DA37" s="3"/>
      <c r="DB37" s="3"/>
      <c r="DC37" s="3"/>
      <c r="DD37" s="3"/>
      <c r="DE37" s="3"/>
      <c r="DF37" s="3"/>
      <c r="DG37" s="3"/>
      <c r="DH37" s="3"/>
      <c r="DI37" s="3"/>
      <c r="DJ37" s="3"/>
      <c r="DK37" s="3"/>
      <c r="DL37" s="3"/>
      <c r="DM37" s="3"/>
      <c r="DN37" s="3"/>
      <c r="DO37" s="3"/>
      <c r="DQ37" s="1"/>
      <c r="DR37" s="1"/>
      <c r="DS37" s="3"/>
      <c r="DT37" s="3"/>
      <c r="DU37" s="3"/>
      <c r="DV37" s="3"/>
      <c r="DW37" s="3"/>
      <c r="DX37" s="3"/>
      <c r="DY37" s="3"/>
      <c r="DZ37" s="3"/>
      <c r="EA37" s="3"/>
      <c r="EB37" s="3"/>
      <c r="EC37" s="3"/>
      <c r="ED37" s="3"/>
      <c r="EE37" s="3"/>
      <c r="EF37" s="3"/>
      <c r="EG37" s="3"/>
      <c r="EH37" s="3"/>
      <c r="EI37" s="3"/>
      <c r="EJ37" s="3"/>
      <c r="EK37" s="3"/>
      <c r="EL37" s="3"/>
      <c r="EM37" s="3"/>
      <c r="EO37" s="1"/>
      <c r="EP37" s="1"/>
      <c r="EQ37" s="3"/>
      <c r="ER37" s="3"/>
      <c r="ES37" s="3"/>
      <c r="ET37" s="3"/>
      <c r="EU37" s="3"/>
      <c r="EV37" s="3"/>
      <c r="EW37" s="3"/>
      <c r="EX37" s="3"/>
      <c r="EY37" s="3"/>
      <c r="EZ37" s="3"/>
      <c r="FA37" s="3"/>
      <c r="FB37" s="3"/>
      <c r="FC37" s="3"/>
      <c r="FD37" s="3"/>
      <c r="FE37" s="3"/>
      <c r="FF37" s="3"/>
      <c r="FG37" s="3"/>
      <c r="FH37" s="3"/>
      <c r="FI37" s="3"/>
      <c r="FJ37" s="3"/>
      <c r="FK37" s="3"/>
    </row>
    <row r="38" ht="185.5" spans="1:167">
      <c r="A38" s="8"/>
      <c r="B38" s="12" t="s">
        <v>239</v>
      </c>
      <c r="C38" s="5">
        <v>1.6</v>
      </c>
      <c r="D38" s="5">
        <v>1.3</v>
      </c>
      <c r="E38" s="5">
        <v>1.3</v>
      </c>
      <c r="F38" s="5">
        <v>1.6</v>
      </c>
      <c r="G38" s="5">
        <v>1.6</v>
      </c>
      <c r="H38" s="5">
        <v>1.8</v>
      </c>
      <c r="I38" s="5">
        <v>1.5</v>
      </c>
      <c r="J38" s="5">
        <v>1.4</v>
      </c>
      <c r="K38" s="5">
        <v>1.4</v>
      </c>
      <c r="L38" s="5">
        <v>1.4</v>
      </c>
      <c r="M38" s="5">
        <v>1.4</v>
      </c>
      <c r="N38" s="5">
        <v>1.5</v>
      </c>
      <c r="O38" s="5">
        <v>1.3</v>
      </c>
      <c r="P38" s="5">
        <v>1.1</v>
      </c>
      <c r="Q38" s="5">
        <v>1.1</v>
      </c>
      <c r="R38" s="5">
        <v>1</v>
      </c>
      <c r="S38" s="5">
        <v>0.7</v>
      </c>
      <c r="T38" s="5">
        <v>0.7</v>
      </c>
      <c r="U38" s="5">
        <v>0.8</v>
      </c>
      <c r="V38" s="5">
        <v>1</v>
      </c>
      <c r="W38" s="5">
        <v>0.9</v>
      </c>
      <c r="Y38" s="8"/>
      <c r="Z38" s="12" t="s">
        <v>239</v>
      </c>
      <c r="AA38" s="5">
        <v>1.3</v>
      </c>
      <c r="AB38" s="5">
        <v>1.1</v>
      </c>
      <c r="AC38" s="5">
        <v>1.2</v>
      </c>
      <c r="AD38" s="5">
        <v>1.3</v>
      </c>
      <c r="AE38" s="5">
        <v>1</v>
      </c>
      <c r="AF38" s="5">
        <v>0.6</v>
      </c>
      <c r="AG38" s="5">
        <v>1</v>
      </c>
      <c r="AH38" s="5">
        <v>1</v>
      </c>
      <c r="AI38" s="5">
        <v>1.4</v>
      </c>
      <c r="AJ38" s="5">
        <v>2.3</v>
      </c>
      <c r="AK38" s="5">
        <v>1.8</v>
      </c>
      <c r="AL38" s="5">
        <v>1.1</v>
      </c>
      <c r="AM38" s="5">
        <v>1.8</v>
      </c>
      <c r="AN38" s="5">
        <v>1.9</v>
      </c>
      <c r="AO38" s="5">
        <v>1.5</v>
      </c>
      <c r="AP38" s="5">
        <v>1.4</v>
      </c>
      <c r="AQ38" s="5">
        <v>1.4</v>
      </c>
      <c r="AR38" s="5">
        <v>1.6</v>
      </c>
      <c r="AS38" s="5">
        <v>2.2</v>
      </c>
      <c r="AT38" s="5">
        <v>2.4</v>
      </c>
      <c r="AU38" s="5">
        <v>2.2</v>
      </c>
      <c r="AW38" s="8"/>
      <c r="AX38" s="12" t="s">
        <v>239</v>
      </c>
      <c r="AY38" s="5">
        <v>0.9</v>
      </c>
      <c r="AZ38" s="5">
        <v>0.7</v>
      </c>
      <c r="BA38" s="5">
        <v>0.8</v>
      </c>
      <c r="BB38" s="5">
        <v>0.7</v>
      </c>
      <c r="BC38" s="5">
        <v>0.8</v>
      </c>
      <c r="BD38" s="5">
        <v>1</v>
      </c>
      <c r="BE38" s="5">
        <v>0.9</v>
      </c>
      <c r="BF38" s="5">
        <v>0.9</v>
      </c>
      <c r="BG38" s="5">
        <v>1</v>
      </c>
      <c r="BH38" s="5">
        <v>1.1</v>
      </c>
      <c r="BI38" s="5">
        <v>1</v>
      </c>
      <c r="BJ38" s="5">
        <v>1.1</v>
      </c>
      <c r="BK38" s="5">
        <v>1.3</v>
      </c>
      <c r="BL38" s="5">
        <v>1.2</v>
      </c>
      <c r="BM38" s="5">
        <v>1.1</v>
      </c>
      <c r="BN38" s="5">
        <v>1.3</v>
      </c>
      <c r="BO38" s="5">
        <v>1.5</v>
      </c>
      <c r="BP38" s="5">
        <v>1.4</v>
      </c>
      <c r="BQ38" s="5">
        <v>1.2</v>
      </c>
      <c r="BR38" s="5">
        <v>1.2</v>
      </c>
      <c r="BS38" s="5">
        <v>1.3</v>
      </c>
      <c r="BU38" s="8"/>
      <c r="BV38" s="12" t="s">
        <v>239</v>
      </c>
      <c r="BW38" s="5">
        <v>0.1</v>
      </c>
      <c r="BX38" s="5">
        <v>0.1</v>
      </c>
      <c r="BY38" s="5">
        <v>0.1</v>
      </c>
      <c r="BZ38" s="5">
        <v>0.1</v>
      </c>
      <c r="CA38" s="5">
        <v>0.1</v>
      </c>
      <c r="CB38" s="5">
        <v>0.1</v>
      </c>
      <c r="CC38" s="5">
        <v>0.3</v>
      </c>
      <c r="CD38" s="5">
        <v>0.3</v>
      </c>
      <c r="CE38" s="5">
        <v>0.3</v>
      </c>
      <c r="CF38" s="5">
        <v>0.3</v>
      </c>
      <c r="CG38" s="5">
        <v>0.2</v>
      </c>
      <c r="CH38" s="5">
        <v>0.2</v>
      </c>
      <c r="CI38" s="5">
        <v>0.2</v>
      </c>
      <c r="CJ38" s="5">
        <v>0.2</v>
      </c>
      <c r="CK38" s="5">
        <v>0.2</v>
      </c>
      <c r="CL38" s="5">
        <v>0.1</v>
      </c>
      <c r="CM38" s="5">
        <v>0.1</v>
      </c>
      <c r="CN38" s="5">
        <v>0.2</v>
      </c>
      <c r="CO38" s="5">
        <v>0.2</v>
      </c>
      <c r="CP38" s="5">
        <v>0.2</v>
      </c>
      <c r="CQ38" s="5">
        <v>0.3</v>
      </c>
      <c r="CS38" s="8"/>
      <c r="CT38" s="12" t="s">
        <v>239</v>
      </c>
      <c r="CU38" s="5">
        <v>3.5</v>
      </c>
      <c r="CV38" s="5">
        <v>3.5</v>
      </c>
      <c r="CW38" s="5">
        <v>3.2</v>
      </c>
      <c r="CX38" s="5">
        <v>3.6</v>
      </c>
      <c r="CY38" s="5">
        <v>3.4</v>
      </c>
      <c r="CZ38" s="5">
        <v>4</v>
      </c>
      <c r="DA38" s="5">
        <v>4</v>
      </c>
      <c r="DB38" s="5">
        <v>4.2</v>
      </c>
      <c r="DC38" s="5">
        <v>4.3</v>
      </c>
      <c r="DD38" s="5">
        <v>4</v>
      </c>
      <c r="DE38" s="5">
        <v>4.2</v>
      </c>
      <c r="DF38" s="5">
        <v>4</v>
      </c>
      <c r="DG38" s="5">
        <v>3.7</v>
      </c>
      <c r="DH38" s="5">
        <v>3.6</v>
      </c>
      <c r="DI38" s="5">
        <v>4.2</v>
      </c>
      <c r="DJ38" s="5">
        <v>4.6</v>
      </c>
      <c r="DK38" s="5">
        <v>4.3</v>
      </c>
      <c r="DL38" s="5">
        <v>4.7</v>
      </c>
      <c r="DM38" s="5">
        <v>5</v>
      </c>
      <c r="DN38" s="5">
        <v>4.1</v>
      </c>
      <c r="DO38" s="5">
        <v>4.3</v>
      </c>
      <c r="DQ38" s="8"/>
      <c r="DR38" s="12" t="s">
        <v>239</v>
      </c>
      <c r="DS38" s="5">
        <v>16.1</v>
      </c>
      <c r="DT38" s="5">
        <v>16.4</v>
      </c>
      <c r="DU38" s="5">
        <v>17.9</v>
      </c>
      <c r="DV38" s="5">
        <v>23.1</v>
      </c>
      <c r="DW38" s="5">
        <v>22.4</v>
      </c>
      <c r="DX38" s="5">
        <v>23.9</v>
      </c>
      <c r="DY38" s="5">
        <v>25.7</v>
      </c>
      <c r="DZ38" s="5">
        <v>33.7</v>
      </c>
      <c r="EA38" s="5">
        <v>33.9</v>
      </c>
      <c r="EB38" s="5">
        <v>38</v>
      </c>
      <c r="EC38" s="5">
        <v>41.1</v>
      </c>
      <c r="ED38" s="5">
        <v>49.4</v>
      </c>
      <c r="EE38" s="5">
        <v>51.8</v>
      </c>
      <c r="EF38" s="5">
        <v>54.2</v>
      </c>
      <c r="EG38" s="5">
        <v>55.7</v>
      </c>
      <c r="EH38" s="5">
        <v>59</v>
      </c>
      <c r="EI38" s="5">
        <v>54</v>
      </c>
      <c r="EJ38" s="5">
        <v>59.3</v>
      </c>
      <c r="EK38" s="5">
        <v>67.4</v>
      </c>
      <c r="EL38" s="5">
        <v>69.9</v>
      </c>
      <c r="EM38" s="5">
        <v>65.8</v>
      </c>
      <c r="EO38" s="8"/>
      <c r="EP38" s="12" t="s">
        <v>239</v>
      </c>
      <c r="EQ38" s="5">
        <v>2</v>
      </c>
      <c r="ER38" s="5">
        <v>2.4</v>
      </c>
      <c r="ES38" s="5">
        <v>2.1</v>
      </c>
      <c r="ET38" s="5">
        <v>2.2</v>
      </c>
      <c r="EU38" s="5">
        <v>2.3</v>
      </c>
      <c r="EV38" s="5">
        <v>1.8</v>
      </c>
      <c r="EW38" s="5">
        <v>2.6</v>
      </c>
      <c r="EX38" s="5">
        <v>2.8</v>
      </c>
      <c r="EY38" s="5">
        <v>3.2</v>
      </c>
      <c r="EZ38" s="5">
        <v>2.8</v>
      </c>
      <c r="FA38" s="5">
        <v>3.2</v>
      </c>
      <c r="FB38" s="5">
        <v>3.3</v>
      </c>
      <c r="FC38" s="5">
        <v>3.5</v>
      </c>
      <c r="FD38" s="5">
        <v>3.5</v>
      </c>
      <c r="FE38" s="5">
        <v>3.3</v>
      </c>
      <c r="FF38" s="5">
        <v>3.6</v>
      </c>
      <c r="FG38" s="5">
        <v>4.1</v>
      </c>
      <c r="FH38" s="5">
        <v>4.2</v>
      </c>
      <c r="FI38" s="5">
        <v>4.7</v>
      </c>
      <c r="FJ38" s="5">
        <v>4.7</v>
      </c>
      <c r="FK38" s="5">
        <v>4.8</v>
      </c>
    </row>
    <row r="39" ht="16.5" spans="1:167">
      <c r="A39" s="1"/>
      <c r="B39" s="10" t="s">
        <v>240</v>
      </c>
      <c r="C39" s="3"/>
      <c r="D39" s="3"/>
      <c r="E39" s="3"/>
      <c r="F39" s="3"/>
      <c r="G39" s="3"/>
      <c r="H39" s="3"/>
      <c r="I39" s="3"/>
      <c r="J39" s="3"/>
      <c r="K39" s="3"/>
      <c r="L39" s="3"/>
      <c r="M39" s="3"/>
      <c r="N39" s="3"/>
      <c r="O39" s="3"/>
      <c r="P39" s="3"/>
      <c r="Q39" s="3"/>
      <c r="R39" s="3"/>
      <c r="S39" s="3"/>
      <c r="T39" s="3"/>
      <c r="U39" s="3"/>
      <c r="V39" s="3"/>
      <c r="W39" s="3"/>
      <c r="Y39" s="1"/>
      <c r="Z39" s="10" t="s">
        <v>240</v>
      </c>
      <c r="AA39" s="3"/>
      <c r="AB39" s="3"/>
      <c r="AC39" s="3"/>
      <c r="AD39" s="3"/>
      <c r="AE39" s="3"/>
      <c r="AF39" s="3"/>
      <c r="AG39" s="3"/>
      <c r="AH39" s="3"/>
      <c r="AI39" s="3"/>
      <c r="AJ39" s="3"/>
      <c r="AK39" s="3"/>
      <c r="AL39" s="3"/>
      <c r="AM39" s="3"/>
      <c r="AN39" s="3"/>
      <c r="AO39" s="3"/>
      <c r="AP39" s="3"/>
      <c r="AQ39" s="3"/>
      <c r="AR39" s="3"/>
      <c r="AS39" s="3"/>
      <c r="AT39" s="3"/>
      <c r="AU39" s="3"/>
      <c r="AW39" s="1"/>
      <c r="AX39" s="10" t="s">
        <v>240</v>
      </c>
      <c r="AY39" s="3"/>
      <c r="AZ39" s="3"/>
      <c r="BA39" s="3"/>
      <c r="BB39" s="3"/>
      <c r="BC39" s="3"/>
      <c r="BD39" s="3"/>
      <c r="BE39" s="3"/>
      <c r="BF39" s="3"/>
      <c r="BG39" s="3"/>
      <c r="BH39" s="3"/>
      <c r="BI39" s="3"/>
      <c r="BJ39" s="3"/>
      <c r="BK39" s="3"/>
      <c r="BL39" s="3"/>
      <c r="BM39" s="3"/>
      <c r="BN39" s="3"/>
      <c r="BO39" s="3"/>
      <c r="BP39" s="3"/>
      <c r="BQ39" s="3"/>
      <c r="BR39" s="3"/>
      <c r="BS39" s="3"/>
      <c r="BU39" s="1"/>
      <c r="BV39" s="10" t="s">
        <v>240</v>
      </c>
      <c r="BW39" s="3"/>
      <c r="BX39" s="3"/>
      <c r="BY39" s="3"/>
      <c r="BZ39" s="3"/>
      <c r="CA39" s="3"/>
      <c r="CB39" s="3"/>
      <c r="CC39" s="3"/>
      <c r="CD39" s="3"/>
      <c r="CE39" s="3"/>
      <c r="CF39" s="3"/>
      <c r="CG39" s="3"/>
      <c r="CH39" s="3"/>
      <c r="CI39" s="3"/>
      <c r="CJ39" s="3"/>
      <c r="CK39" s="3"/>
      <c r="CL39" s="3"/>
      <c r="CM39" s="3"/>
      <c r="CN39" s="3"/>
      <c r="CO39" s="3"/>
      <c r="CP39" s="3"/>
      <c r="CQ39" s="3"/>
      <c r="CS39" s="1"/>
      <c r="CT39" s="10" t="s">
        <v>240</v>
      </c>
      <c r="CU39" s="3"/>
      <c r="CV39" s="3"/>
      <c r="CW39" s="3"/>
      <c r="CX39" s="3"/>
      <c r="CY39" s="3"/>
      <c r="CZ39" s="3"/>
      <c r="DA39" s="3"/>
      <c r="DB39" s="3"/>
      <c r="DC39" s="3"/>
      <c r="DD39" s="3"/>
      <c r="DE39" s="3"/>
      <c r="DF39" s="3"/>
      <c r="DG39" s="3"/>
      <c r="DH39" s="3"/>
      <c r="DI39" s="3"/>
      <c r="DJ39" s="3"/>
      <c r="DK39" s="3"/>
      <c r="DL39" s="3"/>
      <c r="DM39" s="3"/>
      <c r="DN39" s="3"/>
      <c r="DO39" s="3"/>
      <c r="DQ39" s="1"/>
      <c r="DR39" s="10" t="s">
        <v>240</v>
      </c>
      <c r="DS39" s="3"/>
      <c r="DT39" s="3"/>
      <c r="DU39" s="3"/>
      <c r="DV39" s="3"/>
      <c r="DW39" s="3"/>
      <c r="DX39" s="3"/>
      <c r="DY39" s="3"/>
      <c r="DZ39" s="3"/>
      <c r="EA39" s="3"/>
      <c r="EB39" s="3"/>
      <c r="EC39" s="3"/>
      <c r="ED39" s="3"/>
      <c r="EE39" s="3"/>
      <c r="EF39" s="3"/>
      <c r="EG39" s="3"/>
      <c r="EH39" s="3"/>
      <c r="EI39" s="3"/>
      <c r="EJ39" s="3"/>
      <c r="EK39" s="3"/>
      <c r="EL39" s="3"/>
      <c r="EM39" s="3"/>
      <c r="EO39" s="1"/>
      <c r="EP39" s="10" t="s">
        <v>240</v>
      </c>
      <c r="EQ39" s="3"/>
      <c r="ER39" s="3"/>
      <c r="ES39" s="3"/>
      <c r="ET39" s="3"/>
      <c r="EU39" s="3"/>
      <c r="EV39" s="3"/>
      <c r="EW39" s="3"/>
      <c r="EX39" s="3"/>
      <c r="EY39" s="3"/>
      <c r="EZ39" s="3"/>
      <c r="FA39" s="3"/>
      <c r="FB39" s="3"/>
      <c r="FC39" s="3"/>
      <c r="FD39" s="3"/>
      <c r="FE39" s="3"/>
      <c r="FF39" s="3"/>
      <c r="FG39" s="3"/>
      <c r="FH39" s="3"/>
      <c r="FI39" s="3"/>
      <c r="FJ39" s="3"/>
      <c r="FK39" s="3"/>
    </row>
    <row r="40" ht="15.5" spans="1:167">
      <c r="A40" s="1"/>
      <c r="B40" s="11" t="s">
        <v>228</v>
      </c>
      <c r="C40" s="13" t="s">
        <v>241</v>
      </c>
      <c r="D40" s="13" t="s">
        <v>241</v>
      </c>
      <c r="E40" s="13" t="s">
        <v>241</v>
      </c>
      <c r="F40" s="13" t="s">
        <v>241</v>
      </c>
      <c r="G40" s="13" t="s">
        <v>241</v>
      </c>
      <c r="H40" s="13" t="s">
        <v>241</v>
      </c>
      <c r="I40" s="13" t="s">
        <v>241</v>
      </c>
      <c r="J40" s="13" t="s">
        <v>241</v>
      </c>
      <c r="K40" s="13" t="s">
        <v>241</v>
      </c>
      <c r="L40" s="13" t="s">
        <v>241</v>
      </c>
      <c r="M40" s="13" t="s">
        <v>241</v>
      </c>
      <c r="N40" s="13" t="s">
        <v>241</v>
      </c>
      <c r="O40" s="13" t="s">
        <v>241</v>
      </c>
      <c r="P40" s="13" t="s">
        <v>241</v>
      </c>
      <c r="Q40" s="13" t="s">
        <v>241</v>
      </c>
      <c r="R40" s="13" t="s">
        <v>241</v>
      </c>
      <c r="S40" s="13" t="s">
        <v>241</v>
      </c>
      <c r="T40" s="13" t="s">
        <v>241</v>
      </c>
      <c r="U40" s="13" t="s">
        <v>241</v>
      </c>
      <c r="V40" s="13" t="s">
        <v>241</v>
      </c>
      <c r="W40" s="13" t="s">
        <v>241</v>
      </c>
      <c r="Y40" s="1"/>
      <c r="Z40" s="11" t="s">
        <v>228</v>
      </c>
      <c r="AA40" s="13" t="s">
        <v>241</v>
      </c>
      <c r="AB40" s="13" t="s">
        <v>241</v>
      </c>
      <c r="AC40" s="13" t="s">
        <v>241</v>
      </c>
      <c r="AD40" s="13" t="s">
        <v>241</v>
      </c>
      <c r="AE40" s="13" t="s">
        <v>241</v>
      </c>
      <c r="AF40" s="13" t="s">
        <v>241</v>
      </c>
      <c r="AG40" s="13" t="s">
        <v>241</v>
      </c>
      <c r="AH40" s="13" t="s">
        <v>241</v>
      </c>
      <c r="AI40" s="13" t="s">
        <v>241</v>
      </c>
      <c r="AJ40" s="13" t="s">
        <v>241</v>
      </c>
      <c r="AK40" s="13" t="s">
        <v>241</v>
      </c>
      <c r="AL40" s="13" t="s">
        <v>241</v>
      </c>
      <c r="AM40" s="13" t="s">
        <v>241</v>
      </c>
      <c r="AN40" s="13" t="s">
        <v>241</v>
      </c>
      <c r="AO40" s="13" t="s">
        <v>241</v>
      </c>
      <c r="AP40" s="13" t="s">
        <v>241</v>
      </c>
      <c r="AQ40" s="13" t="s">
        <v>241</v>
      </c>
      <c r="AR40" s="13" t="s">
        <v>241</v>
      </c>
      <c r="AS40" s="13" t="s">
        <v>241</v>
      </c>
      <c r="AT40" s="13" t="s">
        <v>241</v>
      </c>
      <c r="AU40" s="13" t="s">
        <v>241</v>
      </c>
      <c r="AW40" s="1"/>
      <c r="AX40" s="11" t="s">
        <v>228</v>
      </c>
      <c r="AY40" s="13" t="s">
        <v>241</v>
      </c>
      <c r="AZ40" s="13" t="s">
        <v>241</v>
      </c>
      <c r="BA40" s="13" t="s">
        <v>241</v>
      </c>
      <c r="BB40" s="13" t="s">
        <v>241</v>
      </c>
      <c r="BC40" s="13" t="s">
        <v>241</v>
      </c>
      <c r="BD40" s="13" t="s">
        <v>241</v>
      </c>
      <c r="BE40" s="13" t="s">
        <v>241</v>
      </c>
      <c r="BF40" s="13" t="s">
        <v>241</v>
      </c>
      <c r="BG40" s="13" t="s">
        <v>241</v>
      </c>
      <c r="BH40" s="13" t="s">
        <v>241</v>
      </c>
      <c r="BI40" s="13" t="s">
        <v>241</v>
      </c>
      <c r="BJ40" s="13" t="s">
        <v>241</v>
      </c>
      <c r="BK40" s="13" t="s">
        <v>241</v>
      </c>
      <c r="BL40" s="13" t="s">
        <v>241</v>
      </c>
      <c r="BM40" s="13" t="s">
        <v>241</v>
      </c>
      <c r="BN40" s="13" t="s">
        <v>241</v>
      </c>
      <c r="BO40" s="13" t="s">
        <v>241</v>
      </c>
      <c r="BP40" s="13" t="s">
        <v>241</v>
      </c>
      <c r="BQ40" s="13" t="s">
        <v>241</v>
      </c>
      <c r="BR40" s="13" t="s">
        <v>241</v>
      </c>
      <c r="BS40" s="13" t="s">
        <v>241</v>
      </c>
      <c r="BU40" s="1"/>
      <c r="BV40" s="11" t="s">
        <v>228</v>
      </c>
      <c r="BW40" s="13" t="s">
        <v>241</v>
      </c>
      <c r="BX40" s="13" t="s">
        <v>241</v>
      </c>
      <c r="BY40" s="13" t="s">
        <v>241</v>
      </c>
      <c r="BZ40" s="13" t="s">
        <v>241</v>
      </c>
      <c r="CA40" s="13" t="s">
        <v>241</v>
      </c>
      <c r="CB40" s="13" t="s">
        <v>241</v>
      </c>
      <c r="CC40" s="13" t="s">
        <v>241</v>
      </c>
      <c r="CD40" s="13" t="s">
        <v>241</v>
      </c>
      <c r="CE40" s="13" t="s">
        <v>241</v>
      </c>
      <c r="CF40" s="13" t="s">
        <v>241</v>
      </c>
      <c r="CG40" s="13" t="s">
        <v>241</v>
      </c>
      <c r="CH40" s="13" t="s">
        <v>241</v>
      </c>
      <c r="CI40" s="13" t="s">
        <v>241</v>
      </c>
      <c r="CJ40" s="13" t="s">
        <v>241</v>
      </c>
      <c r="CK40" s="13" t="s">
        <v>241</v>
      </c>
      <c r="CL40" s="13" t="s">
        <v>241</v>
      </c>
      <c r="CM40" s="13" t="s">
        <v>241</v>
      </c>
      <c r="CN40" s="13" t="s">
        <v>241</v>
      </c>
      <c r="CO40" s="13" t="s">
        <v>241</v>
      </c>
      <c r="CP40" s="13" t="s">
        <v>241</v>
      </c>
      <c r="CQ40" s="13" t="s">
        <v>241</v>
      </c>
      <c r="CS40" s="1"/>
      <c r="CT40" s="11" t="s">
        <v>228</v>
      </c>
      <c r="CU40" s="13" t="s">
        <v>241</v>
      </c>
      <c r="CV40" s="13" t="s">
        <v>241</v>
      </c>
      <c r="CW40" s="13" t="s">
        <v>241</v>
      </c>
      <c r="CX40" s="13" t="s">
        <v>241</v>
      </c>
      <c r="CY40" s="13" t="s">
        <v>241</v>
      </c>
      <c r="CZ40" s="13" t="s">
        <v>241</v>
      </c>
      <c r="DA40" s="13" t="s">
        <v>241</v>
      </c>
      <c r="DB40" s="13" t="s">
        <v>241</v>
      </c>
      <c r="DC40" s="13" t="s">
        <v>241</v>
      </c>
      <c r="DD40" s="13" t="s">
        <v>241</v>
      </c>
      <c r="DE40" s="13" t="s">
        <v>241</v>
      </c>
      <c r="DF40" s="13" t="s">
        <v>241</v>
      </c>
      <c r="DG40" s="13" t="s">
        <v>241</v>
      </c>
      <c r="DH40" s="13" t="s">
        <v>241</v>
      </c>
      <c r="DI40" s="13" t="s">
        <v>241</v>
      </c>
      <c r="DJ40" s="13" t="s">
        <v>241</v>
      </c>
      <c r="DK40" s="13" t="s">
        <v>241</v>
      </c>
      <c r="DL40" s="13" t="s">
        <v>241</v>
      </c>
      <c r="DM40" s="13" t="s">
        <v>241</v>
      </c>
      <c r="DN40" s="13" t="s">
        <v>241</v>
      </c>
      <c r="DO40" s="13" t="s">
        <v>241</v>
      </c>
      <c r="DQ40" s="1"/>
      <c r="DR40" s="11" t="s">
        <v>228</v>
      </c>
      <c r="DS40" s="13" t="s">
        <v>241</v>
      </c>
      <c r="DT40" s="13" t="s">
        <v>241</v>
      </c>
      <c r="DU40" s="13" t="s">
        <v>241</v>
      </c>
      <c r="DV40" s="13" t="s">
        <v>241</v>
      </c>
      <c r="DW40" s="13" t="s">
        <v>241</v>
      </c>
      <c r="DX40" s="13" t="s">
        <v>241</v>
      </c>
      <c r="DY40" s="13" t="s">
        <v>241</v>
      </c>
      <c r="DZ40" s="13" t="s">
        <v>241</v>
      </c>
      <c r="EA40" s="13" t="s">
        <v>241</v>
      </c>
      <c r="EB40" s="13" t="s">
        <v>241</v>
      </c>
      <c r="EC40" s="13" t="s">
        <v>241</v>
      </c>
      <c r="ED40" s="13" t="s">
        <v>241</v>
      </c>
      <c r="EE40" s="13" t="s">
        <v>241</v>
      </c>
      <c r="EF40" s="13" t="s">
        <v>241</v>
      </c>
      <c r="EG40" s="13" t="s">
        <v>241</v>
      </c>
      <c r="EH40" s="13" t="s">
        <v>241</v>
      </c>
      <c r="EI40" s="13" t="s">
        <v>241</v>
      </c>
      <c r="EJ40" s="13" t="s">
        <v>241</v>
      </c>
      <c r="EK40" s="13" t="s">
        <v>241</v>
      </c>
      <c r="EL40" s="13" t="s">
        <v>241</v>
      </c>
      <c r="EM40" s="13" t="s">
        <v>241</v>
      </c>
      <c r="EO40" s="1"/>
      <c r="EP40" s="11" t="s">
        <v>228</v>
      </c>
      <c r="EQ40" s="13" t="s">
        <v>241</v>
      </c>
      <c r="ER40" s="13" t="s">
        <v>241</v>
      </c>
      <c r="ES40" s="13" t="s">
        <v>241</v>
      </c>
      <c r="ET40" s="13" t="s">
        <v>241</v>
      </c>
      <c r="EU40" s="13" t="s">
        <v>241</v>
      </c>
      <c r="EV40" s="13" t="s">
        <v>241</v>
      </c>
      <c r="EW40" s="13" t="s">
        <v>241</v>
      </c>
      <c r="EX40" s="13" t="s">
        <v>241</v>
      </c>
      <c r="EY40" s="13" t="s">
        <v>241</v>
      </c>
      <c r="EZ40" s="13" t="s">
        <v>241</v>
      </c>
      <c r="FA40" s="13" t="s">
        <v>241</v>
      </c>
      <c r="FB40" s="13" t="s">
        <v>241</v>
      </c>
      <c r="FC40" s="13" t="s">
        <v>241</v>
      </c>
      <c r="FD40" s="13" t="s">
        <v>241</v>
      </c>
      <c r="FE40" s="13" t="s">
        <v>241</v>
      </c>
      <c r="FF40" s="13" t="s">
        <v>241</v>
      </c>
      <c r="FG40" s="13" t="s">
        <v>241</v>
      </c>
      <c r="FH40" s="13" t="s">
        <v>241</v>
      </c>
      <c r="FI40" s="13" t="s">
        <v>241</v>
      </c>
      <c r="FJ40" s="13" t="s">
        <v>241</v>
      </c>
      <c r="FK40" s="13" t="s">
        <v>241</v>
      </c>
    </row>
    <row r="41" ht="14.5" spans="1:167">
      <c r="A41" s="1"/>
      <c r="B41" s="11" t="s">
        <v>229</v>
      </c>
      <c r="C41" s="3">
        <v>0</v>
      </c>
      <c r="D41" s="3">
        <v>0</v>
      </c>
      <c r="E41" s="3">
        <v>0</v>
      </c>
      <c r="F41" s="3">
        <v>0</v>
      </c>
      <c r="G41" s="3">
        <v>0.1</v>
      </c>
      <c r="H41" s="3">
        <v>0.1</v>
      </c>
      <c r="I41" s="3">
        <v>0.1</v>
      </c>
      <c r="J41" s="3">
        <v>0</v>
      </c>
      <c r="K41" s="3">
        <v>0</v>
      </c>
      <c r="L41" s="3">
        <v>0</v>
      </c>
      <c r="M41" s="3">
        <v>0</v>
      </c>
      <c r="N41" s="3">
        <v>0</v>
      </c>
      <c r="O41" s="3">
        <v>0</v>
      </c>
      <c r="P41" s="3">
        <v>0</v>
      </c>
      <c r="Q41" s="3">
        <v>0</v>
      </c>
      <c r="R41" s="3">
        <v>0</v>
      </c>
      <c r="S41" s="3">
        <v>0</v>
      </c>
      <c r="T41" s="3">
        <v>0</v>
      </c>
      <c r="U41" s="3">
        <v>0</v>
      </c>
      <c r="V41" s="3">
        <v>0</v>
      </c>
      <c r="W41" s="3">
        <v>0</v>
      </c>
      <c r="Y41" s="1"/>
      <c r="Z41" s="11" t="s">
        <v>229</v>
      </c>
      <c r="AA41" s="3">
        <v>0</v>
      </c>
      <c r="AB41" s="3">
        <v>0.1</v>
      </c>
      <c r="AC41" s="3">
        <v>0.1</v>
      </c>
      <c r="AD41" s="3">
        <v>0</v>
      </c>
      <c r="AE41" s="3">
        <v>0</v>
      </c>
      <c r="AF41" s="3">
        <v>0</v>
      </c>
      <c r="AG41" s="3">
        <v>0</v>
      </c>
      <c r="AH41" s="3">
        <v>0</v>
      </c>
      <c r="AI41" s="3">
        <v>0</v>
      </c>
      <c r="AJ41" s="3">
        <v>0</v>
      </c>
      <c r="AK41" s="3">
        <v>0</v>
      </c>
      <c r="AL41" s="3">
        <v>0</v>
      </c>
      <c r="AM41" s="3">
        <v>0</v>
      </c>
      <c r="AN41" s="3">
        <v>0</v>
      </c>
      <c r="AO41" s="3">
        <v>0</v>
      </c>
      <c r="AP41" s="3">
        <v>0</v>
      </c>
      <c r="AQ41" s="3">
        <v>0</v>
      </c>
      <c r="AR41" s="3">
        <v>0</v>
      </c>
      <c r="AS41" s="3">
        <v>0</v>
      </c>
      <c r="AT41" s="3">
        <v>0</v>
      </c>
      <c r="AU41" s="3">
        <v>0</v>
      </c>
      <c r="AW41" s="1"/>
      <c r="AX41" s="11" t="s">
        <v>229</v>
      </c>
      <c r="AY41" s="3">
        <v>0.5</v>
      </c>
      <c r="AZ41" s="3">
        <v>0.4</v>
      </c>
      <c r="BA41" s="3">
        <v>0.5</v>
      </c>
      <c r="BB41" s="3">
        <v>0.4</v>
      </c>
      <c r="BC41" s="3">
        <v>0.5</v>
      </c>
      <c r="BD41" s="3">
        <v>0.4</v>
      </c>
      <c r="BE41" s="3">
        <v>0.4</v>
      </c>
      <c r="BF41" s="3">
        <v>0.4</v>
      </c>
      <c r="BG41" s="3">
        <v>0.4</v>
      </c>
      <c r="BH41" s="3">
        <v>0.5</v>
      </c>
      <c r="BI41" s="3">
        <v>0.4</v>
      </c>
      <c r="BJ41" s="3">
        <v>0.4</v>
      </c>
      <c r="BK41" s="3">
        <v>0.4</v>
      </c>
      <c r="BL41" s="3">
        <v>0.4</v>
      </c>
      <c r="BM41" s="3">
        <v>0.3</v>
      </c>
      <c r="BN41" s="3">
        <v>0.3</v>
      </c>
      <c r="BO41" s="3">
        <v>0.3</v>
      </c>
      <c r="BP41" s="3">
        <v>0.3</v>
      </c>
      <c r="BQ41" s="3">
        <v>0.3</v>
      </c>
      <c r="BR41" s="3">
        <v>0.3</v>
      </c>
      <c r="BS41" s="3">
        <v>0.3</v>
      </c>
      <c r="BU41" s="1"/>
      <c r="BV41" s="11" t="s">
        <v>229</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v>0</v>
      </c>
      <c r="CN41" s="3">
        <v>0</v>
      </c>
      <c r="CO41" s="3">
        <v>0</v>
      </c>
      <c r="CP41" s="3">
        <v>0</v>
      </c>
      <c r="CQ41" s="3">
        <v>0</v>
      </c>
      <c r="CS41" s="1"/>
      <c r="CT41" s="11" t="s">
        <v>229</v>
      </c>
      <c r="CU41" s="3">
        <v>2.5</v>
      </c>
      <c r="CV41" s="3">
        <v>2.4</v>
      </c>
      <c r="CW41" s="3">
        <v>2.1</v>
      </c>
      <c r="CX41" s="3">
        <v>2.5</v>
      </c>
      <c r="CY41" s="3">
        <v>2.4</v>
      </c>
      <c r="CZ41" s="3">
        <v>2.8</v>
      </c>
      <c r="DA41" s="3">
        <v>2.9</v>
      </c>
      <c r="DB41" s="3">
        <v>3.1</v>
      </c>
      <c r="DC41" s="3">
        <v>3.1</v>
      </c>
      <c r="DD41" s="3">
        <v>2.8</v>
      </c>
      <c r="DE41" s="3">
        <v>3</v>
      </c>
      <c r="DF41" s="3">
        <v>3.2</v>
      </c>
      <c r="DG41" s="3">
        <v>2.8</v>
      </c>
      <c r="DH41" s="3">
        <v>2.8</v>
      </c>
      <c r="DI41" s="3">
        <v>3.2</v>
      </c>
      <c r="DJ41" s="3">
        <v>3.7</v>
      </c>
      <c r="DK41" s="3">
        <v>3.5</v>
      </c>
      <c r="DL41" s="3">
        <v>3.5</v>
      </c>
      <c r="DM41" s="3">
        <v>3.5</v>
      </c>
      <c r="DN41" s="3">
        <v>2.7</v>
      </c>
      <c r="DO41" s="3">
        <v>2.8</v>
      </c>
      <c r="DQ41" s="1"/>
      <c r="DR41" s="11" t="s">
        <v>229</v>
      </c>
      <c r="DS41" s="3">
        <v>5.3</v>
      </c>
      <c r="DT41" s="3">
        <v>5.6</v>
      </c>
      <c r="DU41" s="3">
        <v>7.6</v>
      </c>
      <c r="DV41" s="3">
        <v>11.9</v>
      </c>
      <c r="DW41" s="3">
        <v>11.1</v>
      </c>
      <c r="DX41" s="3">
        <v>11.1</v>
      </c>
      <c r="DY41" s="3">
        <v>11.7</v>
      </c>
      <c r="DZ41" s="3">
        <v>18.5</v>
      </c>
      <c r="EA41" s="3">
        <v>18.8</v>
      </c>
      <c r="EB41" s="3">
        <v>20.3</v>
      </c>
      <c r="EC41" s="3">
        <v>22.2</v>
      </c>
      <c r="ED41" s="3">
        <v>29.6</v>
      </c>
      <c r="EE41" s="3">
        <v>32.3</v>
      </c>
      <c r="EF41" s="3">
        <v>35</v>
      </c>
      <c r="EG41" s="3">
        <v>37.9</v>
      </c>
      <c r="EH41" s="3">
        <v>40.3</v>
      </c>
      <c r="EI41" s="3">
        <v>36.6</v>
      </c>
      <c r="EJ41" s="3">
        <v>40.3</v>
      </c>
      <c r="EK41" s="3">
        <v>47.3</v>
      </c>
      <c r="EL41" s="3">
        <v>48.5</v>
      </c>
      <c r="EM41" s="3">
        <v>45</v>
      </c>
      <c r="EO41" s="1"/>
      <c r="EP41" s="11" t="s">
        <v>229</v>
      </c>
      <c r="EQ41" s="3">
        <v>0.3</v>
      </c>
      <c r="ER41" s="3">
        <v>0.2</v>
      </c>
      <c r="ES41" s="3">
        <v>0.3</v>
      </c>
      <c r="ET41" s="3">
        <v>0.1</v>
      </c>
      <c r="EU41" s="3">
        <v>0.3</v>
      </c>
      <c r="EV41" s="3">
        <v>0.2</v>
      </c>
      <c r="EW41" s="3">
        <v>0.8</v>
      </c>
      <c r="EX41" s="3">
        <v>1.1</v>
      </c>
      <c r="EY41" s="3">
        <v>1.4</v>
      </c>
      <c r="EZ41" s="3">
        <v>1.4</v>
      </c>
      <c r="FA41" s="3">
        <v>1.5</v>
      </c>
      <c r="FB41" s="3">
        <v>1.6</v>
      </c>
      <c r="FC41" s="3">
        <v>1.7</v>
      </c>
      <c r="FD41" s="3">
        <v>1.7</v>
      </c>
      <c r="FE41" s="3">
        <v>1.7</v>
      </c>
      <c r="FF41" s="3">
        <v>1.8</v>
      </c>
      <c r="FG41" s="3">
        <v>2.5</v>
      </c>
      <c r="FH41" s="3">
        <v>2.5</v>
      </c>
      <c r="FI41" s="3">
        <v>2.7</v>
      </c>
      <c r="FJ41" s="3">
        <v>2.6</v>
      </c>
      <c r="FK41" s="3">
        <v>2.6</v>
      </c>
    </row>
    <row r="42" ht="14.5" spans="1:167">
      <c r="A42" s="1"/>
      <c r="B42" s="11" t="s">
        <v>230</v>
      </c>
      <c r="C42" s="3">
        <v>0.5</v>
      </c>
      <c r="D42" s="3">
        <v>0.4</v>
      </c>
      <c r="E42" s="3">
        <v>0.5</v>
      </c>
      <c r="F42" s="3">
        <v>0.6</v>
      </c>
      <c r="G42" s="3">
        <v>0.5</v>
      </c>
      <c r="H42" s="3">
        <v>0.5</v>
      </c>
      <c r="I42" s="3">
        <v>0.4</v>
      </c>
      <c r="J42" s="3">
        <v>0.4</v>
      </c>
      <c r="K42" s="3">
        <v>0.3</v>
      </c>
      <c r="L42" s="3">
        <v>0.3</v>
      </c>
      <c r="M42" s="3">
        <v>0.4</v>
      </c>
      <c r="N42" s="3" t="s">
        <v>126</v>
      </c>
      <c r="O42" s="3" t="s">
        <v>126</v>
      </c>
      <c r="P42" s="3" t="s">
        <v>126</v>
      </c>
      <c r="Q42" s="3" t="s">
        <v>126</v>
      </c>
      <c r="R42" s="3" t="s">
        <v>126</v>
      </c>
      <c r="S42" s="3">
        <v>0.3</v>
      </c>
      <c r="T42" s="3" t="s">
        <v>126</v>
      </c>
      <c r="U42" s="3">
        <v>0.3</v>
      </c>
      <c r="V42" s="3">
        <v>0.3</v>
      </c>
      <c r="W42" s="3">
        <v>0.3</v>
      </c>
      <c r="Y42" s="1"/>
      <c r="Z42" s="11" t="s">
        <v>230</v>
      </c>
      <c r="AA42" s="3">
        <v>0.3</v>
      </c>
      <c r="AB42" s="3">
        <v>0.2</v>
      </c>
      <c r="AC42" s="3">
        <v>0.2</v>
      </c>
      <c r="AD42" s="3">
        <v>0.3</v>
      </c>
      <c r="AE42" s="3">
        <v>0.4</v>
      </c>
      <c r="AF42" s="3">
        <v>0.3</v>
      </c>
      <c r="AG42" s="3">
        <v>0.3</v>
      </c>
      <c r="AH42" s="3">
        <v>0.4</v>
      </c>
      <c r="AI42" s="3">
        <v>0.5</v>
      </c>
      <c r="AJ42" s="3">
        <v>0.7</v>
      </c>
      <c r="AK42" s="3">
        <v>0.6</v>
      </c>
      <c r="AL42" s="3">
        <v>0.7</v>
      </c>
      <c r="AM42" s="3">
        <v>0.7</v>
      </c>
      <c r="AN42" s="3">
        <v>0.8</v>
      </c>
      <c r="AO42" s="3">
        <v>0.8</v>
      </c>
      <c r="AP42" s="3">
        <v>0.9</v>
      </c>
      <c r="AQ42" s="3">
        <v>0.8</v>
      </c>
      <c r="AR42" s="3">
        <v>0.8</v>
      </c>
      <c r="AS42" s="3">
        <v>0.9</v>
      </c>
      <c r="AT42" s="3">
        <v>1</v>
      </c>
      <c r="AU42" s="3">
        <v>1</v>
      </c>
      <c r="AW42" s="1"/>
      <c r="AX42" s="11" t="s">
        <v>230</v>
      </c>
      <c r="AY42" s="3">
        <v>0.3</v>
      </c>
      <c r="AZ42" s="3">
        <v>0.2</v>
      </c>
      <c r="BA42" s="3">
        <v>0.2</v>
      </c>
      <c r="BB42" s="3">
        <v>0.3</v>
      </c>
      <c r="BC42" s="3">
        <v>0.3</v>
      </c>
      <c r="BD42" s="3">
        <v>0.3</v>
      </c>
      <c r="BE42" s="3">
        <v>0.3</v>
      </c>
      <c r="BF42" s="3">
        <v>0.3</v>
      </c>
      <c r="BG42" s="3">
        <v>0.3</v>
      </c>
      <c r="BH42" s="3">
        <v>0.4</v>
      </c>
      <c r="BI42" s="3">
        <v>0.3</v>
      </c>
      <c r="BJ42" s="3">
        <v>0.4</v>
      </c>
      <c r="BK42" s="3">
        <v>0.5</v>
      </c>
      <c r="BL42" s="3">
        <v>0.5</v>
      </c>
      <c r="BM42" s="3">
        <v>0.5</v>
      </c>
      <c r="BN42" s="3">
        <v>0.7</v>
      </c>
      <c r="BO42" s="3">
        <v>0.8</v>
      </c>
      <c r="BP42" s="3">
        <v>0.7</v>
      </c>
      <c r="BQ42" s="3">
        <v>0.6</v>
      </c>
      <c r="BR42" s="3">
        <v>0.6</v>
      </c>
      <c r="BS42" s="3">
        <v>0.7</v>
      </c>
      <c r="BU42" s="1"/>
      <c r="BV42" s="11" t="s">
        <v>230</v>
      </c>
      <c r="BW42" s="3">
        <v>0.1</v>
      </c>
      <c r="BX42" s="3">
        <v>0</v>
      </c>
      <c r="BY42" s="3">
        <v>0</v>
      </c>
      <c r="BZ42" s="3">
        <v>0</v>
      </c>
      <c r="CA42" s="3">
        <v>0</v>
      </c>
      <c r="CB42" s="3">
        <v>0.1</v>
      </c>
      <c r="CC42" s="3">
        <v>0</v>
      </c>
      <c r="CD42" s="3">
        <v>0.1</v>
      </c>
      <c r="CE42" s="3">
        <v>0.1</v>
      </c>
      <c r="CF42" s="3">
        <v>0.1</v>
      </c>
      <c r="CG42" s="3" t="s">
        <v>126</v>
      </c>
      <c r="CH42" s="3">
        <v>0.1</v>
      </c>
      <c r="CI42" s="3">
        <v>0.1</v>
      </c>
      <c r="CJ42" s="3">
        <v>0.1</v>
      </c>
      <c r="CK42" s="3">
        <v>0.1</v>
      </c>
      <c r="CL42" s="3">
        <v>0.1</v>
      </c>
      <c r="CM42" s="3">
        <v>0.1</v>
      </c>
      <c r="CN42" s="3">
        <v>0.1</v>
      </c>
      <c r="CO42" s="3">
        <v>0.1</v>
      </c>
      <c r="CP42" s="3">
        <v>0.1</v>
      </c>
      <c r="CQ42" s="3">
        <v>0.1</v>
      </c>
      <c r="CS42" s="1"/>
      <c r="CT42" s="11" t="s">
        <v>230</v>
      </c>
      <c r="CU42" s="3">
        <v>0.2</v>
      </c>
      <c r="CV42" s="3">
        <v>0.2</v>
      </c>
      <c r="CW42" s="3">
        <v>0.2</v>
      </c>
      <c r="CX42" s="3">
        <v>0.2</v>
      </c>
      <c r="CY42" s="3">
        <v>0.2</v>
      </c>
      <c r="CZ42" s="3">
        <v>0.2</v>
      </c>
      <c r="DA42" s="3">
        <v>0.2</v>
      </c>
      <c r="DB42" s="3">
        <v>0.3</v>
      </c>
      <c r="DC42" s="3">
        <v>0.3</v>
      </c>
      <c r="DD42" s="3">
        <v>0.2</v>
      </c>
      <c r="DE42" s="3">
        <v>0.3</v>
      </c>
      <c r="DF42" s="3">
        <v>0.3</v>
      </c>
      <c r="DG42" s="3">
        <v>0.3</v>
      </c>
      <c r="DH42" s="3">
        <v>0.3</v>
      </c>
      <c r="DI42" s="3">
        <v>0.3</v>
      </c>
      <c r="DJ42" s="3">
        <v>0.3</v>
      </c>
      <c r="DK42" s="3">
        <v>0.2</v>
      </c>
      <c r="DL42" s="3">
        <v>0.5</v>
      </c>
      <c r="DM42" s="3">
        <v>0.7</v>
      </c>
      <c r="DN42" s="3">
        <v>0.8</v>
      </c>
      <c r="DO42" s="3">
        <v>1</v>
      </c>
      <c r="DQ42" s="1"/>
      <c r="DR42" s="11" t="s">
        <v>230</v>
      </c>
      <c r="DS42" s="3">
        <v>2.1</v>
      </c>
      <c r="DT42" s="3">
        <v>1.9</v>
      </c>
      <c r="DU42" s="3">
        <v>1.4</v>
      </c>
      <c r="DV42" s="3">
        <v>1.7</v>
      </c>
      <c r="DW42" s="3">
        <v>2.1</v>
      </c>
      <c r="DX42" s="3">
        <v>2.4</v>
      </c>
      <c r="DY42" s="3">
        <v>2.6</v>
      </c>
      <c r="DZ42" s="3">
        <v>2.9</v>
      </c>
      <c r="EA42" s="3">
        <v>3.3</v>
      </c>
      <c r="EB42" s="3">
        <v>3.8</v>
      </c>
      <c r="EC42" s="3">
        <v>5.2</v>
      </c>
      <c r="ED42" s="3">
        <v>5.3</v>
      </c>
      <c r="EE42" s="3">
        <v>5</v>
      </c>
      <c r="EF42" s="3">
        <v>5</v>
      </c>
      <c r="EG42" s="3">
        <v>4.4</v>
      </c>
      <c r="EH42" s="3">
        <v>4.8</v>
      </c>
      <c r="EI42" s="3" t="s">
        <v>126</v>
      </c>
      <c r="EJ42" s="3">
        <v>5</v>
      </c>
      <c r="EK42" s="3">
        <v>5.3</v>
      </c>
      <c r="EL42" s="3">
        <v>5.6</v>
      </c>
      <c r="EM42" s="3">
        <v>5.3</v>
      </c>
      <c r="EO42" s="1"/>
      <c r="EP42" s="11" t="s">
        <v>230</v>
      </c>
      <c r="EQ42" s="3">
        <v>1.3</v>
      </c>
      <c r="ER42" s="3">
        <v>1.4</v>
      </c>
      <c r="ES42" s="3">
        <v>1.3</v>
      </c>
      <c r="ET42" s="3">
        <v>1.4</v>
      </c>
      <c r="EU42" s="3">
        <v>1.4</v>
      </c>
      <c r="EV42" s="3">
        <v>1.4</v>
      </c>
      <c r="EW42" s="3">
        <v>1.4</v>
      </c>
      <c r="EX42" s="3">
        <v>1.2</v>
      </c>
      <c r="EY42" s="3">
        <v>1.2</v>
      </c>
      <c r="EZ42" s="3">
        <v>1</v>
      </c>
      <c r="FA42" s="3" t="s">
        <v>126</v>
      </c>
      <c r="FB42" s="3" t="s">
        <v>126</v>
      </c>
      <c r="FC42" s="3" t="s">
        <v>126</v>
      </c>
      <c r="FD42" s="3" t="s">
        <v>126</v>
      </c>
      <c r="FE42" s="3" t="s">
        <v>126</v>
      </c>
      <c r="FF42" s="3" t="s">
        <v>126</v>
      </c>
      <c r="FG42" s="3" t="s">
        <v>126</v>
      </c>
      <c r="FH42" s="3">
        <v>1.6</v>
      </c>
      <c r="FI42" s="3">
        <v>1.9</v>
      </c>
      <c r="FJ42" s="3">
        <v>2</v>
      </c>
      <c r="FK42" s="3">
        <v>2.1</v>
      </c>
    </row>
    <row r="43" ht="14.5" spans="1:167">
      <c r="A43" s="1"/>
      <c r="B43" s="11" t="s">
        <v>231</v>
      </c>
      <c r="C43" s="3">
        <v>0.5</v>
      </c>
      <c r="D43" s="3">
        <v>0.5</v>
      </c>
      <c r="E43" s="3">
        <v>0.5</v>
      </c>
      <c r="F43" s="3">
        <v>0.5</v>
      </c>
      <c r="G43" s="3">
        <v>0.7</v>
      </c>
      <c r="H43" s="3">
        <v>0.9</v>
      </c>
      <c r="I43" s="3">
        <v>0.5</v>
      </c>
      <c r="J43" s="3">
        <v>0.6</v>
      </c>
      <c r="K43" s="3">
        <v>0.6</v>
      </c>
      <c r="L43" s="3">
        <v>0.4</v>
      </c>
      <c r="M43" s="3">
        <v>0.5</v>
      </c>
      <c r="N43" s="3">
        <v>0.6</v>
      </c>
      <c r="O43" s="3">
        <v>0.5</v>
      </c>
      <c r="P43" s="3">
        <v>0.4</v>
      </c>
      <c r="Q43" s="3">
        <v>0.4</v>
      </c>
      <c r="R43" s="3">
        <v>0.4</v>
      </c>
      <c r="S43" s="3">
        <v>0.4</v>
      </c>
      <c r="T43" s="3">
        <v>0.4</v>
      </c>
      <c r="U43" s="3">
        <v>0.3</v>
      </c>
      <c r="V43" s="3">
        <v>0.4</v>
      </c>
      <c r="W43" s="3">
        <v>0.3</v>
      </c>
      <c r="Y43" s="1"/>
      <c r="Z43" s="11" t="s">
        <v>231</v>
      </c>
      <c r="AA43" s="3">
        <v>0.5</v>
      </c>
      <c r="AB43" s="3">
        <v>0.5</v>
      </c>
      <c r="AC43" s="3">
        <v>0.6</v>
      </c>
      <c r="AD43" s="3">
        <v>0.6</v>
      </c>
      <c r="AE43" s="3">
        <v>0.6</v>
      </c>
      <c r="AF43" s="3">
        <v>0.3</v>
      </c>
      <c r="AG43" s="3">
        <v>0.7</v>
      </c>
      <c r="AH43" s="3">
        <v>0.6</v>
      </c>
      <c r="AI43" s="3">
        <v>0.9</v>
      </c>
      <c r="AJ43" s="3">
        <v>1.6</v>
      </c>
      <c r="AK43" s="3">
        <v>1.2</v>
      </c>
      <c r="AL43" s="3">
        <v>0.4</v>
      </c>
      <c r="AM43" s="3">
        <v>0.6</v>
      </c>
      <c r="AN43" s="3">
        <v>0.6</v>
      </c>
      <c r="AO43" s="3">
        <v>0.7</v>
      </c>
      <c r="AP43" s="3">
        <v>0.5</v>
      </c>
      <c r="AQ43" s="3">
        <v>0.6</v>
      </c>
      <c r="AR43" s="3">
        <v>0.8</v>
      </c>
      <c r="AS43" s="3">
        <v>0.7</v>
      </c>
      <c r="AT43" s="3">
        <v>0.7</v>
      </c>
      <c r="AU43" s="3">
        <v>0.7</v>
      </c>
      <c r="AW43" s="1"/>
      <c r="AX43" s="11" t="s">
        <v>231</v>
      </c>
      <c r="AY43" s="3">
        <v>0</v>
      </c>
      <c r="AZ43" s="3">
        <v>0</v>
      </c>
      <c r="BA43" s="3">
        <v>0</v>
      </c>
      <c r="BB43" s="3">
        <v>0</v>
      </c>
      <c r="BC43" s="3">
        <v>0</v>
      </c>
      <c r="BD43" s="3">
        <v>0</v>
      </c>
      <c r="BE43" s="3">
        <v>0</v>
      </c>
      <c r="BF43" s="3">
        <v>0</v>
      </c>
      <c r="BG43" s="3">
        <v>0</v>
      </c>
      <c r="BH43" s="3">
        <v>0</v>
      </c>
      <c r="BI43" s="3">
        <v>0</v>
      </c>
      <c r="BJ43" s="3">
        <v>0</v>
      </c>
      <c r="BK43" s="3">
        <v>0</v>
      </c>
      <c r="BL43" s="3">
        <v>0</v>
      </c>
      <c r="BM43" s="3">
        <v>0</v>
      </c>
      <c r="BN43" s="3">
        <v>0</v>
      </c>
      <c r="BO43" s="3">
        <v>0</v>
      </c>
      <c r="BP43" s="3">
        <v>0</v>
      </c>
      <c r="BQ43" s="3">
        <v>0</v>
      </c>
      <c r="BR43" s="3">
        <v>0</v>
      </c>
      <c r="BS43" s="3">
        <v>0</v>
      </c>
      <c r="BU43" s="1"/>
      <c r="BV43" s="11" t="s">
        <v>231</v>
      </c>
      <c r="BW43" s="3">
        <v>0</v>
      </c>
      <c r="BX43" s="3">
        <v>0</v>
      </c>
      <c r="BY43" s="3">
        <v>0</v>
      </c>
      <c r="BZ43" s="3">
        <v>0</v>
      </c>
      <c r="CA43" s="3">
        <v>0</v>
      </c>
      <c r="CB43" s="3">
        <v>0</v>
      </c>
      <c r="CC43" s="3">
        <v>0.2</v>
      </c>
      <c r="CD43" s="3">
        <v>0.2</v>
      </c>
      <c r="CE43" s="3">
        <v>0.2</v>
      </c>
      <c r="CF43" s="3">
        <v>0.1</v>
      </c>
      <c r="CG43" s="3">
        <v>0.1</v>
      </c>
      <c r="CH43" s="3">
        <v>0</v>
      </c>
      <c r="CI43" s="3">
        <v>0</v>
      </c>
      <c r="CJ43" s="3">
        <v>0</v>
      </c>
      <c r="CK43" s="3">
        <v>0</v>
      </c>
      <c r="CL43" s="3">
        <v>0</v>
      </c>
      <c r="CM43" s="3">
        <v>0</v>
      </c>
      <c r="CN43" s="3">
        <v>0</v>
      </c>
      <c r="CO43" s="3">
        <v>0</v>
      </c>
      <c r="CP43" s="3">
        <v>0</v>
      </c>
      <c r="CQ43" s="3">
        <v>0</v>
      </c>
      <c r="CS43" s="1"/>
      <c r="CT43" s="11" t="s">
        <v>231</v>
      </c>
      <c r="CU43" s="3">
        <v>0</v>
      </c>
      <c r="CV43" s="3">
        <v>0</v>
      </c>
      <c r="CW43" s="3">
        <v>0</v>
      </c>
      <c r="CX43" s="3">
        <v>0</v>
      </c>
      <c r="CY43" s="3">
        <v>0</v>
      </c>
      <c r="CZ43" s="3">
        <v>0</v>
      </c>
      <c r="DA43" s="3">
        <v>0</v>
      </c>
      <c r="DB43" s="3">
        <v>0</v>
      </c>
      <c r="DC43" s="3">
        <v>0</v>
      </c>
      <c r="DD43" s="3">
        <v>0</v>
      </c>
      <c r="DE43" s="3">
        <v>0</v>
      </c>
      <c r="DF43" s="3">
        <v>0</v>
      </c>
      <c r="DG43" s="3">
        <v>0</v>
      </c>
      <c r="DH43" s="3">
        <v>0</v>
      </c>
      <c r="DI43" s="3">
        <v>0</v>
      </c>
      <c r="DJ43" s="3">
        <v>0</v>
      </c>
      <c r="DK43" s="3">
        <v>0</v>
      </c>
      <c r="DL43" s="3">
        <v>0</v>
      </c>
      <c r="DM43" s="3">
        <v>0</v>
      </c>
      <c r="DN43" s="3">
        <v>0</v>
      </c>
      <c r="DO43" s="3">
        <v>0</v>
      </c>
      <c r="DQ43" s="1"/>
      <c r="DR43" s="11" t="s">
        <v>231</v>
      </c>
      <c r="DS43" s="3">
        <v>0</v>
      </c>
      <c r="DT43" s="3">
        <v>0</v>
      </c>
      <c r="DU43" s="3">
        <v>0</v>
      </c>
      <c r="DV43" s="3">
        <v>0</v>
      </c>
      <c r="DW43" s="3">
        <v>0</v>
      </c>
      <c r="DX43" s="3">
        <v>0</v>
      </c>
      <c r="DY43" s="3">
        <v>0</v>
      </c>
      <c r="DZ43" s="3">
        <v>0</v>
      </c>
      <c r="EA43" s="3">
        <v>0</v>
      </c>
      <c r="EB43" s="3">
        <v>0</v>
      </c>
      <c r="EC43" s="3">
        <v>0</v>
      </c>
      <c r="ED43" s="3">
        <v>0</v>
      </c>
      <c r="EE43" s="3">
        <v>0</v>
      </c>
      <c r="EF43" s="3">
        <v>0</v>
      </c>
      <c r="EG43" s="3">
        <v>0</v>
      </c>
      <c r="EH43" s="3">
        <v>0</v>
      </c>
      <c r="EI43" s="3">
        <v>0</v>
      </c>
      <c r="EJ43" s="3">
        <v>0</v>
      </c>
      <c r="EK43" s="3">
        <v>0</v>
      </c>
      <c r="EL43" s="3">
        <v>0</v>
      </c>
      <c r="EM43" s="3">
        <v>0</v>
      </c>
      <c r="EO43" s="1"/>
      <c r="EP43" s="11" t="s">
        <v>231</v>
      </c>
      <c r="EQ43" s="3">
        <v>0</v>
      </c>
      <c r="ER43" s="3">
        <v>0</v>
      </c>
      <c r="ES43" s="3">
        <v>0</v>
      </c>
      <c r="ET43" s="3">
        <v>0</v>
      </c>
      <c r="EU43" s="3">
        <v>0</v>
      </c>
      <c r="EV43" s="3">
        <v>0</v>
      </c>
      <c r="EW43" s="3">
        <v>0</v>
      </c>
      <c r="EX43" s="3">
        <v>0</v>
      </c>
      <c r="EY43" s="3">
        <v>0</v>
      </c>
      <c r="EZ43" s="3">
        <v>0</v>
      </c>
      <c r="FA43" s="3">
        <v>0</v>
      </c>
      <c r="FB43" s="3">
        <v>0</v>
      </c>
      <c r="FC43" s="3">
        <v>0</v>
      </c>
      <c r="FD43" s="3">
        <v>0</v>
      </c>
      <c r="FE43" s="3">
        <v>0</v>
      </c>
      <c r="FF43" s="3">
        <v>0</v>
      </c>
      <c r="FG43" s="3">
        <v>0</v>
      </c>
      <c r="FH43" s="3" t="s">
        <v>126</v>
      </c>
      <c r="FI43" s="3">
        <v>0</v>
      </c>
      <c r="FJ43" s="3">
        <v>0</v>
      </c>
      <c r="FK43" s="3">
        <v>0</v>
      </c>
    </row>
    <row r="44" ht="14.5" spans="1:167">
      <c r="A44" s="1"/>
      <c r="B44" s="11" t="s">
        <v>232</v>
      </c>
      <c r="C44" s="3">
        <v>0</v>
      </c>
      <c r="D44" s="3">
        <v>0</v>
      </c>
      <c r="E44" s="3">
        <v>0</v>
      </c>
      <c r="F44" s="3">
        <v>0</v>
      </c>
      <c r="G44" s="3">
        <v>0</v>
      </c>
      <c r="H44" s="3">
        <v>0</v>
      </c>
      <c r="I44" s="3" t="s">
        <v>126</v>
      </c>
      <c r="J44" s="3" t="s">
        <v>126</v>
      </c>
      <c r="K44" s="3" t="s">
        <v>126</v>
      </c>
      <c r="L44" s="3" t="s">
        <v>126</v>
      </c>
      <c r="M44" s="3">
        <v>0</v>
      </c>
      <c r="N44" s="3">
        <v>0</v>
      </c>
      <c r="O44" s="3">
        <v>0</v>
      </c>
      <c r="P44" s="3" t="s">
        <v>126</v>
      </c>
      <c r="Q44" s="3">
        <v>0</v>
      </c>
      <c r="R44" s="3">
        <v>0</v>
      </c>
      <c r="S44" s="3">
        <v>0</v>
      </c>
      <c r="T44" s="3">
        <v>0</v>
      </c>
      <c r="U44" s="3">
        <v>0</v>
      </c>
      <c r="V44" s="3">
        <v>0</v>
      </c>
      <c r="W44" s="3">
        <v>0</v>
      </c>
      <c r="Y44" s="1"/>
      <c r="Z44" s="11" t="s">
        <v>232</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W44" s="1"/>
      <c r="AX44" s="11" t="s">
        <v>232</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U44" s="1"/>
      <c r="BV44" s="11" t="s">
        <v>232</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0</v>
      </c>
      <c r="CN44" s="3">
        <v>0</v>
      </c>
      <c r="CO44" s="3">
        <v>0</v>
      </c>
      <c r="CP44" s="3">
        <v>0</v>
      </c>
      <c r="CQ44" s="3">
        <v>0</v>
      </c>
      <c r="CS44" s="1"/>
      <c r="CT44" s="11" t="s">
        <v>232</v>
      </c>
      <c r="CU44" s="3">
        <v>0.7</v>
      </c>
      <c r="CV44" s="3">
        <v>0.8</v>
      </c>
      <c r="CW44" s="3">
        <v>0.8</v>
      </c>
      <c r="CX44" s="3">
        <v>0.7</v>
      </c>
      <c r="CY44" s="3">
        <v>0.6</v>
      </c>
      <c r="CZ44" s="3">
        <v>0.6</v>
      </c>
      <c r="DA44" s="3">
        <v>0.6</v>
      </c>
      <c r="DB44" s="3">
        <v>0.6</v>
      </c>
      <c r="DC44" s="3">
        <v>0.7</v>
      </c>
      <c r="DD44" s="3">
        <v>0.6</v>
      </c>
      <c r="DE44" s="3">
        <v>0.6</v>
      </c>
      <c r="DF44" s="3">
        <v>0.3</v>
      </c>
      <c r="DG44" s="3">
        <v>0.3</v>
      </c>
      <c r="DH44" s="3">
        <v>0.3</v>
      </c>
      <c r="DI44" s="3">
        <v>0.4</v>
      </c>
      <c r="DJ44" s="3">
        <v>0.3</v>
      </c>
      <c r="DK44" s="3">
        <v>0.4</v>
      </c>
      <c r="DL44" s="3">
        <v>0.4</v>
      </c>
      <c r="DM44" s="3">
        <v>0.4</v>
      </c>
      <c r="DN44" s="3">
        <v>0.3</v>
      </c>
      <c r="DO44" s="3">
        <v>0.3</v>
      </c>
      <c r="DQ44" s="1"/>
      <c r="DR44" s="11" t="s">
        <v>232</v>
      </c>
      <c r="DS44" s="3">
        <v>7.8</v>
      </c>
      <c r="DT44" s="3">
        <v>7.9</v>
      </c>
      <c r="DU44" s="3">
        <v>7.9</v>
      </c>
      <c r="DV44" s="3">
        <v>8.6</v>
      </c>
      <c r="DW44" s="3">
        <v>8.4</v>
      </c>
      <c r="DX44" s="3">
        <v>9</v>
      </c>
      <c r="DY44" s="3">
        <v>10</v>
      </c>
      <c r="DZ44" s="3">
        <v>10.7</v>
      </c>
      <c r="EA44" s="3">
        <v>9.9</v>
      </c>
      <c r="EB44" s="3">
        <v>12.3</v>
      </c>
      <c r="EC44" s="3">
        <v>11.8</v>
      </c>
      <c r="ED44" s="3">
        <v>12.2</v>
      </c>
      <c r="EE44" s="3">
        <v>11.7</v>
      </c>
      <c r="EF44" s="3">
        <v>11.7</v>
      </c>
      <c r="EG44" s="3">
        <v>11.2</v>
      </c>
      <c r="EH44" s="3">
        <v>11.8</v>
      </c>
      <c r="EI44" s="3">
        <v>11.5</v>
      </c>
      <c r="EJ44" s="3">
        <v>11.7</v>
      </c>
      <c r="EK44" s="3">
        <v>12</v>
      </c>
      <c r="EL44" s="3">
        <v>13</v>
      </c>
      <c r="EM44" s="3">
        <v>12.9</v>
      </c>
      <c r="EO44" s="1"/>
      <c r="EP44" s="11" t="s">
        <v>232</v>
      </c>
      <c r="EQ44" s="3">
        <v>0</v>
      </c>
      <c r="ER44" s="3">
        <v>0</v>
      </c>
      <c r="ES44" s="3">
        <v>0</v>
      </c>
      <c r="ET44" s="3">
        <v>0</v>
      </c>
      <c r="EU44" s="3">
        <v>0</v>
      </c>
      <c r="EV44" s="3">
        <v>0</v>
      </c>
      <c r="EW44" s="3">
        <v>0</v>
      </c>
      <c r="EX44" s="3">
        <v>0</v>
      </c>
      <c r="EY44" s="3">
        <v>0</v>
      </c>
      <c r="EZ44" s="3">
        <v>0</v>
      </c>
      <c r="FA44" s="3">
        <v>0</v>
      </c>
      <c r="FB44" s="3">
        <v>0</v>
      </c>
      <c r="FC44" s="3">
        <v>0</v>
      </c>
      <c r="FD44" s="3">
        <v>0</v>
      </c>
      <c r="FE44" s="3">
        <v>0</v>
      </c>
      <c r="FF44" s="3">
        <v>0</v>
      </c>
      <c r="FG44" s="3">
        <v>0</v>
      </c>
      <c r="FH44" s="3">
        <v>0</v>
      </c>
      <c r="FI44" s="3">
        <v>0</v>
      </c>
      <c r="FJ44" s="3">
        <v>0</v>
      </c>
      <c r="FK44" s="3">
        <v>0</v>
      </c>
    </row>
    <row r="45" ht="14.5" spans="1:167">
      <c r="A45" s="1"/>
      <c r="B45" s="11" t="s">
        <v>233</v>
      </c>
      <c r="C45" s="3">
        <v>0.1</v>
      </c>
      <c r="D45" s="3">
        <v>0</v>
      </c>
      <c r="E45" s="3">
        <v>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Y45" s="1"/>
      <c r="Z45" s="11" t="s">
        <v>233</v>
      </c>
      <c r="AA45" s="3">
        <v>0</v>
      </c>
      <c r="AB45" s="3">
        <v>0</v>
      </c>
      <c r="AC45" s="3">
        <v>0</v>
      </c>
      <c r="AD45" s="3">
        <v>0</v>
      </c>
      <c r="AE45" s="3">
        <v>0</v>
      </c>
      <c r="AF45" s="3">
        <v>0</v>
      </c>
      <c r="AG45" s="3">
        <v>0</v>
      </c>
      <c r="AH45" s="3">
        <v>0</v>
      </c>
      <c r="AI45" s="3">
        <v>0</v>
      </c>
      <c r="AJ45" s="3">
        <v>0</v>
      </c>
      <c r="AK45" s="3">
        <v>0</v>
      </c>
      <c r="AL45" s="3">
        <v>0</v>
      </c>
      <c r="AM45" s="3">
        <v>0</v>
      </c>
      <c r="AN45" s="3">
        <v>0</v>
      </c>
      <c r="AO45" s="3">
        <v>0</v>
      </c>
      <c r="AP45" s="3">
        <v>0</v>
      </c>
      <c r="AQ45" s="3">
        <v>0</v>
      </c>
      <c r="AR45" s="3">
        <v>0</v>
      </c>
      <c r="AS45" s="3">
        <v>0</v>
      </c>
      <c r="AT45" s="3">
        <v>0</v>
      </c>
      <c r="AU45" s="3">
        <v>0</v>
      </c>
      <c r="AW45" s="1"/>
      <c r="AX45" s="11" t="s">
        <v>233</v>
      </c>
      <c r="AY45" s="3">
        <v>0.1</v>
      </c>
      <c r="AZ45" s="3">
        <v>0.1</v>
      </c>
      <c r="BA45" s="3">
        <v>0</v>
      </c>
      <c r="BB45" s="3">
        <v>0.1</v>
      </c>
      <c r="BC45" s="3">
        <v>0.1</v>
      </c>
      <c r="BD45" s="3">
        <v>0.2</v>
      </c>
      <c r="BE45" s="3">
        <v>0.3</v>
      </c>
      <c r="BF45" s="3">
        <v>0.3</v>
      </c>
      <c r="BG45" s="3">
        <v>0.3</v>
      </c>
      <c r="BH45" s="3">
        <v>0.3</v>
      </c>
      <c r="BI45" s="3">
        <v>0.3</v>
      </c>
      <c r="BJ45" s="3">
        <v>0.4</v>
      </c>
      <c r="BK45" s="3">
        <v>0.4</v>
      </c>
      <c r="BL45" s="3">
        <v>0.3</v>
      </c>
      <c r="BM45" s="3">
        <v>0.3</v>
      </c>
      <c r="BN45" s="3">
        <v>0.3</v>
      </c>
      <c r="BO45" s="3">
        <v>0.4</v>
      </c>
      <c r="BP45" s="3">
        <v>0.4</v>
      </c>
      <c r="BQ45" s="3">
        <v>0.3</v>
      </c>
      <c r="BR45" s="3">
        <v>0.3</v>
      </c>
      <c r="BS45" s="3">
        <v>0.3</v>
      </c>
      <c r="BU45" s="1"/>
      <c r="BV45" s="11" t="s">
        <v>233</v>
      </c>
      <c r="BW45" s="3">
        <v>0</v>
      </c>
      <c r="BX45" s="3">
        <v>0</v>
      </c>
      <c r="BY45" s="3">
        <v>0</v>
      </c>
      <c r="BZ45" s="3">
        <v>0.1</v>
      </c>
      <c r="CA45" s="3">
        <v>0.1</v>
      </c>
      <c r="CB45" s="3">
        <v>0.1</v>
      </c>
      <c r="CC45" s="3">
        <v>0.1</v>
      </c>
      <c r="CD45" s="3">
        <v>0.1</v>
      </c>
      <c r="CE45" s="3">
        <v>0.1</v>
      </c>
      <c r="CF45" s="3">
        <v>0.1</v>
      </c>
      <c r="CG45" s="3">
        <v>0.1</v>
      </c>
      <c r="CH45" s="3">
        <v>0.1</v>
      </c>
      <c r="CI45" s="3">
        <v>0.1</v>
      </c>
      <c r="CJ45" s="3">
        <v>0.1</v>
      </c>
      <c r="CK45" s="3">
        <v>0.1</v>
      </c>
      <c r="CL45" s="3">
        <v>0.1</v>
      </c>
      <c r="CM45" s="3">
        <v>0.1</v>
      </c>
      <c r="CN45" s="3">
        <v>0.1</v>
      </c>
      <c r="CO45" s="3">
        <v>0.1</v>
      </c>
      <c r="CP45" s="3">
        <v>0.1</v>
      </c>
      <c r="CQ45" s="3">
        <v>0.1</v>
      </c>
      <c r="CS45" s="1"/>
      <c r="CT45" s="11" t="s">
        <v>233</v>
      </c>
      <c r="CU45" s="3">
        <v>0.1</v>
      </c>
      <c r="CV45" s="3">
        <v>0.2</v>
      </c>
      <c r="CW45" s="3">
        <v>0.2</v>
      </c>
      <c r="CX45" s="3">
        <v>0.2</v>
      </c>
      <c r="CY45" s="3">
        <v>0.2</v>
      </c>
      <c r="CZ45" s="3">
        <v>0.3</v>
      </c>
      <c r="DA45" s="3">
        <v>0.3</v>
      </c>
      <c r="DB45" s="3">
        <v>0.3</v>
      </c>
      <c r="DC45" s="3">
        <v>0.3</v>
      </c>
      <c r="DD45" s="3">
        <v>0.3</v>
      </c>
      <c r="DE45" s="3">
        <v>0.3</v>
      </c>
      <c r="DF45" s="3">
        <v>0.3</v>
      </c>
      <c r="DG45" s="3">
        <v>0.4</v>
      </c>
      <c r="DH45" s="3">
        <v>0.3</v>
      </c>
      <c r="DI45" s="3">
        <v>0.4</v>
      </c>
      <c r="DJ45" s="3">
        <v>0.4</v>
      </c>
      <c r="DK45" s="3">
        <v>0.3</v>
      </c>
      <c r="DL45" s="3">
        <v>0.3</v>
      </c>
      <c r="DM45" s="3">
        <v>0.3</v>
      </c>
      <c r="DN45" s="3">
        <v>0.4</v>
      </c>
      <c r="DO45" s="3">
        <v>0.2</v>
      </c>
      <c r="DQ45" s="1"/>
      <c r="DR45" s="11" t="s">
        <v>233</v>
      </c>
      <c r="DS45" s="3">
        <v>1</v>
      </c>
      <c r="DT45" s="3">
        <v>1.1</v>
      </c>
      <c r="DU45" s="3">
        <v>1</v>
      </c>
      <c r="DV45" s="3">
        <v>0.9</v>
      </c>
      <c r="DW45" s="3">
        <v>0.9</v>
      </c>
      <c r="DX45" s="3">
        <v>1.4</v>
      </c>
      <c r="DY45" s="3">
        <v>1.5</v>
      </c>
      <c r="DZ45" s="3">
        <v>1.6</v>
      </c>
      <c r="EA45" s="3">
        <v>1.7</v>
      </c>
      <c r="EB45" s="3">
        <v>1.6</v>
      </c>
      <c r="EC45" s="3">
        <v>1.9</v>
      </c>
      <c r="ED45" s="3">
        <v>2.3</v>
      </c>
      <c r="EE45" s="3">
        <v>2.9</v>
      </c>
      <c r="EF45" s="3">
        <v>2.4</v>
      </c>
      <c r="EG45" s="3">
        <v>2.3</v>
      </c>
      <c r="EH45" s="3">
        <v>2.2</v>
      </c>
      <c r="EI45" s="3">
        <v>1.9</v>
      </c>
      <c r="EJ45" s="3">
        <v>2.2</v>
      </c>
      <c r="EK45" s="3">
        <v>2.8</v>
      </c>
      <c r="EL45" s="3">
        <v>2.8</v>
      </c>
      <c r="EM45" s="3">
        <v>2.6</v>
      </c>
      <c r="EO45" s="1"/>
      <c r="EP45" s="11" t="s">
        <v>233</v>
      </c>
      <c r="EQ45" s="3">
        <v>0.1</v>
      </c>
      <c r="ER45" s="3">
        <v>0.1</v>
      </c>
      <c r="ES45" s="3">
        <v>0.1</v>
      </c>
      <c r="ET45" s="3">
        <v>0.1</v>
      </c>
      <c r="EU45" s="3">
        <v>0.1</v>
      </c>
      <c r="EV45" s="3">
        <v>0.1</v>
      </c>
      <c r="EW45" s="3">
        <v>0.1</v>
      </c>
      <c r="EX45" s="3">
        <v>0.1</v>
      </c>
      <c r="EY45" s="3">
        <v>0.2</v>
      </c>
      <c r="EZ45" s="3">
        <v>0.1</v>
      </c>
      <c r="FA45" s="3">
        <v>0.1</v>
      </c>
      <c r="FB45" s="3">
        <v>0.1</v>
      </c>
      <c r="FC45" s="3">
        <v>0.1</v>
      </c>
      <c r="FD45" s="3">
        <v>0.1</v>
      </c>
      <c r="FE45" s="3">
        <v>0.1</v>
      </c>
      <c r="FF45" s="3">
        <v>0.1</v>
      </c>
      <c r="FG45" s="3">
        <v>0.1</v>
      </c>
      <c r="FH45" s="3">
        <v>0.1</v>
      </c>
      <c r="FI45" s="3">
        <v>0.1</v>
      </c>
      <c r="FJ45" s="3">
        <v>0.1</v>
      </c>
      <c r="FK45" s="3">
        <v>0.1</v>
      </c>
    </row>
    <row r="46" ht="14.5" spans="1:167">
      <c r="A46" s="1"/>
      <c r="B46" s="11" t="s">
        <v>234</v>
      </c>
      <c r="C46" s="3">
        <v>0.2</v>
      </c>
      <c r="D46" s="3">
        <v>0.1</v>
      </c>
      <c r="E46" s="3">
        <v>0.1</v>
      </c>
      <c r="F46" s="3">
        <v>0</v>
      </c>
      <c r="G46" s="3">
        <v>0</v>
      </c>
      <c r="H46" s="3">
        <v>0</v>
      </c>
      <c r="I46" s="3">
        <v>0</v>
      </c>
      <c r="J46" s="3">
        <v>0.1</v>
      </c>
      <c r="K46" s="3">
        <v>0</v>
      </c>
      <c r="L46" s="3">
        <v>0</v>
      </c>
      <c r="M46" s="3">
        <v>0</v>
      </c>
      <c r="N46" s="3">
        <v>0</v>
      </c>
      <c r="O46" s="3">
        <v>0</v>
      </c>
      <c r="P46" s="3">
        <v>0.1</v>
      </c>
      <c r="Q46" s="3">
        <v>0.2</v>
      </c>
      <c r="R46" s="3">
        <v>0.3</v>
      </c>
      <c r="S46" s="3">
        <v>0</v>
      </c>
      <c r="T46" s="3">
        <v>0</v>
      </c>
      <c r="U46" s="3">
        <v>0.3</v>
      </c>
      <c r="V46" s="3">
        <v>0.3</v>
      </c>
      <c r="W46" s="3">
        <v>0.3</v>
      </c>
      <c r="Y46" s="1"/>
      <c r="Z46" s="11" t="s">
        <v>234</v>
      </c>
      <c r="AA46" s="3">
        <v>0</v>
      </c>
      <c r="AB46" s="3">
        <v>0</v>
      </c>
      <c r="AC46" s="3">
        <v>0</v>
      </c>
      <c r="AD46" s="3">
        <v>0</v>
      </c>
      <c r="AE46" s="3">
        <v>0</v>
      </c>
      <c r="AF46" s="3">
        <v>0</v>
      </c>
      <c r="AG46" s="3">
        <v>0</v>
      </c>
      <c r="AH46" s="3">
        <v>0</v>
      </c>
      <c r="AI46" s="3">
        <v>0</v>
      </c>
      <c r="AJ46" s="3">
        <v>0</v>
      </c>
      <c r="AK46" s="3">
        <v>0</v>
      </c>
      <c r="AL46" s="3">
        <v>0</v>
      </c>
      <c r="AM46" s="3">
        <v>0.5</v>
      </c>
      <c r="AN46" s="3">
        <v>0.5</v>
      </c>
      <c r="AO46" s="3">
        <v>0</v>
      </c>
      <c r="AP46" s="3">
        <v>0</v>
      </c>
      <c r="AQ46" s="3">
        <v>0</v>
      </c>
      <c r="AR46" s="3">
        <v>0</v>
      </c>
      <c r="AS46" s="3">
        <v>0</v>
      </c>
      <c r="AT46" s="3">
        <v>0.1</v>
      </c>
      <c r="AU46" s="3">
        <v>0.1</v>
      </c>
      <c r="AW46" s="1"/>
      <c r="AX46" s="11" t="s">
        <v>234</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U46" s="1"/>
      <c r="BV46" s="11" t="s">
        <v>234</v>
      </c>
      <c r="BW46" s="3">
        <v>0</v>
      </c>
      <c r="BX46" s="3">
        <v>0</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3">
        <v>0</v>
      </c>
      <c r="CQ46" s="3">
        <v>0</v>
      </c>
      <c r="CS46" s="1"/>
      <c r="CT46" s="11" t="s">
        <v>234</v>
      </c>
      <c r="CU46" s="3">
        <v>0</v>
      </c>
      <c r="CV46" s="3">
        <v>0</v>
      </c>
      <c r="CW46" s="3">
        <v>0</v>
      </c>
      <c r="CX46" s="3">
        <v>0</v>
      </c>
      <c r="CY46" s="3">
        <v>0</v>
      </c>
      <c r="CZ46" s="3">
        <v>0</v>
      </c>
      <c r="DA46" s="3">
        <v>0</v>
      </c>
      <c r="DB46" s="3">
        <v>0</v>
      </c>
      <c r="DC46" s="3">
        <v>0</v>
      </c>
      <c r="DD46" s="3">
        <v>0</v>
      </c>
      <c r="DE46" s="3">
        <v>0</v>
      </c>
      <c r="DF46" s="3">
        <v>0</v>
      </c>
      <c r="DG46" s="3">
        <v>0</v>
      </c>
      <c r="DH46" s="3">
        <v>0</v>
      </c>
      <c r="DI46" s="3">
        <v>0</v>
      </c>
      <c r="DJ46" s="3">
        <v>0</v>
      </c>
      <c r="DK46" s="3">
        <v>0</v>
      </c>
      <c r="DL46" s="3">
        <v>0</v>
      </c>
      <c r="DM46" s="3">
        <v>0</v>
      </c>
      <c r="DN46" s="3">
        <v>0</v>
      </c>
      <c r="DO46" s="3">
        <v>0</v>
      </c>
      <c r="DQ46" s="1"/>
      <c r="DR46" s="11" t="s">
        <v>234</v>
      </c>
      <c r="DS46" s="3">
        <v>0</v>
      </c>
      <c r="DT46" s="3">
        <v>0</v>
      </c>
      <c r="DU46" s="3">
        <v>0</v>
      </c>
      <c r="DV46" s="3">
        <v>0</v>
      </c>
      <c r="DW46" s="3">
        <v>0</v>
      </c>
      <c r="DX46" s="3">
        <v>0</v>
      </c>
      <c r="DY46" s="3">
        <v>0</v>
      </c>
      <c r="DZ46" s="3">
        <v>0</v>
      </c>
      <c r="EA46" s="3" t="s">
        <v>126</v>
      </c>
      <c r="EB46" s="3" t="s">
        <v>126</v>
      </c>
      <c r="EC46" s="3">
        <v>0</v>
      </c>
      <c r="ED46" s="3">
        <v>0</v>
      </c>
      <c r="EE46" s="3" t="s">
        <v>126</v>
      </c>
      <c r="EF46" s="3" t="s">
        <v>126</v>
      </c>
      <c r="EG46" s="3" t="s">
        <v>126</v>
      </c>
      <c r="EH46" s="3" t="s">
        <v>126</v>
      </c>
      <c r="EI46" s="3" t="s">
        <v>126</v>
      </c>
      <c r="EJ46" s="3" t="s">
        <v>126</v>
      </c>
      <c r="EK46" s="3">
        <v>0</v>
      </c>
      <c r="EL46" s="3">
        <v>0</v>
      </c>
      <c r="EM46" s="3">
        <v>0</v>
      </c>
      <c r="EO46" s="1"/>
      <c r="EP46" s="11" t="s">
        <v>234</v>
      </c>
      <c r="EQ46" s="3">
        <v>0.3</v>
      </c>
      <c r="ER46" s="3">
        <v>0.7</v>
      </c>
      <c r="ES46" s="3">
        <v>0.5</v>
      </c>
      <c r="ET46" s="3">
        <v>0.6</v>
      </c>
      <c r="EU46" s="3">
        <v>0.6</v>
      </c>
      <c r="EV46" s="3">
        <v>0.2</v>
      </c>
      <c r="EW46" s="3">
        <v>0.3</v>
      </c>
      <c r="EX46" s="3">
        <v>0.4</v>
      </c>
      <c r="EY46" s="3">
        <v>0.5</v>
      </c>
      <c r="EZ46" s="3">
        <v>0.3</v>
      </c>
      <c r="FA46" s="3" t="s">
        <v>126</v>
      </c>
      <c r="FB46" s="3" t="s">
        <v>126</v>
      </c>
      <c r="FC46" s="3" t="s">
        <v>126</v>
      </c>
      <c r="FD46" s="3" t="s">
        <v>126</v>
      </c>
      <c r="FE46" s="3">
        <v>0</v>
      </c>
      <c r="FF46" s="3">
        <v>0</v>
      </c>
      <c r="FG46" s="3">
        <v>0</v>
      </c>
      <c r="FH46" s="3">
        <v>0</v>
      </c>
      <c r="FI46" s="3">
        <v>0</v>
      </c>
      <c r="FJ46" s="3">
        <v>0</v>
      </c>
      <c r="FK46" s="3">
        <v>0</v>
      </c>
    </row>
    <row r="47" ht="14.5" spans="1:167">
      <c r="A47" s="1"/>
      <c r="B47" s="11" t="s">
        <v>235</v>
      </c>
      <c r="C47" s="3">
        <v>0.3</v>
      </c>
      <c r="D47" s="3">
        <v>0.2</v>
      </c>
      <c r="E47" s="3">
        <v>0.2</v>
      </c>
      <c r="F47" s="3">
        <v>0.5</v>
      </c>
      <c r="G47" s="3">
        <v>0.4</v>
      </c>
      <c r="H47" s="3">
        <v>0.3</v>
      </c>
      <c r="I47" s="3">
        <v>0.4</v>
      </c>
      <c r="J47" s="3">
        <v>0.2</v>
      </c>
      <c r="K47" s="3">
        <v>0.4</v>
      </c>
      <c r="L47" s="3">
        <v>0.6</v>
      </c>
      <c r="M47" s="3" t="s">
        <v>126</v>
      </c>
      <c r="N47" s="3" t="s">
        <v>126</v>
      </c>
      <c r="O47" s="3" t="s">
        <v>126</v>
      </c>
      <c r="P47" s="3" t="s">
        <v>126</v>
      </c>
      <c r="Q47" s="3" t="s">
        <v>126</v>
      </c>
      <c r="R47" s="3" t="s">
        <v>126</v>
      </c>
      <c r="S47" s="3" t="s">
        <v>126</v>
      </c>
      <c r="T47" s="3" t="s">
        <v>126</v>
      </c>
      <c r="U47" s="3">
        <v>0</v>
      </c>
      <c r="V47" s="3">
        <v>0</v>
      </c>
      <c r="W47" s="3">
        <v>0</v>
      </c>
      <c r="Y47" s="1"/>
      <c r="Z47" s="11" t="s">
        <v>235</v>
      </c>
      <c r="AA47" s="3" t="s">
        <v>126</v>
      </c>
      <c r="AB47" s="3" t="s">
        <v>126</v>
      </c>
      <c r="AC47" s="3" t="s">
        <v>126</v>
      </c>
      <c r="AD47" s="3" t="s">
        <v>126</v>
      </c>
      <c r="AE47" s="3">
        <v>0</v>
      </c>
      <c r="AF47" s="3">
        <v>0</v>
      </c>
      <c r="AG47" s="3">
        <v>0</v>
      </c>
      <c r="AH47" s="3">
        <v>0</v>
      </c>
      <c r="AI47" s="3">
        <v>0</v>
      </c>
      <c r="AJ47" s="3">
        <v>0</v>
      </c>
      <c r="AK47" s="3">
        <v>0</v>
      </c>
      <c r="AL47" s="3">
        <v>0</v>
      </c>
      <c r="AM47" s="3">
        <v>0</v>
      </c>
      <c r="AN47" s="3">
        <v>0</v>
      </c>
      <c r="AO47" s="3">
        <v>0</v>
      </c>
      <c r="AP47" s="3">
        <v>0</v>
      </c>
      <c r="AQ47" s="3">
        <v>0</v>
      </c>
      <c r="AR47" s="3">
        <v>0</v>
      </c>
      <c r="AS47" s="3">
        <v>0.6</v>
      </c>
      <c r="AT47" s="3">
        <v>0.6</v>
      </c>
      <c r="AU47" s="3">
        <v>0.4</v>
      </c>
      <c r="AW47" s="1"/>
      <c r="AX47" s="11" t="s">
        <v>235</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U47" s="1"/>
      <c r="BV47" s="11" t="s">
        <v>235</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3">
        <v>0</v>
      </c>
      <c r="CQ47" s="3">
        <v>0</v>
      </c>
      <c r="CS47" s="1"/>
      <c r="CT47" s="11" t="s">
        <v>235</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Q47" s="1"/>
      <c r="DR47" s="11" t="s">
        <v>235</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O47" s="1"/>
      <c r="EP47" s="11" t="s">
        <v>235</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row>
    <row r="48" ht="14.5" spans="1:167">
      <c r="A48" s="1"/>
      <c r="B48" s="11" t="s">
        <v>236</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Y48" s="1"/>
      <c r="Z48" s="11" t="s">
        <v>236</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W48" s="1"/>
      <c r="AX48" s="11" t="s">
        <v>236</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U48" s="1"/>
      <c r="BV48" s="11" t="s">
        <v>236</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3">
        <v>0</v>
      </c>
      <c r="CO48" s="3">
        <v>0</v>
      </c>
      <c r="CP48" s="3">
        <v>0</v>
      </c>
      <c r="CQ48" s="3">
        <v>0</v>
      </c>
      <c r="CS48" s="1"/>
      <c r="CT48" s="11" t="s">
        <v>236</v>
      </c>
      <c r="CU48" s="3">
        <v>0</v>
      </c>
      <c r="CV48" s="3">
        <v>0</v>
      </c>
      <c r="CW48" s="3">
        <v>0</v>
      </c>
      <c r="CX48" s="3">
        <v>0</v>
      </c>
      <c r="CY48" s="3">
        <v>0</v>
      </c>
      <c r="CZ48" s="3">
        <v>0</v>
      </c>
      <c r="DA48" s="3">
        <v>0</v>
      </c>
      <c r="DB48" s="3">
        <v>0</v>
      </c>
      <c r="DC48" s="3">
        <v>0</v>
      </c>
      <c r="DD48" s="3">
        <v>0</v>
      </c>
      <c r="DE48" s="3">
        <v>0</v>
      </c>
      <c r="DF48" s="3">
        <v>0</v>
      </c>
      <c r="DG48" s="3">
        <v>0</v>
      </c>
      <c r="DH48" s="3">
        <v>0</v>
      </c>
      <c r="DI48" s="3">
        <v>0</v>
      </c>
      <c r="DJ48" s="3">
        <v>0</v>
      </c>
      <c r="DK48" s="3">
        <v>0</v>
      </c>
      <c r="DL48" s="3">
        <v>0</v>
      </c>
      <c r="DM48" s="3">
        <v>0</v>
      </c>
      <c r="DN48" s="3">
        <v>0</v>
      </c>
      <c r="DO48" s="3">
        <v>0</v>
      </c>
      <c r="DQ48" s="1"/>
      <c r="DR48" s="11" t="s">
        <v>236</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O48" s="1"/>
      <c r="EP48" s="11" t="s">
        <v>236</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row>
    <row r="49" ht="14.5" spans="1:167">
      <c r="A49" s="1"/>
      <c r="B49" s="11" t="s">
        <v>237</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Y49" s="1"/>
      <c r="Z49" s="11" t="s">
        <v>237</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W49" s="1"/>
      <c r="AX49" s="11" t="s">
        <v>237</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U49" s="1"/>
      <c r="BV49" s="11" t="s">
        <v>237</v>
      </c>
      <c r="BW49" s="3">
        <v>0</v>
      </c>
      <c r="BX49" s="3">
        <v>0</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3">
        <v>0</v>
      </c>
      <c r="CQ49" s="3">
        <v>0</v>
      </c>
      <c r="CS49" s="1"/>
      <c r="CT49" s="11" t="s">
        <v>237</v>
      </c>
      <c r="CU49" s="3">
        <v>0</v>
      </c>
      <c r="CV49" s="3">
        <v>0</v>
      </c>
      <c r="CW49" s="3">
        <v>0</v>
      </c>
      <c r="CX49" s="3">
        <v>0</v>
      </c>
      <c r="CY49" s="3">
        <v>0</v>
      </c>
      <c r="CZ49" s="3">
        <v>0</v>
      </c>
      <c r="DA49" s="3">
        <v>0</v>
      </c>
      <c r="DB49" s="3">
        <v>0</v>
      </c>
      <c r="DC49" s="3">
        <v>0</v>
      </c>
      <c r="DD49" s="3">
        <v>0</v>
      </c>
      <c r="DE49" s="3">
        <v>0</v>
      </c>
      <c r="DF49" s="3">
        <v>0</v>
      </c>
      <c r="DG49" s="3">
        <v>0</v>
      </c>
      <c r="DH49" s="3">
        <v>0</v>
      </c>
      <c r="DI49" s="3">
        <v>0</v>
      </c>
      <c r="DJ49" s="3">
        <v>0</v>
      </c>
      <c r="DK49" s="3">
        <v>0</v>
      </c>
      <c r="DL49" s="3">
        <v>0</v>
      </c>
      <c r="DM49" s="3">
        <v>0</v>
      </c>
      <c r="DN49" s="3">
        <v>0</v>
      </c>
      <c r="DO49" s="3">
        <v>0</v>
      </c>
      <c r="DQ49" s="1"/>
      <c r="DR49" s="11" t="s">
        <v>237</v>
      </c>
      <c r="DS49" s="3">
        <v>0</v>
      </c>
      <c r="DT49" s="3">
        <v>0</v>
      </c>
      <c r="DU49" s="3">
        <v>0</v>
      </c>
      <c r="DV49" s="3">
        <v>0</v>
      </c>
      <c r="DW49" s="3">
        <v>0</v>
      </c>
      <c r="DX49" s="3">
        <v>0</v>
      </c>
      <c r="DY49" s="3">
        <v>0</v>
      </c>
      <c r="DZ49" s="3">
        <v>0</v>
      </c>
      <c r="EA49" s="3">
        <v>0</v>
      </c>
      <c r="EB49" s="3">
        <v>0</v>
      </c>
      <c r="EC49" s="3">
        <v>0</v>
      </c>
      <c r="ED49" s="3">
        <v>0</v>
      </c>
      <c r="EE49" s="3">
        <v>0</v>
      </c>
      <c r="EF49" s="3">
        <v>0</v>
      </c>
      <c r="EG49" s="3">
        <v>0</v>
      </c>
      <c r="EH49" s="3">
        <v>0</v>
      </c>
      <c r="EI49" s="3">
        <v>0</v>
      </c>
      <c r="EJ49" s="3">
        <v>0</v>
      </c>
      <c r="EK49" s="3">
        <v>0</v>
      </c>
      <c r="EL49" s="3">
        <v>0</v>
      </c>
      <c r="EM49" s="3">
        <v>0</v>
      </c>
      <c r="EO49" s="1"/>
      <c r="EP49" s="11" t="s">
        <v>237</v>
      </c>
      <c r="EQ49" s="3">
        <v>0</v>
      </c>
      <c r="ER49" s="3">
        <v>0</v>
      </c>
      <c r="ES49" s="3">
        <v>0</v>
      </c>
      <c r="ET49" s="3">
        <v>0</v>
      </c>
      <c r="EU49" s="3">
        <v>0</v>
      </c>
      <c r="EV49" s="3">
        <v>0</v>
      </c>
      <c r="EW49" s="3">
        <v>0</v>
      </c>
      <c r="EX49" s="3">
        <v>0</v>
      </c>
      <c r="EY49" s="3">
        <v>0</v>
      </c>
      <c r="EZ49" s="3">
        <v>0</v>
      </c>
      <c r="FA49" s="3">
        <v>0</v>
      </c>
      <c r="FB49" s="3">
        <v>0</v>
      </c>
      <c r="FC49" s="3">
        <v>0</v>
      </c>
      <c r="FD49" s="3">
        <v>0</v>
      </c>
      <c r="FE49" s="3">
        <v>0</v>
      </c>
      <c r="FF49" s="3">
        <v>0</v>
      </c>
      <c r="FG49" s="3">
        <v>0</v>
      </c>
      <c r="FH49" s="3">
        <v>0</v>
      </c>
      <c r="FI49" s="3">
        <v>0</v>
      </c>
      <c r="FJ49" s="3">
        <v>0</v>
      </c>
      <c r="FK49" s="3">
        <v>0</v>
      </c>
    </row>
    <row r="50" ht="14.5" spans="1:167">
      <c r="A50" s="1"/>
      <c r="B50" s="1"/>
      <c r="C50" s="3"/>
      <c r="D50" s="3"/>
      <c r="E50" s="3"/>
      <c r="F50" s="3"/>
      <c r="G50" s="3"/>
      <c r="H50" s="3"/>
      <c r="I50" s="3"/>
      <c r="J50" s="3"/>
      <c r="K50" s="3"/>
      <c r="L50" s="3"/>
      <c r="M50" s="3"/>
      <c r="N50" s="3"/>
      <c r="O50" s="3"/>
      <c r="P50" s="3"/>
      <c r="Q50" s="3"/>
      <c r="R50" s="3"/>
      <c r="S50" s="3"/>
      <c r="T50" s="3"/>
      <c r="U50" s="3"/>
      <c r="V50" s="3"/>
      <c r="W50" s="3"/>
      <c r="Y50" s="1"/>
      <c r="Z50" s="1"/>
      <c r="AA50" s="3"/>
      <c r="AB50" s="3"/>
      <c r="AC50" s="3"/>
      <c r="AD50" s="3"/>
      <c r="AE50" s="3"/>
      <c r="AF50" s="3"/>
      <c r="AG50" s="3"/>
      <c r="AH50" s="3"/>
      <c r="AI50" s="3"/>
      <c r="AJ50" s="3"/>
      <c r="AK50" s="3"/>
      <c r="AL50" s="3"/>
      <c r="AM50" s="3"/>
      <c r="AN50" s="3"/>
      <c r="AO50" s="3"/>
      <c r="AP50" s="3"/>
      <c r="AQ50" s="3"/>
      <c r="AR50" s="3"/>
      <c r="AS50" s="3"/>
      <c r="AT50" s="3"/>
      <c r="AU50" s="3"/>
      <c r="AW50" s="1"/>
      <c r="AX50" s="1"/>
      <c r="AY50" s="3"/>
      <c r="AZ50" s="3"/>
      <c r="BA50" s="3"/>
      <c r="BB50" s="3"/>
      <c r="BC50" s="3"/>
      <c r="BD50" s="3"/>
      <c r="BE50" s="3"/>
      <c r="BF50" s="3"/>
      <c r="BG50" s="3"/>
      <c r="BH50" s="3"/>
      <c r="BI50" s="3"/>
      <c r="BJ50" s="3"/>
      <c r="BK50" s="3"/>
      <c r="BL50" s="3"/>
      <c r="BM50" s="3"/>
      <c r="BN50" s="3"/>
      <c r="BO50" s="3"/>
      <c r="BP50" s="3"/>
      <c r="BQ50" s="3"/>
      <c r="BR50" s="3"/>
      <c r="BS50" s="3"/>
      <c r="BU50" s="1"/>
      <c r="BV50" s="1"/>
      <c r="BW50" s="3"/>
      <c r="BX50" s="3"/>
      <c r="BY50" s="3"/>
      <c r="BZ50" s="3"/>
      <c r="CA50" s="3"/>
      <c r="CB50" s="3"/>
      <c r="CC50" s="3"/>
      <c r="CD50" s="3"/>
      <c r="CE50" s="3"/>
      <c r="CF50" s="3"/>
      <c r="CG50" s="3"/>
      <c r="CH50" s="3"/>
      <c r="CI50" s="3"/>
      <c r="CJ50" s="3"/>
      <c r="CK50" s="3"/>
      <c r="CL50" s="3"/>
      <c r="CM50" s="3"/>
      <c r="CN50" s="3"/>
      <c r="CO50" s="3"/>
      <c r="CP50" s="3"/>
      <c r="CQ50" s="3"/>
      <c r="CS50" s="1"/>
      <c r="CT50" s="1"/>
      <c r="CU50" s="3"/>
      <c r="CV50" s="3"/>
      <c r="CW50" s="3"/>
      <c r="CX50" s="3"/>
      <c r="CY50" s="3"/>
      <c r="CZ50" s="3"/>
      <c r="DA50" s="3"/>
      <c r="DB50" s="3"/>
      <c r="DC50" s="3"/>
      <c r="DD50" s="3"/>
      <c r="DE50" s="3"/>
      <c r="DF50" s="3"/>
      <c r="DG50" s="3"/>
      <c r="DH50" s="3"/>
      <c r="DI50" s="3"/>
      <c r="DJ50" s="3"/>
      <c r="DK50" s="3"/>
      <c r="DL50" s="3"/>
      <c r="DM50" s="3"/>
      <c r="DN50" s="3"/>
      <c r="DO50" s="3"/>
      <c r="DQ50" s="1"/>
      <c r="DR50" s="1"/>
      <c r="DS50" s="3"/>
      <c r="DT50" s="3"/>
      <c r="DU50" s="3"/>
      <c r="DV50" s="3"/>
      <c r="DW50" s="3"/>
      <c r="DX50" s="3"/>
      <c r="DY50" s="3"/>
      <c r="DZ50" s="3"/>
      <c r="EA50" s="3"/>
      <c r="EB50" s="3"/>
      <c r="EC50" s="3"/>
      <c r="ED50" s="3"/>
      <c r="EE50" s="3"/>
      <c r="EF50" s="3"/>
      <c r="EG50" s="3"/>
      <c r="EH50" s="3"/>
      <c r="EI50" s="3"/>
      <c r="EJ50" s="3"/>
      <c r="EK50" s="3"/>
      <c r="EL50" s="3"/>
      <c r="EM50" s="3"/>
      <c r="EO50" s="1"/>
      <c r="EP50" s="1"/>
      <c r="EQ50" s="3"/>
      <c r="ER50" s="3"/>
      <c r="ES50" s="3"/>
      <c r="ET50" s="3"/>
      <c r="EU50" s="3"/>
      <c r="EV50" s="3"/>
      <c r="EW50" s="3"/>
      <c r="EX50" s="3"/>
      <c r="EY50" s="3"/>
      <c r="EZ50" s="3"/>
      <c r="FA50" s="3"/>
      <c r="FB50" s="3"/>
      <c r="FC50" s="3"/>
      <c r="FD50" s="3"/>
      <c r="FE50" s="3"/>
      <c r="FF50" s="3"/>
      <c r="FG50" s="3"/>
      <c r="FH50" s="3"/>
      <c r="FI50" s="3"/>
      <c r="FJ50" s="3"/>
      <c r="FK50" s="3"/>
    </row>
    <row r="51" ht="13" spans="1:167">
      <c r="A51" s="8"/>
      <c r="B51" s="9" t="s">
        <v>242</v>
      </c>
      <c r="C51" s="5">
        <v>52.2</v>
      </c>
      <c r="D51" s="5">
        <v>50.3</v>
      </c>
      <c r="E51" s="5">
        <v>51.1</v>
      </c>
      <c r="F51" s="5">
        <v>55.3</v>
      </c>
      <c r="G51" s="5">
        <v>57.4</v>
      </c>
      <c r="H51" s="5">
        <v>55.3</v>
      </c>
      <c r="I51" s="5">
        <v>51.8</v>
      </c>
      <c r="J51" s="5">
        <v>49.9</v>
      </c>
      <c r="K51" s="5">
        <v>49.3</v>
      </c>
      <c r="L51" s="5">
        <v>54.8</v>
      </c>
      <c r="M51" s="5">
        <v>52.3</v>
      </c>
      <c r="N51" s="5">
        <v>53.4</v>
      </c>
      <c r="O51" s="5">
        <v>51.9</v>
      </c>
      <c r="P51" s="5">
        <v>47.8</v>
      </c>
      <c r="Q51" s="5">
        <v>48.1</v>
      </c>
      <c r="R51" s="5">
        <v>47.8</v>
      </c>
      <c r="S51" s="5">
        <v>38.5</v>
      </c>
      <c r="T51" s="5">
        <v>38.1</v>
      </c>
      <c r="U51" s="5">
        <v>45.6</v>
      </c>
      <c r="V51" s="5">
        <v>48.7</v>
      </c>
      <c r="W51" s="5">
        <v>46.2</v>
      </c>
      <c r="Y51" s="8"/>
      <c r="Z51" s="9" t="s">
        <v>242</v>
      </c>
      <c r="AA51" s="5">
        <v>51</v>
      </c>
      <c r="AB51" s="5">
        <v>49.5</v>
      </c>
      <c r="AC51" s="5">
        <v>51.8</v>
      </c>
      <c r="AD51" s="5">
        <v>52.8</v>
      </c>
      <c r="AE51" s="5">
        <v>46.5</v>
      </c>
      <c r="AF51" s="5">
        <v>36.8</v>
      </c>
      <c r="AG51" s="5">
        <v>44.4</v>
      </c>
      <c r="AH51" s="5">
        <v>42.9</v>
      </c>
      <c r="AI51" s="5">
        <v>48.1</v>
      </c>
      <c r="AJ51" s="5">
        <v>56.9</v>
      </c>
      <c r="AK51" s="5">
        <v>52.3</v>
      </c>
      <c r="AL51" s="5">
        <v>40.5</v>
      </c>
      <c r="AM51" s="5">
        <v>49.6</v>
      </c>
      <c r="AN51" s="5">
        <v>49.4</v>
      </c>
      <c r="AO51" s="5">
        <v>44.1</v>
      </c>
      <c r="AP51" s="5">
        <v>43.3</v>
      </c>
      <c r="AQ51" s="5">
        <v>43.5</v>
      </c>
      <c r="AR51" s="5">
        <v>45</v>
      </c>
      <c r="AS51" s="5">
        <v>54.1</v>
      </c>
      <c r="AT51" s="5">
        <v>54</v>
      </c>
      <c r="AU51" s="5">
        <v>51.7</v>
      </c>
      <c r="AW51" s="8"/>
      <c r="AX51" s="9" t="s">
        <v>242</v>
      </c>
      <c r="AY51" s="5">
        <v>40.1</v>
      </c>
      <c r="AZ51" s="5">
        <v>34.5</v>
      </c>
      <c r="BA51" s="5">
        <v>37.2</v>
      </c>
      <c r="BB51" s="5">
        <v>37.2</v>
      </c>
      <c r="BC51" s="5">
        <v>37</v>
      </c>
      <c r="BD51" s="5">
        <v>38</v>
      </c>
      <c r="BE51" s="5">
        <v>34.8</v>
      </c>
      <c r="BF51" s="5">
        <v>29.2</v>
      </c>
      <c r="BG51" s="5">
        <v>31.5</v>
      </c>
      <c r="BH51" s="5">
        <v>35.2</v>
      </c>
      <c r="BI51" s="5">
        <v>35.1</v>
      </c>
      <c r="BJ51" s="5">
        <v>35.3</v>
      </c>
      <c r="BK51" s="5">
        <v>37.2</v>
      </c>
      <c r="BL51" s="5">
        <v>36</v>
      </c>
      <c r="BM51" s="5">
        <v>33.6</v>
      </c>
      <c r="BN51" s="5">
        <v>34.8</v>
      </c>
      <c r="BO51" s="5">
        <v>37.4</v>
      </c>
      <c r="BP51" s="5">
        <v>36.5</v>
      </c>
      <c r="BQ51" s="5">
        <v>33</v>
      </c>
      <c r="BR51" s="5">
        <v>34.4</v>
      </c>
      <c r="BS51" s="5">
        <v>34.5</v>
      </c>
      <c r="BU51" s="8"/>
      <c r="BV51" s="9" t="s">
        <v>242</v>
      </c>
      <c r="BW51" s="5">
        <v>21.3</v>
      </c>
      <c r="BX51" s="5">
        <v>27.6</v>
      </c>
      <c r="BY51" s="5">
        <v>22.1</v>
      </c>
      <c r="BZ51" s="5">
        <v>33</v>
      </c>
      <c r="CA51" s="5">
        <v>46.5</v>
      </c>
      <c r="CB51" s="5">
        <v>46.3</v>
      </c>
      <c r="CC51" s="5">
        <v>59.5</v>
      </c>
      <c r="CD51" s="5">
        <v>62.5</v>
      </c>
      <c r="CE51" s="5">
        <v>61.2</v>
      </c>
      <c r="CF51" s="5">
        <v>59.5</v>
      </c>
      <c r="CG51" s="5">
        <v>56.4</v>
      </c>
      <c r="CH51" s="5">
        <v>49.6</v>
      </c>
      <c r="CI51" s="5">
        <v>26.2</v>
      </c>
      <c r="CJ51" s="5">
        <v>25.4</v>
      </c>
      <c r="CK51" s="5">
        <v>40.5</v>
      </c>
      <c r="CL51" s="5">
        <v>40</v>
      </c>
      <c r="CM51" s="5">
        <v>35.9</v>
      </c>
      <c r="CN51" s="5">
        <v>41.3</v>
      </c>
      <c r="CO51" s="5">
        <v>43.3</v>
      </c>
      <c r="CP51" s="5">
        <v>42.4</v>
      </c>
      <c r="CQ51" s="5">
        <v>44.8</v>
      </c>
      <c r="CS51" s="8"/>
      <c r="CT51" s="9" t="s">
        <v>242</v>
      </c>
      <c r="CU51" s="5">
        <v>51.7</v>
      </c>
      <c r="CV51" s="5">
        <v>50.5</v>
      </c>
      <c r="CW51" s="5">
        <v>49.8</v>
      </c>
      <c r="CX51" s="5">
        <v>51.1</v>
      </c>
      <c r="CY51" s="5">
        <v>50.5</v>
      </c>
      <c r="CZ51" s="5">
        <v>51.4</v>
      </c>
      <c r="DA51" s="5">
        <v>51.2</v>
      </c>
      <c r="DB51" s="5">
        <v>50.7</v>
      </c>
      <c r="DC51" s="5">
        <v>50.2</v>
      </c>
      <c r="DD51" s="5">
        <v>50.4</v>
      </c>
      <c r="DE51" s="5">
        <v>49.3</v>
      </c>
      <c r="DF51" s="5">
        <v>49.5</v>
      </c>
      <c r="DG51" s="5">
        <v>47.1</v>
      </c>
      <c r="DH51" s="5">
        <v>45.6</v>
      </c>
      <c r="DI51" s="5">
        <v>47.5</v>
      </c>
      <c r="DJ51" s="5">
        <v>48.4</v>
      </c>
      <c r="DK51" s="5">
        <v>47.4</v>
      </c>
      <c r="DL51" s="5">
        <v>47.9</v>
      </c>
      <c r="DM51" s="5">
        <v>48.1</v>
      </c>
      <c r="DN51" s="5">
        <v>45.9</v>
      </c>
      <c r="DO51" s="5">
        <v>47.4</v>
      </c>
      <c r="DQ51" s="8"/>
      <c r="DR51" s="9" t="s">
        <v>242</v>
      </c>
      <c r="DS51" s="5">
        <v>50.6</v>
      </c>
      <c r="DT51" s="5">
        <v>50.1</v>
      </c>
      <c r="DU51" s="5">
        <v>50.6</v>
      </c>
      <c r="DV51" s="5">
        <v>52.3</v>
      </c>
      <c r="DW51" s="5">
        <v>52.1</v>
      </c>
      <c r="DX51" s="5">
        <v>51.3</v>
      </c>
      <c r="DY51" s="5">
        <v>52.2</v>
      </c>
      <c r="DZ51" s="5">
        <v>54.2</v>
      </c>
      <c r="EA51" s="5">
        <v>54.7</v>
      </c>
      <c r="EB51" s="5">
        <v>55.1</v>
      </c>
      <c r="EC51" s="5">
        <v>55.5</v>
      </c>
      <c r="ED51" s="5">
        <v>56</v>
      </c>
      <c r="EE51" s="5">
        <v>55.5</v>
      </c>
      <c r="EF51" s="5">
        <v>55.9</v>
      </c>
      <c r="EG51" s="5">
        <v>55.4</v>
      </c>
      <c r="EH51" s="5">
        <v>55.6</v>
      </c>
      <c r="EI51" s="5">
        <v>55.5</v>
      </c>
      <c r="EJ51" s="5">
        <v>56</v>
      </c>
      <c r="EK51" s="5">
        <v>56.6</v>
      </c>
      <c r="EL51" s="5">
        <v>56.9</v>
      </c>
      <c r="EM51" s="5">
        <v>56.6</v>
      </c>
      <c r="EO51" s="8"/>
      <c r="EP51" s="9" t="s">
        <v>242</v>
      </c>
      <c r="EQ51" s="5">
        <v>50.3</v>
      </c>
      <c r="ER51" s="5">
        <v>52.5</v>
      </c>
      <c r="ES51" s="5">
        <v>52.5</v>
      </c>
      <c r="ET51" s="5">
        <v>56.4</v>
      </c>
      <c r="EU51" s="5">
        <v>57.2</v>
      </c>
      <c r="EV51" s="5">
        <v>53.3</v>
      </c>
      <c r="EW51" s="5">
        <v>57.4</v>
      </c>
      <c r="EX51" s="5">
        <v>55.7</v>
      </c>
      <c r="EY51" s="5">
        <v>58.5</v>
      </c>
      <c r="EZ51" s="5">
        <v>56.8</v>
      </c>
      <c r="FA51" s="5">
        <v>61.5</v>
      </c>
      <c r="FB51" s="5">
        <v>60.6</v>
      </c>
      <c r="FC51" s="5">
        <v>60</v>
      </c>
      <c r="FD51" s="5">
        <v>59.6</v>
      </c>
      <c r="FE51" s="5">
        <v>59.1</v>
      </c>
      <c r="FF51" s="5">
        <v>59.2</v>
      </c>
      <c r="FG51" s="5">
        <v>58.3</v>
      </c>
      <c r="FH51" s="5">
        <v>58</v>
      </c>
      <c r="FI51" s="5">
        <v>58.3</v>
      </c>
      <c r="FJ51" s="5">
        <v>58.6</v>
      </c>
      <c r="FK51" s="5">
        <v>59</v>
      </c>
    </row>
    <row r="52" ht="14.5" spans="1:167">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
      <c r="BV52" s="1"/>
      <c r="BW52" s="1"/>
      <c r="BX52" s="1"/>
      <c r="BY52" s="1"/>
      <c r="BZ52" s="1"/>
      <c r="CA52" s="1"/>
      <c r="CB52" s="1"/>
      <c r="CC52" s="1"/>
      <c r="CD52" s="1"/>
      <c r="CE52" s="1"/>
      <c r="CF52" s="1"/>
      <c r="CG52" s="1"/>
      <c r="CH52" s="1"/>
      <c r="CI52" s="1"/>
      <c r="CJ52" s="1"/>
      <c r="CK52" s="1"/>
      <c r="CL52" s="1"/>
      <c r="CM52" s="1"/>
      <c r="CN52" s="1"/>
      <c r="CO52" s="1"/>
      <c r="CP52" s="1"/>
      <c r="CQ52" s="1"/>
      <c r="CS52" s="1"/>
      <c r="CT52" s="1"/>
      <c r="CU52" s="1"/>
      <c r="CV52" s="1"/>
      <c r="CW52" s="1"/>
      <c r="CX52" s="1"/>
      <c r="CY52" s="1"/>
      <c r="CZ52" s="1"/>
      <c r="DA52" s="1"/>
      <c r="DB52" s="1"/>
      <c r="DC52" s="1"/>
      <c r="DD52" s="1"/>
      <c r="DE52" s="1"/>
      <c r="DF52" s="1"/>
      <c r="DG52" s="1"/>
      <c r="DH52" s="1"/>
      <c r="DI52" s="1"/>
      <c r="DJ52" s="1"/>
      <c r="DK52" s="1"/>
      <c r="DL52" s="1"/>
      <c r="DM52" s="1"/>
      <c r="DN52" s="1"/>
      <c r="DO52" s="1"/>
      <c r="DQ52" s="1"/>
      <c r="DR52" s="1"/>
      <c r="DS52" s="1"/>
      <c r="DT52" s="1"/>
      <c r="DU52" s="1"/>
      <c r="DV52" s="1"/>
      <c r="DW52" s="1"/>
      <c r="DX52" s="1"/>
      <c r="DY52" s="1"/>
      <c r="DZ52" s="1"/>
      <c r="EA52" s="1"/>
      <c r="EB52" s="1"/>
      <c r="EC52" s="1"/>
      <c r="ED52" s="1"/>
      <c r="EE52" s="1"/>
      <c r="EF52" s="1"/>
      <c r="EG52" s="1"/>
      <c r="EH52" s="1"/>
      <c r="EI52" s="1"/>
      <c r="EJ52" s="1"/>
      <c r="EK52" s="1"/>
      <c r="EL52" s="1"/>
      <c r="EM52" s="1"/>
      <c r="EO52" s="1"/>
      <c r="EP52" s="1"/>
      <c r="EQ52" s="1"/>
      <c r="ER52" s="1"/>
      <c r="ES52" s="1"/>
      <c r="ET52" s="1"/>
      <c r="EU52" s="1"/>
      <c r="EV52" s="1"/>
      <c r="EW52" s="1"/>
      <c r="EX52" s="1"/>
      <c r="EY52" s="1"/>
      <c r="EZ52" s="1"/>
      <c r="FA52" s="1"/>
      <c r="FB52" s="1"/>
      <c r="FC52" s="1"/>
      <c r="FD52" s="1"/>
      <c r="FE52" s="1"/>
      <c r="FF52" s="1"/>
      <c r="FG52" s="1"/>
      <c r="FH52" s="1"/>
      <c r="FI52" s="1"/>
      <c r="FJ52" s="1"/>
      <c r="FK52" s="1"/>
    </row>
    <row r="53" ht="14.5" spans="1:167">
      <c r="A53" s="14" t="s">
        <v>243</v>
      </c>
      <c r="B53" s="14"/>
      <c r="C53" s="1"/>
      <c r="D53" s="1"/>
      <c r="E53" s="1"/>
      <c r="F53" s="1"/>
      <c r="G53" s="1"/>
      <c r="H53" s="1"/>
      <c r="I53" s="1"/>
      <c r="J53" s="1"/>
      <c r="K53" s="1"/>
      <c r="L53" s="1"/>
      <c r="M53" s="1"/>
      <c r="N53" s="1"/>
      <c r="O53" s="1"/>
      <c r="P53" s="1"/>
      <c r="Q53" s="1"/>
      <c r="R53" s="1"/>
      <c r="S53" s="1"/>
      <c r="T53" s="1"/>
      <c r="U53" s="1"/>
      <c r="V53" s="1"/>
      <c r="W53" s="1"/>
      <c r="Y53" s="14" t="s">
        <v>243</v>
      </c>
      <c r="Z53" s="14"/>
      <c r="AA53" s="1"/>
      <c r="AB53" s="1"/>
      <c r="AC53" s="1"/>
      <c r="AD53" s="1"/>
      <c r="AE53" s="1"/>
      <c r="AF53" s="1"/>
      <c r="AG53" s="1"/>
      <c r="AH53" s="1"/>
      <c r="AI53" s="1"/>
      <c r="AJ53" s="1"/>
      <c r="AK53" s="1"/>
      <c r="AL53" s="1"/>
      <c r="AM53" s="1"/>
      <c r="AN53" s="1"/>
      <c r="AO53" s="1"/>
      <c r="AP53" s="1"/>
      <c r="AQ53" s="1"/>
      <c r="AR53" s="1"/>
      <c r="AS53" s="1"/>
      <c r="AT53" s="1"/>
      <c r="AU53" s="1"/>
      <c r="AW53" s="14" t="s">
        <v>243</v>
      </c>
      <c r="AX53" s="14"/>
      <c r="AY53" s="1"/>
      <c r="AZ53" s="1"/>
      <c r="BA53" s="1"/>
      <c r="BB53" s="1"/>
      <c r="BC53" s="1"/>
      <c r="BD53" s="1"/>
      <c r="BE53" s="1"/>
      <c r="BF53" s="1"/>
      <c r="BG53" s="1"/>
      <c r="BH53" s="1"/>
      <c r="BI53" s="1"/>
      <c r="BJ53" s="1"/>
      <c r="BK53" s="1"/>
      <c r="BL53" s="1"/>
      <c r="BM53" s="1"/>
      <c r="BN53" s="1"/>
      <c r="BO53" s="1"/>
      <c r="BP53" s="1"/>
      <c r="BQ53" s="1"/>
      <c r="BR53" s="1"/>
      <c r="BS53" s="1"/>
      <c r="BU53" s="14" t="s">
        <v>243</v>
      </c>
      <c r="BV53" s="14"/>
      <c r="BW53" s="1"/>
      <c r="BX53" s="1"/>
      <c r="BY53" s="1"/>
      <c r="BZ53" s="1"/>
      <c r="CA53" s="1"/>
      <c r="CB53" s="1"/>
      <c r="CC53" s="1"/>
      <c r="CD53" s="1"/>
      <c r="CE53" s="1"/>
      <c r="CF53" s="1"/>
      <c r="CG53" s="1"/>
      <c r="CH53" s="1"/>
      <c r="CI53" s="1"/>
      <c r="CJ53" s="1"/>
      <c r="CK53" s="1"/>
      <c r="CL53" s="1"/>
      <c r="CM53" s="1"/>
      <c r="CN53" s="1"/>
      <c r="CO53" s="1"/>
      <c r="CP53" s="1"/>
      <c r="CQ53" s="1"/>
      <c r="CS53" s="14" t="s">
        <v>243</v>
      </c>
      <c r="CT53" s="14"/>
      <c r="CU53" s="1"/>
      <c r="CV53" s="1"/>
      <c r="CW53" s="1"/>
      <c r="CX53" s="1"/>
      <c r="CY53" s="1"/>
      <c r="CZ53" s="1"/>
      <c r="DA53" s="1"/>
      <c r="DB53" s="1"/>
      <c r="DC53" s="1"/>
      <c r="DD53" s="1"/>
      <c r="DE53" s="1"/>
      <c r="DF53" s="1"/>
      <c r="DG53" s="1"/>
      <c r="DH53" s="1"/>
      <c r="DI53" s="1"/>
      <c r="DJ53" s="1"/>
      <c r="DK53" s="1"/>
      <c r="DL53" s="1"/>
      <c r="DM53" s="1"/>
      <c r="DN53" s="1"/>
      <c r="DO53" s="1"/>
      <c r="DQ53" s="14" t="s">
        <v>243</v>
      </c>
      <c r="DR53" s="14"/>
      <c r="DS53" s="1"/>
      <c r="DT53" s="1"/>
      <c r="DU53" s="1"/>
      <c r="DV53" s="1"/>
      <c r="DW53" s="1"/>
      <c r="DX53" s="1"/>
      <c r="DY53" s="1"/>
      <c r="DZ53" s="1"/>
      <c r="EA53" s="1"/>
      <c r="EB53" s="1"/>
      <c r="EC53" s="1"/>
      <c r="ED53" s="1"/>
      <c r="EE53" s="1"/>
      <c r="EF53" s="1"/>
      <c r="EG53" s="1"/>
      <c r="EH53" s="1"/>
      <c r="EI53" s="1"/>
      <c r="EJ53" s="1"/>
      <c r="EK53" s="1"/>
      <c r="EL53" s="1"/>
      <c r="EM53" s="1"/>
      <c r="EO53" s="14" t="s">
        <v>243</v>
      </c>
      <c r="EP53" s="14"/>
      <c r="EQ53" s="1"/>
      <c r="ER53" s="1"/>
      <c r="ES53" s="1"/>
      <c r="ET53" s="1"/>
      <c r="EU53" s="1"/>
      <c r="EV53" s="1"/>
      <c r="EW53" s="1"/>
      <c r="EX53" s="1"/>
      <c r="EY53" s="1"/>
      <c r="EZ53" s="1"/>
      <c r="FA53" s="1"/>
      <c r="FB53" s="1"/>
      <c r="FC53" s="1"/>
      <c r="FD53" s="1"/>
      <c r="FE53" s="1"/>
      <c r="FF53" s="1"/>
      <c r="FG53" s="1"/>
      <c r="FH53" s="1"/>
      <c r="FI53" s="1"/>
      <c r="FJ53" s="1"/>
      <c r="FK53" s="1"/>
    </row>
    <row r="54" ht="14.5" spans="1:167">
      <c r="A54" s="7" t="s">
        <v>244</v>
      </c>
      <c r="B54" s="7"/>
      <c r="C54" s="1"/>
      <c r="D54" s="1"/>
      <c r="E54" s="1"/>
      <c r="F54" s="1"/>
      <c r="G54" s="1"/>
      <c r="H54" s="1"/>
      <c r="I54" s="1"/>
      <c r="J54" s="1"/>
      <c r="K54" s="1"/>
      <c r="L54" s="1"/>
      <c r="M54" s="1"/>
      <c r="N54" s="1"/>
      <c r="O54" s="1"/>
      <c r="P54" s="1"/>
      <c r="Q54" s="1"/>
      <c r="R54" s="1"/>
      <c r="S54" s="1"/>
      <c r="T54" s="1"/>
      <c r="U54" s="1"/>
      <c r="V54" s="1"/>
      <c r="W54" s="1"/>
      <c r="Y54" s="7" t="s">
        <v>244</v>
      </c>
      <c r="Z54" s="7"/>
      <c r="AA54" s="1"/>
      <c r="AB54" s="1"/>
      <c r="AC54" s="1"/>
      <c r="AD54" s="1"/>
      <c r="AE54" s="1"/>
      <c r="AF54" s="1"/>
      <c r="AG54" s="1"/>
      <c r="AH54" s="1"/>
      <c r="AI54" s="1"/>
      <c r="AJ54" s="1"/>
      <c r="AK54" s="1"/>
      <c r="AL54" s="1"/>
      <c r="AM54" s="1"/>
      <c r="AN54" s="1"/>
      <c r="AO54" s="1"/>
      <c r="AP54" s="1"/>
      <c r="AQ54" s="1"/>
      <c r="AR54" s="1"/>
      <c r="AS54" s="1"/>
      <c r="AT54" s="1"/>
      <c r="AU54" s="1"/>
      <c r="AW54" s="7" t="s">
        <v>244</v>
      </c>
      <c r="AX54" s="7"/>
      <c r="AY54" s="1"/>
      <c r="AZ54" s="1"/>
      <c r="BA54" s="1"/>
      <c r="BB54" s="1"/>
      <c r="BC54" s="1"/>
      <c r="BD54" s="1"/>
      <c r="BE54" s="1"/>
      <c r="BF54" s="1"/>
      <c r="BG54" s="1"/>
      <c r="BH54" s="1"/>
      <c r="BI54" s="1"/>
      <c r="BJ54" s="1"/>
      <c r="BK54" s="1"/>
      <c r="BL54" s="1"/>
      <c r="BM54" s="1"/>
      <c r="BN54" s="1"/>
      <c r="BO54" s="1"/>
      <c r="BP54" s="1"/>
      <c r="BQ54" s="1"/>
      <c r="BR54" s="1"/>
      <c r="BS54" s="1"/>
      <c r="BU54" s="7" t="s">
        <v>244</v>
      </c>
      <c r="BV54" s="7"/>
      <c r="BW54" s="1"/>
      <c r="BX54" s="1"/>
      <c r="BY54" s="1"/>
      <c r="BZ54" s="1"/>
      <c r="CA54" s="1"/>
      <c r="CB54" s="1"/>
      <c r="CC54" s="1"/>
      <c r="CD54" s="1"/>
      <c r="CE54" s="1"/>
      <c r="CF54" s="1"/>
      <c r="CG54" s="1"/>
      <c r="CH54" s="1"/>
      <c r="CI54" s="1"/>
      <c r="CJ54" s="1"/>
      <c r="CK54" s="1"/>
      <c r="CL54" s="1"/>
      <c r="CM54" s="1"/>
      <c r="CN54" s="1"/>
      <c r="CO54" s="1"/>
      <c r="CP54" s="1"/>
      <c r="CQ54" s="1"/>
      <c r="CS54" s="7" t="s">
        <v>244</v>
      </c>
      <c r="CT54" s="7"/>
      <c r="CU54" s="1"/>
      <c r="CV54" s="1"/>
      <c r="CW54" s="1"/>
      <c r="CX54" s="1"/>
      <c r="CY54" s="1"/>
      <c r="CZ54" s="1"/>
      <c r="DA54" s="1"/>
      <c r="DB54" s="1"/>
      <c r="DC54" s="1"/>
      <c r="DD54" s="1"/>
      <c r="DE54" s="1"/>
      <c r="DF54" s="1"/>
      <c r="DG54" s="1"/>
      <c r="DH54" s="1"/>
      <c r="DI54" s="1"/>
      <c r="DJ54" s="1"/>
      <c r="DK54" s="1"/>
      <c r="DL54" s="1"/>
      <c r="DM54" s="1"/>
      <c r="DN54" s="1"/>
      <c r="DO54" s="1"/>
      <c r="DQ54" s="7" t="s">
        <v>244</v>
      </c>
      <c r="DR54" s="7"/>
      <c r="DS54" s="1"/>
      <c r="DT54" s="1"/>
      <c r="DU54" s="1"/>
      <c r="DV54" s="1"/>
      <c r="DW54" s="1"/>
      <c r="DX54" s="1"/>
      <c r="DY54" s="1"/>
      <c r="DZ54" s="1"/>
      <c r="EA54" s="1"/>
      <c r="EB54" s="1"/>
      <c r="EC54" s="1"/>
      <c r="ED54" s="1"/>
      <c r="EE54" s="1"/>
      <c r="EF54" s="1"/>
      <c r="EG54" s="1"/>
      <c r="EH54" s="1"/>
      <c r="EI54" s="1"/>
      <c r="EJ54" s="1"/>
      <c r="EK54" s="1"/>
      <c r="EL54" s="1"/>
      <c r="EM54" s="1"/>
      <c r="EO54" s="7" t="s">
        <v>244</v>
      </c>
      <c r="EP54" s="7"/>
      <c r="EQ54" s="1"/>
      <c r="ER54" s="1"/>
      <c r="ES54" s="1"/>
      <c r="ET54" s="1"/>
      <c r="EU54" s="1"/>
      <c r="EV54" s="1"/>
      <c r="EW54" s="1"/>
      <c r="EX54" s="1"/>
      <c r="EY54" s="1"/>
      <c r="EZ54" s="1"/>
      <c r="FA54" s="1"/>
      <c r="FB54" s="1"/>
      <c r="FC54" s="1"/>
      <c r="FD54" s="1"/>
      <c r="FE54" s="1"/>
      <c r="FF54" s="1"/>
      <c r="FG54" s="1"/>
      <c r="FH54" s="1"/>
      <c r="FI54" s="1"/>
      <c r="FJ54" s="1"/>
      <c r="FK54" s="1"/>
    </row>
    <row r="55" ht="14.5" spans="1:167">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row>
    <row r="56" ht="14.5" spans="1:167">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
      <c r="BV56" s="1"/>
      <c r="BW56" s="1"/>
      <c r="BX56" s="1"/>
      <c r="BY56" s="1"/>
      <c r="BZ56" s="1"/>
      <c r="CA56" s="1"/>
      <c r="CB56" s="1"/>
      <c r="CC56" s="1"/>
      <c r="CD56" s="1"/>
      <c r="CE56" s="1"/>
      <c r="CF56" s="1"/>
      <c r="CG56" s="1"/>
      <c r="CH56" s="1"/>
      <c r="CI56" s="1"/>
      <c r="CJ56" s="1"/>
      <c r="CK56" s="1"/>
      <c r="CL56" s="1"/>
      <c r="CM56" s="1"/>
      <c r="CN56" s="1"/>
      <c r="CO56" s="1"/>
      <c r="CP56" s="1"/>
      <c r="CQ56" s="1"/>
      <c r="CS56" s="1"/>
      <c r="CT56" s="1"/>
      <c r="CU56" s="1"/>
      <c r="CV56" s="1"/>
      <c r="CW56" s="1"/>
      <c r="CX56" s="1"/>
      <c r="CY56" s="1"/>
      <c r="CZ56" s="1"/>
      <c r="DA56" s="1"/>
      <c r="DB56" s="1"/>
      <c r="DC56" s="1"/>
      <c r="DD56" s="1"/>
      <c r="DE56" s="1"/>
      <c r="DF56" s="1"/>
      <c r="DG56" s="1"/>
      <c r="DH56" s="1"/>
      <c r="DI56" s="1"/>
      <c r="DJ56" s="1"/>
      <c r="DK56" s="1"/>
      <c r="DL56" s="1"/>
      <c r="DM56" s="1"/>
      <c r="DN56" s="1"/>
      <c r="DO56" s="1"/>
      <c r="DQ56" s="1"/>
      <c r="DR56" s="1"/>
      <c r="DS56" s="1"/>
      <c r="DT56" s="1"/>
      <c r="DU56" s="1"/>
      <c r="DV56" s="1"/>
      <c r="DW56" s="1"/>
      <c r="DX56" s="1"/>
      <c r="DY56" s="1"/>
      <c r="DZ56" s="1"/>
      <c r="EA56" s="1"/>
      <c r="EB56" s="1"/>
      <c r="EC56" s="1"/>
      <c r="ED56" s="1"/>
      <c r="EE56" s="1"/>
      <c r="EF56" s="1"/>
      <c r="EG56" s="1"/>
      <c r="EH56" s="1"/>
      <c r="EI56" s="1"/>
      <c r="EJ56" s="1"/>
      <c r="EK56" s="1"/>
      <c r="EL56" s="1"/>
      <c r="EM56" s="1"/>
      <c r="EO56" s="1"/>
      <c r="EP56" s="1"/>
      <c r="EQ56" s="1"/>
      <c r="ER56" s="1"/>
      <c r="ES56" s="1"/>
      <c r="ET56" s="1"/>
      <c r="EU56" s="1"/>
      <c r="EV56" s="1"/>
      <c r="EW56" s="1"/>
      <c r="EX56" s="1"/>
      <c r="EY56" s="1"/>
      <c r="EZ56" s="1"/>
      <c r="FA56" s="1"/>
      <c r="FB56" s="1"/>
      <c r="FC56" s="1"/>
      <c r="FD56" s="1"/>
      <c r="FE56" s="1"/>
      <c r="FF56" s="1"/>
      <c r="FG56" s="1"/>
      <c r="FH56" s="1"/>
      <c r="FI56" s="1"/>
      <c r="FJ56" s="1"/>
      <c r="FK56" s="1"/>
    </row>
    <row r="57" ht="14.5" spans="1:167">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
      <c r="AX57" s="1"/>
      <c r="AY57" s="1"/>
      <c r="AZ57" s="1"/>
      <c r="BA57" s="1"/>
      <c r="BB57" s="1"/>
      <c r="BC57" s="1"/>
      <c r="BD57" s="1"/>
      <c r="BE57" s="1"/>
      <c r="BF57" s="1"/>
      <c r="BG57" s="1"/>
      <c r="BH57" s="1"/>
      <c r="BI57" s="1"/>
      <c r="BJ57" s="1"/>
      <c r="BK57" s="1"/>
      <c r="BL57" s="1"/>
      <c r="BM57" s="1"/>
      <c r="BN57" s="1"/>
      <c r="BO57" s="1"/>
      <c r="BP57" s="1"/>
      <c r="BQ57" s="1"/>
      <c r="BR57" s="1"/>
      <c r="BS57" s="1"/>
      <c r="BU57" s="1"/>
      <c r="BV57" s="1"/>
      <c r="BW57" s="1"/>
      <c r="BX57" s="1"/>
      <c r="BY57" s="1"/>
      <c r="BZ57" s="1"/>
      <c r="CA57" s="1"/>
      <c r="CB57" s="1"/>
      <c r="CC57" s="1"/>
      <c r="CD57" s="1"/>
      <c r="CE57" s="1"/>
      <c r="CF57" s="1"/>
      <c r="CG57" s="1"/>
      <c r="CH57" s="1"/>
      <c r="CI57" s="1"/>
      <c r="CJ57" s="1"/>
      <c r="CK57" s="1"/>
      <c r="CL57" s="1"/>
      <c r="CM57" s="1"/>
      <c r="CN57" s="1"/>
      <c r="CO57" s="1"/>
      <c r="CP57" s="1"/>
      <c r="CQ57" s="1"/>
      <c r="CS57" s="1"/>
      <c r="CT57" s="1"/>
      <c r="CU57" s="1"/>
      <c r="CV57" s="1"/>
      <c r="CW57" s="1"/>
      <c r="CX57" s="1"/>
      <c r="CY57" s="1"/>
      <c r="CZ57" s="1"/>
      <c r="DA57" s="1"/>
      <c r="DB57" s="1"/>
      <c r="DC57" s="1"/>
      <c r="DD57" s="1"/>
      <c r="DE57" s="1"/>
      <c r="DF57" s="1"/>
      <c r="DG57" s="1"/>
      <c r="DH57" s="1"/>
      <c r="DI57" s="1"/>
      <c r="DJ57" s="1"/>
      <c r="DK57" s="1"/>
      <c r="DL57" s="1"/>
      <c r="DM57" s="1"/>
      <c r="DN57" s="1"/>
      <c r="DO57" s="1"/>
      <c r="DQ57" s="1"/>
      <c r="DR57" s="1"/>
      <c r="DS57" s="1"/>
      <c r="DT57" s="1"/>
      <c r="DU57" s="1"/>
      <c r="DV57" s="1"/>
      <c r="DW57" s="1"/>
      <c r="DX57" s="1"/>
      <c r="DY57" s="1"/>
      <c r="DZ57" s="1"/>
      <c r="EA57" s="1"/>
      <c r="EB57" s="1"/>
      <c r="EC57" s="1"/>
      <c r="ED57" s="1"/>
      <c r="EE57" s="1"/>
      <c r="EF57" s="1"/>
      <c r="EG57" s="1"/>
      <c r="EH57" s="1"/>
      <c r="EI57" s="1"/>
      <c r="EJ57" s="1"/>
      <c r="EK57" s="1"/>
      <c r="EL57" s="1"/>
      <c r="EM57" s="1"/>
      <c r="EO57" s="1"/>
      <c r="EP57" s="1"/>
      <c r="EQ57" s="1"/>
      <c r="ER57" s="1"/>
      <c r="ES57" s="1"/>
      <c r="ET57" s="1"/>
      <c r="EU57" s="1"/>
      <c r="EV57" s="1"/>
      <c r="EW57" s="1"/>
      <c r="EX57" s="1"/>
      <c r="EY57" s="1"/>
      <c r="EZ57" s="1"/>
      <c r="FA57" s="1"/>
      <c r="FB57" s="1"/>
      <c r="FC57" s="1"/>
      <c r="FD57" s="1"/>
      <c r="FE57" s="1"/>
      <c r="FF57" s="1"/>
      <c r="FG57" s="1"/>
      <c r="FH57" s="1"/>
      <c r="FI57" s="1"/>
      <c r="FJ57" s="1"/>
      <c r="FK57" s="1"/>
    </row>
    <row r="58" ht="14.5" spans="1:167">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row>
    <row r="59" ht="14.5" spans="1:167">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
      <c r="AX59" s="1"/>
      <c r="AY59" s="1"/>
      <c r="AZ59" s="1"/>
      <c r="BA59" s="1"/>
      <c r="BB59" s="1"/>
      <c r="BC59" s="1"/>
      <c r="BD59" s="1"/>
      <c r="BE59" s="1"/>
      <c r="BF59" s="1"/>
      <c r="BG59" s="1"/>
      <c r="BH59" s="1"/>
      <c r="BI59" s="1"/>
      <c r="BJ59" s="1"/>
      <c r="BK59" s="1"/>
      <c r="BL59" s="1"/>
      <c r="BM59" s="1"/>
      <c r="BN59" s="1"/>
      <c r="BO59" s="1"/>
      <c r="BP59" s="1"/>
      <c r="BQ59" s="1"/>
      <c r="BR59" s="1"/>
      <c r="BS59" s="1"/>
      <c r="BU59" s="1"/>
      <c r="BV59" s="1"/>
      <c r="BW59" s="1"/>
      <c r="BX59" s="1"/>
      <c r="BY59" s="1"/>
      <c r="BZ59" s="1"/>
      <c r="CA59" s="1"/>
      <c r="CB59" s="1"/>
      <c r="CC59" s="1"/>
      <c r="CD59" s="1"/>
      <c r="CE59" s="1"/>
      <c r="CF59" s="1"/>
      <c r="CG59" s="1"/>
      <c r="CH59" s="1"/>
      <c r="CI59" s="1"/>
      <c r="CJ59" s="1"/>
      <c r="CK59" s="1"/>
      <c r="CL59" s="1"/>
      <c r="CM59" s="1"/>
      <c r="CN59" s="1"/>
      <c r="CO59" s="1"/>
      <c r="CP59" s="1"/>
      <c r="CQ59" s="1"/>
      <c r="CS59" s="1"/>
      <c r="CT59" s="1"/>
      <c r="CU59" s="1"/>
      <c r="CV59" s="1"/>
      <c r="CW59" s="1"/>
      <c r="CX59" s="1"/>
      <c r="CY59" s="1"/>
      <c r="CZ59" s="1"/>
      <c r="DA59" s="1"/>
      <c r="DB59" s="1"/>
      <c r="DC59" s="1"/>
      <c r="DD59" s="1"/>
      <c r="DE59" s="1"/>
      <c r="DF59" s="1"/>
      <c r="DG59" s="1"/>
      <c r="DH59" s="1"/>
      <c r="DI59" s="1"/>
      <c r="DJ59" s="1"/>
      <c r="DK59" s="1"/>
      <c r="DL59" s="1"/>
      <c r="DM59" s="1"/>
      <c r="DN59" s="1"/>
      <c r="DO59" s="1"/>
      <c r="DQ59" s="1"/>
      <c r="DR59" s="1"/>
      <c r="DS59" s="1"/>
      <c r="DT59" s="1"/>
      <c r="DU59" s="1"/>
      <c r="DV59" s="1"/>
      <c r="DW59" s="1"/>
      <c r="DX59" s="1"/>
      <c r="DY59" s="1"/>
      <c r="DZ59" s="1"/>
      <c r="EA59" s="1"/>
      <c r="EB59" s="1"/>
      <c r="EC59" s="1"/>
      <c r="ED59" s="1"/>
      <c r="EE59" s="1"/>
      <c r="EF59" s="1"/>
      <c r="EG59" s="1"/>
      <c r="EH59" s="1"/>
      <c r="EI59" s="1"/>
      <c r="EJ59" s="1"/>
      <c r="EK59" s="1"/>
      <c r="EL59" s="1"/>
      <c r="EM59" s="1"/>
      <c r="EO59" s="1"/>
      <c r="EP59" s="1"/>
      <c r="EQ59" s="1"/>
      <c r="ER59" s="1"/>
      <c r="ES59" s="1"/>
      <c r="ET59" s="1"/>
      <c r="EU59" s="1"/>
      <c r="EV59" s="1"/>
      <c r="EW59" s="1"/>
      <c r="EX59" s="1"/>
      <c r="EY59" s="1"/>
      <c r="EZ59" s="1"/>
      <c r="FA59" s="1"/>
      <c r="FB59" s="1"/>
      <c r="FC59" s="1"/>
      <c r="FD59" s="1"/>
      <c r="FE59" s="1"/>
      <c r="FF59" s="1"/>
      <c r="FG59" s="1"/>
      <c r="FH59" s="1"/>
      <c r="FI59" s="1"/>
      <c r="FJ59" s="1"/>
      <c r="FK59" s="1"/>
    </row>
    <row r="60" ht="14.5" spans="1:167">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
      <c r="BV60" s="1"/>
      <c r="BW60" s="1"/>
      <c r="BX60" s="1"/>
      <c r="BY60" s="1"/>
      <c r="BZ60" s="1"/>
      <c r="CA60" s="1"/>
      <c r="CB60" s="1"/>
      <c r="CC60" s="1"/>
      <c r="CD60" s="1"/>
      <c r="CE60" s="1"/>
      <c r="CF60" s="1"/>
      <c r="CG60" s="1"/>
      <c r="CH60" s="1"/>
      <c r="CI60" s="1"/>
      <c r="CJ60" s="1"/>
      <c r="CK60" s="1"/>
      <c r="CL60" s="1"/>
      <c r="CM60" s="1"/>
      <c r="CN60" s="1"/>
      <c r="CO60" s="1"/>
      <c r="CP60" s="1"/>
      <c r="CQ60" s="1"/>
      <c r="CS60" s="1"/>
      <c r="CT60" s="1"/>
      <c r="CU60" s="1"/>
      <c r="CV60" s="1"/>
      <c r="CW60" s="1"/>
      <c r="CX60" s="1"/>
      <c r="CY60" s="1"/>
      <c r="CZ60" s="1"/>
      <c r="DA60" s="1"/>
      <c r="DB60" s="1"/>
      <c r="DC60" s="1"/>
      <c r="DD60" s="1"/>
      <c r="DE60" s="1"/>
      <c r="DF60" s="1"/>
      <c r="DG60" s="1"/>
      <c r="DH60" s="1"/>
      <c r="DI60" s="1"/>
      <c r="DJ60" s="1"/>
      <c r="DK60" s="1"/>
      <c r="DL60" s="1"/>
      <c r="DM60" s="1"/>
      <c r="DN60" s="1"/>
      <c r="DO60" s="1"/>
      <c r="DQ60" s="1"/>
      <c r="DR60" s="1"/>
      <c r="DS60" s="1"/>
      <c r="DT60" s="1"/>
      <c r="DU60" s="1"/>
      <c r="DV60" s="1"/>
      <c r="DW60" s="1"/>
      <c r="DX60" s="1"/>
      <c r="DY60" s="1"/>
      <c r="DZ60" s="1"/>
      <c r="EA60" s="1"/>
      <c r="EB60" s="1"/>
      <c r="EC60" s="1"/>
      <c r="ED60" s="1"/>
      <c r="EE60" s="1"/>
      <c r="EF60" s="1"/>
      <c r="EG60" s="1"/>
      <c r="EH60" s="1"/>
      <c r="EI60" s="1"/>
      <c r="EJ60" s="1"/>
      <c r="EK60" s="1"/>
      <c r="EL60" s="1"/>
      <c r="EM60" s="1"/>
      <c r="EO60" s="1"/>
      <c r="EP60" s="1"/>
      <c r="EQ60" s="1"/>
      <c r="ER60" s="1"/>
      <c r="ES60" s="1"/>
      <c r="ET60" s="1"/>
      <c r="EU60" s="1"/>
      <c r="EV60" s="1"/>
      <c r="EW60" s="1"/>
      <c r="EX60" s="1"/>
      <c r="EY60" s="1"/>
      <c r="EZ60" s="1"/>
      <c r="FA60" s="1"/>
      <c r="FB60" s="1"/>
      <c r="FC60" s="1"/>
      <c r="FD60" s="1"/>
      <c r="FE60" s="1"/>
      <c r="FF60" s="1"/>
      <c r="FG60" s="1"/>
      <c r="FH60" s="1"/>
      <c r="FI60" s="1"/>
      <c r="FJ60" s="1"/>
      <c r="FK60" s="1"/>
    </row>
    <row r="61" ht="14.5" spans="1:167">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row>
    <row r="62" ht="14.5" spans="1:167">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row>
    <row r="63" ht="14.5" spans="1:167">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row>
    <row r="64" ht="14.5" spans="1:167">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row>
    <row r="65" ht="14.5" spans="1:167">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row>
    <row r="66" ht="14.5" spans="1:167">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row>
    <row r="67" ht="14.5" spans="1:167">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row>
    <row r="68" ht="14.5" spans="1:167">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row>
    <row r="69" ht="14.5" spans="1:167">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row>
    <row r="70" ht="14.5" spans="1:167">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row>
  </sheetData>
  <mergeCells count="238">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25:B25"/>
    <mergeCell ref="Y25:Z25"/>
    <mergeCell ref="AW25:AX25"/>
    <mergeCell ref="BU25:BV25"/>
    <mergeCell ref="CS25:CT25"/>
    <mergeCell ref="DQ25:DR25"/>
    <mergeCell ref="EO25:EP25"/>
    <mergeCell ref="A37:B37"/>
    <mergeCell ref="Y37:Z37"/>
    <mergeCell ref="AW37:AX37"/>
    <mergeCell ref="BU37:BV37"/>
    <mergeCell ref="CS37:CT37"/>
    <mergeCell ref="DQ37:DR37"/>
    <mergeCell ref="EO37:EP37"/>
    <mergeCell ref="A50:B50"/>
    <mergeCell ref="Y50:Z50"/>
    <mergeCell ref="AW50:AX50"/>
    <mergeCell ref="BU50:BV50"/>
    <mergeCell ref="CS50:CT50"/>
    <mergeCell ref="DQ50:DR50"/>
    <mergeCell ref="EO50:EP50"/>
    <mergeCell ref="A52:B52"/>
    <mergeCell ref="Y52:Z52"/>
    <mergeCell ref="AW52:AX52"/>
    <mergeCell ref="BU52:BV52"/>
    <mergeCell ref="CS52:CT52"/>
    <mergeCell ref="DQ52:DR52"/>
    <mergeCell ref="EO52:EP52"/>
    <mergeCell ref="A53:B53"/>
    <mergeCell ref="Y53:Z53"/>
    <mergeCell ref="AW53:AX53"/>
    <mergeCell ref="BU53:BV53"/>
    <mergeCell ref="CS53:CT53"/>
    <mergeCell ref="DQ53:DR53"/>
    <mergeCell ref="EO53:EP53"/>
    <mergeCell ref="A54:B54"/>
    <mergeCell ref="Y54:Z54"/>
    <mergeCell ref="AW54:AX54"/>
    <mergeCell ref="BU54:BV54"/>
    <mergeCell ref="CS54:CT54"/>
    <mergeCell ref="DQ54:DR54"/>
    <mergeCell ref="EO54:EP54"/>
    <mergeCell ref="A55:B55"/>
    <mergeCell ref="Y55:Z55"/>
    <mergeCell ref="AW55:AX55"/>
    <mergeCell ref="BU55:BV55"/>
    <mergeCell ref="CS55:CT55"/>
    <mergeCell ref="DQ55:DR55"/>
    <mergeCell ref="EO55:EP55"/>
    <mergeCell ref="A56:B56"/>
    <mergeCell ref="Y56:Z56"/>
    <mergeCell ref="AW56:AX56"/>
    <mergeCell ref="BU56:BV56"/>
    <mergeCell ref="CS56:CT56"/>
    <mergeCell ref="DQ56:DR56"/>
    <mergeCell ref="EO56:EP56"/>
    <mergeCell ref="A57:B57"/>
    <mergeCell ref="Y57:Z57"/>
    <mergeCell ref="AW57:AX57"/>
    <mergeCell ref="BU57:BV57"/>
    <mergeCell ref="CS57:CT57"/>
    <mergeCell ref="DQ57:DR57"/>
    <mergeCell ref="EO57:EP57"/>
    <mergeCell ref="A58:B58"/>
    <mergeCell ref="Y58:Z58"/>
    <mergeCell ref="AW58:AX58"/>
    <mergeCell ref="BU58:BV58"/>
    <mergeCell ref="CS58:CT58"/>
    <mergeCell ref="DQ58:DR58"/>
    <mergeCell ref="EO58:EP58"/>
    <mergeCell ref="A59:B59"/>
    <mergeCell ref="Y59:Z59"/>
    <mergeCell ref="AW59:AX59"/>
    <mergeCell ref="BU59:BV59"/>
    <mergeCell ref="CS59:CT59"/>
    <mergeCell ref="DQ59:DR59"/>
    <mergeCell ref="EO59:EP59"/>
    <mergeCell ref="A60:B60"/>
    <mergeCell ref="Y60:Z60"/>
    <mergeCell ref="AW60:AX60"/>
    <mergeCell ref="BU60:BV60"/>
    <mergeCell ref="CS60:CT60"/>
    <mergeCell ref="DQ60:DR60"/>
    <mergeCell ref="EO60:EP60"/>
    <mergeCell ref="A61:B61"/>
    <mergeCell ref="Y61:Z61"/>
    <mergeCell ref="AW61:AX61"/>
    <mergeCell ref="BU61:BV61"/>
    <mergeCell ref="CS61:CT61"/>
    <mergeCell ref="DQ61:DR61"/>
    <mergeCell ref="EO61:EP61"/>
    <mergeCell ref="A62:B62"/>
    <mergeCell ref="Y62:Z62"/>
    <mergeCell ref="AW62:AX62"/>
    <mergeCell ref="BU62:BV62"/>
    <mergeCell ref="CS62:CT62"/>
    <mergeCell ref="DQ62:DR62"/>
    <mergeCell ref="EO62:EP62"/>
    <mergeCell ref="A63:B63"/>
    <mergeCell ref="Y63:Z63"/>
    <mergeCell ref="AW63:AX63"/>
    <mergeCell ref="BU63:BV63"/>
    <mergeCell ref="CS63:CT63"/>
    <mergeCell ref="DQ63:DR63"/>
    <mergeCell ref="EO63:EP63"/>
    <mergeCell ref="A64:B64"/>
    <mergeCell ref="Y64:Z64"/>
    <mergeCell ref="AW64:AX64"/>
    <mergeCell ref="BU64:BV64"/>
    <mergeCell ref="CS64:CT64"/>
    <mergeCell ref="DQ64:DR64"/>
    <mergeCell ref="EO64:EP64"/>
    <mergeCell ref="A65:B65"/>
    <mergeCell ref="Y65:Z65"/>
    <mergeCell ref="AW65:AX65"/>
    <mergeCell ref="BU65:BV65"/>
    <mergeCell ref="CS65:CT65"/>
    <mergeCell ref="DQ65:DR65"/>
    <mergeCell ref="EO65:EP65"/>
    <mergeCell ref="A66:B66"/>
    <mergeCell ref="Y66:Z66"/>
    <mergeCell ref="AW66:AX66"/>
    <mergeCell ref="BU66:BV66"/>
    <mergeCell ref="CS66:CT66"/>
    <mergeCell ref="DQ66:DR66"/>
    <mergeCell ref="EO66:EP66"/>
    <mergeCell ref="A67:B67"/>
    <mergeCell ref="Y67:Z67"/>
    <mergeCell ref="AW67:AX67"/>
    <mergeCell ref="BU67:BV67"/>
    <mergeCell ref="CS67:CT67"/>
    <mergeCell ref="DQ67:DR67"/>
    <mergeCell ref="EO67:EP67"/>
    <mergeCell ref="A68:B68"/>
    <mergeCell ref="Y68:Z68"/>
    <mergeCell ref="AW68:AX68"/>
    <mergeCell ref="BU68:BV68"/>
    <mergeCell ref="CS68:CT68"/>
    <mergeCell ref="DQ68:DR68"/>
    <mergeCell ref="EO68:EP68"/>
    <mergeCell ref="A69:B69"/>
    <mergeCell ref="Y69:Z69"/>
    <mergeCell ref="AW69:AX69"/>
    <mergeCell ref="BU69:BV69"/>
    <mergeCell ref="CS69:CT69"/>
    <mergeCell ref="DQ69:DR69"/>
    <mergeCell ref="EO69:EP69"/>
    <mergeCell ref="A70:B70"/>
    <mergeCell ref="Y70:Z70"/>
    <mergeCell ref="AW70:AX70"/>
    <mergeCell ref="BU70:BV70"/>
    <mergeCell ref="CS70:CT70"/>
    <mergeCell ref="DQ70:DR70"/>
    <mergeCell ref="EO70:EP70"/>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22"/>
  <sheetViews>
    <sheetView workbookViewId="0">
      <selection activeCell="G18" sqref="G18"/>
    </sheetView>
  </sheetViews>
  <sheetFormatPr defaultColWidth="9" defaultRowHeight="12.5"/>
  <cols>
    <col min="2" max="2" width="28.5454545454545" customWidth="1"/>
    <col min="3" max="3" width="11.4545454545455" customWidth="1"/>
    <col min="4" max="4" width="10.5454545454545" customWidth="1"/>
  </cols>
  <sheetData>
    <row r="1" spans="11:11">
      <c r="K1" s="30" t="s">
        <v>245</v>
      </c>
    </row>
    <row r="2" ht="14.5" spans="3:11">
      <c r="C2" s="48"/>
      <c r="D2" s="49" t="s">
        <v>84</v>
      </c>
      <c r="E2" s="48"/>
      <c r="F2" s="48"/>
      <c r="G2" s="48"/>
      <c r="K2" s="30" t="s">
        <v>246</v>
      </c>
    </row>
    <row r="3" ht="14.5" spans="2:11">
      <c r="B3" s="50" t="s">
        <v>48</v>
      </c>
      <c r="C3" s="50" t="s">
        <v>96</v>
      </c>
      <c r="D3" s="50" t="s">
        <v>97</v>
      </c>
      <c r="E3" s="51" t="s">
        <v>107</v>
      </c>
      <c r="F3" s="51" t="s">
        <v>247</v>
      </c>
      <c r="G3" s="51" t="s">
        <v>108</v>
      </c>
      <c r="H3" s="52"/>
      <c r="K3" t="s">
        <v>248</v>
      </c>
    </row>
    <row r="4" ht="15.5" spans="2:16">
      <c r="B4" s="20" t="s">
        <v>55</v>
      </c>
      <c r="C4" s="53" t="s">
        <v>249</v>
      </c>
      <c r="D4" s="53" t="s">
        <v>11</v>
      </c>
      <c r="E4" s="54">
        <v>1</v>
      </c>
      <c r="F4" s="53">
        <v>1</v>
      </c>
      <c r="G4" s="53">
        <v>1</v>
      </c>
      <c r="H4" s="20"/>
      <c r="K4" s="63"/>
      <c r="L4" s="63"/>
      <c r="M4" s="63"/>
      <c r="N4" s="63"/>
      <c r="O4" s="63"/>
      <c r="P4" s="63"/>
    </row>
    <row r="5" ht="14.5" spans="2:16">
      <c r="B5" s="20" t="s">
        <v>57</v>
      </c>
      <c r="C5" s="53" t="s">
        <v>15</v>
      </c>
      <c r="D5" s="53" t="s">
        <v>13</v>
      </c>
      <c r="E5" s="54">
        <v>1</v>
      </c>
      <c r="F5" s="53">
        <v>31.536</v>
      </c>
      <c r="G5" s="54">
        <v>1</v>
      </c>
      <c r="H5" s="55"/>
      <c r="K5" s="20"/>
      <c r="L5" s="20"/>
      <c r="M5" s="20"/>
      <c r="N5" s="20"/>
      <c r="O5" s="20"/>
      <c r="P5" s="20"/>
    </row>
    <row r="6" ht="14.5" spans="2:11">
      <c r="B6" s="20" t="s">
        <v>59</v>
      </c>
      <c r="C6" s="53" t="s">
        <v>250</v>
      </c>
      <c r="D6" s="53" t="s">
        <v>16</v>
      </c>
      <c r="E6" s="54">
        <v>1</v>
      </c>
      <c r="F6" s="53">
        <v>1</v>
      </c>
      <c r="G6" s="53">
        <v>1</v>
      </c>
      <c r="H6" s="53"/>
      <c r="K6" s="30"/>
    </row>
    <row r="7" ht="14.5" spans="2:8">
      <c r="B7" s="20" t="s">
        <v>60</v>
      </c>
      <c r="C7" s="56" t="s">
        <v>251</v>
      </c>
      <c r="D7" s="53" t="s">
        <v>18</v>
      </c>
      <c r="E7" s="54">
        <v>1</v>
      </c>
      <c r="F7" s="53">
        <v>1</v>
      </c>
      <c r="G7" s="53">
        <v>1</v>
      </c>
      <c r="H7" s="53"/>
    </row>
    <row r="8" ht="14.5" spans="2:8">
      <c r="B8" s="20" t="s">
        <v>61</v>
      </c>
      <c r="C8" s="53" t="s">
        <v>252</v>
      </c>
      <c r="D8" s="53" t="s">
        <v>19</v>
      </c>
      <c r="E8" s="54">
        <v>1</v>
      </c>
      <c r="F8" s="53">
        <v>1</v>
      </c>
      <c r="G8" s="53">
        <v>1</v>
      </c>
      <c r="H8" s="53"/>
    </row>
    <row r="9" ht="14.5" spans="2:11">
      <c r="B9" s="20" t="s">
        <v>62</v>
      </c>
      <c r="C9" s="56" t="s">
        <v>250</v>
      </c>
      <c r="D9" s="53" t="s">
        <v>20</v>
      </c>
      <c r="E9" s="54">
        <v>1</v>
      </c>
      <c r="F9" s="53">
        <v>1</v>
      </c>
      <c r="G9" s="53">
        <v>1</v>
      </c>
      <c r="H9" s="53"/>
      <c r="K9" s="30"/>
    </row>
    <row r="10" ht="14.5" spans="2:11">
      <c r="B10" s="20" t="s">
        <v>63</v>
      </c>
      <c r="C10" s="53" t="s">
        <v>253</v>
      </c>
      <c r="D10" s="53" t="s">
        <v>21</v>
      </c>
      <c r="E10" s="54">
        <v>1</v>
      </c>
      <c r="F10" s="53">
        <v>1</v>
      </c>
      <c r="G10" s="53">
        <v>1</v>
      </c>
      <c r="H10" s="53"/>
      <c r="K10" s="30"/>
    </row>
    <row r="11" ht="14.5" spans="2:8">
      <c r="B11" s="20" t="s">
        <v>64</v>
      </c>
      <c r="C11" s="53" t="s">
        <v>254</v>
      </c>
      <c r="D11" s="53" t="s">
        <v>23</v>
      </c>
      <c r="E11" s="54">
        <v>1</v>
      </c>
      <c r="F11" s="53">
        <v>1</v>
      </c>
      <c r="G11" s="53">
        <v>1</v>
      </c>
      <c r="H11" s="53"/>
    </row>
    <row r="12" ht="14.5" spans="2:8">
      <c r="B12" s="20" t="s">
        <v>65</v>
      </c>
      <c r="C12" s="57" t="s">
        <v>255</v>
      </c>
      <c r="D12" s="53" t="s">
        <v>25</v>
      </c>
      <c r="E12" s="54">
        <v>1</v>
      </c>
      <c r="F12" s="53">
        <v>1</v>
      </c>
      <c r="G12" s="54">
        <v>1</v>
      </c>
      <c r="H12" s="53"/>
    </row>
    <row r="13" ht="14.5" spans="2:8">
      <c r="B13" t="s">
        <v>78</v>
      </c>
      <c r="C13" s="57" t="s">
        <v>256</v>
      </c>
      <c r="D13" s="20" t="s">
        <v>44</v>
      </c>
      <c r="E13" s="54">
        <v>1</v>
      </c>
      <c r="F13" s="53">
        <v>1</v>
      </c>
      <c r="G13" s="54">
        <v>1</v>
      </c>
      <c r="H13" s="53"/>
    </row>
    <row r="14" ht="14.5" spans="2:8">
      <c r="B14" s="53"/>
      <c r="C14" s="53"/>
      <c r="D14" s="53"/>
      <c r="E14" s="53"/>
      <c r="F14" s="53"/>
      <c r="G14" s="53"/>
      <c r="H14" s="20"/>
    </row>
    <row r="15" ht="14.5" spans="2:8">
      <c r="B15" s="58"/>
      <c r="C15" s="58"/>
      <c r="D15" s="58"/>
      <c r="E15" s="58"/>
      <c r="F15" s="58"/>
      <c r="G15" s="58"/>
      <c r="H15" s="59"/>
    </row>
    <row r="16" ht="14.5" spans="2:8">
      <c r="B16" s="58"/>
      <c r="C16" s="58"/>
      <c r="D16" s="58"/>
      <c r="E16" s="60"/>
      <c r="F16" s="58"/>
      <c r="G16" s="61"/>
      <c r="H16" s="59"/>
    </row>
    <row r="17" ht="14.5" spans="2:8">
      <c r="B17" s="58"/>
      <c r="C17" s="58"/>
      <c r="D17" s="58"/>
      <c r="E17" s="58"/>
      <c r="F17" s="58"/>
      <c r="G17" s="58"/>
      <c r="H17" s="59"/>
    </row>
    <row r="18" ht="14.5" spans="2:8">
      <c r="B18" s="58"/>
      <c r="C18" s="58"/>
      <c r="D18" s="58"/>
      <c r="E18" s="58"/>
      <c r="F18" s="58"/>
      <c r="G18" s="58"/>
      <c r="H18" s="59"/>
    </row>
    <row r="22" ht="14.5" spans="2:2">
      <c r="B22" s="62"/>
    </row>
  </sheetData>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SEC_Comm</vt:lpstr>
      <vt:lpstr>SEC_Processes</vt:lpstr>
      <vt:lpstr>Tech_Dem_Sum</vt:lpstr>
      <vt:lpstr>HydrogenBlendingForHeavyInd</vt:lpstr>
      <vt:lpstr>Demands</vt:lpstr>
      <vt:lpstr>attached_energy_demand_split</vt:lpstr>
      <vt:lpstr>attached_energy_demand_summariz</vt:lpstr>
      <vt:lpstr>attached_mining</vt:lpstr>
      <vt:lpstr>Tech_fuel</vt:lpstr>
      <vt:lpstr>Fuel_tech_steam</vt:lpstr>
      <vt:lpstr>EMI</vt:lpstr>
      <vt:lpstr>attached_cons</vt:lpstr>
      <vt:lpstr>attached_ipp</vt:lpstr>
      <vt:lpstr>attached_smelting</vt:lpstr>
      <vt:lpstr>attached_petroleum</vt:lpstr>
      <vt:lpstr>attached_cement</vt:lpstr>
      <vt:lpstr>attached_chemicals</vt:lpstr>
      <vt:lpstr>attached_iron</vt:lpstr>
      <vt:lpstr>attached_others</vt:lpstr>
      <vt:lpstr>attached_forestry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李潇</cp:lastModifiedBy>
  <dcterms:created xsi:type="dcterms:W3CDTF">2000-12-13T15:53:00Z</dcterms:created>
  <cp:lastPrinted>2004-11-16T14:57:00Z</cp:lastPrinted>
  <dcterms:modified xsi:type="dcterms:W3CDTF">2024-10-06T13:50:29Z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595638479749120</vt:r8>
  </property>
  <property fmtid="{D5CDD505-2E9C-101B-9397-08002B2CF9AE}" pid="3" name="ICV">
    <vt:lpwstr>2060E61068584311A71AF93142D29721_12</vt:lpwstr>
  </property>
  <property fmtid="{D5CDD505-2E9C-101B-9397-08002B2CF9AE}" pid="4" name="KSOProductBuildVer">
    <vt:lpwstr>1033-12.2.0.18283</vt:lpwstr>
  </property>
</Properties>
</file>