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10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O12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estimation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<sst xmlns="http://schemas.openxmlformats.org/spreadsheetml/2006/main" count="3823" uniqueCount="145">
  <si>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</si>
  <si>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</si>
  <si>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</si>
  <si>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</si>
  <si>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</si>
  <si>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</si>
  <si>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</si>
  <si>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</si>
  <si>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</si>
  <si>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</si>
  <si>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</si>
  <si>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</si>
  <si>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</si>
  <si>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</si>
  <si>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</si>
  <si>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</si>
  <si>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</si>
  <si>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</si>
  <si>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</si>
  <si>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</si>
  <si>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</si>
  <si>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</si>
  <si>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</si>
  <si>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</si>
  <si>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</si>
  <si>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</si>
  <si>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</si>
  <si>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</si>
  <si>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</si>
  <si>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</si>
  <si>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From CEF2023 which also includes non-combustion emissions</t>
  </si>
  <si>
    <t>From NRCan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</si>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</sst>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43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0" fillId="10" borderId="0" xfId="0" applyFont="1" applyFill="1" applyAlignment="1"/>
    <xf numFmtId="0" fontId="19" fillId="0" borderId="0" xfId="0" applyFont="1" applyFill="1" applyAlignment="1"/>
    <xf numFmtId="0" fontId="0" fillId="9" borderId="0" xfId="0" applyFill="1"/>
    <xf numFmtId="0" fontId="1" fillId="0" borderId="0" xfId="0" applyFont="1" applyFill="1" applyBorder="1"/>
    <xf numFmtId="0" fontId="1" fillId="11" borderId="0" xfId="0" applyFont="1" applyFill="1" applyBorder="1"/>
    <xf numFmtId="0" fontId="0" fillId="6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99920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99920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4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</row>
    <row r="11" spans="2:19">
      <c r="B11" s="8" t="s">
        <v>47</v>
      </c>
      <c r="D11" s="1" t="s">
        <v>48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tabSelected="1" zoomScale="66" zoomScaleNormal="66" topLeftCell="A7" workbookViewId="0">
      <selection activeCell="M32" sqref="M32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  <col min="23" max="23" width="12.8181818181818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  <c r="P10" t="s">
        <v>49</v>
      </c>
      <c r="S10" t="s">
        <v>50</v>
      </c>
    </row>
    <row r="11" spans="2:19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>N29*1</f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>N30*1</f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23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54">
        <f>N31*1.5</f>
        <v>5918.5847115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  <c r="W31" s="8">
        <f t="shared" ref="W31:W41" si="4">N31*1</f>
        <v>3945.723141</v>
      </c>
    </row>
    <row r="32" spans="4:23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54">
        <f t="shared" ref="L32:L41" si="5">N32*1.5</f>
        <v>8735.816541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  <c r="W32" s="8">
        <f t="shared" si="4"/>
        <v>5823.877694</v>
      </c>
    </row>
    <row r="33" spans="4:23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54">
        <f t="shared" si="5"/>
        <v>12286.108488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  <c r="W33" s="8">
        <f t="shared" si="4"/>
        <v>8190.738992</v>
      </c>
    </row>
    <row r="34" spans="4:23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54">
        <f t="shared" si="5"/>
        <v>16623.933195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  <c r="W34" s="8">
        <f t="shared" si="4"/>
        <v>11082.62213</v>
      </c>
    </row>
    <row r="35" spans="4:23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54">
        <f t="shared" si="5"/>
        <v>21778.499205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  <c r="W35" s="8">
        <f t="shared" si="4"/>
        <v>14518.99947</v>
      </c>
    </row>
    <row r="36" spans="4:23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54">
        <f t="shared" si="5"/>
        <v>27753.861225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  <c r="W36" s="8">
        <f t="shared" si="4"/>
        <v>18502.57415</v>
      </c>
    </row>
    <row r="37" spans="4:23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54">
        <f t="shared" si="5"/>
        <v>34531.7676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  <c r="W37" s="8">
        <f t="shared" si="4"/>
        <v>23021.1784</v>
      </c>
    </row>
    <row r="38" spans="4:23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54">
        <f t="shared" si="5"/>
        <v>42076.24698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  <c r="W38" s="8">
        <f t="shared" si="4"/>
        <v>28050.83132</v>
      </c>
    </row>
    <row r="39" spans="4:23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54">
        <f t="shared" si="5"/>
        <v>50338.848435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  <c r="W39" s="8">
        <f t="shared" si="4"/>
        <v>33559.23229</v>
      </c>
    </row>
    <row r="40" spans="4:23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54">
        <f t="shared" si="5"/>
        <v>59263.656225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  <c r="W40" s="8">
        <f t="shared" si="4"/>
        <v>39509.10415</v>
      </c>
    </row>
    <row r="41" spans="4:23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54">
        <f t="shared" si="5"/>
        <v>68791.5351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  <c r="W41" s="8">
        <f t="shared" si="4"/>
        <v>45861.0234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8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8" t="s">
        <v>13</v>
      </c>
      <c r="R10" s="52"/>
      <c r="S10" t="s">
        <v>49</v>
      </c>
      <c r="V10" t="s">
        <v>50</v>
      </c>
    </row>
    <row r="11" spans="2:22">
      <c r="B11" s="8" t="s">
        <v>53</v>
      </c>
      <c r="D11" s="1" t="s">
        <v>54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topLeftCell="A72"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43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55</v>
      </c>
      <c r="G11" s="1" t="s">
        <v>56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57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58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59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60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topLeftCell="A12" workbookViewId="0">
      <selection activeCell="L45" sqref="L45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  <c r="P10" t="s">
        <v>49</v>
      </c>
      <c r="S10" t="s">
        <v>50</v>
      </c>
    </row>
    <row r="11" spans="2:19">
      <c r="B11" s="8" t="s">
        <v>51</v>
      </c>
      <c r="D11" s="1" t="s">
        <v>61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62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ht="16" spans="4:12">
      <c r="D11" s="50" t="s">
        <v>64</v>
      </c>
      <c r="G11" s="1"/>
      <c r="H11" s="11" t="s">
        <v>65</v>
      </c>
      <c r="I11" s="8">
        <v>2020</v>
      </c>
      <c r="J11" s="8" t="s">
        <v>66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65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65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65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65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65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65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65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65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65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65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65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65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65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65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65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65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65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65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65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65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65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65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65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65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65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65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65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65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65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65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67</v>
      </c>
      <c r="G42" s="1"/>
      <c r="H42" s="11" t="s">
        <v>65</v>
      </c>
      <c r="I42" s="8">
        <v>2020</v>
      </c>
      <c r="J42" s="8" t="s">
        <v>66</v>
      </c>
      <c r="L42" s="8">
        <v>0</v>
      </c>
    </row>
    <row r="43" spans="4:12">
      <c r="D43" s="8" t="str">
        <f t="shared" ref="D43:D72" si="2">D42</f>
        <v>SINKCCS_Miscible</v>
      </c>
      <c r="H43" s="11" t="s">
        <v>65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65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65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65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65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65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65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65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65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65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65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65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65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65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65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65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65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65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65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65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65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65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65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65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65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65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65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65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65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65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68</v>
      </c>
      <c r="G73" s="1"/>
      <c r="H73" s="11" t="s">
        <v>65</v>
      </c>
      <c r="I73" s="8">
        <v>2020</v>
      </c>
      <c r="J73" s="8" t="s">
        <v>66</v>
      </c>
      <c r="L73" s="8">
        <v>0</v>
      </c>
    </row>
    <row r="74" spans="4:12">
      <c r="D74" s="8" t="str">
        <f t="shared" ref="D74:D103" si="4">D73</f>
        <v>SINKCCS_Saline</v>
      </c>
      <c r="H74" s="11" t="s">
        <v>65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65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65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65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65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65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65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65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65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65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65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65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65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65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65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65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65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65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65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65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65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65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65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65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65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65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65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65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65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65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69</v>
      </c>
      <c r="G104" s="51"/>
      <c r="H104" s="11" t="s">
        <v>65</v>
      </c>
      <c r="I104" s="8">
        <v>2020</v>
      </c>
      <c r="J104" s="8" t="s">
        <v>66</v>
      </c>
      <c r="L104" s="8">
        <v>0</v>
      </c>
    </row>
    <row r="105" spans="4:12">
      <c r="D105" s="8" t="str">
        <f t="shared" ref="D105:D134" si="6">D104</f>
        <v>SINKCCU</v>
      </c>
      <c r="H105" s="11" t="s">
        <v>65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65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65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65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65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65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65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65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65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65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65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65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65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65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65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65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65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65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65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65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65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65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65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65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65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65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65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65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65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65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spans="2:17">
      <c r="B11" s="8" t="s">
        <v>70</v>
      </c>
      <c r="D11" s="1" t="s">
        <v>71</v>
      </c>
      <c r="G11"/>
      <c r="H11" s="8" t="s">
        <v>65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72</v>
      </c>
      <c r="Q11" s="47" t="s">
        <v>73</v>
      </c>
    </row>
    <row r="12" spans="4:17">
      <c r="D12" s="1" t="s">
        <v>71</v>
      </c>
      <c r="G12"/>
      <c r="H12" s="8" t="s">
        <v>65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71</v>
      </c>
      <c r="G13"/>
      <c r="H13" s="8" t="s">
        <v>65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71</v>
      </c>
      <c r="G14"/>
      <c r="H14" s="8" t="s">
        <v>65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71</v>
      </c>
      <c r="G15"/>
      <c r="H15" s="8" t="s">
        <v>65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71</v>
      </c>
      <c r="G16"/>
      <c r="H16" s="8" t="s">
        <v>65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71</v>
      </c>
      <c r="G17"/>
      <c r="H17" s="8" t="s">
        <v>65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71</v>
      </c>
      <c r="G18"/>
      <c r="H18" s="8" t="s">
        <v>65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71</v>
      </c>
      <c r="G19"/>
      <c r="H19" s="8" t="s">
        <v>65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71</v>
      </c>
      <c r="G20"/>
      <c r="H20" s="8" t="s">
        <v>65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71</v>
      </c>
      <c r="G21"/>
      <c r="H21" s="8" t="s">
        <v>65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71</v>
      </c>
      <c r="G22"/>
      <c r="H22" s="8" t="s">
        <v>65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71</v>
      </c>
      <c r="G23"/>
      <c r="H23" s="8" t="s">
        <v>65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71</v>
      </c>
      <c r="G24"/>
      <c r="H24" s="8" t="s">
        <v>65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71</v>
      </c>
      <c r="G25"/>
      <c r="H25" s="8" t="s">
        <v>65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71</v>
      </c>
      <c r="G26"/>
      <c r="H26" s="8" t="s">
        <v>65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71</v>
      </c>
      <c r="G27"/>
      <c r="H27" s="8" t="s">
        <v>65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71</v>
      </c>
      <c r="G28"/>
      <c r="H28" s="8" t="s">
        <v>65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71</v>
      </c>
      <c r="G29"/>
      <c r="H29" s="8" t="s">
        <v>65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71</v>
      </c>
      <c r="G30"/>
      <c r="H30" s="8" t="s">
        <v>65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71</v>
      </c>
      <c r="G31"/>
      <c r="H31" s="8" t="s">
        <v>65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71</v>
      </c>
      <c r="G32"/>
      <c r="H32" s="8" t="s">
        <v>65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71</v>
      </c>
      <c r="G33"/>
      <c r="H33" s="8" t="s">
        <v>65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71</v>
      </c>
      <c r="G34"/>
      <c r="H34" s="8" t="s">
        <v>65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71</v>
      </c>
      <c r="G35"/>
      <c r="H35" s="8" t="s">
        <v>65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71</v>
      </c>
      <c r="G36"/>
      <c r="H36" s="8" t="s">
        <v>65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71</v>
      </c>
      <c r="G37"/>
      <c r="H37" s="8" t="s">
        <v>65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71</v>
      </c>
      <c r="G38"/>
      <c r="H38" s="8" t="s">
        <v>65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71</v>
      </c>
      <c r="G39"/>
      <c r="H39" s="8" t="s">
        <v>65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71</v>
      </c>
      <c r="G40"/>
      <c r="H40" s="8" t="s">
        <v>65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71</v>
      </c>
      <c r="G41"/>
      <c r="H41" s="8" t="s">
        <v>65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63</v>
      </c>
      <c r="L10" s="8" t="s">
        <v>13</v>
      </c>
    </row>
    <row r="11" spans="2:16">
      <c r="B11" s="8" t="s">
        <v>70</v>
      </c>
      <c r="D11" s="1" t="s">
        <v>74</v>
      </c>
      <c r="G11"/>
      <c r="H11" s="8" t="s">
        <v>65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75</v>
      </c>
    </row>
    <row r="12" spans="4:16">
      <c r="D12" s="1" t="s">
        <v>74</v>
      </c>
      <c r="G12"/>
      <c r="H12" s="8" t="s">
        <v>65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74</v>
      </c>
      <c r="G13"/>
      <c r="H13" s="8" t="s">
        <v>65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74</v>
      </c>
      <c r="G14"/>
      <c r="H14" s="8" t="s">
        <v>65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74</v>
      </c>
      <c r="G15"/>
      <c r="H15" s="8" t="s">
        <v>65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74</v>
      </c>
      <c r="G16"/>
      <c r="H16" s="8" t="s">
        <v>65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74</v>
      </c>
      <c r="G17"/>
      <c r="H17" s="8" t="s">
        <v>65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74</v>
      </c>
      <c r="G18"/>
      <c r="H18" s="8" t="s">
        <v>65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74</v>
      </c>
      <c r="G19"/>
      <c r="H19" s="8" t="s">
        <v>65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74</v>
      </c>
      <c r="G20"/>
      <c r="H20" s="8" t="s">
        <v>65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74</v>
      </c>
      <c r="G21"/>
      <c r="H21" s="8" t="s">
        <v>65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74</v>
      </c>
      <c r="G22"/>
      <c r="H22" s="8" t="s">
        <v>65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74</v>
      </c>
      <c r="G23"/>
      <c r="H23" s="8" t="s">
        <v>65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74</v>
      </c>
      <c r="G24"/>
      <c r="H24" s="8" t="s">
        <v>65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74</v>
      </c>
      <c r="G25"/>
      <c r="H25" s="8" t="s">
        <v>65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74</v>
      </c>
      <c r="G26"/>
      <c r="H26" s="8" t="s">
        <v>65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74</v>
      </c>
      <c r="G27"/>
      <c r="H27" s="8" t="s">
        <v>65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74</v>
      </c>
      <c r="G28"/>
      <c r="H28" s="8" t="s">
        <v>65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74</v>
      </c>
      <c r="G29"/>
      <c r="H29" s="8" t="s">
        <v>65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74</v>
      </c>
      <c r="G30"/>
      <c r="H30" s="8" t="s">
        <v>65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74</v>
      </c>
      <c r="G31"/>
      <c r="H31" s="8" t="s">
        <v>65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74</v>
      </c>
      <c r="G32"/>
      <c r="H32" s="8" t="s">
        <v>65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74</v>
      </c>
      <c r="G33"/>
      <c r="H33" s="8" t="s">
        <v>65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74</v>
      </c>
      <c r="G34"/>
      <c r="H34" s="8" t="s">
        <v>65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74</v>
      </c>
      <c r="G35"/>
      <c r="H35" s="8" t="s">
        <v>65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74</v>
      </c>
      <c r="G36"/>
      <c r="H36" s="8" t="s">
        <v>65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74</v>
      </c>
      <c r="G37"/>
      <c r="H37" s="8" t="s">
        <v>65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74</v>
      </c>
      <c r="G38"/>
      <c r="H38" s="8" t="s">
        <v>65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74</v>
      </c>
      <c r="G39"/>
      <c r="H39" s="8" t="s">
        <v>65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74</v>
      </c>
      <c r="G40"/>
      <c r="H40" s="8" t="s">
        <v>65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74</v>
      </c>
      <c r="G41"/>
      <c r="H41" s="8" t="s">
        <v>65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62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76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77</v>
      </c>
      <c r="G10" s="9" t="s">
        <v>9</v>
      </c>
      <c r="H10" s="8" t="s">
        <v>11</v>
      </c>
      <c r="I10" s="8" t="s">
        <v>63</v>
      </c>
      <c r="J10" s="10" t="s">
        <v>10</v>
      </c>
      <c r="K10" s="8" t="s">
        <v>5</v>
      </c>
      <c r="L10" s="10" t="s">
        <v>78</v>
      </c>
      <c r="M10" s="10" t="s">
        <v>79</v>
      </c>
      <c r="N10" s="10" t="s">
        <v>80</v>
      </c>
      <c r="O10" s="10" t="s">
        <v>81</v>
      </c>
      <c r="P10" s="10" t="s">
        <v>82</v>
      </c>
      <c r="Q10" s="10" t="s">
        <v>83</v>
      </c>
      <c r="R10" s="10" t="s">
        <v>84</v>
      </c>
      <c r="AJ10" s="10" t="s">
        <v>78</v>
      </c>
      <c r="AK10" s="10" t="s">
        <v>79</v>
      </c>
      <c r="AL10" s="10" t="s">
        <v>80</v>
      </c>
      <c r="AM10" s="10" t="s">
        <v>81</v>
      </c>
      <c r="AN10" s="10" t="s">
        <v>82</v>
      </c>
      <c r="AO10" s="10" t="s">
        <v>83</v>
      </c>
      <c r="AP10" s="10" t="s">
        <v>84</v>
      </c>
    </row>
    <row r="11" ht="16" hidden="1" spans="3:42">
      <c r="C11" s="41"/>
      <c r="D11" s="25"/>
      <c r="F11" s="8" t="s">
        <v>85</v>
      </c>
      <c r="G11" s="11" t="s">
        <v>65</v>
      </c>
      <c r="H11" t="s">
        <v>16</v>
      </c>
      <c r="J11" s="10">
        <v>2020</v>
      </c>
      <c r="K11" s="10" t="s">
        <v>86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86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85</v>
      </c>
      <c r="G12" s="11" t="s">
        <v>65</v>
      </c>
      <c r="H12" t="s">
        <v>16</v>
      </c>
      <c r="J12" s="10">
        <v>2020</v>
      </c>
      <c r="K12" s="10" t="s">
        <v>87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87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85</v>
      </c>
      <c r="G13" s="11" t="s">
        <v>65</v>
      </c>
      <c r="H13" t="s">
        <v>16</v>
      </c>
      <c r="J13" s="10">
        <v>2020</v>
      </c>
      <c r="K13" s="10" t="s">
        <v>88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88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85</v>
      </c>
      <c r="G14" s="11" t="s">
        <v>65</v>
      </c>
      <c r="H14" t="s">
        <v>16</v>
      </c>
      <c r="J14" s="10">
        <v>2020</v>
      </c>
      <c r="K14" s="10" t="s">
        <v>89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89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85</v>
      </c>
      <c r="G15" s="11" t="s">
        <v>65</v>
      </c>
      <c r="H15" t="s">
        <v>16</v>
      </c>
      <c r="J15" s="10">
        <v>2020</v>
      </c>
      <c r="K15" s="10" t="s">
        <v>90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91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85</v>
      </c>
      <c r="G16" s="11" t="s">
        <v>65</v>
      </c>
      <c r="H16" t="s">
        <v>16</v>
      </c>
      <c r="J16" s="10">
        <v>2020</v>
      </c>
      <c r="K16" s="10" t="s">
        <v>92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92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85</v>
      </c>
      <c r="G17" s="11" t="s">
        <v>65</v>
      </c>
      <c r="H17" t="s">
        <v>16</v>
      </c>
      <c r="J17" s="10">
        <v>2020</v>
      </c>
      <c r="K17" s="10" t="s">
        <v>93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93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85</v>
      </c>
      <c r="G18" s="11" t="s">
        <v>65</v>
      </c>
      <c r="H18" t="s">
        <v>16</v>
      </c>
      <c r="J18" s="10">
        <v>2020</v>
      </c>
      <c r="K18" s="10" t="s">
        <v>94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94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85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85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85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85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85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85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85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85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85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85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85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85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85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85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85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85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85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85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85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85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85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85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85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85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85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85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85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85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85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85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85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85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85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85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85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85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85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85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85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85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85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85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85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85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85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85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85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85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85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85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85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85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85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85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85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85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85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85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85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85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85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85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85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85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85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85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85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85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85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85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85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85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85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85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85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85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85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85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85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85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85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85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85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85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85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85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85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85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85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85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85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85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85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85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85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85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85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85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85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85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85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85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85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85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85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85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85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85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85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85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85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85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85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85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85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85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85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85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85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85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85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85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85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85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85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85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85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85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85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85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85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85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85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85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85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85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85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85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85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85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85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85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85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85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85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85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85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85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85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85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85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85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85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85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85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85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85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85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85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85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85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85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85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85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85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85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85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85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85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85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85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85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85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85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85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85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85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85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85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85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85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85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85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85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85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85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85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85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85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85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85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85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85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85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85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85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85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85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85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85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85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85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85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85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85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85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85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85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85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85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85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85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85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85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85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85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85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85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85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85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85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85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85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85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85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85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85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85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85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85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85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85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85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85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85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85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85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85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85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85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95</v>
      </c>
      <c r="X294" t="s">
        <v>96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62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76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77</v>
      </c>
      <c r="G10" s="9" t="s">
        <v>9</v>
      </c>
      <c r="H10" s="8" t="s">
        <v>11</v>
      </c>
      <c r="I10" s="8" t="s">
        <v>63</v>
      </c>
      <c r="J10" s="10" t="s">
        <v>10</v>
      </c>
      <c r="K10" s="8" t="s">
        <v>5</v>
      </c>
      <c r="L10" s="10" t="s">
        <v>78</v>
      </c>
      <c r="M10" s="10" t="s">
        <v>79</v>
      </c>
      <c r="N10" s="10" t="s">
        <v>80</v>
      </c>
      <c r="O10" s="10" t="s">
        <v>81</v>
      </c>
      <c r="P10" s="10" t="s">
        <v>82</v>
      </c>
      <c r="Q10" s="10" t="s">
        <v>83</v>
      </c>
      <c r="R10" s="10" t="s">
        <v>84</v>
      </c>
      <c r="AJ10" s="10" t="s">
        <v>78</v>
      </c>
      <c r="AK10" s="10" t="s">
        <v>79</v>
      </c>
      <c r="AL10" s="10" t="s">
        <v>80</v>
      </c>
      <c r="AM10" s="10" t="s">
        <v>81</v>
      </c>
      <c r="AN10" s="10" t="s">
        <v>82</v>
      </c>
      <c r="AO10" s="10" t="s">
        <v>83</v>
      </c>
      <c r="AP10" s="10" t="s">
        <v>84</v>
      </c>
    </row>
    <row r="11" ht="16" spans="3:42">
      <c r="C11" s="41"/>
      <c r="D11" s="25"/>
      <c r="F11" s="8" t="s">
        <v>85</v>
      </c>
      <c r="G11" s="11" t="s">
        <v>65</v>
      </c>
      <c r="H11" t="s">
        <v>16</v>
      </c>
      <c r="J11" s="10">
        <v>2020</v>
      </c>
      <c r="K11" s="10" t="s">
        <v>86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86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85</v>
      </c>
      <c r="G12" s="11" t="s">
        <v>65</v>
      </c>
      <c r="H12" t="s">
        <v>16</v>
      </c>
      <c r="J12" s="10">
        <v>2020</v>
      </c>
      <c r="K12" s="10" t="s">
        <v>87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87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85</v>
      </c>
      <c r="G13" s="11" t="s">
        <v>65</v>
      </c>
      <c r="H13" t="s">
        <v>16</v>
      </c>
      <c r="J13" s="10">
        <v>2020</v>
      </c>
      <c r="K13" s="10" t="s">
        <v>88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88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85</v>
      </c>
      <c r="G14" s="11" t="s">
        <v>65</v>
      </c>
      <c r="H14" t="s">
        <v>16</v>
      </c>
      <c r="J14" s="10">
        <v>2020</v>
      </c>
      <c r="K14" s="10" t="s">
        <v>89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89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85</v>
      </c>
      <c r="G15" s="11" t="s">
        <v>65</v>
      </c>
      <c r="H15" t="s">
        <v>16</v>
      </c>
      <c r="J15" s="10">
        <v>2020</v>
      </c>
      <c r="K15" s="10" t="s">
        <v>90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91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85</v>
      </c>
      <c r="G16" s="11" t="s">
        <v>65</v>
      </c>
      <c r="H16" t="s">
        <v>16</v>
      </c>
      <c r="J16" s="10">
        <v>2020</v>
      </c>
      <c r="K16" s="10" t="s">
        <v>92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92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85</v>
      </c>
      <c r="G17" s="11" t="s">
        <v>65</v>
      </c>
      <c r="H17" t="s">
        <v>16</v>
      </c>
      <c r="J17" s="10">
        <v>2020</v>
      </c>
      <c r="K17" s="10" t="s">
        <v>93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93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85</v>
      </c>
      <c r="G18" s="11" t="s">
        <v>65</v>
      </c>
      <c r="H18" t="s">
        <v>16</v>
      </c>
      <c r="J18" s="10">
        <v>2020</v>
      </c>
      <c r="K18" s="10" t="s">
        <v>94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94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85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85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85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85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85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85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85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85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85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85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85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85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85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85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85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85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85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85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85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85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85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85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85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85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85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85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85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85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85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85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85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85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85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85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85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85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85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85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85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85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85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85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85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85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85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85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85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85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85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85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85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85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85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85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85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85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85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85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85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85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85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85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85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85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85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85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85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85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85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85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85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85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85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85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85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85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85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85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85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85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85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85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85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85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85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85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85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85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85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85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85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85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85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85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85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85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85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85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85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85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85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85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85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85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85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85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85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85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85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85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85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85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85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85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85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85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85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85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85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85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85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85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85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85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85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85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85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85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85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85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85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85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85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85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85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85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85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85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85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85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85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85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85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85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85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85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85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85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85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85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85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85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85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85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85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85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85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85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85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85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85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85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85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85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85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85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85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85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85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85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85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85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85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85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85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85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85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85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85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85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85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85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85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85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85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85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85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85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85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85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85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85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85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85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85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85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85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85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85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85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85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85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85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85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85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85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85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85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85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85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85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85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85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85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85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85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85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85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85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85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85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85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85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85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85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85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85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85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85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85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85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85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85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85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85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85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85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85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85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85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95</v>
      </c>
      <c r="X294" t="s">
        <v>96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2" workbookViewId="0">
      <selection activeCell="M42" sqref="M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  <col min="16" max="16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ref="L31:L41" si="1">N31*1000</f>
        <v>70793.11405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1"/>
        <v>63355.52275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1"/>
        <v>56326.52758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1"/>
        <v>49805.5338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1"/>
        <v>43686.05709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1"/>
        <v>37993.98822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1"/>
        <v>32649.12163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1"/>
        <v>27618.51744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>L38</f>
        <v>27618.51744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>L39</f>
        <v>27618.51744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>L40</f>
        <v>27618.51744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97</v>
      </c>
    </row>
    <row r="3" spans="2:2">
      <c r="B3" s="29"/>
    </row>
    <row r="4" spans="2:3">
      <c r="B4" s="29"/>
      <c r="C4" s="29" t="s">
        <v>98</v>
      </c>
    </row>
    <row r="5" spans="3:3">
      <c r="C5" s="29" t="s">
        <v>99</v>
      </c>
    </row>
    <row r="6" spans="3:22">
      <c r="C6" s="30"/>
      <c r="S6" s="35" t="s">
        <v>100</v>
      </c>
      <c r="T6" s="35" t="s">
        <v>101</v>
      </c>
      <c r="U6" s="35" t="s">
        <v>102</v>
      </c>
      <c r="V6" s="31" t="s">
        <v>103</v>
      </c>
    </row>
    <row r="7" spans="4:22">
      <c r="D7" s="10"/>
      <c r="F7" s="2" t="s">
        <v>104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105</v>
      </c>
    </row>
    <row r="8" spans="19:22">
      <c r="S8" s="36">
        <v>2</v>
      </c>
      <c r="T8" s="36">
        <v>0</v>
      </c>
      <c r="U8" s="2">
        <v>4</v>
      </c>
      <c r="V8" s="2" t="s">
        <v>106</v>
      </c>
    </row>
    <row r="9" spans="19:22">
      <c r="S9" s="36">
        <v>0</v>
      </c>
      <c r="T9" s="36">
        <v>0</v>
      </c>
      <c r="U9" s="2">
        <v>3</v>
      </c>
      <c r="V9" s="2" t="s">
        <v>107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44</v>
      </c>
      <c r="F11" s="32" t="s">
        <v>10</v>
      </c>
      <c r="G11" s="30" t="s">
        <v>5</v>
      </c>
      <c r="H11" s="10" t="s">
        <v>78</v>
      </c>
      <c r="I11" s="10" t="s">
        <v>79</v>
      </c>
      <c r="J11" s="10" t="s">
        <v>80</v>
      </c>
      <c r="K11" s="10" t="s">
        <v>81</v>
      </c>
      <c r="L11" s="10" t="s">
        <v>82</v>
      </c>
      <c r="M11" s="10" t="s">
        <v>83</v>
      </c>
      <c r="N11" s="10" t="s">
        <v>84</v>
      </c>
      <c r="S11" s="36"/>
      <c r="T11" s="36"/>
    </row>
    <row r="12" spans="3:38">
      <c r="C12" s="2" t="s">
        <v>108</v>
      </c>
      <c r="D12" t="s">
        <v>16</v>
      </c>
      <c r="E12">
        <v>1</v>
      </c>
      <c r="F12" s="10">
        <v>2020</v>
      </c>
      <c r="G12" s="10" t="s">
        <v>109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110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94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94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109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94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109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94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109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94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109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94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109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94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109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94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109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94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109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94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109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94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109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94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109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94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109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94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109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94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109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94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109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94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109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94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109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94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109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94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109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94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109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94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109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94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109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94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109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94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109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94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109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94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109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94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109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94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109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94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109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94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109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94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3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3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44</v>
      </c>
      <c r="K10" s="8" t="s">
        <v>13</v>
      </c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118</v>
      </c>
      <c r="B11" s="8"/>
      <c r="C11" s="23" t="s">
        <v>119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3" t="s">
        <v>121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3" t="s">
        <v>116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3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3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123</v>
      </c>
      <c r="C42" s="23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3" t="s">
        <v>121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3" t="s">
        <v>116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3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3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8" t="s">
        <v>126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3" t="s">
        <v>121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3" t="s">
        <v>116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111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112</v>
      </c>
      <c r="Z2" s="26" t="s">
        <v>113</v>
      </c>
      <c r="AA2" s="26" t="s">
        <v>114</v>
      </c>
      <c r="AB2" s="26" t="s">
        <v>115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112</v>
      </c>
      <c r="Z3" s="26" t="s">
        <v>113</v>
      </c>
      <c r="AA3" s="26" t="s">
        <v>114</v>
      </c>
      <c r="AB3" s="26" t="s">
        <v>115</v>
      </c>
      <c r="AC3" s="26">
        <v>2021</v>
      </c>
      <c r="AD3" s="63" t="s">
        <v>116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112</v>
      </c>
      <c r="Z4" s="26" t="s">
        <v>113</v>
      </c>
      <c r="AA4" s="26" t="s">
        <v>114</v>
      </c>
      <c r="AB4" s="26" t="s">
        <v>115</v>
      </c>
      <c r="AC4" s="26">
        <v>2022</v>
      </c>
      <c r="AD4" s="63" t="s">
        <v>117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112</v>
      </c>
      <c r="Z5" s="26" t="s">
        <v>113</v>
      </c>
      <c r="AA5" s="26" t="s">
        <v>114</v>
      </c>
      <c r="AB5" s="26" t="s">
        <v>115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112</v>
      </c>
      <c r="Z6" s="26" t="s">
        <v>113</v>
      </c>
      <c r="AA6" s="26" t="s">
        <v>114</v>
      </c>
      <c r="AB6" s="26" t="s">
        <v>115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112</v>
      </c>
      <c r="Z7" s="26" t="s">
        <v>113</v>
      </c>
      <c r="AA7" s="26" t="s">
        <v>114</v>
      </c>
      <c r="AB7" s="26" t="s">
        <v>115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112</v>
      </c>
      <c r="Z8" s="26" t="s">
        <v>113</v>
      </c>
      <c r="AA8" s="26" t="s">
        <v>114</v>
      </c>
      <c r="AB8" s="26" t="s">
        <v>115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112</v>
      </c>
      <c r="Z9" s="26" t="s">
        <v>113</v>
      </c>
      <c r="AA9" s="26" t="s">
        <v>114</v>
      </c>
      <c r="AB9" s="26" t="s">
        <v>115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112</v>
      </c>
      <c r="Z10" s="26" t="s">
        <v>113</v>
      </c>
      <c r="AA10" s="26" t="s">
        <v>114</v>
      </c>
      <c r="AB10" s="26" t="s">
        <v>115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112</v>
      </c>
      <c r="Z11" s="26" t="s">
        <v>113</v>
      </c>
      <c r="AA11" s="26" t="s">
        <v>114</v>
      </c>
      <c r="AB11" s="26" t="s">
        <v>115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112</v>
      </c>
      <c r="Z12" s="26" t="s">
        <v>113</v>
      </c>
      <c r="AA12" s="26" t="s">
        <v>114</v>
      </c>
      <c r="AB12" s="26" t="s">
        <v>115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112</v>
      </c>
      <c r="Z13" s="26" t="s">
        <v>113</v>
      </c>
      <c r="AA13" s="26" t="s">
        <v>114</v>
      </c>
      <c r="AB13" s="26" t="s">
        <v>115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112</v>
      </c>
      <c r="Z14" s="26" t="s">
        <v>113</v>
      </c>
      <c r="AA14" s="26" t="s">
        <v>114</v>
      </c>
      <c r="AB14" s="26" t="s">
        <v>115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112</v>
      </c>
      <c r="Z15" s="26" t="s">
        <v>113</v>
      </c>
      <c r="AA15" s="26" t="s">
        <v>114</v>
      </c>
      <c r="AB15" s="26" t="s">
        <v>115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112</v>
      </c>
      <c r="Z16" s="26" t="s">
        <v>113</v>
      </c>
      <c r="AA16" s="26" t="s">
        <v>114</v>
      </c>
      <c r="AB16" s="26" t="s">
        <v>115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112</v>
      </c>
      <c r="Z17" s="26" t="s">
        <v>113</v>
      </c>
      <c r="AA17" s="26" t="s">
        <v>114</v>
      </c>
      <c r="AB17" s="26" t="s">
        <v>115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112</v>
      </c>
      <c r="Z18" s="26" t="s">
        <v>113</v>
      </c>
      <c r="AA18" s="26" t="s">
        <v>114</v>
      </c>
      <c r="AB18" s="26" t="s">
        <v>115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112</v>
      </c>
      <c r="Z19" s="26" t="s">
        <v>113</v>
      </c>
      <c r="AA19" s="26" t="s">
        <v>114</v>
      </c>
      <c r="AB19" s="26" t="s">
        <v>115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112</v>
      </c>
      <c r="Z20" s="26" t="s">
        <v>113</v>
      </c>
      <c r="AA20" s="26" t="s">
        <v>114</v>
      </c>
      <c r="AB20" s="26" t="s">
        <v>115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112</v>
      </c>
      <c r="Z21" s="26" t="s">
        <v>113</v>
      </c>
      <c r="AA21" s="26" t="s">
        <v>114</v>
      </c>
      <c r="AB21" s="26" t="s">
        <v>115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112</v>
      </c>
      <c r="Z22" s="26" t="s">
        <v>113</v>
      </c>
      <c r="AA22" s="26" t="s">
        <v>114</v>
      </c>
      <c r="AB22" s="26" t="s">
        <v>115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112</v>
      </c>
      <c r="Z23" s="26" t="s">
        <v>113</v>
      </c>
      <c r="AA23" s="26" t="s">
        <v>114</v>
      </c>
      <c r="AB23" s="26" t="s">
        <v>115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112</v>
      </c>
      <c r="Z24" s="26" t="s">
        <v>113</v>
      </c>
      <c r="AA24" s="26" t="s">
        <v>114</v>
      </c>
      <c r="AB24" s="26" t="s">
        <v>115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112</v>
      </c>
      <c r="Z25" s="26" t="s">
        <v>113</v>
      </c>
      <c r="AA25" s="26" t="s">
        <v>114</v>
      </c>
      <c r="AB25" s="26" t="s">
        <v>115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112</v>
      </c>
      <c r="Z26" s="26" t="s">
        <v>113</v>
      </c>
      <c r="AA26" s="26" t="s">
        <v>114</v>
      </c>
      <c r="AB26" s="26" t="s">
        <v>115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112</v>
      </c>
      <c r="Z27" s="26" t="s">
        <v>113</v>
      </c>
      <c r="AA27" s="26" t="s">
        <v>114</v>
      </c>
      <c r="AB27" s="26" t="s">
        <v>115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112</v>
      </c>
      <c r="Z28" s="26" t="s">
        <v>113</v>
      </c>
      <c r="AA28" s="26" t="s">
        <v>114</v>
      </c>
      <c r="AB28" s="26" t="s">
        <v>115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112</v>
      </c>
      <c r="Z29" s="26" t="s">
        <v>113</v>
      </c>
      <c r="AA29" s="26" t="s">
        <v>114</v>
      </c>
      <c r="AB29" s="26" t="s">
        <v>115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112</v>
      </c>
      <c r="Z30" s="26" t="s">
        <v>113</v>
      </c>
      <c r="AA30" s="26" t="s">
        <v>114</v>
      </c>
      <c r="AB30" s="26" t="s">
        <v>115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112</v>
      </c>
      <c r="Z31" s="26" t="s">
        <v>113</v>
      </c>
      <c r="AA31" s="26" t="s">
        <v>114</v>
      </c>
      <c r="AB31" s="26" t="s">
        <v>115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112</v>
      </c>
      <c r="Z32" s="26" t="s">
        <v>113</v>
      </c>
      <c r="AA32" s="26" t="s">
        <v>114</v>
      </c>
      <c r="AB32" s="26" t="s">
        <v>115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112</v>
      </c>
      <c r="Z33" s="26" t="s">
        <v>113</v>
      </c>
      <c r="AA33" s="26" t="s">
        <v>114</v>
      </c>
      <c r="AB33" s="26" t="s">
        <v>120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112</v>
      </c>
      <c r="Z34" s="26" t="s">
        <v>113</v>
      </c>
      <c r="AA34" s="26" t="s">
        <v>114</v>
      </c>
      <c r="AB34" s="26" t="s">
        <v>120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112</v>
      </c>
      <c r="Z35" s="26" t="s">
        <v>113</v>
      </c>
      <c r="AA35" s="26" t="s">
        <v>114</v>
      </c>
      <c r="AB35" s="26" t="s">
        <v>120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112</v>
      </c>
      <c r="Z36" s="26" t="s">
        <v>113</v>
      </c>
      <c r="AA36" s="26" t="s">
        <v>114</v>
      </c>
      <c r="AB36" s="26" t="s">
        <v>120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112</v>
      </c>
      <c r="Z37" s="26" t="s">
        <v>113</v>
      </c>
      <c r="AA37" s="26" t="s">
        <v>114</v>
      </c>
      <c r="AB37" s="26" t="s">
        <v>120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112</v>
      </c>
      <c r="Z38" s="26" t="s">
        <v>113</v>
      </c>
      <c r="AA38" s="26" t="s">
        <v>114</v>
      </c>
      <c r="AB38" s="26" t="s">
        <v>120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112</v>
      </c>
      <c r="Z39" s="26" t="s">
        <v>113</v>
      </c>
      <c r="AA39" s="26" t="s">
        <v>114</v>
      </c>
      <c r="AB39" s="26" t="s">
        <v>120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112</v>
      </c>
      <c r="Z40" s="26" t="s">
        <v>113</v>
      </c>
      <c r="AA40" s="26" t="s">
        <v>114</v>
      </c>
      <c r="AB40" s="26" t="s">
        <v>120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44</v>
      </c>
      <c r="K41" s="8" t="s">
        <v>13</v>
      </c>
      <c r="Y41" s="26" t="s">
        <v>112</v>
      </c>
      <c r="Z41" s="26" t="s">
        <v>113</v>
      </c>
      <c r="AA41" s="26" t="s">
        <v>114</v>
      </c>
      <c r="AB41" s="26" t="s">
        <v>120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127</v>
      </c>
      <c r="C42" s="25" t="s">
        <v>128</v>
      </c>
      <c r="H42" s="8">
        <v>2020</v>
      </c>
      <c r="I42" s="8"/>
      <c r="J42" s="8">
        <v>1</v>
      </c>
      <c r="K42" s="8">
        <v>0</v>
      </c>
      <c r="Y42" s="26" t="s">
        <v>112</v>
      </c>
      <c r="Z42" s="26" t="s">
        <v>113</v>
      </c>
      <c r="AA42" s="26" t="s">
        <v>114</v>
      </c>
      <c r="AB42" s="26" t="s">
        <v>120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112</v>
      </c>
      <c r="Z43" s="26" t="s">
        <v>113</v>
      </c>
      <c r="AA43" s="26" t="s">
        <v>114</v>
      </c>
      <c r="AB43" s="26" t="s">
        <v>120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112</v>
      </c>
      <c r="Z44" s="26" t="s">
        <v>113</v>
      </c>
      <c r="AA44" s="26" t="s">
        <v>114</v>
      </c>
      <c r="AB44" s="26" t="s">
        <v>120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112</v>
      </c>
      <c r="Z45" s="26" t="s">
        <v>113</v>
      </c>
      <c r="AA45" s="26" t="s">
        <v>114</v>
      </c>
      <c r="AB45" s="26" t="s">
        <v>120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112</v>
      </c>
      <c r="Z46" s="26" t="s">
        <v>113</v>
      </c>
      <c r="AA46" s="26" t="s">
        <v>114</v>
      </c>
      <c r="AB46" s="26" t="s">
        <v>120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112</v>
      </c>
      <c r="Z47" s="26" t="s">
        <v>113</v>
      </c>
      <c r="AA47" s="26" t="s">
        <v>114</v>
      </c>
      <c r="AB47" s="26" t="s">
        <v>120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112</v>
      </c>
      <c r="Z48" s="26" t="s">
        <v>113</v>
      </c>
      <c r="AA48" s="26" t="s">
        <v>114</v>
      </c>
      <c r="AB48" s="26" t="s">
        <v>120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112</v>
      </c>
      <c r="Z49" s="26" t="s">
        <v>113</v>
      </c>
      <c r="AA49" s="26" t="s">
        <v>114</v>
      </c>
      <c r="AB49" s="26" t="s">
        <v>120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112</v>
      </c>
      <c r="Z50" s="26" t="s">
        <v>113</v>
      </c>
      <c r="AA50" s="26" t="s">
        <v>114</v>
      </c>
      <c r="AB50" s="26" t="s">
        <v>120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112</v>
      </c>
      <c r="Z51" s="26" t="s">
        <v>113</v>
      </c>
      <c r="AA51" s="26" t="s">
        <v>114</v>
      </c>
      <c r="AB51" s="26" t="s">
        <v>120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112</v>
      </c>
      <c r="Z52" s="26" t="s">
        <v>113</v>
      </c>
      <c r="AA52" s="26" t="s">
        <v>114</v>
      </c>
      <c r="AB52" s="26" t="s">
        <v>120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112</v>
      </c>
      <c r="Z53" s="26" t="s">
        <v>113</v>
      </c>
      <c r="AA53" s="26" t="s">
        <v>114</v>
      </c>
      <c r="AB53" s="26" t="s">
        <v>120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112</v>
      </c>
      <c r="Z54" s="26" t="s">
        <v>113</v>
      </c>
      <c r="AA54" s="26" t="s">
        <v>114</v>
      </c>
      <c r="AB54" s="26" t="s">
        <v>120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112</v>
      </c>
      <c r="Z55" s="26" t="s">
        <v>113</v>
      </c>
      <c r="AA55" s="26" t="s">
        <v>114</v>
      </c>
      <c r="AB55" s="26" t="s">
        <v>120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112</v>
      </c>
      <c r="Z56" s="26" t="s">
        <v>113</v>
      </c>
      <c r="AA56" s="26" t="s">
        <v>114</v>
      </c>
      <c r="AB56" s="26" t="s">
        <v>120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112</v>
      </c>
      <c r="Z57" s="26" t="s">
        <v>113</v>
      </c>
      <c r="AA57" s="26" t="s">
        <v>114</v>
      </c>
      <c r="AB57" s="26" t="s">
        <v>120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112</v>
      </c>
      <c r="Z58" s="26" t="s">
        <v>113</v>
      </c>
      <c r="AA58" s="26" t="s">
        <v>114</v>
      </c>
      <c r="AB58" s="26" t="s">
        <v>120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112</v>
      </c>
      <c r="Z59" s="26" t="s">
        <v>113</v>
      </c>
      <c r="AA59" s="26" t="s">
        <v>114</v>
      </c>
      <c r="AB59" s="26" t="s">
        <v>120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112</v>
      </c>
      <c r="Z60" s="26" t="s">
        <v>113</v>
      </c>
      <c r="AA60" s="26" t="s">
        <v>114</v>
      </c>
      <c r="AB60" s="26" t="s">
        <v>120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112</v>
      </c>
      <c r="Z61" s="26" t="s">
        <v>113</v>
      </c>
      <c r="AA61" s="26" t="s">
        <v>114</v>
      </c>
      <c r="AB61" s="26" t="s">
        <v>120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112</v>
      </c>
      <c r="Z62" s="26" t="s">
        <v>113</v>
      </c>
      <c r="AA62" s="26" t="s">
        <v>114</v>
      </c>
      <c r="AB62" s="26" t="s">
        <v>120</v>
      </c>
      <c r="AC62" s="26">
        <v>2021</v>
      </c>
      <c r="AD62" s="63" t="s">
        <v>121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112</v>
      </c>
      <c r="Z63" s="26" t="s">
        <v>113</v>
      </c>
      <c r="AA63" s="26" t="s">
        <v>114</v>
      </c>
      <c r="AB63" s="26" t="s">
        <v>120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112</v>
      </c>
      <c r="Z64" s="26" t="s">
        <v>113</v>
      </c>
      <c r="AA64" s="26" t="s">
        <v>114</v>
      </c>
      <c r="AB64" s="26" t="s">
        <v>122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112</v>
      </c>
      <c r="Z65" s="26" t="s">
        <v>113</v>
      </c>
      <c r="AA65" s="26" t="s">
        <v>114</v>
      </c>
      <c r="AB65" s="26" t="s">
        <v>122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112</v>
      </c>
      <c r="Z66" s="26" t="s">
        <v>113</v>
      </c>
      <c r="AA66" s="26" t="s">
        <v>114</v>
      </c>
      <c r="AB66" s="26" t="s">
        <v>122</v>
      </c>
      <c r="AC66" s="26">
        <v>2022</v>
      </c>
      <c r="AD66" s="63" t="s">
        <v>116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112</v>
      </c>
      <c r="Z67" s="26" t="s">
        <v>113</v>
      </c>
      <c r="AA67" s="26" t="s">
        <v>114</v>
      </c>
      <c r="AB67" s="26" t="s">
        <v>122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112</v>
      </c>
      <c r="Z68" s="26" t="s">
        <v>113</v>
      </c>
      <c r="AA68" s="26" t="s">
        <v>114</v>
      </c>
      <c r="AB68" s="26" t="s">
        <v>122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112</v>
      </c>
      <c r="Z69" s="26" t="s">
        <v>113</v>
      </c>
      <c r="AA69" s="26" t="s">
        <v>114</v>
      </c>
      <c r="AB69" s="26" t="s">
        <v>122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112</v>
      </c>
      <c r="Z70" s="26" t="s">
        <v>113</v>
      </c>
      <c r="AA70" s="26" t="s">
        <v>114</v>
      </c>
      <c r="AB70" s="26" t="s">
        <v>122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112</v>
      </c>
      <c r="Z71" s="26" t="s">
        <v>113</v>
      </c>
      <c r="AA71" s="26" t="s">
        <v>114</v>
      </c>
      <c r="AB71" s="26" t="s">
        <v>122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112</v>
      </c>
      <c r="Z72" s="26" t="s">
        <v>113</v>
      </c>
      <c r="AA72" s="26" t="s">
        <v>114</v>
      </c>
      <c r="AB72" s="26" t="s">
        <v>122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112</v>
      </c>
      <c r="Z73" s="26" t="s">
        <v>113</v>
      </c>
      <c r="AA73" s="26" t="s">
        <v>114</v>
      </c>
      <c r="AB73" s="26" t="s">
        <v>122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112</v>
      </c>
      <c r="Z74" s="26" t="s">
        <v>113</v>
      </c>
      <c r="AA74" s="26" t="s">
        <v>114</v>
      </c>
      <c r="AB74" s="26" t="s">
        <v>122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112</v>
      </c>
      <c r="Z75" s="26" t="s">
        <v>113</v>
      </c>
      <c r="AA75" s="26" t="s">
        <v>114</v>
      </c>
      <c r="AB75" s="26" t="s">
        <v>122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112</v>
      </c>
      <c r="Z76" s="26" t="s">
        <v>113</v>
      </c>
      <c r="AA76" s="26" t="s">
        <v>114</v>
      </c>
      <c r="AB76" s="26" t="s">
        <v>122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112</v>
      </c>
      <c r="Z77" s="26" t="s">
        <v>113</v>
      </c>
      <c r="AA77" s="26" t="s">
        <v>114</v>
      </c>
      <c r="AB77" s="26" t="s">
        <v>122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112</v>
      </c>
      <c r="Z78" s="26" t="s">
        <v>113</v>
      </c>
      <c r="AA78" s="26" t="s">
        <v>114</v>
      </c>
      <c r="AB78" s="26" t="s">
        <v>122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112</v>
      </c>
      <c r="Z79" s="26" t="s">
        <v>113</v>
      </c>
      <c r="AA79" s="26" t="s">
        <v>114</v>
      </c>
      <c r="AB79" s="26" t="s">
        <v>122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112</v>
      </c>
      <c r="Z80" s="26" t="s">
        <v>113</v>
      </c>
      <c r="AA80" s="26" t="s">
        <v>114</v>
      </c>
      <c r="AB80" s="26" t="s">
        <v>122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112</v>
      </c>
      <c r="Z81" s="26" t="s">
        <v>113</v>
      </c>
      <c r="AA81" s="26" t="s">
        <v>114</v>
      </c>
      <c r="AB81" s="26" t="s">
        <v>122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112</v>
      </c>
      <c r="Z82" s="26" t="s">
        <v>113</v>
      </c>
      <c r="AA82" s="26" t="s">
        <v>114</v>
      </c>
      <c r="AB82" s="26" t="s">
        <v>122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112</v>
      </c>
      <c r="Z83" s="26" t="s">
        <v>113</v>
      </c>
      <c r="AA83" s="26" t="s">
        <v>114</v>
      </c>
      <c r="AB83" s="26" t="s">
        <v>122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112</v>
      </c>
      <c r="Z84" s="26" t="s">
        <v>113</v>
      </c>
      <c r="AA84" s="26" t="s">
        <v>114</v>
      </c>
      <c r="AB84" s="26" t="s">
        <v>122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112</v>
      </c>
      <c r="Z85" s="26" t="s">
        <v>113</v>
      </c>
      <c r="AA85" s="26" t="s">
        <v>114</v>
      </c>
      <c r="AB85" s="26" t="s">
        <v>122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112</v>
      </c>
      <c r="Z86" s="26" t="s">
        <v>113</v>
      </c>
      <c r="AA86" s="26" t="s">
        <v>114</v>
      </c>
      <c r="AB86" s="26" t="s">
        <v>122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112</v>
      </c>
      <c r="Z87" s="26" t="s">
        <v>113</v>
      </c>
      <c r="AA87" s="26" t="s">
        <v>114</v>
      </c>
      <c r="AB87" s="26" t="s">
        <v>122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112</v>
      </c>
      <c r="Z88" s="26" t="s">
        <v>113</v>
      </c>
      <c r="AA88" s="26" t="s">
        <v>114</v>
      </c>
      <c r="AB88" s="26" t="s">
        <v>122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112</v>
      </c>
      <c r="Z89" s="26" t="s">
        <v>113</v>
      </c>
      <c r="AA89" s="26" t="s">
        <v>114</v>
      </c>
      <c r="AB89" s="26" t="s">
        <v>122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112</v>
      </c>
      <c r="Z90" s="26" t="s">
        <v>113</v>
      </c>
      <c r="AA90" s="26" t="s">
        <v>114</v>
      </c>
      <c r="AB90" s="26" t="s">
        <v>122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112</v>
      </c>
      <c r="Z91" s="26" t="s">
        <v>113</v>
      </c>
      <c r="AA91" s="26" t="s">
        <v>114</v>
      </c>
      <c r="AB91" s="26" t="s">
        <v>122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112</v>
      </c>
      <c r="Z92" s="26" t="s">
        <v>113</v>
      </c>
      <c r="AA92" s="26" t="s">
        <v>114</v>
      </c>
      <c r="AB92" s="26" t="s">
        <v>122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112</v>
      </c>
      <c r="Z93" s="26" t="s">
        <v>113</v>
      </c>
      <c r="AA93" s="26" t="s">
        <v>114</v>
      </c>
      <c r="AB93" s="26" t="s">
        <v>122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112</v>
      </c>
      <c r="Z94" s="26" t="s">
        <v>113</v>
      </c>
      <c r="AA94" s="26" t="s">
        <v>114</v>
      </c>
      <c r="AB94" s="26" t="s">
        <v>122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129</v>
      </c>
    </row>
    <row r="5" spans="9:22">
      <c r="I5" s="1"/>
      <c r="J5" s="1"/>
      <c r="K5" s="1"/>
      <c r="L5" s="1"/>
      <c r="M5" s="2" t="s">
        <v>62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130</v>
      </c>
      <c r="L6" s="3" t="s">
        <v>131</v>
      </c>
      <c r="M6" s="3" t="s">
        <v>132</v>
      </c>
      <c r="N6" s="3" t="s">
        <v>133</v>
      </c>
      <c r="O6" s="4" t="s">
        <v>10</v>
      </c>
      <c r="P6" s="5" t="s">
        <v>78</v>
      </c>
      <c r="Q6" s="12" t="s">
        <v>84</v>
      </c>
      <c r="R6" s="12" t="s">
        <v>79</v>
      </c>
      <c r="S6" s="12" t="s">
        <v>81</v>
      </c>
      <c r="T6" s="12" t="s">
        <v>82</v>
      </c>
      <c r="U6" s="12" t="s">
        <v>80</v>
      </c>
      <c r="V6" s="12" t="s">
        <v>83</v>
      </c>
    </row>
    <row r="7" spans="9:31">
      <c r="I7" s="1" t="s">
        <v>134</v>
      </c>
      <c r="J7" s="4" t="s">
        <v>65</v>
      </c>
      <c r="K7" s="6" t="s">
        <v>135</v>
      </c>
      <c r="L7" s="1" t="s">
        <v>136</v>
      </c>
      <c r="M7" s="1" t="s">
        <v>137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134</v>
      </c>
      <c r="J8" s="4" t="s">
        <v>65</v>
      </c>
      <c r="K8" s="6" t="s">
        <v>138</v>
      </c>
      <c r="L8" s="1" t="s">
        <v>139</v>
      </c>
      <c r="M8" s="1" t="s">
        <v>140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134</v>
      </c>
      <c r="J9" s="4" t="s">
        <v>65</v>
      </c>
      <c r="K9" s="1" t="s">
        <v>141</v>
      </c>
      <c r="L9" s="1"/>
      <c r="M9" s="1" t="s">
        <v>142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134</v>
      </c>
      <c r="J10" s="4" t="s">
        <v>65</v>
      </c>
      <c r="K10" t="s">
        <v>143</v>
      </c>
      <c r="M10" s="1" t="s">
        <v>144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77</v>
      </c>
      <c r="J15" s="9" t="s">
        <v>9</v>
      </c>
      <c r="K15" s="8" t="s">
        <v>11</v>
      </c>
      <c r="L15" s="8" t="s">
        <v>63</v>
      </c>
      <c r="M15" s="10" t="s">
        <v>10</v>
      </c>
      <c r="N15" s="8" t="s">
        <v>5</v>
      </c>
      <c r="O15" s="10" t="s">
        <v>78</v>
      </c>
      <c r="P15" s="10" t="s">
        <v>79</v>
      </c>
      <c r="Q15" s="10" t="s">
        <v>80</v>
      </c>
      <c r="R15" s="10" t="s">
        <v>81</v>
      </c>
      <c r="S15" s="10" t="s">
        <v>82</v>
      </c>
      <c r="T15" s="10" t="s">
        <v>83</v>
      </c>
      <c r="U15" s="10" t="s">
        <v>84</v>
      </c>
      <c r="V15" s="1"/>
    </row>
    <row r="16" spans="9:21">
      <c r="I16" s="8" t="s">
        <v>85</v>
      </c>
      <c r="J16" s="11" t="s">
        <v>65</v>
      </c>
      <c r="K16" t="s">
        <v>16</v>
      </c>
      <c r="M16" s="10">
        <v>2020</v>
      </c>
      <c r="N16" s="10" t="s">
        <v>86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zoomScale="70" zoomScaleNormal="70" topLeftCell="A15" workbookViewId="0">
      <selection activeCell="M46" sqref="M46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6" width="12.8181818181818"/>
    <col min="17" max="17" width="18.7272727272727" customWidth="1"/>
    <col min="18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8"/>
      <c r="P9" s="59" t="s">
        <v>21</v>
      </c>
      <c r="Q9" s="59" t="s">
        <v>22</v>
      </c>
      <c r="R9" s="61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SUM(P10:Q10)*1000</f>
        <v>256929.91066</v>
      </c>
      <c r="N10" s="26"/>
      <c r="P10" s="10">
        <v>73.57588066</v>
      </c>
      <c r="Q10">
        <v>183.35403</v>
      </c>
      <c r="R10" s="61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SUM(P11:Q11)*1000</f>
        <v>265964.90433</v>
      </c>
      <c r="N11" s="26"/>
      <c r="P11" s="8">
        <v>76.81255283</v>
      </c>
      <c r="Q11" s="26">
        <v>189.1523515</v>
      </c>
      <c r="R11" s="62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265630.08156</v>
      </c>
      <c r="N12" s="26"/>
      <c r="P12" s="8">
        <v>74.20667416</v>
      </c>
      <c r="Q12" s="26">
        <v>191.4234074</v>
      </c>
      <c r="R12" s="62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264920.80756</v>
      </c>
      <c r="N13" s="26"/>
      <c r="P13" s="8">
        <v>75.92864216</v>
      </c>
      <c r="Q13" s="26">
        <v>188.9921654</v>
      </c>
      <c r="R13" s="62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257363.18324</v>
      </c>
      <c r="N14" s="26"/>
      <c r="P14" s="8">
        <v>74.52501574</v>
      </c>
      <c r="Q14" s="26">
        <v>182.8381675</v>
      </c>
      <c r="R14" s="62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248058.11388</v>
      </c>
      <c r="N15" s="26"/>
      <c r="P15" s="8">
        <v>72.07338198</v>
      </c>
      <c r="Q15" s="26">
        <v>175.9847319</v>
      </c>
      <c r="R15" s="62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240152.42289</v>
      </c>
      <c r="N16" s="26"/>
      <c r="P16" s="8">
        <v>69.68119389</v>
      </c>
      <c r="Q16" s="26">
        <v>170.471229</v>
      </c>
      <c r="R16" s="62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230000.66572</v>
      </c>
      <c r="N17" s="26"/>
      <c r="P17" s="8">
        <v>68.24044312</v>
      </c>
      <c r="Q17" s="26">
        <v>161.7602226</v>
      </c>
      <c r="R17" s="62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217105.32727</v>
      </c>
      <c r="N18" s="26"/>
      <c r="P18" s="8">
        <v>65.91188097</v>
      </c>
      <c r="Q18" s="26">
        <v>151.1934463</v>
      </c>
      <c r="R18" s="62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200651.70853</v>
      </c>
      <c r="N19" s="26"/>
      <c r="P19" s="8">
        <v>61.58942183</v>
      </c>
      <c r="Q19" s="26">
        <v>139.0622867</v>
      </c>
      <c r="R19" s="62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183409.39942</v>
      </c>
      <c r="N20" s="26"/>
      <c r="P20" s="8">
        <v>57.12518162</v>
      </c>
      <c r="Q20" s="26">
        <v>126.2842178</v>
      </c>
      <c r="R20" s="62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170145.94456</v>
      </c>
      <c r="N21" s="26"/>
      <c r="P21" s="8">
        <v>54.97099716</v>
      </c>
      <c r="Q21" s="26">
        <v>115.1749474</v>
      </c>
      <c r="R21" s="62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156569.28081</v>
      </c>
      <c r="N22" s="26"/>
      <c r="P22" s="8">
        <v>52.09756511</v>
      </c>
      <c r="Q22" s="26">
        <v>104.4717157</v>
      </c>
      <c r="R22" s="62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141345.36427</v>
      </c>
      <c r="N23" s="26"/>
      <c r="P23" s="8">
        <v>48.93422411</v>
      </c>
      <c r="Q23" s="26">
        <v>92.41114016</v>
      </c>
      <c r="R23" s="62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125876.84694</v>
      </c>
      <c r="N24" s="26"/>
      <c r="P24" s="8">
        <v>45.32865225</v>
      </c>
      <c r="Q24" s="26">
        <v>80.54819469</v>
      </c>
      <c r="R24" s="62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114587.10221</v>
      </c>
      <c r="N25" s="26"/>
      <c r="P25" s="8">
        <v>43.76225209</v>
      </c>
      <c r="Q25" s="26">
        <v>70.82485012</v>
      </c>
      <c r="R25" s="62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102823.00972</v>
      </c>
      <c r="N26" s="26"/>
      <c r="P26" s="8">
        <v>40.64819274</v>
      </c>
      <c r="Q26" s="26">
        <v>62.17481698</v>
      </c>
      <c r="R26" s="62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91444.4255</v>
      </c>
      <c r="N27" s="26"/>
      <c r="P27" s="8">
        <v>37.47832104</v>
      </c>
      <c r="Q27" s="26">
        <v>53.96610446</v>
      </c>
      <c r="R27" s="62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ref="L28:L40" si="1">SUM(P28:Q28)*1000</f>
        <v>82339.00674</v>
      </c>
      <c r="N28" s="26"/>
      <c r="P28" s="8">
        <v>33.99894704</v>
      </c>
      <c r="Q28" s="26">
        <v>48.3400597</v>
      </c>
      <c r="R28" s="62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1"/>
        <v>75874.109</v>
      </c>
      <c r="N29" s="26"/>
      <c r="P29" s="8">
        <v>30.89853978</v>
      </c>
      <c r="Q29" s="26">
        <v>44.97556922</v>
      </c>
      <c r="R29" s="62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1"/>
        <v>69663.02682</v>
      </c>
      <c r="N30" s="26"/>
      <c r="P30" s="8">
        <v>28.38328985</v>
      </c>
      <c r="Q30" s="26">
        <v>41.27973697</v>
      </c>
      <c r="R30" s="62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1"/>
        <v>63456.88477</v>
      </c>
      <c r="N31" s="60">
        <f>L30</f>
        <v>69663.02682</v>
      </c>
      <c r="P31" s="8">
        <v>26.32048844</v>
      </c>
      <c r="Q31" s="26">
        <v>37.13639633</v>
      </c>
      <c r="R31" s="62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1"/>
        <v>59702.31105</v>
      </c>
      <c r="N32" s="60">
        <f t="shared" ref="N32:N40" si="2">N31</f>
        <v>69663.02682</v>
      </c>
      <c r="P32" s="8">
        <v>25.16538086</v>
      </c>
      <c r="Q32" s="26">
        <v>34.53693019</v>
      </c>
      <c r="R32" s="62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1"/>
        <v>56123.74109</v>
      </c>
      <c r="N33" s="60">
        <f t="shared" si="2"/>
        <v>69663.02682</v>
      </c>
      <c r="P33" s="8">
        <v>23.99288735</v>
      </c>
      <c r="Q33" s="26">
        <v>32.13085374</v>
      </c>
      <c r="R33" s="62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1"/>
        <v>53102.75686</v>
      </c>
      <c r="N34" s="60">
        <f t="shared" si="2"/>
        <v>69663.02682</v>
      </c>
      <c r="P34" s="8">
        <v>23.11091826</v>
      </c>
      <c r="Q34" s="26">
        <v>29.9918386</v>
      </c>
      <c r="R34" s="62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1"/>
        <v>49327.02606</v>
      </c>
      <c r="N35" s="60">
        <f t="shared" si="2"/>
        <v>69663.02682</v>
      </c>
      <c r="P35" s="8">
        <v>22.34053179</v>
      </c>
      <c r="Q35" s="26">
        <v>26.98649427</v>
      </c>
      <c r="R35" s="62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1"/>
        <v>45216.33771</v>
      </c>
      <c r="N36" s="60">
        <f t="shared" si="2"/>
        <v>69663.02682</v>
      </c>
      <c r="P36" s="8">
        <v>21.50986558</v>
      </c>
      <c r="Q36" s="26">
        <v>23.70647213</v>
      </c>
      <c r="R36" s="62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1"/>
        <v>42902.67961</v>
      </c>
      <c r="N37" s="60">
        <f t="shared" si="2"/>
        <v>69663.02682</v>
      </c>
      <c r="P37" s="8">
        <v>20.91647133</v>
      </c>
      <c r="Q37" s="26">
        <v>21.98620828</v>
      </c>
      <c r="R37" s="62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1"/>
        <v>40595.41603</v>
      </c>
      <c r="N38" s="60">
        <f t="shared" si="2"/>
        <v>69663.02682</v>
      </c>
      <c r="P38" s="8">
        <v>20.24502532</v>
      </c>
      <c r="Q38" s="26">
        <v>20.35039071</v>
      </c>
      <c r="R38" s="62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1"/>
        <v>38666.66252</v>
      </c>
      <c r="N39" s="60">
        <f t="shared" si="2"/>
        <v>69663.02682</v>
      </c>
      <c r="P39" s="8">
        <v>19.81224124</v>
      </c>
      <c r="Q39" s="26">
        <v>18.85442128</v>
      </c>
      <c r="R39" s="62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1"/>
        <v>36731.18495</v>
      </c>
      <c r="N40" s="60">
        <f t="shared" si="2"/>
        <v>69663.02682</v>
      </c>
      <c r="P40" s="8">
        <v>19.37596273</v>
      </c>
      <c r="Q40" s="26">
        <v>17.35522222</v>
      </c>
      <c r="R40" s="62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3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3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3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3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3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3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3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3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3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3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3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3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3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3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3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3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3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3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3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3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3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3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3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3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3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3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3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3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3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3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J7" sqref="J7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5">
      <c r="J9" s="8" t="s">
        <v>2</v>
      </c>
      <c r="N9" t="s">
        <v>30</v>
      </c>
      <c r="O9" t="s">
        <v>31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5">
      <c r="B11" s="8" t="s">
        <v>32</v>
      </c>
      <c r="G11" t="s">
        <v>33</v>
      </c>
      <c r="I11" s="8">
        <v>2020</v>
      </c>
      <c r="J11" s="8" t="s">
        <v>16</v>
      </c>
      <c r="K11" s="8">
        <v>1</v>
      </c>
      <c r="N11">
        <v>69.778457</v>
      </c>
      <c r="O11">
        <f>18</f>
        <v>18</v>
      </c>
    </row>
    <row r="12" spans="7:15">
      <c r="G12" t="s">
        <v>33</v>
      </c>
      <c r="I12" s="8">
        <v>2021</v>
      </c>
      <c r="J12" s="8" t="s">
        <v>16</v>
      </c>
      <c r="K12" s="8">
        <v>1</v>
      </c>
      <c r="L12" s="8">
        <f>O12*1000</f>
        <v>17674.549558469</v>
      </c>
      <c r="N12" s="26">
        <v>68.51682202</v>
      </c>
      <c r="O12" s="57">
        <f t="shared" ref="O12:O41" si="0">N12*O11/N11</f>
        <v>17.674549558469</v>
      </c>
    </row>
    <row r="13" spans="7:15">
      <c r="G13" t="s">
        <v>33</v>
      </c>
      <c r="I13" s="8">
        <v>2022</v>
      </c>
      <c r="J13" s="8" t="s">
        <v>16</v>
      </c>
      <c r="K13" s="8">
        <v>1</v>
      </c>
      <c r="L13" s="8">
        <f t="shared" ref="L13:L41" si="1">O13*1000</f>
        <v>18261.3315146822</v>
      </c>
      <c r="N13" s="26">
        <v>70.79152977</v>
      </c>
      <c r="O13" s="57">
        <f t="shared" si="0"/>
        <v>18.2613315146822</v>
      </c>
    </row>
    <row r="14" spans="7:15">
      <c r="G14" t="s">
        <v>33</v>
      </c>
      <c r="I14" s="8">
        <v>2023</v>
      </c>
      <c r="J14" s="8" t="s">
        <v>16</v>
      </c>
      <c r="K14" s="8">
        <v>1</v>
      </c>
      <c r="L14" s="8">
        <f t="shared" si="1"/>
        <v>18320.0444741849</v>
      </c>
      <c r="N14" s="26">
        <v>71.01913531</v>
      </c>
      <c r="O14" s="57">
        <f t="shared" si="0"/>
        <v>18.3200444741849</v>
      </c>
    </row>
    <row r="15" spans="7:15">
      <c r="G15" t="s">
        <v>33</v>
      </c>
      <c r="I15" s="8">
        <v>2024</v>
      </c>
      <c r="J15" s="8" t="s">
        <v>16</v>
      </c>
      <c r="K15" s="8">
        <v>1</v>
      </c>
      <c r="L15" s="8">
        <f t="shared" si="1"/>
        <v>17922.2269793097</v>
      </c>
      <c r="N15" s="26">
        <v>69.47696359</v>
      </c>
      <c r="O15" s="57">
        <f t="shared" si="0"/>
        <v>17.9222269793097</v>
      </c>
    </row>
    <row r="16" spans="7:15">
      <c r="G16" t="s">
        <v>33</v>
      </c>
      <c r="I16" s="8">
        <v>2025</v>
      </c>
      <c r="J16" s="8" t="s">
        <v>16</v>
      </c>
      <c r="K16" s="8">
        <v>1</v>
      </c>
      <c r="L16" s="8">
        <f t="shared" si="1"/>
        <v>17658.8989191893</v>
      </c>
      <c r="N16" s="26">
        <v>68.45615105</v>
      </c>
      <c r="O16" s="57">
        <f t="shared" si="0"/>
        <v>17.6588989191893</v>
      </c>
    </row>
    <row r="17" spans="7:15">
      <c r="G17" t="s">
        <v>33</v>
      </c>
      <c r="I17" s="8">
        <v>2026</v>
      </c>
      <c r="J17" s="8" t="s">
        <v>16</v>
      </c>
      <c r="K17" s="8">
        <v>1</v>
      </c>
      <c r="L17" s="8">
        <f t="shared" si="1"/>
        <v>17572.253061715</v>
      </c>
      <c r="N17" s="26">
        <v>68.12026137</v>
      </c>
      <c r="O17" s="57">
        <f t="shared" si="0"/>
        <v>17.572253061715</v>
      </c>
    </row>
    <row r="18" spans="7:15">
      <c r="G18" t="s">
        <v>33</v>
      </c>
      <c r="I18" s="8">
        <v>2027</v>
      </c>
      <c r="J18" s="8" t="s">
        <v>16</v>
      </c>
      <c r="K18" s="8">
        <v>1</v>
      </c>
      <c r="L18" s="8">
        <f t="shared" si="1"/>
        <v>17455.0989905094</v>
      </c>
      <c r="N18" s="26">
        <v>67.66610413</v>
      </c>
      <c r="O18" s="57">
        <f t="shared" si="0"/>
        <v>17.4550989905094</v>
      </c>
    </row>
    <row r="19" spans="7:15">
      <c r="G19" t="s">
        <v>33</v>
      </c>
      <c r="I19" s="8">
        <v>2028</v>
      </c>
      <c r="J19" s="8" t="s">
        <v>16</v>
      </c>
      <c r="K19" s="8">
        <v>1</v>
      </c>
      <c r="L19" s="8">
        <f t="shared" si="1"/>
        <v>17393.5848744835</v>
      </c>
      <c r="N19" s="26">
        <v>67.42763968</v>
      </c>
      <c r="O19" s="57">
        <f t="shared" si="0"/>
        <v>17.3935848744835</v>
      </c>
    </row>
    <row r="20" spans="7:15">
      <c r="G20" t="s">
        <v>33</v>
      </c>
      <c r="I20" s="8">
        <v>2029</v>
      </c>
      <c r="J20" s="8" t="s">
        <v>16</v>
      </c>
      <c r="K20" s="8">
        <v>1</v>
      </c>
      <c r="L20" s="8">
        <f t="shared" si="1"/>
        <v>17352.9917507348</v>
      </c>
      <c r="N20" s="26">
        <v>67.27027715</v>
      </c>
      <c r="O20" s="57">
        <f t="shared" si="0"/>
        <v>17.3529917507348</v>
      </c>
    </row>
    <row r="21" spans="7:15">
      <c r="G21" t="s">
        <v>33</v>
      </c>
      <c r="I21" s="8">
        <v>2030</v>
      </c>
      <c r="J21" s="8" t="s">
        <v>16</v>
      </c>
      <c r="K21" s="8">
        <v>1</v>
      </c>
      <c r="L21" s="8">
        <f t="shared" si="1"/>
        <v>17280.8588212262</v>
      </c>
      <c r="N21" s="26">
        <v>66.99064801</v>
      </c>
      <c r="O21" s="57">
        <f t="shared" si="0"/>
        <v>17.2808588212262</v>
      </c>
    </row>
    <row r="22" spans="7:15">
      <c r="G22" t="s">
        <v>33</v>
      </c>
      <c r="I22" s="8">
        <v>2031</v>
      </c>
      <c r="J22" s="8" t="s">
        <v>16</v>
      </c>
      <c r="K22" s="8">
        <v>1</v>
      </c>
      <c r="L22" s="8">
        <f t="shared" si="1"/>
        <v>17223.4253087597</v>
      </c>
      <c r="N22" s="26">
        <v>66.76800235</v>
      </c>
      <c r="O22" s="57">
        <f t="shared" si="0"/>
        <v>17.2234253087597</v>
      </c>
    </row>
    <row r="23" spans="7:15">
      <c r="G23" t="s">
        <v>33</v>
      </c>
      <c r="I23" s="8">
        <v>2032</v>
      </c>
      <c r="J23" s="8" t="s">
        <v>16</v>
      </c>
      <c r="K23" s="8">
        <v>1</v>
      </c>
      <c r="L23" s="8">
        <f t="shared" si="1"/>
        <v>17137.3144330205</v>
      </c>
      <c r="N23" s="26">
        <v>66.43418657</v>
      </c>
      <c r="O23" s="57">
        <f t="shared" si="0"/>
        <v>17.1373144330205</v>
      </c>
    </row>
    <row r="24" spans="7:15">
      <c r="G24" t="s">
        <v>33</v>
      </c>
      <c r="I24" s="8">
        <v>2033</v>
      </c>
      <c r="J24" s="8" t="s">
        <v>16</v>
      </c>
      <c r="K24" s="8">
        <v>1</v>
      </c>
      <c r="L24" s="8">
        <f t="shared" si="1"/>
        <v>17013.9695869171</v>
      </c>
      <c r="N24" s="26">
        <v>65.95603029</v>
      </c>
      <c r="O24" s="57">
        <f t="shared" si="0"/>
        <v>17.0139695869171</v>
      </c>
    </row>
    <row r="25" spans="7:15">
      <c r="G25" t="s">
        <v>33</v>
      </c>
      <c r="I25" s="8">
        <v>2034</v>
      </c>
      <c r="J25" s="8" t="s">
        <v>16</v>
      </c>
      <c r="K25" s="8">
        <v>1</v>
      </c>
      <c r="L25" s="8">
        <f t="shared" si="1"/>
        <v>16832.762058926</v>
      </c>
      <c r="N25" s="26">
        <v>65.25356464</v>
      </c>
      <c r="O25" s="57">
        <f t="shared" si="0"/>
        <v>16.832762058926</v>
      </c>
    </row>
    <row r="26" spans="7:15">
      <c r="G26" t="s">
        <v>33</v>
      </c>
      <c r="I26" s="8">
        <v>2035</v>
      </c>
      <c r="J26" s="8" t="s">
        <v>16</v>
      </c>
      <c r="K26" s="8">
        <v>1</v>
      </c>
      <c r="L26" s="8">
        <f t="shared" si="1"/>
        <v>16603.4057697779</v>
      </c>
      <c r="N26" s="26">
        <v>64.36444642</v>
      </c>
      <c r="O26" s="57">
        <f t="shared" si="0"/>
        <v>16.6034057697779</v>
      </c>
    </row>
    <row r="27" spans="7:15">
      <c r="G27" t="s">
        <v>33</v>
      </c>
      <c r="I27" s="8">
        <v>2036</v>
      </c>
      <c r="J27" s="8" t="s">
        <v>16</v>
      </c>
      <c r="K27" s="8">
        <v>1</v>
      </c>
      <c r="L27" s="8">
        <f t="shared" si="1"/>
        <v>16325.8302243628</v>
      </c>
      <c r="N27" s="26">
        <v>63.28840235</v>
      </c>
      <c r="O27" s="57">
        <f t="shared" si="0"/>
        <v>16.3258302243628</v>
      </c>
    </row>
    <row r="28" spans="7:15">
      <c r="G28" t="s">
        <v>33</v>
      </c>
      <c r="I28" s="8">
        <v>2037</v>
      </c>
      <c r="J28" s="8" t="s">
        <v>16</v>
      </c>
      <c r="K28" s="8">
        <v>1</v>
      </c>
      <c r="L28" s="8">
        <f t="shared" si="1"/>
        <v>16022.5490297099</v>
      </c>
      <c r="N28" s="26">
        <v>62.11270825</v>
      </c>
      <c r="O28" s="57">
        <f t="shared" si="0"/>
        <v>16.0225490297099</v>
      </c>
    </row>
    <row r="29" spans="7:15">
      <c r="G29" t="s">
        <v>33</v>
      </c>
      <c r="I29" s="8">
        <v>2038</v>
      </c>
      <c r="J29" s="8" t="s">
        <v>16</v>
      </c>
      <c r="K29" s="8">
        <v>1</v>
      </c>
      <c r="L29" s="8">
        <f t="shared" si="1"/>
        <v>15710.0939623816</v>
      </c>
      <c r="N29" s="26">
        <v>60.90145089</v>
      </c>
      <c r="O29" s="57">
        <f t="shared" si="0"/>
        <v>15.7100939623816</v>
      </c>
    </row>
    <row r="30" spans="7:15">
      <c r="G30" t="s">
        <v>33</v>
      </c>
      <c r="I30" s="8">
        <v>2039</v>
      </c>
      <c r="J30" s="8" t="s">
        <v>16</v>
      </c>
      <c r="K30" s="8">
        <v>1</v>
      </c>
      <c r="L30" s="8">
        <f t="shared" si="1"/>
        <v>15406.2063854465</v>
      </c>
      <c r="N30" s="26">
        <v>59.7234061</v>
      </c>
      <c r="O30" s="57">
        <f t="shared" si="0"/>
        <v>15.4062063854465</v>
      </c>
    </row>
    <row r="31" spans="7:15">
      <c r="G31" t="s">
        <v>33</v>
      </c>
      <c r="I31" s="8">
        <v>2040</v>
      </c>
      <c r="J31" s="8" t="s">
        <v>16</v>
      </c>
      <c r="K31" s="8">
        <v>1</v>
      </c>
      <c r="L31" s="8">
        <f t="shared" si="1"/>
        <v>15116.0811833372</v>
      </c>
      <c r="N31" s="26">
        <v>58.59871227</v>
      </c>
      <c r="O31" s="57">
        <f t="shared" si="0"/>
        <v>15.1160811833372</v>
      </c>
    </row>
    <row r="32" spans="7:15">
      <c r="G32" t="s">
        <v>33</v>
      </c>
      <c r="I32" s="8">
        <v>2041</v>
      </c>
      <c r="J32" s="8" t="s">
        <v>16</v>
      </c>
      <c r="K32" s="8">
        <v>1</v>
      </c>
      <c r="L32" s="8">
        <f t="shared" si="1"/>
        <v>14836.8559161462</v>
      </c>
      <c r="N32" s="26">
        <v>57.51627292</v>
      </c>
      <c r="O32" s="57">
        <f t="shared" si="0"/>
        <v>14.8368559161462</v>
      </c>
    </row>
    <row r="33" spans="7:15">
      <c r="G33" t="s">
        <v>33</v>
      </c>
      <c r="I33" s="8">
        <v>2042</v>
      </c>
      <c r="J33" s="8" t="s">
        <v>16</v>
      </c>
      <c r="K33" s="8">
        <v>1</v>
      </c>
      <c r="L33" s="8">
        <f t="shared" si="1"/>
        <v>14575.4590913353</v>
      </c>
      <c r="N33" s="26">
        <v>56.50294697</v>
      </c>
      <c r="O33" s="57">
        <f t="shared" si="0"/>
        <v>14.5754590913353</v>
      </c>
    </row>
    <row r="34" spans="7:15">
      <c r="G34" t="s">
        <v>33</v>
      </c>
      <c r="I34" s="8">
        <v>2043</v>
      </c>
      <c r="J34" s="8" t="s">
        <v>16</v>
      </c>
      <c r="K34" s="8">
        <v>1</v>
      </c>
      <c r="L34" s="8">
        <f t="shared" si="1"/>
        <v>14328.4400625253</v>
      </c>
      <c r="N34" s="26">
        <v>55.54535771</v>
      </c>
      <c r="O34" s="57">
        <f t="shared" si="0"/>
        <v>14.3284400625253</v>
      </c>
    </row>
    <row r="35" spans="7:15">
      <c r="G35" t="s">
        <v>33</v>
      </c>
      <c r="I35" s="8">
        <v>2044</v>
      </c>
      <c r="J35" s="8" t="s">
        <v>16</v>
      </c>
      <c r="K35" s="8">
        <v>1</v>
      </c>
      <c r="L35" s="8">
        <f t="shared" si="1"/>
        <v>14101.3160342597</v>
      </c>
      <c r="N35" s="26">
        <v>54.66489303</v>
      </c>
      <c r="O35" s="57">
        <f t="shared" si="0"/>
        <v>14.1013160342597</v>
      </c>
    </row>
    <row r="36" spans="7:15">
      <c r="G36" t="s">
        <v>33</v>
      </c>
      <c r="I36" s="8">
        <v>2045</v>
      </c>
      <c r="J36" s="8" t="s">
        <v>16</v>
      </c>
      <c r="K36" s="8">
        <v>1</v>
      </c>
      <c r="L36" s="8">
        <f t="shared" si="1"/>
        <v>13872.3158578872</v>
      </c>
      <c r="N36" s="26">
        <v>53.77715531</v>
      </c>
      <c r="O36" s="57">
        <f t="shared" si="0"/>
        <v>13.8723158578872</v>
      </c>
    </row>
    <row r="37" spans="7:15">
      <c r="G37" t="s">
        <v>33</v>
      </c>
      <c r="I37" s="8">
        <v>2046</v>
      </c>
      <c r="J37" s="8" t="s">
        <v>16</v>
      </c>
      <c r="K37" s="8">
        <v>1</v>
      </c>
      <c r="L37" s="8">
        <f t="shared" si="1"/>
        <v>13650.7802489814</v>
      </c>
      <c r="N37" s="26">
        <v>52.91835459</v>
      </c>
      <c r="O37" s="57">
        <f t="shared" si="0"/>
        <v>13.6507802489814</v>
      </c>
    </row>
    <row r="38" spans="7:15">
      <c r="G38" t="s">
        <v>33</v>
      </c>
      <c r="I38" s="8">
        <v>2047</v>
      </c>
      <c r="J38" s="8" t="s">
        <v>16</v>
      </c>
      <c r="K38" s="8">
        <v>1</v>
      </c>
      <c r="L38" s="8">
        <f t="shared" si="1"/>
        <v>13453.6081040027</v>
      </c>
      <c r="N38" s="26">
        <v>52.15400081</v>
      </c>
      <c r="O38" s="57">
        <f t="shared" si="0"/>
        <v>13.4536081040027</v>
      </c>
    </row>
    <row r="39" spans="7:15">
      <c r="G39" t="s">
        <v>33</v>
      </c>
      <c r="I39" s="8">
        <v>2048</v>
      </c>
      <c r="J39" s="8" t="s">
        <v>16</v>
      </c>
      <c r="K39" s="8">
        <v>1</v>
      </c>
      <c r="L39" s="8">
        <f t="shared" si="1"/>
        <v>13273.4054769941</v>
      </c>
      <c r="N39" s="26">
        <v>51.45543074</v>
      </c>
      <c r="O39" s="57">
        <f t="shared" si="0"/>
        <v>13.2734054769941</v>
      </c>
    </row>
    <row r="40" spans="7:15">
      <c r="G40" t="s">
        <v>33</v>
      </c>
      <c r="I40" s="8">
        <v>2049</v>
      </c>
      <c r="J40" s="8" t="s">
        <v>16</v>
      </c>
      <c r="K40" s="8">
        <v>1</v>
      </c>
      <c r="L40" s="8">
        <f t="shared" si="1"/>
        <v>13108.6823642432</v>
      </c>
      <c r="N40" s="26">
        <v>50.81686826</v>
      </c>
      <c r="O40" s="57">
        <f t="shared" si="0"/>
        <v>13.1086823642432</v>
      </c>
    </row>
    <row r="41" spans="7:15">
      <c r="G41" t="s">
        <v>33</v>
      </c>
      <c r="I41" s="8">
        <v>2050</v>
      </c>
      <c r="J41" s="8" t="s">
        <v>16</v>
      </c>
      <c r="K41" s="8">
        <v>1</v>
      </c>
      <c r="L41" s="8">
        <f t="shared" si="1"/>
        <v>12948.7129017485</v>
      </c>
      <c r="N41" s="26">
        <v>50.19673369</v>
      </c>
      <c r="O41" s="57">
        <f t="shared" si="0"/>
        <v>12.9487129017485</v>
      </c>
    </row>
    <row r="42" spans="7:11">
      <c r="G42" s="51" t="s">
        <v>34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2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2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2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2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2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2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2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2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2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2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2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2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2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2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2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2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2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2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2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2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2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2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2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2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2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2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2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2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2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2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29"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35</v>
      </c>
      <c r="G11" t="s">
        <v>36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36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36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36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36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36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36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36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36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36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36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36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36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36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36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36</v>
      </c>
      <c r="I26" s="8">
        <v>2035</v>
      </c>
      <c r="J26" s="8" t="s">
        <v>16</v>
      </c>
      <c r="K26" s="8">
        <v>1</v>
      </c>
      <c r="L26" s="56">
        <f>N26</f>
        <v>0</v>
      </c>
      <c r="N26" s="26">
        <v>0</v>
      </c>
      <c r="O26" s="8">
        <v>-5.684425942</v>
      </c>
    </row>
    <row r="27" spans="7:15">
      <c r="G27" t="s">
        <v>36</v>
      </c>
      <c r="I27" s="8">
        <v>2036</v>
      </c>
      <c r="J27" s="8" t="s">
        <v>16</v>
      </c>
      <c r="K27" s="8">
        <v>1</v>
      </c>
      <c r="L27" s="56">
        <f>L26</f>
        <v>0</v>
      </c>
      <c r="N27" s="26">
        <v>0</v>
      </c>
      <c r="O27" s="8">
        <v>-8.146644488</v>
      </c>
    </row>
    <row r="28" spans="7:15">
      <c r="G28" t="s">
        <v>36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6">
        <v>0</v>
      </c>
      <c r="O28" s="8">
        <v>-10.5646591</v>
      </c>
    </row>
    <row r="29" spans="7:15">
      <c r="G29" t="s">
        <v>36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6">
        <v>0</v>
      </c>
      <c r="O29" s="8">
        <v>-12.89311463</v>
      </c>
    </row>
    <row r="30" spans="7:15">
      <c r="G30" t="s">
        <v>36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6">
        <v>0</v>
      </c>
      <c r="O30" s="8">
        <v>-15.02770215</v>
      </c>
    </row>
    <row r="31" spans="7:15">
      <c r="G31" t="s">
        <v>36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6">
        <v>0</v>
      </c>
      <c r="O31" s="8">
        <v>-16.8162183</v>
      </c>
    </row>
    <row r="32" spans="7:15">
      <c r="G32" t="s">
        <v>36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6">
        <v>0</v>
      </c>
      <c r="O32" s="8">
        <v>-19.07660605</v>
      </c>
    </row>
    <row r="33" spans="7:15">
      <c r="G33" t="s">
        <v>36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6">
        <v>0</v>
      </c>
      <c r="O33" s="8">
        <v>-20.90917289</v>
      </c>
    </row>
    <row r="34" spans="7:15">
      <c r="G34" t="s">
        <v>36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6">
        <v>0</v>
      </c>
      <c r="O34" s="8">
        <v>-22.88512888</v>
      </c>
    </row>
    <row r="35" spans="7:15">
      <c r="G35" t="s">
        <v>36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6">
        <v>0</v>
      </c>
      <c r="O35" s="8">
        <v>-25.0721844</v>
      </c>
    </row>
    <row r="36" spans="7:15">
      <c r="G36" t="s">
        <v>36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6">
        <v>0</v>
      </c>
      <c r="O36" s="8">
        <v>-27.17090334</v>
      </c>
    </row>
    <row r="37" spans="7:15">
      <c r="G37" t="s">
        <v>36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6">
        <v>0</v>
      </c>
      <c r="O37" s="8">
        <v>-29.06183699</v>
      </c>
    </row>
    <row r="38" spans="7:15">
      <c r="G38" t="s">
        <v>36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6">
        <v>0</v>
      </c>
      <c r="O38" s="8">
        <v>-30.81684052</v>
      </c>
    </row>
    <row r="39" spans="7:15">
      <c r="G39" t="s">
        <v>36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6">
        <v>0</v>
      </c>
      <c r="O39" s="8">
        <v>-32.47989663</v>
      </c>
    </row>
    <row r="40" spans="7:15">
      <c r="G40" t="s">
        <v>36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6">
        <v>0</v>
      </c>
      <c r="O40" s="8">
        <v>-34.07793585</v>
      </c>
    </row>
    <row r="41" spans="7:15">
      <c r="G41" t="s">
        <v>36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37</v>
      </c>
      <c r="R10" s="52"/>
    </row>
    <row r="11" spans="2:17">
      <c r="B11" s="8" t="s">
        <v>38</v>
      </c>
      <c r="G11" t="s">
        <v>39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39</v>
      </c>
      <c r="I12" s="8">
        <v>2021</v>
      </c>
      <c r="J12" s="8" t="s">
        <v>16</v>
      </c>
      <c r="K12" s="8">
        <v>1</v>
      </c>
      <c r="L12" s="55">
        <f>Q12*1000*38.5/(38.5+34.9)*1.1</f>
        <v>50294.7241857425</v>
      </c>
      <c r="Q12" s="26">
        <v>87.16960461</v>
      </c>
    </row>
    <row r="13" spans="7:17">
      <c r="G13" t="s">
        <v>39</v>
      </c>
      <c r="I13" s="8">
        <v>2022</v>
      </c>
      <c r="J13" s="8" t="s">
        <v>16</v>
      </c>
      <c r="K13" s="8">
        <v>1</v>
      </c>
      <c r="L13" s="55">
        <f t="shared" ref="L13:L41" si="0">Q13*1000*38.5/(38.5+34.9)*1.1</f>
        <v>47270.6331199387</v>
      </c>
      <c r="Q13" s="26">
        <v>81.92832281</v>
      </c>
    </row>
    <row r="14" spans="7:17">
      <c r="G14" t="s">
        <v>39</v>
      </c>
      <c r="I14" s="8">
        <v>2023</v>
      </c>
      <c r="J14" s="8" t="s">
        <v>16</v>
      </c>
      <c r="K14" s="8">
        <v>1</v>
      </c>
      <c r="L14" s="55">
        <f t="shared" si="0"/>
        <v>46754.1229421458</v>
      </c>
      <c r="Q14" s="26">
        <v>81.03311981</v>
      </c>
    </row>
    <row r="15" spans="7:17">
      <c r="G15" t="s">
        <v>39</v>
      </c>
      <c r="I15" s="8">
        <v>2024</v>
      </c>
      <c r="J15" s="8" t="s">
        <v>16</v>
      </c>
      <c r="K15" s="8">
        <v>1</v>
      </c>
      <c r="L15" s="55">
        <f t="shared" si="0"/>
        <v>45703.588553658</v>
      </c>
      <c r="Q15" s="26">
        <v>79.21235891</v>
      </c>
    </row>
    <row r="16" spans="7:17">
      <c r="G16" t="s">
        <v>39</v>
      </c>
      <c r="I16" s="8">
        <v>2025</v>
      </c>
      <c r="J16" s="8" t="s">
        <v>16</v>
      </c>
      <c r="K16" s="8">
        <v>1</v>
      </c>
      <c r="L16" s="55">
        <f t="shared" si="0"/>
        <v>44400.1434558719</v>
      </c>
      <c r="Q16" s="26">
        <v>76.95325926</v>
      </c>
    </row>
    <row r="17" spans="7:17">
      <c r="G17" t="s">
        <v>39</v>
      </c>
      <c r="I17" s="8">
        <v>2026</v>
      </c>
      <c r="J17" s="8" t="s">
        <v>16</v>
      </c>
      <c r="K17" s="8">
        <v>1</v>
      </c>
      <c r="L17" s="55">
        <f t="shared" si="0"/>
        <v>43222.6619017234</v>
      </c>
      <c r="Q17" s="26">
        <v>74.91247659</v>
      </c>
    </row>
    <row r="18" spans="7:17">
      <c r="G18" t="s">
        <v>39</v>
      </c>
      <c r="I18" s="8">
        <v>2027</v>
      </c>
      <c r="J18" s="8" t="s">
        <v>16</v>
      </c>
      <c r="K18" s="8">
        <v>1</v>
      </c>
      <c r="L18" s="55">
        <f t="shared" si="0"/>
        <v>41978.6845008447</v>
      </c>
      <c r="Q18" s="26">
        <v>72.75644492</v>
      </c>
    </row>
    <row r="19" spans="7:17">
      <c r="G19" t="s">
        <v>39</v>
      </c>
      <c r="I19" s="8">
        <v>2028</v>
      </c>
      <c r="J19" s="8" t="s">
        <v>16</v>
      </c>
      <c r="K19" s="8">
        <v>1</v>
      </c>
      <c r="L19" s="55">
        <f t="shared" si="0"/>
        <v>40753.5103730313</v>
      </c>
      <c r="Q19" s="26">
        <v>70.63300263</v>
      </c>
    </row>
    <row r="20" spans="7:17">
      <c r="G20" t="s">
        <v>39</v>
      </c>
      <c r="I20" s="8">
        <v>2029</v>
      </c>
      <c r="J20" s="8" t="s">
        <v>16</v>
      </c>
      <c r="K20" s="8">
        <v>1</v>
      </c>
      <c r="L20" s="55">
        <f t="shared" si="0"/>
        <v>39483.6863632697</v>
      </c>
      <c r="Q20" s="26">
        <v>68.43217424</v>
      </c>
    </row>
    <row r="21" spans="7:17">
      <c r="G21" t="s">
        <v>39</v>
      </c>
      <c r="I21" s="8">
        <v>2030</v>
      </c>
      <c r="J21" s="8" t="s">
        <v>16</v>
      </c>
      <c r="K21" s="8">
        <v>1</v>
      </c>
      <c r="L21" s="55">
        <f t="shared" si="0"/>
        <v>38148.7302402452</v>
      </c>
      <c r="Q21" s="26">
        <v>66.11846044</v>
      </c>
    </row>
    <row r="22" spans="7:17">
      <c r="G22" t="s">
        <v>39</v>
      </c>
      <c r="I22" s="8">
        <v>2031</v>
      </c>
      <c r="J22" s="8" t="s">
        <v>16</v>
      </c>
      <c r="K22" s="8">
        <v>1</v>
      </c>
      <c r="L22" s="55">
        <f t="shared" si="0"/>
        <v>36853.3038495504</v>
      </c>
      <c r="Q22" s="26">
        <v>63.87325862</v>
      </c>
    </row>
    <row r="23" spans="7:17">
      <c r="G23" t="s">
        <v>39</v>
      </c>
      <c r="I23" s="8">
        <v>2032</v>
      </c>
      <c r="J23" s="8" t="s">
        <v>16</v>
      </c>
      <c r="K23" s="8">
        <v>1</v>
      </c>
      <c r="L23" s="55">
        <f t="shared" si="0"/>
        <v>35332.5297393188</v>
      </c>
      <c r="Q23" s="26">
        <v>61.23748956</v>
      </c>
    </row>
    <row r="24" spans="7:17">
      <c r="G24" t="s">
        <v>39</v>
      </c>
      <c r="I24" s="8">
        <v>2033</v>
      </c>
      <c r="J24" s="8" t="s">
        <v>16</v>
      </c>
      <c r="K24" s="8">
        <v>1</v>
      </c>
      <c r="L24" s="55">
        <f t="shared" si="0"/>
        <v>33848.2134401226</v>
      </c>
      <c r="Q24" s="26">
        <v>58.6649083</v>
      </c>
    </row>
    <row r="25" spans="7:17">
      <c r="G25" t="s">
        <v>39</v>
      </c>
      <c r="I25" s="8">
        <v>2034</v>
      </c>
      <c r="J25" s="8" t="s">
        <v>16</v>
      </c>
      <c r="K25" s="8">
        <v>1</v>
      </c>
      <c r="L25" s="55">
        <f t="shared" si="0"/>
        <v>32286.2868367234</v>
      </c>
      <c r="Q25" s="26">
        <v>55.95781473</v>
      </c>
    </row>
    <row r="26" spans="7:18">
      <c r="G26" t="s">
        <v>39</v>
      </c>
      <c r="I26" s="8">
        <v>2035</v>
      </c>
      <c r="J26" s="8" t="s">
        <v>16</v>
      </c>
      <c r="K26" s="8">
        <v>1</v>
      </c>
      <c r="L26" s="55">
        <f t="shared" si="0"/>
        <v>30583.2457867847</v>
      </c>
      <c r="Q26" s="26">
        <v>53.006145</v>
      </c>
      <c r="R26">
        <v>-6.180210064</v>
      </c>
    </row>
    <row r="27" spans="7:18">
      <c r="G27" t="s">
        <v>39</v>
      </c>
      <c r="I27" s="8">
        <v>2036</v>
      </c>
      <c r="J27" s="8" t="s">
        <v>16</v>
      </c>
      <c r="K27" s="8">
        <v>1</v>
      </c>
      <c r="L27" s="55">
        <f t="shared" si="0"/>
        <v>28968.8950646253</v>
      </c>
      <c r="Q27" s="26">
        <v>50.20819121</v>
      </c>
      <c r="R27">
        <v>-8.377055855</v>
      </c>
    </row>
    <row r="28" spans="7:18">
      <c r="G28" t="s">
        <v>39</v>
      </c>
      <c r="I28" s="8">
        <v>2037</v>
      </c>
      <c r="J28" s="8" t="s">
        <v>16</v>
      </c>
      <c r="K28" s="8">
        <v>1</v>
      </c>
      <c r="L28" s="55">
        <f t="shared" si="0"/>
        <v>27666.628173842</v>
      </c>
      <c r="Q28" s="26">
        <v>47.9511336</v>
      </c>
      <c r="R28">
        <v>-10.61957522</v>
      </c>
    </row>
    <row r="29" spans="7:18">
      <c r="G29" t="s">
        <v>39</v>
      </c>
      <c r="I29" s="8">
        <v>2038</v>
      </c>
      <c r="J29" s="8" t="s">
        <v>16</v>
      </c>
      <c r="K29" s="8">
        <v>1</v>
      </c>
      <c r="L29" s="55">
        <f t="shared" si="0"/>
        <v>26332.7044618869</v>
      </c>
      <c r="Q29" s="26">
        <v>45.63920915</v>
      </c>
      <c r="R29">
        <v>-12.81215095</v>
      </c>
    </row>
    <row r="30" spans="7:18">
      <c r="G30" t="s">
        <v>39</v>
      </c>
      <c r="I30" s="8">
        <v>2039</v>
      </c>
      <c r="J30" s="8" t="s">
        <v>16</v>
      </c>
      <c r="K30" s="8">
        <v>1</v>
      </c>
      <c r="L30" s="55">
        <f t="shared" si="0"/>
        <v>25054.5801233038</v>
      </c>
      <c r="Q30" s="26">
        <v>43.42399483</v>
      </c>
      <c r="R30">
        <v>-14.87106076</v>
      </c>
    </row>
    <row r="31" spans="7:18">
      <c r="G31" t="s">
        <v>39</v>
      </c>
      <c r="I31" s="8">
        <v>2040</v>
      </c>
      <c r="J31" s="8" t="s">
        <v>16</v>
      </c>
      <c r="K31" s="8">
        <v>1</v>
      </c>
      <c r="L31" s="55">
        <f t="shared" si="0"/>
        <v>23821.1495629632</v>
      </c>
      <c r="Q31" s="26">
        <v>41.28624269</v>
      </c>
      <c r="R31">
        <v>-16.4795872</v>
      </c>
    </row>
    <row r="32" spans="7:18">
      <c r="G32" t="s">
        <v>39</v>
      </c>
      <c r="I32" s="8">
        <v>2041</v>
      </c>
      <c r="J32" s="8" t="s">
        <v>16</v>
      </c>
      <c r="K32" s="8">
        <v>1</v>
      </c>
      <c r="L32" s="55">
        <f t="shared" si="0"/>
        <v>22587.2771721117</v>
      </c>
      <c r="Q32" s="26">
        <v>39.14772478</v>
      </c>
      <c r="R32">
        <v>-18.44727958</v>
      </c>
    </row>
    <row r="33" spans="7:18">
      <c r="G33" t="s">
        <v>39</v>
      </c>
      <c r="I33" s="8">
        <v>2042</v>
      </c>
      <c r="J33" s="8" t="s">
        <v>16</v>
      </c>
      <c r="K33" s="8">
        <v>1</v>
      </c>
      <c r="L33" s="55">
        <f t="shared" si="0"/>
        <v>21416.1616076499</v>
      </c>
      <c r="Q33" s="26">
        <v>37.11797549</v>
      </c>
      <c r="R33">
        <v>-20.20071619</v>
      </c>
    </row>
    <row r="34" spans="7:18">
      <c r="G34" t="s">
        <v>39</v>
      </c>
      <c r="I34" s="8">
        <v>2043</v>
      </c>
      <c r="J34" s="8" t="s">
        <v>16</v>
      </c>
      <c r="K34" s="8">
        <v>1</v>
      </c>
      <c r="L34" s="55">
        <f t="shared" si="0"/>
        <v>20279.7426885082</v>
      </c>
      <c r="Q34" s="26">
        <v>35.14836159</v>
      </c>
      <c r="R34">
        <v>-22.15722077</v>
      </c>
    </row>
    <row r="35" spans="7:18">
      <c r="G35" t="s">
        <v>39</v>
      </c>
      <c r="I35" s="8">
        <v>2044</v>
      </c>
      <c r="J35" s="8" t="s">
        <v>16</v>
      </c>
      <c r="K35" s="8">
        <v>1</v>
      </c>
      <c r="L35" s="55">
        <f t="shared" si="0"/>
        <v>19235.1705568869</v>
      </c>
      <c r="Q35" s="26">
        <v>33.33793433</v>
      </c>
      <c r="R35">
        <v>-24.34974926</v>
      </c>
    </row>
    <row r="36" spans="7:18">
      <c r="G36" t="s">
        <v>39</v>
      </c>
      <c r="I36" s="8">
        <v>2045</v>
      </c>
      <c r="J36" s="8" t="s">
        <v>16</v>
      </c>
      <c r="K36" s="8">
        <v>1</v>
      </c>
      <c r="L36" s="55">
        <f t="shared" si="0"/>
        <v>18263.7494014033</v>
      </c>
      <c r="Q36" s="26">
        <v>31.65429058</v>
      </c>
      <c r="R36">
        <v>-26.46567382</v>
      </c>
    </row>
    <row r="37" spans="7:18">
      <c r="G37" t="s">
        <v>39</v>
      </c>
      <c r="I37" s="8">
        <v>2046</v>
      </c>
      <c r="J37" s="8" t="s">
        <v>16</v>
      </c>
      <c r="K37" s="8">
        <v>1</v>
      </c>
      <c r="L37" s="55">
        <f t="shared" si="0"/>
        <v>17423.9019009809</v>
      </c>
      <c r="Q37" s="26">
        <v>30.19868712</v>
      </c>
      <c r="R37">
        <v>-28.28177019</v>
      </c>
    </row>
    <row r="38" spans="7:18">
      <c r="G38" t="s">
        <v>39</v>
      </c>
      <c r="I38" s="8">
        <v>2047</v>
      </c>
      <c r="J38" s="8" t="s">
        <v>16</v>
      </c>
      <c r="K38" s="8">
        <v>1</v>
      </c>
      <c r="L38" s="55">
        <f t="shared" si="0"/>
        <v>16471.8257581471</v>
      </c>
      <c r="Q38" s="26">
        <v>28.54857168</v>
      </c>
      <c r="R38">
        <v>-30.10375906</v>
      </c>
    </row>
    <row r="39" spans="7:18">
      <c r="G39" t="s">
        <v>39</v>
      </c>
      <c r="I39" s="8">
        <v>2048</v>
      </c>
      <c r="J39" s="8" t="s">
        <v>16</v>
      </c>
      <c r="K39" s="8">
        <v>1</v>
      </c>
      <c r="L39" s="55">
        <f t="shared" si="0"/>
        <v>15682.1397786921</v>
      </c>
      <c r="Q39" s="26">
        <v>27.17990696</v>
      </c>
      <c r="R39">
        <v>-31.88349658</v>
      </c>
    </row>
    <row r="40" spans="7:18">
      <c r="G40" t="s">
        <v>39</v>
      </c>
      <c r="I40" s="8">
        <v>2049</v>
      </c>
      <c r="J40" s="8" t="s">
        <v>16</v>
      </c>
      <c r="K40" s="8">
        <v>1</v>
      </c>
      <c r="L40" s="55">
        <f t="shared" si="0"/>
        <v>14980.1320774114</v>
      </c>
      <c r="Q40" s="26">
        <v>25.96320412</v>
      </c>
      <c r="R40">
        <v>-33.64222028</v>
      </c>
    </row>
    <row r="41" spans="7:18">
      <c r="G41" t="s">
        <v>39</v>
      </c>
      <c r="I41" s="8">
        <v>2050</v>
      </c>
      <c r="J41" s="8" t="s">
        <v>16</v>
      </c>
      <c r="K41" s="8">
        <v>1</v>
      </c>
      <c r="L41" s="55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40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37</v>
      </c>
      <c r="R10" s="52"/>
    </row>
    <row r="11" spans="2:17">
      <c r="B11" s="8" t="s">
        <v>41</v>
      </c>
      <c r="G11" t="s">
        <v>42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42</v>
      </c>
      <c r="I12" s="8">
        <v>2021</v>
      </c>
      <c r="J12" s="8" t="s">
        <v>16</v>
      </c>
      <c r="K12" s="8">
        <v>1</v>
      </c>
      <c r="L12" s="55">
        <f>Q12*1000*34.9/(38.5+34.9)*1.1</f>
        <v>45591.8408852575</v>
      </c>
      <c r="Q12" s="26">
        <v>87.16960461</v>
      </c>
    </row>
    <row r="13" spans="7:17">
      <c r="G13" t="s">
        <v>42</v>
      </c>
      <c r="I13" s="8">
        <v>2022</v>
      </c>
      <c r="J13" s="8" t="s">
        <v>16</v>
      </c>
      <c r="K13" s="8">
        <v>1</v>
      </c>
      <c r="L13" s="55">
        <f t="shared" ref="L13:L41" si="0">Q13*1000*34.9/(38.5+34.9)*1.1</f>
        <v>42850.5219710613</v>
      </c>
      <c r="Q13" s="26">
        <v>81.92832281</v>
      </c>
    </row>
    <row r="14" spans="7:17">
      <c r="G14" t="s">
        <v>42</v>
      </c>
      <c r="I14" s="8">
        <v>2023</v>
      </c>
      <c r="J14" s="8" t="s">
        <v>16</v>
      </c>
      <c r="K14" s="8">
        <v>1</v>
      </c>
      <c r="L14" s="55">
        <f t="shared" si="0"/>
        <v>42382.3088488542</v>
      </c>
      <c r="Q14" s="26">
        <v>81.03311981</v>
      </c>
    </row>
    <row r="15" spans="7:17">
      <c r="G15" t="s">
        <v>42</v>
      </c>
      <c r="I15" s="8">
        <v>2024</v>
      </c>
      <c r="J15" s="8" t="s">
        <v>16</v>
      </c>
      <c r="K15" s="8">
        <v>1</v>
      </c>
      <c r="L15" s="55">
        <f t="shared" si="0"/>
        <v>41430.006247342</v>
      </c>
      <c r="Q15" s="26">
        <v>79.21235891</v>
      </c>
    </row>
    <row r="16" spans="7:17">
      <c r="G16" t="s">
        <v>42</v>
      </c>
      <c r="I16" s="8">
        <v>2025</v>
      </c>
      <c r="J16" s="8" t="s">
        <v>16</v>
      </c>
      <c r="K16" s="8">
        <v>1</v>
      </c>
      <c r="L16" s="55">
        <f t="shared" si="0"/>
        <v>40248.4417301281</v>
      </c>
      <c r="Q16" s="26">
        <v>76.95325926</v>
      </c>
    </row>
    <row r="17" spans="7:17">
      <c r="G17" t="s">
        <v>42</v>
      </c>
      <c r="I17" s="8">
        <v>2026</v>
      </c>
      <c r="J17" s="8" t="s">
        <v>16</v>
      </c>
      <c r="K17" s="8">
        <v>1</v>
      </c>
      <c r="L17" s="55">
        <f t="shared" si="0"/>
        <v>39181.0623472766</v>
      </c>
      <c r="Q17" s="26">
        <v>74.91247659</v>
      </c>
    </row>
    <row r="18" spans="7:17">
      <c r="G18" t="s">
        <v>42</v>
      </c>
      <c r="I18" s="8">
        <v>2027</v>
      </c>
      <c r="J18" s="8" t="s">
        <v>16</v>
      </c>
      <c r="K18" s="8">
        <v>1</v>
      </c>
      <c r="L18" s="55">
        <f t="shared" si="0"/>
        <v>38053.4049111553</v>
      </c>
      <c r="Q18" s="26">
        <v>72.75644492</v>
      </c>
    </row>
    <row r="19" spans="7:17">
      <c r="G19" t="s">
        <v>42</v>
      </c>
      <c r="I19" s="8">
        <v>2028</v>
      </c>
      <c r="J19" s="8" t="s">
        <v>16</v>
      </c>
      <c r="K19" s="8">
        <v>1</v>
      </c>
      <c r="L19" s="55">
        <f t="shared" si="0"/>
        <v>36942.7925199687</v>
      </c>
      <c r="Q19" s="26">
        <v>70.63300263</v>
      </c>
    </row>
    <row r="20" spans="7:17">
      <c r="G20" t="s">
        <v>42</v>
      </c>
      <c r="I20" s="8">
        <v>2029</v>
      </c>
      <c r="J20" s="8" t="s">
        <v>16</v>
      </c>
      <c r="K20" s="8">
        <v>1</v>
      </c>
      <c r="L20" s="55">
        <f t="shared" si="0"/>
        <v>35791.7053007302</v>
      </c>
      <c r="Q20" s="26">
        <v>68.43217424</v>
      </c>
    </row>
    <row r="21" spans="7:17">
      <c r="G21" t="s">
        <v>42</v>
      </c>
      <c r="I21" s="8">
        <v>2030</v>
      </c>
      <c r="J21" s="8" t="s">
        <v>16</v>
      </c>
      <c r="K21" s="8">
        <v>1</v>
      </c>
      <c r="L21" s="55">
        <f t="shared" si="0"/>
        <v>34581.5762437548</v>
      </c>
      <c r="Q21" s="26">
        <v>66.11846044</v>
      </c>
    </row>
    <row r="22" spans="7:17">
      <c r="G22" t="s">
        <v>42</v>
      </c>
      <c r="I22" s="8">
        <v>2031</v>
      </c>
      <c r="J22" s="8" t="s">
        <v>16</v>
      </c>
      <c r="K22" s="8">
        <v>1</v>
      </c>
      <c r="L22" s="55">
        <f t="shared" si="0"/>
        <v>33407.2806324496</v>
      </c>
      <c r="Q22" s="26">
        <v>63.87325862</v>
      </c>
    </row>
    <row r="23" spans="7:17">
      <c r="G23" t="s">
        <v>42</v>
      </c>
      <c r="I23" s="8">
        <v>2032</v>
      </c>
      <c r="J23" s="8" t="s">
        <v>16</v>
      </c>
      <c r="K23" s="8">
        <v>1</v>
      </c>
      <c r="L23" s="55">
        <f t="shared" si="0"/>
        <v>32028.7087766812</v>
      </c>
      <c r="Q23" s="26">
        <v>61.23748956</v>
      </c>
    </row>
    <row r="24" spans="7:17">
      <c r="G24" t="s">
        <v>42</v>
      </c>
      <c r="I24" s="8">
        <v>2033</v>
      </c>
      <c r="J24" s="8" t="s">
        <v>16</v>
      </c>
      <c r="K24" s="8">
        <v>1</v>
      </c>
      <c r="L24" s="55">
        <f t="shared" si="0"/>
        <v>30683.1856898774</v>
      </c>
      <c r="Q24" s="26">
        <v>58.6649083</v>
      </c>
    </row>
    <row r="25" spans="7:17">
      <c r="G25" t="s">
        <v>42</v>
      </c>
      <c r="I25" s="8">
        <v>2034</v>
      </c>
      <c r="J25" s="8" t="s">
        <v>16</v>
      </c>
      <c r="K25" s="8">
        <v>1</v>
      </c>
      <c r="L25" s="55">
        <f t="shared" si="0"/>
        <v>29267.3093662766</v>
      </c>
      <c r="Q25" s="26">
        <v>55.95781473</v>
      </c>
    </row>
    <row r="26" spans="7:18">
      <c r="G26" t="s">
        <v>42</v>
      </c>
      <c r="I26" s="8">
        <v>2035</v>
      </c>
      <c r="J26" s="8" t="s">
        <v>16</v>
      </c>
      <c r="K26" s="8">
        <v>1</v>
      </c>
      <c r="L26" s="55">
        <f t="shared" si="0"/>
        <v>27723.5137132153</v>
      </c>
      <c r="Q26" s="26">
        <v>53.006145</v>
      </c>
      <c r="R26">
        <v>-6.180210064</v>
      </c>
    </row>
    <row r="27" spans="7:18">
      <c r="G27" t="s">
        <v>42</v>
      </c>
      <c r="I27" s="8">
        <v>2036</v>
      </c>
      <c r="J27" s="8" t="s">
        <v>16</v>
      </c>
      <c r="K27" s="8">
        <v>1</v>
      </c>
      <c r="L27" s="55">
        <f t="shared" si="0"/>
        <v>26260.1152663747</v>
      </c>
      <c r="Q27" s="26">
        <v>50.20819121</v>
      </c>
      <c r="R27">
        <v>-8.377055855</v>
      </c>
    </row>
    <row r="28" spans="7:18">
      <c r="G28" t="s">
        <v>42</v>
      </c>
      <c r="I28" s="8">
        <v>2037</v>
      </c>
      <c r="J28" s="8" t="s">
        <v>16</v>
      </c>
      <c r="K28" s="8">
        <v>1</v>
      </c>
      <c r="L28" s="55">
        <f t="shared" si="0"/>
        <v>25079.618786158</v>
      </c>
      <c r="Q28" s="26">
        <v>47.9511336</v>
      </c>
      <c r="R28">
        <v>-10.61957522</v>
      </c>
    </row>
    <row r="29" spans="7:18">
      <c r="G29" t="s">
        <v>42</v>
      </c>
      <c r="I29" s="8">
        <v>2038</v>
      </c>
      <c r="J29" s="8" t="s">
        <v>16</v>
      </c>
      <c r="K29" s="8">
        <v>1</v>
      </c>
      <c r="L29" s="55">
        <f t="shared" si="0"/>
        <v>23870.4256031131</v>
      </c>
      <c r="Q29" s="26">
        <v>45.63920915</v>
      </c>
      <c r="R29">
        <v>-12.81215095</v>
      </c>
    </row>
    <row r="30" spans="7:18">
      <c r="G30" t="s">
        <v>42</v>
      </c>
      <c r="I30" s="8">
        <v>2039</v>
      </c>
      <c r="J30" s="8" t="s">
        <v>16</v>
      </c>
      <c r="K30" s="8">
        <v>1</v>
      </c>
      <c r="L30" s="55">
        <f t="shared" si="0"/>
        <v>22711.8141896962</v>
      </c>
      <c r="Q30" s="26">
        <v>43.42399483</v>
      </c>
      <c r="R30">
        <v>-14.87106076</v>
      </c>
    </row>
    <row r="31" spans="7:18">
      <c r="G31" t="s">
        <v>42</v>
      </c>
      <c r="I31" s="8">
        <v>2040</v>
      </c>
      <c r="J31" s="8" t="s">
        <v>16</v>
      </c>
      <c r="K31" s="8">
        <v>1</v>
      </c>
      <c r="L31" s="55">
        <f t="shared" si="0"/>
        <v>21593.7173960368</v>
      </c>
      <c r="Q31" s="26">
        <v>41.28624269</v>
      </c>
      <c r="R31">
        <v>-16.4795872</v>
      </c>
    </row>
    <row r="32" spans="7:18">
      <c r="G32" t="s">
        <v>42</v>
      </c>
      <c r="I32" s="8">
        <v>2041</v>
      </c>
      <c r="J32" s="8" t="s">
        <v>16</v>
      </c>
      <c r="K32" s="8">
        <v>1</v>
      </c>
      <c r="L32" s="55">
        <f t="shared" si="0"/>
        <v>20475.2200858883</v>
      </c>
      <c r="Q32" s="26">
        <v>39.14772478</v>
      </c>
      <c r="R32">
        <v>-18.44727958</v>
      </c>
    </row>
    <row r="33" spans="7:18">
      <c r="G33" t="s">
        <v>42</v>
      </c>
      <c r="I33" s="8">
        <v>2042</v>
      </c>
      <c r="J33" s="8" t="s">
        <v>16</v>
      </c>
      <c r="K33" s="8">
        <v>1</v>
      </c>
      <c r="L33" s="55">
        <f t="shared" si="0"/>
        <v>19413.6114313501</v>
      </c>
      <c r="Q33" s="26">
        <v>37.11797549</v>
      </c>
      <c r="R33">
        <v>-20.20071619</v>
      </c>
    </row>
    <row r="34" spans="7:18">
      <c r="G34" t="s">
        <v>42</v>
      </c>
      <c r="I34" s="8">
        <v>2043</v>
      </c>
      <c r="J34" s="8" t="s">
        <v>16</v>
      </c>
      <c r="K34" s="8">
        <v>1</v>
      </c>
      <c r="L34" s="55">
        <f t="shared" si="0"/>
        <v>18383.4550604918</v>
      </c>
      <c r="Q34" s="26">
        <v>35.14836159</v>
      </c>
      <c r="R34">
        <v>-22.15722077</v>
      </c>
    </row>
    <row r="35" spans="7:18">
      <c r="G35" t="s">
        <v>42</v>
      </c>
      <c r="I35" s="8">
        <v>2044</v>
      </c>
      <c r="J35" s="8" t="s">
        <v>16</v>
      </c>
      <c r="K35" s="8">
        <v>1</v>
      </c>
      <c r="L35" s="55">
        <f t="shared" si="0"/>
        <v>17436.5572061131</v>
      </c>
      <c r="Q35" s="26">
        <v>33.33793433</v>
      </c>
      <c r="R35">
        <v>-24.34974926</v>
      </c>
    </row>
    <row r="36" spans="7:18">
      <c r="G36" t="s">
        <v>42</v>
      </c>
      <c r="I36" s="8">
        <v>2045</v>
      </c>
      <c r="J36" s="8" t="s">
        <v>16</v>
      </c>
      <c r="K36" s="8">
        <v>1</v>
      </c>
      <c r="L36" s="55">
        <f t="shared" si="0"/>
        <v>16555.9702365967</v>
      </c>
      <c r="Q36" s="26">
        <v>31.65429058</v>
      </c>
      <c r="R36">
        <v>-26.46567382</v>
      </c>
    </row>
    <row r="37" spans="7:18">
      <c r="G37" t="s">
        <v>42</v>
      </c>
      <c r="I37" s="8">
        <v>2046</v>
      </c>
      <c r="J37" s="8" t="s">
        <v>16</v>
      </c>
      <c r="K37" s="8">
        <v>1</v>
      </c>
      <c r="L37" s="55">
        <f t="shared" si="0"/>
        <v>15794.6539310191</v>
      </c>
      <c r="Q37" s="26">
        <v>30.19868712</v>
      </c>
      <c r="R37">
        <v>-28.28177019</v>
      </c>
    </row>
    <row r="38" spans="7:18">
      <c r="G38" t="s">
        <v>42</v>
      </c>
      <c r="I38" s="8">
        <v>2047</v>
      </c>
      <c r="J38" s="8" t="s">
        <v>16</v>
      </c>
      <c r="K38" s="8">
        <v>1</v>
      </c>
      <c r="L38" s="55">
        <f t="shared" si="0"/>
        <v>14931.6030898529</v>
      </c>
      <c r="Q38" s="26">
        <v>28.54857168</v>
      </c>
      <c r="R38">
        <v>-30.10375906</v>
      </c>
    </row>
    <row r="39" spans="7:18">
      <c r="G39" t="s">
        <v>42</v>
      </c>
      <c r="I39" s="8">
        <v>2048</v>
      </c>
      <c r="J39" s="8" t="s">
        <v>16</v>
      </c>
      <c r="K39" s="8">
        <v>1</v>
      </c>
      <c r="L39" s="55">
        <f t="shared" si="0"/>
        <v>14215.7578773079</v>
      </c>
      <c r="Q39" s="26">
        <v>27.17990696</v>
      </c>
      <c r="R39">
        <v>-31.88349658</v>
      </c>
    </row>
    <row r="40" spans="7:18">
      <c r="G40" t="s">
        <v>42</v>
      </c>
      <c r="I40" s="8">
        <v>2049</v>
      </c>
      <c r="J40" s="8" t="s">
        <v>16</v>
      </c>
      <c r="K40" s="8">
        <v>1</v>
      </c>
      <c r="L40" s="55">
        <f t="shared" si="0"/>
        <v>13579.3924545886</v>
      </c>
      <c r="Q40" s="26">
        <v>25.96320412</v>
      </c>
      <c r="R40">
        <v>-33.64222028</v>
      </c>
    </row>
    <row r="41" spans="7:18">
      <c r="G41" t="s">
        <v>42</v>
      </c>
      <c r="I41" s="8">
        <v>2050</v>
      </c>
      <c r="J41" s="8" t="s">
        <v>16</v>
      </c>
      <c r="K41" s="8">
        <v>1</v>
      </c>
      <c r="L41" s="55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topLeftCell="A12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43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44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2025-03-06T16:46:30Z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